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955" tabRatio="755" activeTab="7"/>
  </bookViews>
  <sheets>
    <sheet name="Souhrnný Rozpočet" sheetId="1" r:id="rId1"/>
    <sheet name="TECH-PS 233" sheetId="2" r:id="rId2"/>
    <sheet name="TECH-PS 239" sheetId="3" r:id="rId3"/>
    <sheet name="TECH-PS 360.2" sheetId="4" r:id="rId4"/>
    <sheet name="TECH-PS 506.2" sheetId="5" r:id="rId5"/>
    <sheet name="TECH-OSTATNI" sheetId="6" r:id="rId6"/>
    <sheet name="STAV-PS 233" sheetId="7" r:id="rId7"/>
    <sheet name="STAV-PS234" sheetId="8" r:id="rId8"/>
    <sheet name="ELE-PS233" sheetId="9" r:id="rId9"/>
    <sheet name="ELE-PS239" sheetId="10" r:id="rId10"/>
    <sheet name="ELE-PS360.2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" localSheetId="8" hidden="1">{"'List1'!$A$1:$J$73"}</definedName>
    <definedName name="a" localSheetId="9" hidden="1">{"'List1'!$A$1:$J$73"}</definedName>
    <definedName name="a" localSheetId="10" hidden="1">{"'List1'!$A$1:$J$73"}</definedName>
    <definedName name="a" localSheetId="2" hidden="1">{"'List1'!$A$1:$J$73"}</definedName>
    <definedName name="a" hidden="1">{"'List1'!$A$1:$J$73"}</definedName>
    <definedName name="ArchivniCislo">#REF!</definedName>
    <definedName name="DatumDokonceni">#REF!</definedName>
    <definedName name="DeleniObjektu" localSheetId="8">'[4]Titul'!$D$40</definedName>
    <definedName name="DeleniObjektu" localSheetId="9">'[4]Titul'!$D$40</definedName>
    <definedName name="DeleniObjektu" localSheetId="10">'[4]Titul'!$D$40</definedName>
    <definedName name="DeleniObjektu" localSheetId="2">'[2]Titul'!$D$40</definedName>
    <definedName name="DeleniObjektu">#REF!</definedName>
    <definedName name="Format">#REF!</definedName>
    <definedName name="HIP">#REF!</definedName>
    <definedName name="HTML_CodePage" hidden="1">1250</definedName>
    <definedName name="HTML_Control" localSheetId="8" hidden="1">{"'List1'!$A$1:$J$73"}</definedName>
    <definedName name="HTML_Control" localSheetId="9" hidden="1">{"'List1'!$A$1:$J$73"}</definedName>
    <definedName name="HTML_Control" localSheetId="10" hidden="1">{"'List1'!$A$1:$J$73"}</definedName>
    <definedName name="HTML_Control" localSheetId="2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kk" localSheetId="8" hidden="1">{"'List1'!$A$1:$J$73"}</definedName>
    <definedName name="kk" localSheetId="9" hidden="1">{"'List1'!$A$1:$J$73"}</definedName>
    <definedName name="kk" localSheetId="10" hidden="1">{"'List1'!$A$1:$J$73"}</definedName>
    <definedName name="kk" localSheetId="2" hidden="1">{"'List1'!$A$1:$J$73"}</definedName>
    <definedName name="kk" hidden="1">{"'List1'!$A$1:$J$73"}</definedName>
    <definedName name="Meritko">#REF!</definedName>
    <definedName name="MIstoStavby">#REF!</definedName>
    <definedName name="NazevObjektu" localSheetId="8">'[4]Titul'!$D$42</definedName>
    <definedName name="NazevObjektu" localSheetId="9">'[4]Titul'!$D$42</definedName>
    <definedName name="NazevObjektu" localSheetId="10">'[4]Titul'!$D$42</definedName>
    <definedName name="NazevObjektu" localSheetId="2">'[2]Titul'!$D$42</definedName>
    <definedName name="NazevObjektu">#REF!</definedName>
    <definedName name="NazevZakazky" localSheetId="8">'[4]Titul'!$D$38</definedName>
    <definedName name="NazevZakazky" localSheetId="9">'[4]Titul'!$D$38</definedName>
    <definedName name="NazevZakazky" localSheetId="10">'[4]Titul'!$D$38</definedName>
    <definedName name="NazevZakazky" localSheetId="2">'[2]Titul'!$D$38</definedName>
    <definedName name="NazevZakazky">#REF!</definedName>
    <definedName name="Objednatel">#REF!</definedName>
    <definedName name="_xlnm.Print_Area" localSheetId="8">'ELE-PS233'!$A$1:$M$42</definedName>
    <definedName name="_xlnm.Print_Area" localSheetId="9">'ELE-PS239'!$A$1:$M$47</definedName>
    <definedName name="_xlnm.Print_Area" localSheetId="10">'ELE-PS360.2'!$A$1:$M$31</definedName>
    <definedName name="_xlnm.Print_Area" localSheetId="0">'Souhrnný Rozpočet'!$A$1:$D$25</definedName>
    <definedName name="_xlnm.Print_Area" localSheetId="6">'STAV-PS 233'!$A$1:$M$21</definedName>
    <definedName name="_xlnm.Print_Area" localSheetId="7">'STAV-PS234'!$A$1:$M$19</definedName>
    <definedName name="_xlnm.Print_Area" localSheetId="5">'TECH-OSTATNI'!$A$1:$M$34</definedName>
    <definedName name="_xlnm.Print_Area" localSheetId="1">'TECH-PS 233'!$A$1:$M$55</definedName>
    <definedName name="_xlnm.Print_Area" localSheetId="2">'TECH-PS 239'!$A$1:$M$40</definedName>
    <definedName name="_xlnm.Print_Area" localSheetId="3">'TECH-PS 360.2'!$A$1:$M$51</definedName>
    <definedName name="_xlnm.Print_Area" localSheetId="4">'TECH-PS 506.2'!$A$1:$M$46</definedName>
    <definedName name="Podkapitola" localSheetId="8">'[4]Titul'!#REF!</definedName>
    <definedName name="Podkapitola" localSheetId="9">'[4]Titul'!#REF!</definedName>
    <definedName name="Podkapitola" localSheetId="10">'[4]Titul'!#REF!</definedName>
    <definedName name="Podkapitola" localSheetId="5">'[1]Titul'!#REF!</definedName>
    <definedName name="Podkapitola" localSheetId="2">'[2]Titul'!#REF!</definedName>
    <definedName name="Podkapitola" localSheetId="3">'[1]Titul'!#REF!</definedName>
    <definedName name="Podkapitola" localSheetId="4">'[1]Titul'!#REF!</definedName>
    <definedName name="Podkapitola">#REF!</definedName>
    <definedName name="PracovniVerze" localSheetId="8">#REF!</definedName>
    <definedName name="PracovniVerze" localSheetId="9">#REF!</definedName>
    <definedName name="PracovniVerze" localSheetId="10">#REF!</definedName>
    <definedName name="PracovniVerze">#REF!</definedName>
    <definedName name="RevDatum1">#REF!</definedName>
    <definedName name="RevDatum2">#REF!</definedName>
    <definedName name="RevDatum3">#REF!</definedName>
    <definedName name="RevDatum4">#REF!</definedName>
    <definedName name="RevDatum5">#REF!</definedName>
    <definedName name="RevDatum6">#REF!</definedName>
    <definedName name="RevPopis1">#REF!</definedName>
    <definedName name="RevPopis2">#REF!</definedName>
    <definedName name="RevPopis3">#REF!</definedName>
    <definedName name="RevPopis4">#REF!</definedName>
    <definedName name="RevPopis5">#REF!</definedName>
    <definedName name="RevPopis6">#REF!</definedName>
    <definedName name="RevVypracoval1">#REF!</definedName>
    <definedName name="RevVypracoval2">#REF!</definedName>
    <definedName name="RevVypracoval3">#REF!</definedName>
    <definedName name="RevVypracoval4">#REF!</definedName>
    <definedName name="RevVypracoval5">#REF!</definedName>
    <definedName name="RevVypracoval6">#REF!</definedName>
    <definedName name="SchvalenaVerze" localSheetId="8">#REF!</definedName>
    <definedName name="SchvalenaVerze" localSheetId="9">#REF!</definedName>
    <definedName name="SchvalenaVerze" localSheetId="10">#REF!</definedName>
    <definedName name="SchvalenaVerze">#REF!</definedName>
    <definedName name="soupis1" localSheetId="8" hidden="1">{"'List1'!$A$1:$J$73"}</definedName>
    <definedName name="soupis1" localSheetId="9" hidden="1">{"'List1'!$A$1:$J$73"}</definedName>
    <definedName name="soupis1" localSheetId="10" hidden="1">{"'List1'!$A$1:$J$73"}</definedName>
    <definedName name="soupis1" localSheetId="2" hidden="1">{"'List1'!$A$1:$J$73"}</definedName>
    <definedName name="soupis1" hidden="1">{"'List1'!$A$1:$J$73"}</definedName>
    <definedName name="Stupen">#REF!</definedName>
    <definedName name="v" localSheetId="5">'[1]Titul'!#REF!</definedName>
    <definedName name="v">#REF!</definedName>
    <definedName name="V.Č.30103" localSheetId="8" hidden="1">{"'List1'!$A$1:$J$73"}</definedName>
    <definedName name="V.Č.30103" localSheetId="9" hidden="1">{"'List1'!$A$1:$J$73"}</definedName>
    <definedName name="V.Č.30103" localSheetId="10" hidden="1">{"'List1'!$A$1:$J$73"}</definedName>
    <definedName name="V.Č.30103" localSheetId="2" hidden="1">{"'List1'!$A$1:$J$73"}</definedName>
    <definedName name="V.Č.30103" hidden="1">{"'List1'!$A$1:$J$73"}</definedName>
    <definedName name="Vypracoval">#REF!</definedName>
    <definedName name="ZakazkaCislo">#REF!</definedName>
  </definedNames>
  <calcPr fullCalcOnLoad="1"/>
</workbook>
</file>

<file path=xl/sharedStrings.xml><?xml version="1.0" encoding="utf-8"?>
<sst xmlns="http://schemas.openxmlformats.org/spreadsheetml/2006/main" count="852" uniqueCount="310">
  <si>
    <t>Popis</t>
  </si>
  <si>
    <t>Celkem</t>
  </si>
  <si>
    <t>Stavba:</t>
  </si>
  <si>
    <t>P.Č.</t>
  </si>
  <si>
    <t>Kód položky</t>
  </si>
  <si>
    <t>Část :</t>
  </si>
  <si>
    <t>SO / PS :</t>
  </si>
  <si>
    <t>Prof. Díl :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</si>
  <si>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</si>
  <si>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</si>
  <si>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</si>
  <si>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</si>
  <si>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</si>
  <si>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</si>
  <si>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</si>
  <si>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</si>
  <si>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</si>
  <si>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</si>
  <si>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Strojně technologická část</t>
  </si>
  <si>
    <t>Stavební část</t>
  </si>
  <si>
    <t>Elektročást</t>
  </si>
  <si>
    <t>PS233</t>
  </si>
  <si>
    <t>PS234</t>
  </si>
  <si>
    <t>PS239</t>
  </si>
  <si>
    <t>PS360.2</t>
  </si>
  <si>
    <t>PS506.2</t>
  </si>
  <si>
    <t>PS260.2</t>
  </si>
  <si>
    <t>SOUHRNNÝ VÝKAZ VÝMĚR</t>
  </si>
  <si>
    <t>ČEPRO a.s. , sklad Mstětice - úpravy na technologii</t>
  </si>
  <si>
    <t>Cena celkem za PS / SO</t>
  </si>
  <si>
    <t>Ostatní</t>
  </si>
  <si>
    <t xml:space="preserve">Ostatní </t>
  </si>
  <si>
    <t>ROZPOČET</t>
  </si>
  <si>
    <t>Objednatel:</t>
  </si>
  <si>
    <t>ČEPRO a.s.</t>
  </si>
  <si>
    <t>PS 233</t>
  </si>
  <si>
    <t xml:space="preserve">Zhotovitel:   </t>
  </si>
  <si>
    <t>PIK s.r.o.</t>
  </si>
  <si>
    <t>MJ</t>
  </si>
  <si>
    <t>Množství celkem</t>
  </si>
  <si>
    <t>Dodávka jednotková</t>
  </si>
  <si>
    <t>Montáž jednotková</t>
  </si>
  <si>
    <t>Cena jednotková</t>
  </si>
  <si>
    <t>Dodávka
celkem</t>
  </si>
  <si>
    <t>Montáž
celkem</t>
  </si>
  <si>
    <t>Cena celkem</t>
  </si>
  <si>
    <t>Hmotnost jednotková</t>
  </si>
  <si>
    <t>Hmotnost
celkem</t>
  </si>
  <si>
    <t>Demontáže</t>
  </si>
  <si>
    <t>Potrubí DN150 vč. izolace a uložení</t>
  </si>
  <si>
    <t>m</t>
  </si>
  <si>
    <t>Potrubí DN150 vč. uložení</t>
  </si>
  <si>
    <t>Potrubí DN125 vč. uložení</t>
  </si>
  <si>
    <t>Ostatní potrubí a izolace</t>
  </si>
  <si>
    <t>sada</t>
  </si>
  <si>
    <t>1.5</t>
  </si>
  <si>
    <t>Ocelové podpěry</t>
  </si>
  <si>
    <t>1.6</t>
  </si>
  <si>
    <t>Šoupátko DN150 s el. pohonem</t>
  </si>
  <si>
    <t>ks</t>
  </si>
  <si>
    <t>1.7</t>
  </si>
  <si>
    <t>Odbočka DN150/DN80 se šoupátkem a konc. šroubením</t>
  </si>
  <si>
    <t>Potrubí a armatury</t>
  </si>
  <si>
    <t>Trubka bezešvá DN150, Ø 168,3 x 5 , ČSN 42 5715, materiál: P265GH</t>
  </si>
  <si>
    <t>Trubka bezešvá DN125, Ø 139,7 x 4,5 , ČSN 42 5715, materiál: P265GH</t>
  </si>
  <si>
    <t>Trubka bezešvá DN80, Ø 88,9 x 3,6 , ČSN 42 5715, materiál: P265GH</t>
  </si>
  <si>
    <t>2.4</t>
  </si>
  <si>
    <t>Koleno DN150 (Ø 168,3 x 5), R=1,5DN, 90°, EN 10253, materiál: P265GH</t>
  </si>
  <si>
    <t>2.5</t>
  </si>
  <si>
    <t>Koleno DN125 (Ø 139,7 x 4,5), R=1,5DN, 90°, EN 10253, materiál: P265GH</t>
  </si>
  <si>
    <t>2.6</t>
  </si>
  <si>
    <t>Koleno DN150 (Ø 168,3 x 5), R=1,5DN, 45°, EN 10253, materiál: P265GH</t>
  </si>
  <si>
    <t>2.7</t>
  </si>
  <si>
    <t>Koleno DN125 (Ø 139,7 x 4,5), R=1,5DN, 45°, EN 10253, materiál: P265GH</t>
  </si>
  <si>
    <t>2.8</t>
  </si>
  <si>
    <t>Příruba plochá DN150/PN16, TYP 01, EN 1092-1, materiál: P265GH</t>
  </si>
  <si>
    <t>2.9</t>
  </si>
  <si>
    <t>Příruba plochá DN125/PN16, TYP 01, EN 1092-1, materiál: P265GH</t>
  </si>
  <si>
    <t>2.10</t>
  </si>
  <si>
    <t>Přírubový spoj DN150/PN16, 8x šr. M20x80, 8x mat., 16x podl., 1x těsnění</t>
  </si>
  <si>
    <t>2.11</t>
  </si>
  <si>
    <t>Přírubový spoj DN125/PN16, 8x šr. M16x80, 8x mat., 16x podl., 1x těsnění</t>
  </si>
  <si>
    <t>2.12</t>
  </si>
  <si>
    <t>Návarek s vnějším závitem G3"</t>
  </si>
  <si>
    <t>2.13</t>
  </si>
  <si>
    <t>Koncové šroubení GOSSLER MB+VK DN80</t>
  </si>
  <si>
    <t>2.14</t>
  </si>
  <si>
    <t>Odbočka na montáži DN150/150</t>
  </si>
  <si>
    <t>2.15</t>
  </si>
  <si>
    <t>Třmen z kruhové oceli DN150, materiál: 11 373</t>
  </si>
  <si>
    <t>2.16</t>
  </si>
  <si>
    <t>Třmen z kruhové oceli DN125, materiál: 11 373</t>
  </si>
  <si>
    <t>2.17</t>
  </si>
  <si>
    <t>Třmen z kruhové oceli DN80, materiál: 11 373</t>
  </si>
  <si>
    <t>2.18</t>
  </si>
  <si>
    <t>Montáž stávajícího šoupátka s el. Pohonem</t>
  </si>
  <si>
    <t>2.19</t>
  </si>
  <si>
    <t>Montáž stávající odbočky DN150/DN80 se šoupátkem a konc. šroubením</t>
  </si>
  <si>
    <t>Podpěry potrubí a pomocné OK</t>
  </si>
  <si>
    <t>Ocelový profil U160, ČSN 42 5570, materiál: S235JR</t>
  </si>
  <si>
    <t>Ocelový profil U100, ČSN 42 5570, materiál: S235JR</t>
  </si>
  <si>
    <t>Ocelová deska tl. 8 mm, 110 x 110 mm, materiál: S235JR</t>
  </si>
  <si>
    <t>3.4</t>
  </si>
  <si>
    <t>Ocelová deska tl. 8 mm, 150 x 150 mm, materiál: S235JR</t>
  </si>
  <si>
    <t>3.5</t>
  </si>
  <si>
    <t>Ocelová deska tl. 5 mm, 110 x 110 mm, materiál: S235JR</t>
  </si>
  <si>
    <t>3.6</t>
  </si>
  <si>
    <t>Výkopy</t>
  </si>
  <si>
    <t>m3</t>
  </si>
  <si>
    <t>3.7</t>
  </si>
  <si>
    <t>Beton C 30/37</t>
  </si>
  <si>
    <t>3.8</t>
  </si>
  <si>
    <t>Zálivka C 35/45</t>
  </si>
  <si>
    <t>Nátěry</t>
  </si>
  <si>
    <t>4.1</t>
  </si>
  <si>
    <t>Nátěr nového potrubí dle nátěrového systému Čepro a.s.</t>
  </si>
  <si>
    <t>m2</t>
  </si>
  <si>
    <t>4.2</t>
  </si>
  <si>
    <t>Nátěr nových OK dle nátěrového systému Čepro a.s.</t>
  </si>
  <si>
    <t>ČEPRO, a.s., sklad Mstětice - úpravy na technologii</t>
  </si>
  <si>
    <t>D2. Dokumentace technických a technolo. zařízení</t>
  </si>
  <si>
    <t>01. Strojně technologická část</t>
  </si>
  <si>
    <t>PS 239</t>
  </si>
  <si>
    <t>02. SPECIFIKACE</t>
  </si>
  <si>
    <t>Potrubí DN 200</t>
  </si>
  <si>
    <t>Trubka bezešvá DN200, Ø 219,1 x 6,3 , ČSN 42 5715, materiál: P265GH</t>
  </si>
  <si>
    <t>Koleno DN200 (Ø 219,1 x 6,3), R=1,5DN, 90°, EN 10253, materiál: P265GH</t>
  </si>
  <si>
    <t>Příruba plochá DN200/PN16, TYP 01, EN 1092-1, materiál: P265GH</t>
  </si>
  <si>
    <t>Příruba zaslep. DN200/PN16, TYP 05, EN 1092-1, materiál: P265GH</t>
  </si>
  <si>
    <t>Přírubový spoj DN200/PN16, 8x šr. M20x80, 8x mat., 16x podl., 1x těsnění</t>
  </si>
  <si>
    <t>Třmen z kruhové oceli DN200, materiál: 11 373</t>
  </si>
  <si>
    <t>Dálkové měření tlaku</t>
  </si>
  <si>
    <t>Těsnění ploché Ø 20, ČSN 137540.1, materiál: hliník 42 4005</t>
  </si>
  <si>
    <t>Ventil tlakoměrový, ČSN 137518.5, M20x1,5L, PN630, mat. mosaz 42 3223</t>
  </si>
  <si>
    <t>Nástavec na přivaření , ČSN 137528.1 *</t>
  </si>
  <si>
    <t>*( M20x1,5 levý,  PN630 mat. 11 523)</t>
  </si>
  <si>
    <t>Přípojka tlakoměr. nátrubková ČSN 137520.1 *</t>
  </si>
  <si>
    <t>*( M20x1,5/M20x1,5L, PN630 mat. 11 109)</t>
  </si>
  <si>
    <t>Ocelová deska tl. 8 mm, 170 x 170 mm, materiál: S235JR</t>
  </si>
  <si>
    <t>Ocelová deska tl. 5 mm, 170 x 170 mm, materiál: S235JR</t>
  </si>
  <si>
    <t>PS 360.2</t>
  </si>
  <si>
    <t>Šoupátko DN200 s el. pohonem</t>
  </si>
  <si>
    <t>Zařízení</t>
  </si>
  <si>
    <t>Hladinoměr EKOREX LBH170 Lemon 01.00.10 Ex V=800 H=1830 pro benzin</t>
  </si>
  <si>
    <t>Hladinoměr EKOREX LBH170 Lemon 01.00.10 Ex V=800 H=1830 pro naftu</t>
  </si>
  <si>
    <t>Hladinoměr EKOREX LBH170 Lemon 01.00.10 Ex V=800 H=1830 pro vodu</t>
  </si>
  <si>
    <t>Trubka bezešvá DN100, Ø 114,3 x 4 , ČSN 42 5715, materiál: P265GH</t>
  </si>
  <si>
    <t>Koleno DN100 (Ø 114,3 x 4), R=1,5DN, 90°, EN 10253, materiál: P265GH</t>
  </si>
  <si>
    <t>Koleno DN100 (Ø 114,3 x 4), R=1,5DN, 45°, EN 10253, materiál: P265GH</t>
  </si>
  <si>
    <t>Příruba plochá DN200/PN*, TYP 01, EN 1092-1, materiál: P265GH</t>
  </si>
  <si>
    <t>Příruba plochá DN150/PN6, TYP 01, EN 1092-1, materiál: P265GH</t>
  </si>
  <si>
    <t>Příruba plochá DN100/PN16, TYP 01, EN 1092-1, materiál: P265GH</t>
  </si>
  <si>
    <t>3.9</t>
  </si>
  <si>
    <t>Příruba zaslepovací DN150/PN6, TYP 05, EN 1092-1, materiál: P265GH</t>
  </si>
  <si>
    <t>3.10</t>
  </si>
  <si>
    <t>Záslepka potrubí DN200/PN* materiál: P265GH</t>
  </si>
  <si>
    <t>3.11</t>
  </si>
  <si>
    <t>Přírubový spoj přemostěný DN200/PN* vč. těsnění</t>
  </si>
  <si>
    <t>3.12</t>
  </si>
  <si>
    <t>Přírubový spoj přemostěný DN150/PN6 vč. těsnění</t>
  </si>
  <si>
    <t>3.13</t>
  </si>
  <si>
    <t>Přírubový spoj přemostěný DN100/PN16 pro mezipříubové arm. vč. těsnění</t>
  </si>
  <si>
    <t>3.14</t>
  </si>
  <si>
    <t>Třmen z kruhové oceli DN100, materiál: 11 373</t>
  </si>
  <si>
    <t>3.15</t>
  </si>
  <si>
    <t>Návarek s vnějším závitem G4"</t>
  </si>
  <si>
    <t>3.16</t>
  </si>
  <si>
    <t>Koncové šroubení GOSSLER MB+VK DN100</t>
  </si>
  <si>
    <t>3.17</t>
  </si>
  <si>
    <t>Kulový kohout  K91.51 DN100 PN16 714 AG</t>
  </si>
  <si>
    <t>* zjistit při montáží</t>
  </si>
  <si>
    <t>Ocelový profil UPE 140 DIN1026, materiál: S235JR</t>
  </si>
  <si>
    <t>Ocelová deska tl. 10 mm, 180 x 160 mm, materiál: S235JR</t>
  </si>
  <si>
    <t>4.3</t>
  </si>
  <si>
    <t>Chemická kotva do betonu M12x110</t>
  </si>
  <si>
    <t>5.1</t>
  </si>
  <si>
    <t>5.2</t>
  </si>
  <si>
    <t>PS 506.2</t>
  </si>
  <si>
    <t>Kohout kulový mezipřírubový K91.5 DN50/PN16</t>
  </si>
  <si>
    <t>Trubka bezešvá DN80  Ø 88.9 x 3.6 , ČSN 42 5715, materiál: P265GH</t>
  </si>
  <si>
    <t>Trubka bezešvá DN50, Ø 60.3 x 2,9 , ČSN 42 5715, materiál: P265GH</t>
  </si>
  <si>
    <t>Koleno DN80 (Ø 88.9 x 3.6), R=1,5DN, 90°, EN 10253, materiál: P265GH</t>
  </si>
  <si>
    <t>Koleno DN80 (Ø 88.9 x 3.6), R=1,5DN, 45°, EN 10253, materiál: P265GH</t>
  </si>
  <si>
    <t>Koleno DN50 (Ø 60.3 x 2,9), R=1,5DN, 90°, EN 10253, materiál: P265GH</t>
  </si>
  <si>
    <t>Koleno DN50 (Ø 60.3 x 2,9), R=1,5DN, 45°, EN 10253, materiál: P265GH</t>
  </si>
  <si>
    <t>Příruba plochá DN80/PN6, TYP 01, EN 1092-1, materiál: P265GH</t>
  </si>
  <si>
    <t>Příruba plochá DN50/PN16, TYP 01, EN 1092-1, materiál: P265GH</t>
  </si>
  <si>
    <t>Přírubový spoj přemostěný DN80/PN6 vč. těsnění</t>
  </si>
  <si>
    <t>Přírubový spoj přemostěný DN50/PN16 vč. těsnění</t>
  </si>
  <si>
    <t>Třmen z kruhové oceli DN50, materiál: 11 373</t>
  </si>
  <si>
    <t>Návarek s vnějším závitem G2"</t>
  </si>
  <si>
    <t>Koncové šroubení GOSSLER MB+VK DN50</t>
  </si>
  <si>
    <t>Ocelový profil UPE 120 DIN1026, materiál: S235JR</t>
  </si>
  <si>
    <t>Pochůzná plošina - zámeč. výrobek dle výkresu č. 154084-DVZ-D2-01-08-002</t>
  </si>
  <si>
    <t>OSTATNÍ</t>
  </si>
  <si>
    <t>Tlaková zkouška vč. přípravků</t>
  </si>
  <si>
    <t>kpl</t>
  </si>
  <si>
    <t>Defektoskopická zkouška potrubí</t>
  </si>
  <si>
    <t>Doprava</t>
  </si>
  <si>
    <t>Vnitrostaveništní přesun</t>
  </si>
  <si>
    <t>Ruční přesun materiálu</t>
  </si>
  <si>
    <t>Lešení</t>
  </si>
  <si>
    <t>Jeřábové práce</t>
  </si>
  <si>
    <t>1.8</t>
  </si>
  <si>
    <t>Elektrická energie</t>
  </si>
  <si>
    <t>1.9</t>
  </si>
  <si>
    <t>Dodavatelská dokumentace</t>
  </si>
  <si>
    <t>1.10</t>
  </si>
  <si>
    <t>Inženýrská a kompletační činnost</t>
  </si>
  <si>
    <t>1.11</t>
  </si>
  <si>
    <t>Projektová dokumentace - provedení skutečného stavu</t>
  </si>
  <si>
    <t>1.12</t>
  </si>
  <si>
    <t>Zařízení staveniště</t>
  </si>
  <si>
    <t>ZRN - Celkem</t>
  </si>
  <si>
    <t>VRN - GZS</t>
  </si>
  <si>
    <t xml:space="preserve">        - provozní vlivy</t>
  </si>
  <si>
    <t>CELKEM</t>
  </si>
  <si>
    <t xml:space="preserve"> </t>
  </si>
  <si>
    <t>Objekt PS 233 - výpis pro 3 ks schodiště</t>
  </si>
  <si>
    <t>Výkop</t>
  </si>
  <si>
    <r>
      <t>m</t>
    </r>
    <r>
      <rPr>
        <vertAlign val="superscript"/>
        <sz val="8"/>
        <rFont val="Arial CE"/>
        <family val="2"/>
      </rPr>
      <t>3</t>
    </r>
  </si>
  <si>
    <t>Podsyp</t>
  </si>
  <si>
    <t>Svařovaná síť</t>
  </si>
  <si>
    <r>
      <t>m</t>
    </r>
    <r>
      <rPr>
        <vertAlign val="superscript"/>
        <sz val="8"/>
        <rFont val="Arial CE"/>
        <family val="2"/>
      </rPr>
      <t>2</t>
    </r>
  </si>
  <si>
    <t>Ocelová konstrukce</t>
  </si>
  <si>
    <t>Zábradlí</t>
  </si>
  <si>
    <t>kg</t>
  </si>
  <si>
    <t>Šr. M 8 - chemická kotva</t>
  </si>
  <si>
    <t>Objekt PS 234</t>
  </si>
  <si>
    <t>OK přechodu přes potrubí</t>
  </si>
  <si>
    <t>ČEPRO, a.s., sklad Mstětice - úprava na technologii</t>
  </si>
  <si>
    <t>D2 Dokumentace technických a technologických zařízení</t>
  </si>
  <si>
    <t>ČEPRO, a.s.</t>
  </si>
  <si>
    <t>03. Elektročást - PS233. Potrubní rozvody</t>
  </si>
  <si>
    <t>02. Specifikace - Rozpočet</t>
  </si>
  <si>
    <t>Dodávky - neobsazeno</t>
  </si>
  <si>
    <t>Montážní materiál a práce</t>
  </si>
  <si>
    <t>2.1.1</t>
  </si>
  <si>
    <t>Kabel CYKY-J 4x2.5mm2 včetně ukončení a označení štítky</t>
  </si>
  <si>
    <t>2.1.2</t>
  </si>
  <si>
    <t>Kabel CYKY-J 12x1.5mm2 včetně ukončení a označení štítky</t>
  </si>
  <si>
    <t>2.1.3</t>
  </si>
  <si>
    <t>Vodič CY4mm2 Z-Ž včetně ukončení - ochranné doplňující pospojování</t>
  </si>
  <si>
    <t>2.1.4</t>
  </si>
  <si>
    <t>Elektroinstalační pozinkovaná trubka DN40 včetně příslušenství</t>
  </si>
  <si>
    <t>2.1.5</t>
  </si>
  <si>
    <t>Montáž nevýbušné ovládací skříně do 5kg</t>
  </si>
  <si>
    <t>2.1.6</t>
  </si>
  <si>
    <t>Pomocná nosná konstrukce pro nevýbušnou ovládací skříň do 5kg</t>
  </si>
  <si>
    <t>2.1.7</t>
  </si>
  <si>
    <t>Podružný materiál</t>
  </si>
  <si>
    <t>set</t>
  </si>
  <si>
    <t>Demontážní práce</t>
  </si>
  <si>
    <t>2.2.1</t>
  </si>
  <si>
    <t>2.2.2</t>
  </si>
  <si>
    <t>2.2.3</t>
  </si>
  <si>
    <t>2.2.4</t>
  </si>
  <si>
    <t>Elektroinstalační trubka zinkovaná DN40 včetně příslušenství</t>
  </si>
  <si>
    <t>2.2.5</t>
  </si>
  <si>
    <t>Nevýbušná ovládací skříň do 5kg</t>
  </si>
  <si>
    <t>2.2.6</t>
  </si>
  <si>
    <t>Nátěry - neobsazeno</t>
  </si>
  <si>
    <t>Zemní a stavební práce</t>
  </si>
  <si>
    <t>Utěsnění prostupu plynotěsnou protipožární přepážkou odolávající ropným produktům (EI 60 DP1)</t>
  </si>
  <si>
    <t>Speciální práce</t>
  </si>
  <si>
    <t>Prověření stávajícího stavu</t>
  </si>
  <si>
    <t>hod</t>
  </si>
  <si>
    <t>Dokončovací práce</t>
  </si>
  <si>
    <t>Oživení, kompletní zkoušky</t>
  </si>
  <si>
    <t>Zaškolení obsluhy a údržby</t>
  </si>
  <si>
    <t>Revizní práce</t>
  </si>
  <si>
    <t>Přirážky - neobsazeno</t>
  </si>
  <si>
    <t>03. Elektročást - PS239. Rekuperace</t>
  </si>
  <si>
    <t>Dodávky</t>
  </si>
  <si>
    <t>Snímač relativního a absolutního tlaku ozn. -BP1:</t>
  </si>
  <si>
    <r>
      <t xml:space="preserve"> - rozsah -5</t>
    </r>
    <r>
      <rPr>
        <sz val="8"/>
        <rFont val="Calibri"/>
        <family val="2"/>
      </rPr>
      <t>÷+5kPa, přesnost 0.065% z rozsahu, EMC dle EN61326, ExdIICT6, 1/2"G vnější, 4-20mA HART, Al-hlavice</t>
    </r>
  </si>
  <si>
    <t xml:space="preserve"> - digitální ukazovací displej</t>
  </si>
  <si>
    <t xml:space="preserve"> - kompletní sestava procesního připojení</t>
  </si>
  <si>
    <t>Svorka řadová barevná na lištu 2.5mm2</t>
  </si>
  <si>
    <t>Kabel JYTY-0 2x1mm včetně ukončení a označení štítky</t>
  </si>
  <si>
    <t>Elektroinstalační pozinkovaná trubka DN25 včetně příslušenství</t>
  </si>
  <si>
    <t>Vodič CY4mm2 Z-Ž včetně ukončení - pospojování</t>
  </si>
  <si>
    <t>Demontážní práce - neobsazeno</t>
  </si>
  <si>
    <t>Přirážky</t>
  </si>
  <si>
    <t>Doprava dodávek</t>
  </si>
  <si>
    <t>Přesun dodávek</t>
  </si>
  <si>
    <t>Podíl přidružených výkonů montážních prací</t>
  </si>
  <si>
    <t>Podíl přidružených výkonů zemních prací, nátěrů</t>
  </si>
  <si>
    <t>Rizika a pojistění</t>
  </si>
  <si>
    <t>Opravy v záruce</t>
  </si>
  <si>
    <t>Provozní vlivy</t>
  </si>
  <si>
    <t>03. Elektročást - PS360.2. Stáčení AC</t>
  </si>
  <si>
    <t>Montážní materiál a práce - neobsazeno</t>
  </si>
  <si>
    <t>Úprava elektroinstalace v rozváděči - vypnutí jištění, přístroje ponechány jako rezerva</t>
  </si>
  <si>
    <t>Ovládací skříň nevýbušná (2x signálka, 3x tlačítko) - odstranění</t>
  </si>
  <si>
    <t>Kabel 4x2.5mm2 - odpojení včetně ukončení</t>
  </si>
  <si>
    <t>Kabel 12x1.5mm2 - odpojení včetně ukončení</t>
  </si>
  <si>
    <t>Vodič CY4mm2 Z-Ž - odpojení a odstranění</t>
  </si>
  <si>
    <t>Elektroinstalační trubka - odstranění</t>
  </si>
  <si>
    <t>Zemní a stavební práce-  neobsazeno</t>
  </si>
  <si>
    <t>Materiál</t>
  </si>
  <si>
    <t>Práce</t>
  </si>
  <si>
    <t>Materiál celkem</t>
  </si>
  <si>
    <t>Práce celkem</t>
  </si>
  <si>
    <t>Komentář</t>
  </si>
  <si>
    <t>Naceňovat vždy oranžová pole s 0,000</t>
  </si>
  <si>
    <t>Naceňovat vždy dodávku i montáž</t>
  </si>
  <si>
    <t>Naceňovat materiál i práci ( upraven popis činností )</t>
  </si>
  <si>
    <t>Nenaceňovat - Potrubní most je v položce 3.  list TECH-239 ( list STAV-239 byl odstraněn )</t>
  </si>
  <si>
    <t>Naceňovat vždy dodávku i montáž ( sjednoceno s ostatními profesemi 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</si>
</sst>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#,##0.00\ _K_č"/>
    <numFmt numFmtId="167" formatCode="0.000"/>
    <numFmt numFmtId="168" formatCode="#,##0.000"/>
    <numFmt numFmtId="169" formatCode="#,##0;\-#,##0"/>
    <numFmt numFmtId="170" formatCode="#,##0.000_ ;\-#,##0.000\ "/>
    <numFmt numFmtId="171" formatCode="#,##0.00_ ;\-#,##0.00\ "/>
    <numFmt numFmtId="172" formatCode="#,##0.000;\-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0"/>
      <name val="Arial CE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MS Sans Serif"/>
      <family val="2"/>
    </font>
    <font>
      <sz val="8"/>
      <name val="Arial CYR"/>
      <family val="0"/>
    </font>
    <font>
      <sz val="8"/>
      <name val="Arial"/>
      <family val="2"/>
    </font>
    <font>
      <sz val="7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MS Sans Serif"/>
      <family val="2"/>
    </font>
    <font>
      <sz val="10"/>
      <name val="Helv"/>
      <family val="0"/>
    </font>
    <font>
      <sz val="7"/>
      <name val="Arial"/>
      <family val="2"/>
    </font>
    <font>
      <b/>
      <sz val="9"/>
      <color indexed="10"/>
      <name val="Arial CE"/>
      <family val="0"/>
    </font>
    <font>
      <sz val="8"/>
      <color indexed="10"/>
      <name val="Arial"/>
      <family val="2"/>
    </font>
    <font>
      <i/>
      <u val="single"/>
      <sz val="7"/>
      <name val="Arial"/>
      <family val="2"/>
    </font>
    <font>
      <b/>
      <sz val="8"/>
      <name val="Arial"/>
      <family val="2"/>
    </font>
    <font>
      <b/>
      <sz val="11"/>
      <name val="Arial CE"/>
      <family val="0"/>
    </font>
    <font>
      <vertAlign val="superscript"/>
      <sz val="8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8"/>
      <color indexed="30"/>
      <name val="Arial CE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8"/>
      <color rgb="FF0070C0"/>
      <name val="Arial CE"/>
      <family val="0"/>
    </font>
    <font>
      <b/>
      <sz val="11"/>
      <color theme="1"/>
      <name val="Arial"/>
      <family val="2"/>
    </font>
    <font>
      <b/>
      <sz val="8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 style="hair"/>
      <bottom style="hair"/>
    </border>
    <border>
      <left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7" fillId="0" borderId="0" applyAlignment="0">
      <protection locked="0"/>
    </xf>
    <xf numFmtId="0" fontId="7" fillId="0" borderId="0" applyAlignment="0">
      <protection locked="0"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5" fillId="33" borderId="0" xfId="49" applyFont="1" applyFill="1" applyAlignment="1" applyProtection="1">
      <alignment horizontal="left"/>
      <protection/>
    </xf>
    <xf numFmtId="0" fontId="5" fillId="35" borderId="0" xfId="50" applyFont="1" applyFill="1" applyAlignment="1">
      <alignment horizontal="left"/>
      <protection locked="0"/>
    </xf>
    <xf numFmtId="0" fontId="8" fillId="36" borderId="10" xfId="0" applyFont="1" applyFill="1" applyBorder="1" applyAlignment="1" applyProtection="1">
      <alignment horizontal="center" vertical="center" shrinkToFit="1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16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 locked="0"/>
    </xf>
    <xf numFmtId="0" fontId="12" fillId="34" borderId="0" xfId="0" applyFont="1" applyFill="1" applyAlignment="1" applyProtection="1">
      <alignment horizontal="left" vertical="center"/>
      <protection locked="0"/>
    </xf>
    <xf numFmtId="169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169" fontId="5" fillId="34" borderId="13" xfId="0" applyNumberFormat="1" applyFont="1" applyFill="1" applyBorder="1" applyAlignment="1" applyProtection="1">
      <alignment horizontal="center" vertical="center"/>
      <protection locked="0"/>
    </xf>
    <xf numFmtId="169" fontId="5" fillId="34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/>
      <protection/>
    </xf>
    <xf numFmtId="169" fontId="5" fillId="34" borderId="17" xfId="0" applyNumberFormat="1" applyFont="1" applyFill="1" applyBorder="1" applyAlignment="1" applyProtection="1">
      <alignment horizontal="center" vertical="center"/>
      <protection locked="0"/>
    </xf>
    <xf numFmtId="169" fontId="5" fillId="34" borderId="18" xfId="0" applyNumberFormat="1" applyFont="1" applyFill="1" applyBorder="1" applyAlignment="1" applyProtection="1">
      <alignment horizontal="center" vertical="center"/>
      <protection locked="0"/>
    </xf>
    <xf numFmtId="169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48" applyFont="1" applyFill="1" applyBorder="1" applyAlignment="1">
      <alignment horizontal="left" vertical="center" wrapText="1"/>
      <protection/>
    </xf>
    <xf numFmtId="169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left" vertical="center"/>
      <protection locked="0"/>
    </xf>
    <xf numFmtId="169" fontId="0" fillId="34" borderId="0" xfId="0" applyNumberForma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169" fontId="5" fillId="34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left" vertical="center"/>
      <protection/>
    </xf>
    <xf numFmtId="0" fontId="14" fillId="0" borderId="24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left"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34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34" borderId="27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2" xfId="48" applyNumberFormat="1" applyFont="1" applyFill="1" applyBorder="1" applyAlignment="1">
      <alignment horizontal="right" wrapText="1"/>
      <protection/>
    </xf>
    <xf numFmtId="44" fontId="5" fillId="34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44" fontId="11" fillId="34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Alignment="1" applyProtection="1">
      <alignment horizontal="left" vertical="center"/>
      <protection/>
    </xf>
    <xf numFmtId="4" fontId="5" fillId="33" borderId="0" xfId="0" applyNumberFormat="1" applyFont="1" applyFill="1" applyAlignment="1" applyProtection="1">
      <alignment horizontal="left" vertical="center"/>
      <protection/>
    </xf>
    <xf numFmtId="0" fontId="57" fillId="34" borderId="0" xfId="0" applyFont="1" applyFill="1" applyAlignment="1" applyProtection="1">
      <alignment horizontal="left" vertical="center"/>
      <protection locked="0"/>
    </xf>
    <xf numFmtId="168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168" fontId="10" fillId="33" borderId="0" xfId="0" applyNumberFormat="1" applyFont="1" applyFill="1" applyAlignment="1" applyProtection="1">
      <alignment horizontal="left" vertical="center"/>
      <protection/>
    </xf>
    <xf numFmtId="4" fontId="10" fillId="33" borderId="0" xfId="0" applyNumberFormat="1" applyFont="1" applyFill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168" fontId="11" fillId="34" borderId="0" xfId="0" applyNumberFormat="1" applyFont="1" applyFill="1" applyBorder="1" applyAlignment="1" applyProtection="1">
      <alignment horizontal="right" vertical="center"/>
      <protection locked="0"/>
    </xf>
    <xf numFmtId="4" fontId="11" fillId="34" borderId="0" xfId="0" applyNumberFormat="1" applyFont="1" applyFill="1" applyBorder="1" applyAlignment="1" applyProtection="1">
      <alignment horizontal="right" vertical="center"/>
      <protection locked="0"/>
    </xf>
    <xf numFmtId="4" fontId="11" fillId="34" borderId="0" xfId="0" applyNumberFormat="1" applyFont="1" applyFill="1" applyBorder="1" applyAlignment="1" applyProtection="1">
      <alignment horizontal="right" vertical="center"/>
      <protection/>
    </xf>
    <xf numFmtId="170" fontId="11" fillId="34" borderId="0" xfId="0" applyNumberFormat="1" applyFont="1" applyFill="1" applyBorder="1" applyAlignment="1" applyProtection="1">
      <alignment horizontal="right" vertical="center"/>
      <protection/>
    </xf>
    <xf numFmtId="170" fontId="58" fillId="34" borderId="0" xfId="0" applyNumberFormat="1" applyFont="1" applyFill="1" applyBorder="1" applyAlignment="1" applyProtection="1">
      <alignment horizontal="right" vertical="center"/>
      <protection/>
    </xf>
    <xf numFmtId="170" fontId="15" fillId="34" borderId="0" xfId="0" applyNumberFormat="1" applyFont="1" applyFill="1" applyBorder="1" applyAlignment="1" applyProtection="1">
      <alignment horizontal="right" vertical="center"/>
      <protection/>
    </xf>
    <xf numFmtId="171" fontId="58" fillId="34" borderId="28" xfId="0" applyNumberFormat="1" applyFont="1" applyFill="1" applyBorder="1" applyAlignment="1" applyProtection="1">
      <alignment horizontal="right" vertical="center"/>
      <protection/>
    </xf>
    <xf numFmtId="0" fontId="16" fillId="34" borderId="0" xfId="0" applyFont="1" applyFill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168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/>
    </xf>
    <xf numFmtId="170" fontId="6" fillId="34" borderId="12" xfId="0" applyNumberFormat="1" applyFont="1" applyFill="1" applyBorder="1" applyAlignment="1" applyProtection="1">
      <alignment horizontal="right" vertical="center"/>
      <protection/>
    </xf>
    <xf numFmtId="171" fontId="6" fillId="34" borderId="29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8" fontId="5" fillId="0" borderId="22" xfId="0" applyNumberFormat="1" applyFont="1" applyFill="1" applyBorder="1" applyAlignment="1" applyProtection="1">
      <alignment horizontal="right" vertical="center"/>
      <protection locked="0"/>
    </xf>
    <xf numFmtId="4" fontId="5" fillId="0" borderId="22" xfId="0" applyNumberFormat="1" applyFont="1" applyFill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vertical="center"/>
      <protection locked="0"/>
    </xf>
    <xf numFmtId="4" fontId="5" fillId="0" borderId="31" xfId="0" applyNumberFormat="1" applyFont="1" applyFill="1" applyBorder="1" applyAlignment="1" applyProtection="1">
      <alignment horizontal="right" vertical="center"/>
      <protection locked="0"/>
    </xf>
    <xf numFmtId="2" fontId="5" fillId="0" borderId="32" xfId="0" applyNumberFormat="1" applyFont="1" applyFill="1" applyBorder="1" applyAlignment="1" applyProtection="1">
      <alignment horizontal="right" vertical="center"/>
      <protection/>
    </xf>
    <xf numFmtId="2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168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34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2" fontId="5" fillId="0" borderId="34" xfId="0" applyNumberFormat="1" applyFont="1" applyFill="1" applyBorder="1" applyAlignment="1" applyProtection="1">
      <alignment horizontal="right" vertical="center"/>
      <protection/>
    </xf>
    <xf numFmtId="2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 locked="0"/>
    </xf>
    <xf numFmtId="4" fontId="5" fillId="0" borderId="20" xfId="0" applyNumberFormat="1" applyFont="1" applyFill="1" applyBorder="1" applyAlignment="1" applyProtection="1">
      <alignment vertical="center"/>
      <protection locked="0"/>
    </xf>
    <xf numFmtId="4" fontId="5" fillId="0" borderId="36" xfId="0" applyNumberFormat="1" applyFont="1" applyFill="1" applyBorder="1" applyAlignment="1" applyProtection="1">
      <alignment horizontal="right" vertical="center"/>
      <protection locked="0"/>
    </xf>
    <xf numFmtId="2" fontId="5" fillId="0" borderId="37" xfId="0" applyNumberFormat="1" applyFont="1" applyFill="1" applyBorder="1" applyAlignment="1" applyProtection="1">
      <alignment horizontal="right" vertical="center"/>
      <protection/>
    </xf>
    <xf numFmtId="2" fontId="6" fillId="34" borderId="12" xfId="0" applyNumberFormat="1" applyFont="1" applyFill="1" applyBorder="1" applyAlignment="1" applyProtection="1">
      <alignment horizontal="right" vertical="center"/>
      <protection/>
    </xf>
    <xf numFmtId="49" fontId="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168" fontId="5" fillId="34" borderId="16" xfId="0" applyNumberFormat="1" applyFont="1" applyFill="1" applyBorder="1" applyAlignment="1" applyProtection="1">
      <alignment horizontal="right" vertical="center"/>
      <protection locked="0"/>
    </xf>
    <xf numFmtId="4" fontId="5" fillId="34" borderId="30" xfId="0" applyNumberFormat="1" applyFont="1" applyFill="1" applyBorder="1" applyAlignment="1" applyProtection="1">
      <alignment horizontal="right" vertical="center"/>
      <protection locked="0"/>
    </xf>
    <xf numFmtId="4" fontId="5" fillId="34" borderId="30" xfId="0" applyNumberFormat="1" applyFont="1" applyFill="1" applyBorder="1" applyAlignment="1" applyProtection="1">
      <alignment horizontal="right" vertical="center"/>
      <protection/>
    </xf>
    <xf numFmtId="4" fontId="5" fillId="34" borderId="30" xfId="0" applyNumberFormat="1" applyFont="1" applyFill="1" applyBorder="1" applyAlignment="1" applyProtection="1">
      <alignment vertical="center"/>
      <protection locked="0"/>
    </xf>
    <xf numFmtId="4" fontId="5" fillId="34" borderId="31" xfId="0" applyNumberFormat="1" applyFont="1" applyFill="1" applyBorder="1" applyAlignment="1" applyProtection="1">
      <alignment horizontal="right" vertical="center"/>
      <protection locked="0"/>
    </xf>
    <xf numFmtId="2" fontId="5" fillId="34" borderId="32" xfId="0" applyNumberFormat="1" applyFont="1" applyFill="1" applyBorder="1" applyAlignment="1" applyProtection="1">
      <alignment horizontal="right" vertical="center"/>
      <protection/>
    </xf>
    <xf numFmtId="2" fontId="5" fillId="34" borderId="33" xfId="0" applyNumberFormat="1" applyFont="1" applyFill="1" applyBorder="1" applyAlignment="1" applyProtection="1">
      <alignment horizontal="right" vertical="center"/>
      <protection/>
    </xf>
    <xf numFmtId="4" fontId="5" fillId="34" borderId="16" xfId="0" applyNumberFormat="1" applyFont="1" applyFill="1" applyBorder="1" applyAlignment="1" applyProtection="1">
      <alignment horizontal="right" vertical="center"/>
      <protection locked="0"/>
    </xf>
    <xf numFmtId="4" fontId="5" fillId="34" borderId="16" xfId="0" applyNumberFormat="1" applyFont="1" applyFill="1" applyBorder="1" applyAlignment="1" applyProtection="1">
      <alignment horizontal="right" vertical="center"/>
      <protection/>
    </xf>
    <xf numFmtId="4" fontId="5" fillId="34" borderId="16" xfId="0" applyNumberFormat="1" applyFont="1" applyFill="1" applyBorder="1" applyAlignment="1" applyProtection="1">
      <alignment vertical="center"/>
      <protection locked="0"/>
    </xf>
    <xf numFmtId="2" fontId="5" fillId="34" borderId="34" xfId="0" applyNumberFormat="1" applyFont="1" applyFill="1" applyBorder="1" applyAlignment="1" applyProtection="1">
      <alignment horizontal="right" vertical="center"/>
      <protection/>
    </xf>
    <xf numFmtId="2" fontId="5" fillId="34" borderId="35" xfId="0" applyNumberFormat="1" applyFont="1" applyFill="1" applyBorder="1" applyAlignment="1" applyProtection="1">
      <alignment horizontal="right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168" fontId="5" fillId="34" borderId="25" xfId="0" applyNumberFormat="1" applyFont="1" applyFill="1" applyBorder="1" applyAlignment="1" applyProtection="1">
      <alignment horizontal="right" vertical="center"/>
      <protection locked="0"/>
    </xf>
    <xf numFmtId="4" fontId="5" fillId="34" borderId="25" xfId="0" applyNumberFormat="1" applyFont="1" applyFill="1" applyBorder="1" applyAlignment="1" applyProtection="1">
      <alignment horizontal="right" vertical="center"/>
      <protection locked="0"/>
    </xf>
    <xf numFmtId="4" fontId="5" fillId="34" borderId="25" xfId="0" applyNumberFormat="1" applyFont="1" applyFill="1" applyBorder="1" applyAlignment="1" applyProtection="1">
      <alignment horizontal="right" vertical="center"/>
      <protection/>
    </xf>
    <xf numFmtId="4" fontId="5" fillId="34" borderId="25" xfId="0" applyNumberFormat="1" applyFont="1" applyFill="1" applyBorder="1" applyAlignment="1" applyProtection="1">
      <alignment vertical="center"/>
      <protection locked="0"/>
    </xf>
    <xf numFmtId="4" fontId="5" fillId="34" borderId="38" xfId="0" applyNumberFormat="1" applyFont="1" applyFill="1" applyBorder="1" applyAlignment="1" applyProtection="1">
      <alignment horizontal="right" vertical="center"/>
      <protection locked="0"/>
    </xf>
    <xf numFmtId="2" fontId="5" fillId="34" borderId="38" xfId="0" applyNumberFormat="1" applyFont="1" applyFill="1" applyBorder="1" applyAlignment="1" applyProtection="1">
      <alignment horizontal="right" vertical="center"/>
      <protection/>
    </xf>
    <xf numFmtId="2" fontId="5" fillId="34" borderId="39" xfId="0" applyNumberFormat="1" applyFont="1" applyFill="1" applyBorder="1" applyAlignment="1" applyProtection="1">
      <alignment horizontal="right" vertical="center"/>
      <protection/>
    </xf>
    <xf numFmtId="0" fontId="6" fillId="0" borderId="12" xfId="48" applyFont="1" applyFill="1" applyBorder="1" applyAlignment="1">
      <alignment horizontal="left" wrapText="1"/>
      <protection/>
    </xf>
    <xf numFmtId="0" fontId="59" fillId="34" borderId="0" xfId="0" applyFont="1" applyFill="1" applyAlignment="1" applyProtection="1">
      <alignment horizontal="left" vertical="center"/>
      <protection locked="0"/>
    </xf>
    <xf numFmtId="0" fontId="42" fillId="34" borderId="0" xfId="0" applyFont="1" applyFill="1" applyAlignment="1" applyProtection="1">
      <alignment horizontal="left" vertical="center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168" fontId="5" fillId="34" borderId="26" xfId="0" applyNumberFormat="1" applyFont="1" applyFill="1" applyBorder="1" applyAlignment="1" applyProtection="1">
      <alignment horizontal="right" vertical="center"/>
      <protection locked="0"/>
    </xf>
    <xf numFmtId="2" fontId="5" fillId="34" borderId="31" xfId="0" applyNumberFormat="1" applyFont="1" applyFill="1" applyBorder="1" applyAlignment="1" applyProtection="1">
      <alignment horizontal="right" vertical="center"/>
      <protection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/>
      <protection locked="0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 locked="0"/>
    </xf>
    <xf numFmtId="2" fontId="5" fillId="34" borderId="15" xfId="0" applyNumberFormat="1" applyFont="1" applyFill="1" applyBorder="1" applyAlignment="1" applyProtection="1">
      <alignment horizontal="right" vertical="center"/>
      <protection/>
    </xf>
    <xf numFmtId="2" fontId="5" fillId="34" borderId="40" xfId="0" applyNumberFormat="1" applyFont="1" applyFill="1" applyBorder="1" applyAlignment="1" applyProtection="1">
      <alignment horizontal="right" vertical="center"/>
      <protection/>
    </xf>
    <xf numFmtId="2" fontId="5" fillId="34" borderId="16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168" fontId="5" fillId="34" borderId="20" xfId="0" applyNumberFormat="1" applyFont="1" applyFill="1" applyBorder="1" applyAlignment="1" applyProtection="1">
      <alignment horizontal="right" vertical="center"/>
      <protection locked="0"/>
    </xf>
    <xf numFmtId="4" fontId="5" fillId="34" borderId="20" xfId="0" applyNumberFormat="1" applyFont="1" applyFill="1" applyBorder="1" applyAlignment="1" applyProtection="1">
      <alignment horizontal="right" vertical="center"/>
      <protection locked="0"/>
    </xf>
    <xf numFmtId="2" fontId="5" fillId="34" borderId="36" xfId="0" applyNumberFormat="1" applyFont="1" applyFill="1" applyBorder="1" applyAlignment="1" applyProtection="1">
      <alignment horizontal="right" vertical="center"/>
      <protection/>
    </xf>
    <xf numFmtId="2" fontId="6" fillId="34" borderId="29" xfId="0" applyNumberFormat="1" applyFont="1" applyFill="1" applyBorder="1" applyAlignment="1" applyProtection="1">
      <alignment horizontal="right" vertical="center"/>
      <protection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left" vertical="center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4" fontId="5" fillId="34" borderId="22" xfId="0" applyNumberFormat="1" applyFont="1" applyFill="1" applyBorder="1" applyAlignment="1" applyProtection="1">
      <alignment horizontal="right" vertical="center"/>
      <protection locked="0"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vertical="center"/>
      <protection locked="0"/>
    </xf>
    <xf numFmtId="4" fontId="5" fillId="34" borderId="32" xfId="0" applyNumberFormat="1" applyFont="1" applyFill="1" applyBorder="1" applyAlignment="1" applyProtection="1">
      <alignment horizontal="right" vertical="center"/>
      <protection locked="0"/>
    </xf>
    <xf numFmtId="2" fontId="5" fillId="34" borderId="42" xfId="0" applyNumberFormat="1" applyFont="1" applyFill="1" applyBorder="1" applyAlignment="1" applyProtection="1">
      <alignment horizontal="right" vertical="center"/>
      <protection/>
    </xf>
    <xf numFmtId="49" fontId="5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left" vertical="center"/>
      <protection/>
    </xf>
    <xf numFmtId="0" fontId="5" fillId="34" borderId="44" xfId="0" applyFont="1" applyFill="1" applyBorder="1" applyAlignment="1" applyProtection="1">
      <alignment horizontal="center" vertical="center" wrapText="1"/>
      <protection locked="0"/>
    </xf>
    <xf numFmtId="4" fontId="5" fillId="34" borderId="26" xfId="0" applyNumberFormat="1" applyFont="1" applyFill="1" applyBorder="1" applyAlignment="1" applyProtection="1">
      <alignment horizontal="right" vertical="center"/>
      <protection locked="0"/>
    </xf>
    <xf numFmtId="4" fontId="5" fillId="34" borderId="43" xfId="0" applyNumberFormat="1" applyFont="1" applyFill="1" applyBorder="1" applyAlignment="1" applyProtection="1">
      <alignment horizontal="right" vertical="center"/>
      <protection/>
    </xf>
    <xf numFmtId="4" fontId="5" fillId="34" borderId="26" xfId="0" applyNumberFormat="1" applyFont="1" applyFill="1" applyBorder="1" applyAlignment="1" applyProtection="1">
      <alignment vertical="center"/>
      <protection locked="0"/>
    </xf>
    <xf numFmtId="4" fontId="5" fillId="34" borderId="43" xfId="0" applyNumberFormat="1" applyFont="1" applyFill="1" applyBorder="1" applyAlignment="1" applyProtection="1">
      <alignment horizontal="right" vertical="center"/>
      <protection locked="0"/>
    </xf>
    <xf numFmtId="2" fontId="5" fillId="34" borderId="43" xfId="0" applyNumberFormat="1" applyFont="1" applyFill="1" applyBorder="1" applyAlignment="1" applyProtection="1">
      <alignment horizontal="right" vertical="center"/>
      <protection/>
    </xf>
    <xf numFmtId="2" fontId="5" fillId="34" borderId="45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16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left"/>
      <protection/>
    </xf>
    <xf numFmtId="4" fontId="5" fillId="34" borderId="38" xfId="0" applyNumberFormat="1" applyFont="1" applyFill="1" applyBorder="1" applyAlignment="1" applyProtection="1">
      <alignment horizontal="right" vertical="center"/>
      <protection/>
    </xf>
    <xf numFmtId="4" fontId="9" fillId="0" borderId="25" xfId="0" applyNumberFormat="1" applyFont="1" applyFill="1" applyBorder="1" applyAlignment="1" applyProtection="1">
      <alignment/>
      <protection/>
    </xf>
    <xf numFmtId="169" fontId="57" fillId="34" borderId="0" xfId="0" applyNumberFormat="1" applyFont="1" applyFill="1" applyAlignment="1" applyProtection="1">
      <alignment horizontal="center" vertical="center"/>
      <protection locked="0"/>
    </xf>
    <xf numFmtId="0" fontId="57" fillId="34" borderId="0" xfId="0" applyFont="1" applyFill="1" applyAlignment="1" applyProtection="1">
      <alignment horizontal="left" vertical="center" wrapText="1"/>
      <protection locked="0"/>
    </xf>
    <xf numFmtId="0" fontId="57" fillId="34" borderId="0" xfId="0" applyFont="1" applyFill="1" applyAlignment="1" applyProtection="1">
      <alignment horizontal="center" vertical="center" wrapText="1"/>
      <protection locked="0"/>
    </xf>
    <xf numFmtId="168" fontId="57" fillId="34" borderId="0" xfId="0" applyNumberFormat="1" applyFont="1" applyFill="1" applyAlignment="1" applyProtection="1">
      <alignment horizontal="right" vertical="center"/>
      <protection locked="0"/>
    </xf>
    <xf numFmtId="4" fontId="57" fillId="34" borderId="0" xfId="0" applyNumberFormat="1" applyFont="1" applyFill="1" applyAlignment="1" applyProtection="1">
      <alignment horizontal="right" vertical="center"/>
      <protection locked="0"/>
    </xf>
    <xf numFmtId="172" fontId="57" fillId="34" borderId="0" xfId="0" applyNumberFormat="1" applyFont="1" applyFill="1" applyAlignment="1" applyProtection="1">
      <alignment horizontal="right" vertical="center"/>
      <protection locked="0"/>
    </xf>
    <xf numFmtId="168" fontId="0" fillId="34" borderId="0" xfId="0" applyNumberFormat="1" applyFill="1" applyAlignment="1" applyProtection="1">
      <alignment horizontal="right" vertical="center"/>
      <protection locked="0"/>
    </xf>
    <xf numFmtId="4" fontId="0" fillId="34" borderId="0" xfId="0" applyNumberFormat="1" applyFill="1" applyAlignment="1" applyProtection="1">
      <alignment horizontal="right" vertical="center"/>
      <protection locked="0"/>
    </xf>
    <xf numFmtId="172" fontId="0" fillId="34" borderId="0" xfId="0" applyNumberFormat="1" applyFill="1" applyAlignment="1" applyProtection="1">
      <alignment horizontal="right" vertical="center"/>
      <protection locked="0"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6" fillId="34" borderId="29" xfId="0" applyNumberFormat="1" applyFont="1" applyFill="1" applyBorder="1" applyAlignment="1" applyProtection="1">
      <alignment horizontal="right" vertical="center"/>
      <protection/>
    </xf>
    <xf numFmtId="4" fontId="5" fillId="34" borderId="32" xfId="0" applyNumberFormat="1" applyFont="1" applyFill="1" applyBorder="1" applyAlignment="1" applyProtection="1">
      <alignment horizontal="right" vertical="center"/>
      <protection/>
    </xf>
    <xf numFmtId="4" fontId="5" fillId="34" borderId="33" xfId="0" applyNumberFormat="1" applyFont="1" applyFill="1" applyBorder="1" applyAlignment="1" applyProtection="1">
      <alignment horizontal="right" vertical="center"/>
      <protection/>
    </xf>
    <xf numFmtId="4" fontId="5" fillId="34" borderId="34" xfId="0" applyNumberFormat="1" applyFont="1" applyFill="1" applyBorder="1" applyAlignment="1" applyProtection="1">
      <alignment horizontal="right" vertical="center"/>
      <protection/>
    </xf>
    <xf numFmtId="4" fontId="5" fillId="34" borderId="35" xfId="0" applyNumberFormat="1" applyFont="1" applyFill="1" applyBorder="1" applyAlignment="1" applyProtection="1">
      <alignment horizontal="right"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left" vertical="center"/>
      <protection/>
    </xf>
    <xf numFmtId="4" fontId="5" fillId="34" borderId="39" xfId="0" applyNumberFormat="1" applyFont="1" applyFill="1" applyBorder="1" applyAlignment="1" applyProtection="1">
      <alignment horizontal="right" vertical="center"/>
      <protection/>
    </xf>
    <xf numFmtId="4" fontId="5" fillId="34" borderId="31" xfId="0" applyNumberFormat="1" applyFont="1" applyFill="1" applyBorder="1" applyAlignment="1" applyProtection="1">
      <alignment horizontal="right" vertical="center"/>
      <protection/>
    </xf>
    <xf numFmtId="4" fontId="5" fillId="34" borderId="40" xfId="0" applyNumberFormat="1" applyFont="1" applyFill="1" applyBorder="1" applyAlignment="1" applyProtection="1">
      <alignment horizontal="right" vertical="center"/>
      <protection/>
    </xf>
    <xf numFmtId="4" fontId="5" fillId="34" borderId="42" xfId="0" applyNumberFormat="1" applyFont="1" applyFill="1" applyBorder="1" applyAlignment="1" applyProtection="1">
      <alignment horizontal="right" vertical="center"/>
      <protection/>
    </xf>
    <xf numFmtId="4" fontId="5" fillId="34" borderId="45" xfId="0" applyNumberFormat="1" applyFont="1" applyFill="1" applyBorder="1" applyAlignment="1" applyProtection="1">
      <alignment horizontal="right" vertical="center"/>
      <protection/>
    </xf>
    <xf numFmtId="4" fontId="5" fillId="34" borderId="34" xfId="0" applyNumberFormat="1" applyFont="1" applyFill="1" applyBorder="1" applyAlignment="1" applyProtection="1">
      <alignment horizontal="right" vertical="center"/>
      <protection locked="0"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7" xfId="0" applyNumberFormat="1" applyFont="1" applyFill="1" applyBorder="1" applyAlignment="1" applyProtection="1">
      <alignment horizontal="right" vertical="center"/>
      <protection/>
    </xf>
    <xf numFmtId="4" fontId="5" fillId="34" borderId="36" xfId="0" applyNumberFormat="1" applyFont="1" applyFill="1" applyBorder="1" applyAlignment="1" applyProtection="1">
      <alignment horizontal="right" vertical="center"/>
      <protection/>
    </xf>
    <xf numFmtId="171" fontId="60" fillId="34" borderId="28" xfId="0" applyNumberFormat="1" applyFont="1" applyFill="1" applyBorder="1" applyAlignment="1" applyProtection="1">
      <alignment horizontal="right" vertical="center"/>
      <protection/>
    </xf>
    <xf numFmtId="169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4" fontId="6" fillId="34" borderId="22" xfId="0" applyNumberFormat="1" applyFont="1" applyFill="1" applyBorder="1" applyAlignment="1" applyProtection="1">
      <alignment horizontal="right" vertical="center"/>
      <protection locked="0"/>
    </xf>
    <xf numFmtId="4" fontId="6" fillId="34" borderId="22" xfId="0" applyNumberFormat="1" applyFont="1" applyFill="1" applyBorder="1" applyAlignment="1" applyProtection="1">
      <alignment horizontal="right" vertical="center"/>
      <protection/>
    </xf>
    <xf numFmtId="4" fontId="6" fillId="34" borderId="42" xfId="0" applyNumberFormat="1" applyFont="1" applyFill="1" applyBorder="1" applyAlignment="1" applyProtection="1">
      <alignment horizontal="right" vertical="center"/>
      <protection/>
    </xf>
    <xf numFmtId="169" fontId="6" fillId="34" borderId="17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4" fontId="6" fillId="34" borderId="16" xfId="0" applyNumberFormat="1" applyFont="1" applyFill="1" applyBorder="1" applyAlignment="1" applyProtection="1">
      <alignment horizontal="right" vertical="center"/>
      <protection locked="0"/>
    </xf>
    <xf numFmtId="4" fontId="6" fillId="34" borderId="16" xfId="0" applyNumberFormat="1" applyFont="1" applyFill="1" applyBorder="1" applyAlignment="1" applyProtection="1">
      <alignment horizontal="right" vertical="center"/>
      <protection/>
    </xf>
    <xf numFmtId="4" fontId="6" fillId="34" borderId="35" xfId="0" applyNumberFormat="1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4" fontId="5" fillId="0" borderId="43" xfId="0" applyNumberFormat="1" applyFont="1" applyFill="1" applyBorder="1" applyAlignment="1" applyProtection="1">
      <alignment horizontal="right" vertical="center"/>
      <protection locked="0"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5" fillId="0" borderId="45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left" vertical="center"/>
      <protection/>
    </xf>
    <xf numFmtId="4" fontId="6" fillId="0" borderId="3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8" fontId="5" fillId="0" borderId="0" xfId="0" applyNumberFormat="1" applyFont="1" applyFill="1" applyAlignment="1" applyProtection="1">
      <alignment horizontal="left" vertical="center"/>
      <protection/>
    </xf>
    <xf numFmtId="4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5" fillId="0" borderId="0" xfId="49" applyFont="1" applyFill="1" applyAlignment="1" applyProtection="1">
      <alignment horizontal="left"/>
      <protection/>
    </xf>
    <xf numFmtId="0" fontId="5" fillId="0" borderId="0" xfId="50" applyFont="1" applyFill="1" applyAlignment="1">
      <alignment horizontal="left"/>
      <protection locked="0"/>
    </xf>
    <xf numFmtId="0" fontId="8" fillId="37" borderId="47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wrapText="1"/>
      <protection/>
    </xf>
    <xf numFmtId="168" fontId="8" fillId="37" borderId="48" xfId="0" applyNumberFormat="1" applyFont="1" applyFill="1" applyBorder="1" applyAlignment="1" applyProtection="1">
      <alignment horizontal="center" vertical="center" wrapText="1"/>
      <protection/>
    </xf>
    <xf numFmtId="0" fontId="9" fillId="37" borderId="48" xfId="0" applyFont="1" applyFill="1" applyBorder="1" applyAlignment="1" applyProtection="1">
      <alignment horizontal="center" vertical="center" wrapText="1"/>
      <protection locked="0"/>
    </xf>
    <xf numFmtId="0" fontId="8" fillId="37" borderId="49" xfId="0" applyFont="1" applyFill="1" applyBorder="1" applyAlignment="1" applyProtection="1">
      <alignment horizontal="center" vertical="center" wrapText="1"/>
      <protection/>
    </xf>
    <xf numFmtId="0" fontId="8" fillId="37" borderId="50" xfId="0" applyNumberFormat="1" applyFont="1" applyFill="1" applyBorder="1" applyAlignment="1" applyProtection="1">
      <alignment horizontal="center" vertical="center" wrapText="1"/>
      <protection/>
    </xf>
    <xf numFmtId="0" fontId="8" fillId="37" borderId="51" xfId="0" applyNumberFormat="1" applyFont="1" applyFill="1" applyBorder="1" applyAlignment="1" applyProtection="1">
      <alignment horizontal="center" vertical="center" wrapText="1"/>
      <protection/>
    </xf>
    <xf numFmtId="0" fontId="8" fillId="37" borderId="5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168" fontId="10" fillId="0" borderId="0" xfId="0" applyNumberFormat="1" applyFont="1" applyFill="1" applyAlignment="1" applyProtection="1">
      <alignment horizontal="left" vertical="center"/>
      <protection/>
    </xf>
    <xf numFmtId="4" fontId="10" fillId="0" borderId="0" xfId="0" applyNumberFormat="1" applyFont="1" applyFill="1" applyAlignment="1" applyProtection="1">
      <alignment horizontal="left" vertical="center"/>
      <protection/>
    </xf>
    <xf numFmtId="16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8" fontId="11" fillId="0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170" fontId="11" fillId="0" borderId="0" xfId="0" applyNumberFormat="1" applyFont="1" applyFill="1" applyBorder="1" applyAlignment="1" applyProtection="1">
      <alignment horizontal="right" vertical="center"/>
      <protection/>
    </xf>
    <xf numFmtId="171" fontId="11" fillId="34" borderId="28" xfId="0" applyNumberFormat="1" applyFont="1" applyFill="1" applyBorder="1" applyAlignment="1" applyProtection="1">
      <alignment horizontal="right" vertical="center"/>
      <protection/>
    </xf>
    <xf numFmtId="171" fontId="60" fillId="0" borderId="28" xfId="0" applyNumberFormat="1" applyFont="1" applyFill="1" applyBorder="1" applyAlignment="1" applyProtection="1">
      <alignment horizontal="right" vertical="center"/>
      <protection/>
    </xf>
    <xf numFmtId="16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68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0" fontId="6" fillId="0" borderId="12" xfId="0" applyNumberFormat="1" applyFont="1" applyFill="1" applyBorder="1" applyAlignment="1" applyProtection="1">
      <alignment horizontal="right" vertical="center"/>
      <protection/>
    </xf>
    <xf numFmtId="171" fontId="6" fillId="34" borderId="28" xfId="0" applyNumberFormat="1" applyFont="1" applyFill="1" applyBorder="1" applyAlignment="1" applyProtection="1">
      <alignment horizontal="right" vertical="center"/>
      <protection/>
    </xf>
    <xf numFmtId="171" fontId="6" fillId="0" borderId="29" xfId="0" applyNumberFormat="1" applyFont="1" applyFill="1" applyBorder="1" applyAlignment="1" applyProtection="1">
      <alignment horizontal="right" vertical="center"/>
      <protection/>
    </xf>
    <xf numFmtId="169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6" xfId="0" applyNumberFormat="1" applyFont="1" applyFill="1" applyBorder="1" applyAlignment="1" applyProtection="1">
      <alignment horizontal="right" vertical="center"/>
      <protection locked="0"/>
    </xf>
    <xf numFmtId="2" fontId="5" fillId="0" borderId="16" xfId="0" applyNumberFormat="1" applyFont="1" applyFill="1" applyBorder="1" applyAlignment="1" applyProtection="1">
      <alignment horizontal="right" vertical="center"/>
      <protection/>
    </xf>
    <xf numFmtId="2" fontId="5" fillId="0" borderId="16" xfId="0" applyNumberFormat="1" applyFont="1" applyFill="1" applyBorder="1" applyAlignment="1" applyProtection="1">
      <alignment vertical="center"/>
      <protection locked="0"/>
    </xf>
    <xf numFmtId="2" fontId="5" fillId="34" borderId="34" xfId="0" applyNumberFormat="1" applyFont="1" applyFill="1" applyBorder="1" applyAlignment="1" applyProtection="1">
      <alignment horizontal="right" vertical="center" wrapText="1"/>
      <protection/>
    </xf>
    <xf numFmtId="169" fontId="5" fillId="0" borderId="14" xfId="0" applyNumberFormat="1" applyFont="1" applyFill="1" applyBorder="1" applyAlignment="1" applyProtection="1">
      <alignment horizontal="center" vertical="center"/>
      <protection locked="0"/>
    </xf>
    <xf numFmtId="168" fontId="5" fillId="0" borderId="16" xfId="0" applyNumberFormat="1" applyFont="1" applyFill="1" applyBorder="1" applyAlignment="1" applyProtection="1">
      <alignment horizontal="right" vertical="center"/>
      <protection locked="0"/>
    </xf>
    <xf numFmtId="16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right" vertical="center"/>
      <protection locked="0"/>
    </xf>
    <xf numFmtId="2" fontId="5" fillId="0" borderId="16" xfId="0" applyNumberFormat="1" applyFont="1" applyFill="1" applyBorder="1" applyAlignment="1" applyProtection="1">
      <alignment horizontal="right" vertical="center"/>
      <protection/>
    </xf>
    <xf numFmtId="2" fontId="5" fillId="0" borderId="20" xfId="0" applyNumberFormat="1" applyFont="1" applyFill="1" applyBorder="1" applyAlignment="1" applyProtection="1">
      <alignment vertical="center"/>
      <protection locked="0"/>
    </xf>
    <xf numFmtId="2" fontId="5" fillId="0" borderId="25" xfId="0" applyNumberFormat="1" applyFont="1" applyFill="1" applyBorder="1" applyAlignment="1" applyProtection="1">
      <alignment horizontal="right" vertical="center"/>
      <protection locked="0"/>
    </xf>
    <xf numFmtId="2" fontId="6" fillId="0" borderId="12" xfId="0" applyNumberFormat="1" applyFont="1" applyFill="1" applyBorder="1" applyAlignment="1" applyProtection="1">
      <alignment horizontal="right" vertical="center"/>
      <protection locked="0"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169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 applyProtection="1">
      <alignment horizontal="right" vertical="center"/>
      <protection locked="0"/>
    </xf>
    <xf numFmtId="2" fontId="5" fillId="0" borderId="16" xfId="0" applyNumberFormat="1" applyFont="1" applyFill="1" applyBorder="1" applyAlignment="1" applyProtection="1">
      <alignment vertical="center"/>
      <protection locked="0"/>
    </xf>
    <xf numFmtId="4" fontId="5" fillId="0" borderId="34" xfId="0" applyNumberFormat="1" applyFont="1" applyFill="1" applyBorder="1" applyAlignment="1" applyProtection="1">
      <alignment horizontal="right" vertical="center"/>
      <protection locked="0"/>
    </xf>
    <xf numFmtId="171" fontId="11" fillId="34" borderId="0" xfId="0" applyNumberFormat="1" applyFont="1" applyFill="1" applyBorder="1" applyAlignment="1" applyProtection="1">
      <alignment horizontal="right" vertical="center"/>
      <protection/>
    </xf>
    <xf numFmtId="4" fontId="5" fillId="34" borderId="34" xfId="0" applyNumberFormat="1" applyFont="1" applyFill="1" applyBorder="1" applyAlignment="1" applyProtection="1">
      <alignment horizontal="right" vertical="center" wrapText="1"/>
      <protection locked="0"/>
    </xf>
    <xf numFmtId="171" fontId="6" fillId="34" borderId="12" xfId="0" applyNumberFormat="1" applyFont="1" applyFill="1" applyBorder="1" applyAlignment="1" applyProtection="1">
      <alignment horizontal="right" vertical="center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16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/>
      <protection/>
    </xf>
    <xf numFmtId="3" fontId="5" fillId="34" borderId="16" xfId="0" applyNumberFormat="1" applyFont="1" applyFill="1" applyBorder="1" applyAlignment="1" applyProtection="1">
      <alignment horizontal="right" vertical="center"/>
      <protection locked="0"/>
    </xf>
    <xf numFmtId="2" fontId="5" fillId="34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wrapText="1"/>
      <protection/>
    </xf>
    <xf numFmtId="3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35" xfId="0" applyNumberFormat="1" applyFont="1" applyFill="1" applyBorder="1" applyAlignment="1" applyProtection="1">
      <alignment horizontal="right" vertical="center" wrapText="1"/>
      <protection/>
    </xf>
    <xf numFmtId="49" fontId="5" fillId="34" borderId="17" xfId="0" applyNumberFormat="1" applyFont="1" applyFill="1" applyBorder="1" applyAlignment="1" applyProtection="1">
      <alignment horizontal="center" vertical="center"/>
      <protection locked="0"/>
    </xf>
    <xf numFmtId="168" fontId="5" fillId="34" borderId="12" xfId="0" applyNumberFormat="1" applyFont="1" applyFill="1" applyBorder="1" applyAlignment="1" applyProtection="1">
      <alignment horizontal="right" vertical="center"/>
      <protection locked="0"/>
    </xf>
    <xf numFmtId="4" fontId="5" fillId="34" borderId="12" xfId="0" applyNumberFormat="1" applyFont="1" applyFill="1" applyBorder="1" applyAlignment="1" applyProtection="1">
      <alignment horizontal="right" vertical="center"/>
      <protection/>
    </xf>
    <xf numFmtId="2" fontId="5" fillId="34" borderId="12" xfId="0" applyNumberFormat="1" applyFont="1" applyFill="1" applyBorder="1" applyAlignment="1" applyProtection="1">
      <alignment horizontal="right" vertical="center"/>
      <protection locked="0"/>
    </xf>
    <xf numFmtId="2" fontId="5" fillId="34" borderId="16" xfId="0" applyNumberFormat="1" applyFont="1" applyFill="1" applyBorder="1" applyAlignment="1" applyProtection="1">
      <alignment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/>
    </xf>
    <xf numFmtId="3" fontId="5" fillId="34" borderId="26" xfId="0" applyNumberFormat="1" applyFont="1" applyFill="1" applyBorder="1" applyAlignment="1" applyProtection="1">
      <alignment horizontal="right" vertical="center"/>
      <protection locked="0"/>
    </xf>
    <xf numFmtId="2" fontId="5" fillId="34" borderId="30" xfId="0" applyNumberFormat="1" applyFont="1" applyFill="1" applyBorder="1" applyAlignment="1" applyProtection="1">
      <alignment horizontal="right" vertical="center"/>
      <protection locked="0"/>
    </xf>
    <xf numFmtId="2" fontId="5" fillId="34" borderId="30" xfId="0" applyNumberFormat="1" applyFont="1" applyFill="1" applyBorder="1" applyAlignment="1" applyProtection="1">
      <alignment horizontal="right" vertical="center"/>
      <protection/>
    </xf>
    <xf numFmtId="2" fontId="5" fillId="34" borderId="30" xfId="0" applyNumberFormat="1" applyFont="1" applyFill="1" applyBorder="1" applyAlignment="1" applyProtection="1">
      <alignment vertical="center"/>
      <protection locked="0"/>
    </xf>
    <xf numFmtId="2" fontId="5" fillId="34" borderId="31" xfId="0" applyNumberFormat="1" applyFont="1" applyFill="1" applyBorder="1" applyAlignment="1" applyProtection="1">
      <alignment horizontal="right" vertical="center"/>
      <protection locked="0"/>
    </xf>
    <xf numFmtId="49" fontId="5" fillId="34" borderId="18" xfId="0" applyNumberFormat="1" applyFont="1" applyFill="1" applyBorder="1" applyAlignment="1" applyProtection="1">
      <alignment horizontal="center" wrapText="1"/>
      <protection locked="0"/>
    </xf>
    <xf numFmtId="49" fontId="9" fillId="0" borderId="36" xfId="0" applyNumberFormat="1" applyFont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5" fillId="34" borderId="24" xfId="0" applyFont="1" applyFill="1" applyBorder="1" applyAlignment="1" applyProtection="1">
      <alignment horizontal="center" wrapText="1"/>
      <protection locked="0"/>
    </xf>
    <xf numFmtId="3" fontId="5" fillId="34" borderId="16" xfId="0" applyNumberFormat="1" applyFont="1" applyFill="1" applyBorder="1" applyAlignment="1" applyProtection="1">
      <alignment horizontal="right" wrapText="1"/>
      <protection locked="0"/>
    </xf>
    <xf numFmtId="4" fontId="5" fillId="34" borderId="34" xfId="0" applyNumberFormat="1" applyFont="1" applyFill="1" applyBorder="1" applyAlignment="1" applyProtection="1">
      <alignment horizontal="right" wrapText="1"/>
      <protection locked="0"/>
    </xf>
    <xf numFmtId="2" fontId="5" fillId="0" borderId="16" xfId="0" applyNumberFormat="1" applyFont="1" applyFill="1" applyBorder="1" applyAlignment="1" applyProtection="1">
      <alignment horizontal="right" wrapText="1"/>
      <protection locked="0"/>
    </xf>
    <xf numFmtId="2" fontId="5" fillId="0" borderId="16" xfId="0" applyNumberFormat="1" applyFont="1" applyFill="1" applyBorder="1" applyAlignment="1" applyProtection="1">
      <alignment horizontal="right" wrapText="1"/>
      <protection/>
    </xf>
    <xf numFmtId="2" fontId="5" fillId="0" borderId="16" xfId="0" applyNumberFormat="1" applyFont="1" applyFill="1" applyBorder="1" applyAlignment="1" applyProtection="1">
      <alignment wrapText="1"/>
      <protection locked="0"/>
    </xf>
    <xf numFmtId="2" fontId="5" fillId="34" borderId="22" xfId="0" applyNumberFormat="1" applyFont="1" applyFill="1" applyBorder="1" applyAlignment="1" applyProtection="1">
      <alignment horizontal="right" wrapText="1"/>
      <protection/>
    </xf>
    <xf numFmtId="2" fontId="5" fillId="34" borderId="53" xfId="0" applyNumberFormat="1" applyFont="1" applyFill="1" applyBorder="1" applyAlignment="1" applyProtection="1">
      <alignment horizontal="right" wrapText="1"/>
      <protection/>
    </xf>
    <xf numFmtId="0" fontId="0" fillId="34" borderId="0" xfId="0" applyFill="1" applyAlignment="1" applyProtection="1">
      <alignment horizontal="left" wrapText="1"/>
      <protection locked="0"/>
    </xf>
    <xf numFmtId="16" fontId="5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left"/>
      <protection/>
    </xf>
    <xf numFmtId="16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26" xfId="0" applyNumberFormat="1" applyFont="1" applyFill="1" applyBorder="1" applyAlignment="1" applyProtection="1">
      <alignment horizontal="right" vertical="center"/>
      <protection locked="0"/>
    </xf>
    <xf numFmtId="2" fontId="5" fillId="34" borderId="26" xfId="0" applyNumberFormat="1" applyFont="1" applyFill="1" applyBorder="1" applyAlignment="1" applyProtection="1">
      <alignment horizontal="right" vertical="center"/>
      <protection/>
    </xf>
    <xf numFmtId="2" fontId="5" fillId="34" borderId="26" xfId="0" applyNumberFormat="1" applyFont="1" applyFill="1" applyBorder="1" applyAlignment="1" applyProtection="1">
      <alignment vertical="center"/>
      <protection locked="0"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16" fontId="5" fillId="34" borderId="19" xfId="0" applyNumberFormat="1" applyFont="1" applyFill="1" applyBorder="1" applyAlignment="1" applyProtection="1">
      <alignment horizontal="center" vertical="center"/>
      <protection locked="0"/>
    </xf>
    <xf numFmtId="16" fontId="5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/>
      <protection/>
    </xf>
    <xf numFmtId="2" fontId="5" fillId="0" borderId="20" xfId="0" applyNumberFormat="1" applyFont="1" applyFill="1" applyBorder="1" applyAlignment="1" applyProtection="1">
      <alignment horizontal="right" vertical="center"/>
      <protection/>
    </xf>
    <xf numFmtId="16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2" fontId="5" fillId="34" borderId="34" xfId="0" applyNumberFormat="1" applyFont="1" applyFill="1" applyBorder="1" applyAlignment="1" applyProtection="1">
      <alignment horizontal="right" vertical="center"/>
      <protection locked="0"/>
    </xf>
    <xf numFmtId="16" fontId="5" fillId="34" borderId="21" xfId="0" applyNumberFormat="1" applyFont="1" applyFill="1" applyBorder="1" applyAlignment="1" applyProtection="1">
      <alignment horizontal="center" vertical="center"/>
      <protection locked="0"/>
    </xf>
    <xf numFmtId="16" fontId="5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left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3" fontId="5" fillId="34" borderId="25" xfId="0" applyNumberFormat="1" applyFont="1" applyFill="1" applyBorder="1" applyAlignment="1" applyProtection="1">
      <alignment horizontal="right" vertical="center"/>
      <protection locked="0"/>
    </xf>
    <xf numFmtId="2" fontId="5" fillId="34" borderId="25" xfId="0" applyNumberFormat="1" applyFont="1" applyFill="1" applyBorder="1" applyAlignment="1" applyProtection="1">
      <alignment horizontal="right" vertical="center"/>
      <protection locked="0"/>
    </xf>
    <xf numFmtId="2" fontId="5" fillId="34" borderId="25" xfId="0" applyNumberFormat="1" applyFont="1" applyFill="1" applyBorder="1" applyAlignment="1" applyProtection="1">
      <alignment horizontal="right" vertical="center"/>
      <protection/>
    </xf>
    <xf numFmtId="2" fontId="5" fillId="34" borderId="38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right" vertical="center"/>
      <protection locked="0"/>
    </xf>
    <xf numFmtId="0" fontId="6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168" fontId="6" fillId="34" borderId="15" xfId="0" applyNumberFormat="1" applyFont="1" applyFill="1" applyBorder="1" applyAlignment="1" applyProtection="1">
      <alignment horizontal="right" vertical="center"/>
      <protection locked="0"/>
    </xf>
    <xf numFmtId="4" fontId="6" fillId="34" borderId="15" xfId="0" applyNumberFormat="1" applyFont="1" applyFill="1" applyBorder="1" applyAlignment="1" applyProtection="1">
      <alignment horizontal="right" vertical="center"/>
      <protection locked="0"/>
    </xf>
    <xf numFmtId="4" fontId="6" fillId="34" borderId="15" xfId="0" applyNumberFormat="1" applyFont="1" applyFill="1" applyBorder="1" applyAlignment="1" applyProtection="1">
      <alignment horizontal="right" vertical="center"/>
      <protection/>
    </xf>
    <xf numFmtId="170" fontId="6" fillId="34" borderId="15" xfId="0" applyNumberFormat="1" applyFont="1" applyFill="1" applyBorder="1" applyAlignment="1" applyProtection="1">
      <alignment horizontal="right" vertical="center"/>
      <protection/>
    </xf>
    <xf numFmtId="171" fontId="6" fillId="34" borderId="15" xfId="0" applyNumberFormat="1" applyFont="1" applyFill="1" applyBorder="1" applyAlignment="1" applyProtection="1">
      <alignment horizontal="right" vertical="center"/>
      <protection/>
    </xf>
    <xf numFmtId="171" fontId="6" fillId="34" borderId="35" xfId="0" applyNumberFormat="1" applyFont="1" applyFill="1" applyBorder="1" applyAlignment="1" applyProtection="1">
      <alignment horizontal="right" vertical="center"/>
      <protection/>
    </xf>
    <xf numFmtId="16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 wrapText="1"/>
      <protection locked="0"/>
    </xf>
    <xf numFmtId="171" fontId="6" fillId="34" borderId="55" xfId="0" applyNumberFormat="1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2" fontId="5" fillId="0" borderId="25" xfId="0" applyNumberFormat="1" applyFont="1" applyFill="1" applyBorder="1" applyAlignment="1" applyProtection="1">
      <alignment horizontal="right" vertical="center"/>
      <protection/>
    </xf>
    <xf numFmtId="2" fontId="5" fillId="0" borderId="25" xfId="0" applyNumberFormat="1" applyFont="1" applyFill="1" applyBorder="1" applyAlignment="1" applyProtection="1">
      <alignment vertical="center"/>
      <protection locked="0"/>
    </xf>
    <xf numFmtId="2" fontId="5" fillId="0" borderId="56" xfId="0" applyNumberFormat="1" applyFont="1" applyFill="1" applyBorder="1" applyAlignment="1" applyProtection="1">
      <alignment horizontal="right" vertical="center"/>
      <protection/>
    </xf>
    <xf numFmtId="49" fontId="5" fillId="34" borderId="18" xfId="0" applyNumberFormat="1" applyFont="1" applyFill="1" applyBorder="1" applyAlignment="1" applyProtection="1">
      <alignment wrapText="1"/>
      <protection locked="0"/>
    </xf>
    <xf numFmtId="49" fontId="9" fillId="0" borderId="26" xfId="0" applyNumberFormat="1" applyFont="1" applyBorder="1" applyAlignment="1" applyProtection="1">
      <alignment wrapText="1"/>
      <protection/>
    </xf>
    <xf numFmtId="3" fontId="5" fillId="34" borderId="16" xfId="0" applyNumberFormat="1" applyFont="1" applyFill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/>
    </xf>
    <xf numFmtId="2" fontId="5" fillId="34" borderId="34" xfId="0" applyNumberFormat="1" applyFont="1" applyFill="1" applyBorder="1" applyAlignment="1" applyProtection="1">
      <alignment wrapText="1"/>
      <protection/>
    </xf>
    <xf numFmtId="2" fontId="5" fillId="34" borderId="35" xfId="0" applyNumberFormat="1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 locked="0"/>
    </xf>
    <xf numFmtId="2" fontId="6" fillId="34" borderId="57" xfId="0" applyNumberFormat="1" applyFont="1" applyFill="1" applyBorder="1" applyAlignment="1" applyProtection="1">
      <alignment horizontal="right" vertical="center"/>
      <protection/>
    </xf>
    <xf numFmtId="16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2" xfId="48" applyFont="1" applyFill="1" applyBorder="1" applyAlignment="1">
      <alignment horizontal="left" vertical="center" wrapText="1"/>
      <protection/>
    </xf>
    <xf numFmtId="2" fontId="6" fillId="34" borderId="58" xfId="0" applyNumberFormat="1" applyFont="1" applyFill="1" applyBorder="1" applyAlignment="1" applyProtection="1">
      <alignment horizontal="right" vertical="center"/>
      <protection/>
    </xf>
    <xf numFmtId="2" fontId="6" fillId="34" borderId="59" xfId="0" applyNumberFormat="1" applyFont="1" applyFill="1" applyBorder="1" applyAlignment="1" applyProtection="1">
      <alignment horizontal="right" vertical="center"/>
      <protection/>
    </xf>
    <xf numFmtId="2" fontId="5" fillId="34" borderId="44" xfId="0" applyNumberFormat="1" applyFont="1" applyFill="1" applyBorder="1" applyAlignment="1" applyProtection="1">
      <alignment horizontal="right" vertical="center"/>
      <protection/>
    </xf>
    <xf numFmtId="2" fontId="5" fillId="34" borderId="55" xfId="0" applyNumberFormat="1" applyFont="1" applyFill="1" applyBorder="1" applyAlignment="1" applyProtection="1">
      <alignment horizontal="right" vertical="center"/>
      <protection/>
    </xf>
    <xf numFmtId="16" fontId="5" fillId="34" borderId="60" xfId="0" applyNumberFormat="1" applyFont="1" applyFill="1" applyBorder="1" applyAlignment="1" applyProtection="1">
      <alignment horizontal="center" vertical="center"/>
      <protection locked="0"/>
    </xf>
    <xf numFmtId="16" fontId="5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left"/>
      <protection/>
    </xf>
    <xf numFmtId="0" fontId="5" fillId="34" borderId="61" xfId="0" applyFont="1" applyFill="1" applyBorder="1" applyAlignment="1" applyProtection="1">
      <alignment horizontal="center" vertical="center" wrapText="1"/>
      <protection locked="0"/>
    </xf>
    <xf numFmtId="3" fontId="5" fillId="34" borderId="30" xfId="0" applyNumberFormat="1" applyFont="1" applyFill="1" applyBorder="1" applyAlignment="1" applyProtection="1">
      <alignment horizontal="right" vertical="center"/>
      <protection locked="0"/>
    </xf>
    <xf numFmtId="49" fontId="9" fillId="0" borderId="20" xfId="0" applyNumberFormat="1" applyFont="1" applyBorder="1" applyAlignment="1" applyProtection="1">
      <alignment horizontal="center" wrapText="1"/>
      <protection/>
    </xf>
    <xf numFmtId="2" fontId="5" fillId="34" borderId="34" xfId="0" applyNumberFormat="1" applyFont="1" applyFill="1" applyBorder="1" applyAlignment="1" applyProtection="1">
      <alignment horizontal="right" wrapText="1"/>
      <protection/>
    </xf>
    <xf numFmtId="2" fontId="5" fillId="34" borderId="35" xfId="0" applyNumberFormat="1" applyFont="1" applyFill="1" applyBorder="1" applyAlignment="1" applyProtection="1">
      <alignment horizontal="right" wrapText="1"/>
      <protection/>
    </xf>
    <xf numFmtId="4" fontId="5" fillId="38" borderId="22" xfId="0" applyNumberFormat="1" applyFont="1" applyFill="1" applyBorder="1" applyAlignment="1" applyProtection="1">
      <alignment horizontal="right" vertical="center"/>
      <protection locked="0"/>
    </xf>
    <xf numFmtId="4" fontId="5" fillId="38" borderId="30" xfId="0" applyNumberFormat="1" applyFont="1" applyFill="1" applyBorder="1" applyAlignment="1" applyProtection="1">
      <alignment horizontal="right" vertical="center"/>
      <protection locked="0"/>
    </xf>
    <xf numFmtId="4" fontId="5" fillId="38" borderId="34" xfId="0" applyNumberFormat="1" applyFont="1" applyFill="1" applyBorder="1" applyAlignment="1" applyProtection="1">
      <alignment horizontal="right" vertical="center"/>
      <protection locked="0"/>
    </xf>
    <xf numFmtId="4" fontId="5" fillId="38" borderId="16" xfId="0" applyNumberFormat="1" applyFont="1" applyFill="1" applyBorder="1" applyAlignment="1" applyProtection="1">
      <alignment horizontal="right" vertical="center"/>
      <protection locked="0"/>
    </xf>
    <xf numFmtId="4" fontId="5" fillId="38" borderId="34" xfId="0" applyNumberFormat="1" applyFont="1" applyFill="1" applyBorder="1" applyAlignment="1" applyProtection="1">
      <alignment horizontal="right" vertical="center"/>
      <protection locked="0"/>
    </xf>
    <xf numFmtId="2" fontId="5" fillId="38" borderId="16" xfId="0" applyNumberFormat="1" applyFont="1" applyFill="1" applyBorder="1" applyAlignment="1" applyProtection="1">
      <alignment horizontal="right" vertical="center"/>
      <protection locked="0"/>
    </xf>
    <xf numFmtId="2" fontId="5" fillId="38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34" xfId="0" applyNumberFormat="1" applyFont="1" applyFill="1" applyBorder="1" applyAlignment="1" applyProtection="1">
      <alignment horizontal="right" wrapText="1"/>
      <protection locked="0"/>
    </xf>
    <xf numFmtId="2" fontId="5" fillId="38" borderId="20" xfId="0" applyNumberFormat="1" applyFont="1" applyFill="1" applyBorder="1" applyAlignment="1" applyProtection="1">
      <alignment horizontal="right" wrapText="1"/>
      <protection locked="0"/>
    </xf>
    <xf numFmtId="2" fontId="5" fillId="38" borderId="26" xfId="0" applyNumberFormat="1" applyFont="1" applyFill="1" applyBorder="1" applyAlignment="1" applyProtection="1">
      <alignment horizontal="right" vertical="center"/>
      <protection locked="0"/>
    </xf>
    <xf numFmtId="4" fontId="5" fillId="38" borderId="34" xfId="0" applyNumberFormat="1" applyFont="1" applyFill="1" applyBorder="1" applyAlignment="1" applyProtection="1">
      <alignment/>
      <protection locked="0"/>
    </xf>
    <xf numFmtId="2" fontId="5" fillId="38" borderId="16" xfId="0" applyNumberFormat="1" applyFont="1" applyFill="1" applyBorder="1" applyAlignment="1" applyProtection="1">
      <alignment/>
      <protection locked="0"/>
    </xf>
    <xf numFmtId="2" fontId="5" fillId="38" borderId="30" xfId="0" applyNumberFormat="1" applyFont="1" applyFill="1" applyBorder="1" applyAlignment="1" applyProtection="1">
      <alignment horizontal="right" vertical="center"/>
      <protection locked="0"/>
    </xf>
    <xf numFmtId="2" fontId="5" fillId="38" borderId="16" xfId="0" applyNumberFormat="1" applyFont="1" applyFill="1" applyBorder="1" applyAlignment="1" applyProtection="1">
      <alignment horizontal="right" wrapText="1"/>
      <protection locked="0"/>
    </xf>
    <xf numFmtId="0" fontId="9" fillId="39" borderId="10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horizontal="left" vertical="center"/>
      <protection locked="0"/>
    </xf>
    <xf numFmtId="0" fontId="52" fillId="34" borderId="0" xfId="0" applyFont="1" applyFill="1" applyAlignment="1" applyProtection="1">
      <alignment horizontal="left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KKKK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02_ROZP_OCENENY_VV_upr08-2010" xfId="48"/>
    <cellStyle name="normální_Mobil_502Roz" xfId="49"/>
    <cellStyle name="normální_Troja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2.%20DTA\01.%20STC\02.%20SPECIFIKACE\15084-DVZ-D2-01-02-002-ROZP-TECHN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echodn&#283;\Kopie%20-%2015084-DVZ-D2-01-02-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2.%20DTA\02.%20Stavebn&#237;%20&#269;&#225;st\02.%20SPECIFIKACE\15084-DVZ-D2-02-02-002-ROZP-ST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KCE\Akce-15\15036-herm-dps\PS221\PD\15036-DPS-D2-PS221-02-02-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KCE\Akce-15\15036-herm-dps\PS220_1\15036-DPS-D2-PS220-02-02-001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S 233"/>
      <sheetName val="PS 239"/>
      <sheetName val="PS 360.2"/>
      <sheetName val="PS 506.2"/>
      <sheetName val="OSTATNI"/>
    </sheetNames>
    <sheetDataSet>
      <sheetData sheetId="0">
        <row r="39">
          <cell r="D39" t="str">
            <v>D2. Dokumentace technických a technolo. zařízení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V"/>
      <sheetName val="PS233"/>
      <sheetName val="PS 239"/>
      <sheetName val="List2"/>
      <sheetName val="List3"/>
    </sheetNames>
    <sheetDataSet>
      <sheetData sheetId="0">
        <row r="38">
          <cell r="D38" t="str">
            <v>ČEPRO, a.s., sklad Mstětice - úpravy na technologii</v>
          </cell>
        </row>
        <row r="40">
          <cell r="D40" t="str">
            <v>01. Strojně technologická část</v>
          </cell>
        </row>
        <row r="42">
          <cell r="D42" t="str">
            <v>02. SPECIFIKACE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S 233"/>
      <sheetName val="PS234"/>
      <sheetName val="PS239"/>
    </sheetNames>
    <sheetDataSet>
      <sheetData sheetId="0">
        <row r="39">
          <cell r="D39" t="str">
            <v>D2. Dokumentace technických a technolo. zařízení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kaz výměr"/>
      <sheetName val="Soupis spotřebičů"/>
      <sheetName val="Kabelová listina"/>
    </sheetNames>
    <sheetDataSet>
      <sheetData sheetId="0">
        <row r="38">
          <cell r="D38" t="str">
            <v>Heřmanův Městec - technologie tunelů P1 a P3</v>
          </cell>
        </row>
        <row r="40">
          <cell r="D40" t="str">
            <v>PS221. Výměna odkal. čerpadla v tunelu P3</v>
          </cell>
        </row>
        <row r="42">
          <cell r="D42" t="str">
            <v>02. Provozní rozvod silnoproudu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pis spotřebičů"/>
      <sheetName val="Kabelová listina"/>
      <sheetName val="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E17" sqref="E17"/>
    </sheetView>
  </sheetViews>
  <sheetFormatPr defaultColWidth="9.00390625" defaultRowHeight="15"/>
  <cols>
    <col min="1" max="1" width="3.57421875" style="29" customWidth="1"/>
    <col min="2" max="2" width="12.8515625" style="30" customWidth="1"/>
    <col min="3" max="3" width="48.00390625" style="30" customWidth="1"/>
    <col min="4" max="4" width="18.7109375" style="31" customWidth="1"/>
    <col min="5" max="5" width="35.28125" style="28" customWidth="1"/>
    <col min="6" max="16384" width="9.00390625" style="28" customWidth="1"/>
  </cols>
  <sheetData>
    <row r="1" spans="1:4" s="4" customFormat="1" ht="18">
      <c r="A1" s="1" t="s">
        <v>27</v>
      </c>
      <c r="B1" s="2"/>
      <c r="C1" s="2"/>
      <c r="D1" s="3"/>
    </row>
    <row r="2" spans="1:4" s="4" customFormat="1" ht="15">
      <c r="A2" s="2" t="s">
        <v>2</v>
      </c>
      <c r="B2" s="2"/>
      <c r="C2" s="5" t="s">
        <v>28</v>
      </c>
      <c r="D2" s="3"/>
    </row>
    <row r="3" spans="1:4" s="4" customFormat="1" ht="15">
      <c r="A3" s="2" t="s">
        <v>5</v>
      </c>
      <c r="B3" s="2"/>
      <c r="C3" s="5"/>
      <c r="D3" s="3"/>
    </row>
    <row r="4" spans="1:4" s="4" customFormat="1" ht="15">
      <c r="A4" s="2" t="s">
        <v>6</v>
      </c>
      <c r="B4" s="2"/>
      <c r="C4" s="5"/>
      <c r="D4" s="3"/>
    </row>
    <row r="5" spans="1:4" s="4" customFormat="1" ht="15">
      <c r="A5" s="6" t="s">
        <v>7</v>
      </c>
      <c r="B5" s="7"/>
      <c r="C5" s="5"/>
      <c r="D5" s="3"/>
    </row>
    <row r="6" spans="1:5" s="4" customFormat="1" ht="15">
      <c r="A6" s="8" t="s">
        <v>3</v>
      </c>
      <c r="B6" s="9" t="s">
        <v>4</v>
      </c>
      <c r="C6" s="9" t="s">
        <v>0</v>
      </c>
      <c r="D6" s="9" t="s">
        <v>29</v>
      </c>
      <c r="E6" s="4" t="s">
        <v>304</v>
      </c>
    </row>
    <row r="7" spans="1:5" s="4" customFormat="1" ht="15">
      <c r="A7" s="10">
        <v>1</v>
      </c>
      <c r="B7" s="10">
        <v>2</v>
      </c>
      <c r="C7" s="10">
        <v>3</v>
      </c>
      <c r="D7" s="10">
        <v>4</v>
      </c>
      <c r="E7" s="400" t="s">
        <v>305</v>
      </c>
    </row>
    <row r="8" spans="1:4" s="4" customFormat="1" ht="15">
      <c r="A8" s="11"/>
      <c r="B8" s="11"/>
      <c r="C8" s="11"/>
      <c r="D8" s="12"/>
    </row>
    <row r="9" spans="1:4" s="15" customFormat="1" ht="12" thickBot="1">
      <c r="A9" s="13"/>
      <c r="B9" s="14"/>
      <c r="C9" s="14" t="s">
        <v>1</v>
      </c>
      <c r="D9" s="52">
        <f>D10+D16+D21</f>
        <v>0</v>
      </c>
    </row>
    <row r="10" spans="1:5" s="4" customFormat="1" ht="15.75" thickBot="1">
      <c r="A10" s="16"/>
      <c r="B10" s="17">
        <v>1</v>
      </c>
      <c r="C10" s="18" t="s">
        <v>18</v>
      </c>
      <c r="D10" s="44">
        <f>SUM(D11:D15)</f>
        <v>0</v>
      </c>
      <c r="E10" s="401" t="s">
        <v>306</v>
      </c>
    </row>
    <row r="11" spans="1:4" s="4" customFormat="1" ht="15">
      <c r="A11" s="19"/>
      <c r="B11" s="36" t="s">
        <v>8</v>
      </c>
      <c r="C11" s="37" t="s">
        <v>21</v>
      </c>
      <c r="D11" s="45">
        <f>'TECH-PS 233'!K9</f>
        <v>0</v>
      </c>
    </row>
    <row r="12" spans="1:4" s="4" customFormat="1" ht="15">
      <c r="A12" s="20"/>
      <c r="B12" s="32" t="s">
        <v>9</v>
      </c>
      <c r="C12" s="38" t="s">
        <v>23</v>
      </c>
      <c r="D12" s="46">
        <f>'TECH-PS 239'!K9</f>
        <v>0</v>
      </c>
    </row>
    <row r="13" spans="1:4" s="4" customFormat="1" ht="15">
      <c r="A13" s="20"/>
      <c r="B13" s="33" t="s">
        <v>10</v>
      </c>
      <c r="C13" s="38" t="s">
        <v>24</v>
      </c>
      <c r="D13" s="46">
        <f>'TECH-PS 360.2'!K9</f>
        <v>0</v>
      </c>
    </row>
    <row r="14" spans="1:4" s="4" customFormat="1" ht="15">
      <c r="A14" s="20"/>
      <c r="B14" s="34" t="s">
        <v>11</v>
      </c>
      <c r="C14" s="39" t="s">
        <v>25</v>
      </c>
      <c r="D14" s="46">
        <f>'TECH-PS 506.2'!K9</f>
        <v>0</v>
      </c>
    </row>
    <row r="15" spans="1:4" s="4" customFormat="1" ht="15.75" thickBot="1">
      <c r="A15" s="23"/>
      <c r="B15" s="33"/>
      <c r="C15" s="22" t="s">
        <v>30</v>
      </c>
      <c r="D15" s="46">
        <f>'TECH-OSTATNI'!K32</f>
        <v>0</v>
      </c>
    </row>
    <row r="16" spans="1:5" s="4" customFormat="1" ht="15.75" thickBot="1">
      <c r="A16" s="16"/>
      <c r="B16" s="17">
        <v>2</v>
      </c>
      <c r="C16" s="18" t="s">
        <v>19</v>
      </c>
      <c r="D16" s="44">
        <f>SUM(D17:D20)</f>
        <v>0</v>
      </c>
      <c r="E16" s="401" t="s">
        <v>309</v>
      </c>
    </row>
    <row r="17" spans="1:4" s="4" customFormat="1" ht="15">
      <c r="A17" s="23"/>
      <c r="B17" s="21" t="s">
        <v>12</v>
      </c>
      <c r="C17" s="38" t="s">
        <v>21</v>
      </c>
      <c r="D17" s="47">
        <f>'STAV-PS 233'!K9</f>
        <v>0</v>
      </c>
    </row>
    <row r="18" spans="1:4" s="4" customFormat="1" ht="15">
      <c r="A18" s="24"/>
      <c r="B18" s="21" t="s">
        <v>13</v>
      </c>
      <c r="C18" s="38" t="s">
        <v>22</v>
      </c>
      <c r="D18" s="47">
        <f>'STAV-PS234'!K9</f>
        <v>0</v>
      </c>
    </row>
    <row r="19" spans="1:5" s="4" customFormat="1" ht="15">
      <c r="A19" s="24"/>
      <c r="B19" s="32" t="s">
        <v>14</v>
      </c>
      <c r="C19" s="38" t="s">
        <v>23</v>
      </c>
      <c r="D19" s="46">
        <v>0</v>
      </c>
      <c r="E19" s="401" t="s">
        <v>308</v>
      </c>
    </row>
    <row r="20" spans="1:4" s="4" customFormat="1" ht="15.75" thickBot="1">
      <c r="A20" s="35"/>
      <c r="B20" s="40"/>
      <c r="C20" s="41" t="s">
        <v>31</v>
      </c>
      <c r="D20" s="48">
        <f>(D17+D18+D19)*0.1</f>
        <v>0</v>
      </c>
    </row>
    <row r="21" spans="1:5" s="4" customFormat="1" ht="15.75" thickBot="1">
      <c r="A21" s="25"/>
      <c r="B21" s="17">
        <v>3</v>
      </c>
      <c r="C21" s="26" t="s">
        <v>20</v>
      </c>
      <c r="D21" s="49">
        <f>SUM(D22:D25)</f>
        <v>0</v>
      </c>
      <c r="E21" s="401" t="s">
        <v>307</v>
      </c>
    </row>
    <row r="22" spans="1:4" s="4" customFormat="1" ht="15">
      <c r="A22" s="27"/>
      <c r="B22" s="42" t="s">
        <v>15</v>
      </c>
      <c r="C22" s="37" t="s">
        <v>21</v>
      </c>
      <c r="D22" s="50">
        <f>'ELE-PS233'!K9</f>
        <v>0</v>
      </c>
    </row>
    <row r="23" spans="1:4" s="4" customFormat="1" ht="15">
      <c r="A23" s="23"/>
      <c r="B23" s="43" t="s">
        <v>16</v>
      </c>
      <c r="C23" s="37" t="s">
        <v>23</v>
      </c>
      <c r="D23" s="51">
        <f>'ELE-PS239'!K9</f>
        <v>0</v>
      </c>
    </row>
    <row r="24" spans="1:4" s="4" customFormat="1" ht="15">
      <c r="A24" s="23"/>
      <c r="B24" s="21" t="s">
        <v>17</v>
      </c>
      <c r="C24" s="37" t="s">
        <v>26</v>
      </c>
      <c r="D24" s="51">
        <f>'ELE-PS360.2'!K9</f>
        <v>0</v>
      </c>
    </row>
    <row r="25" spans="1:4" s="4" customFormat="1" ht="15">
      <c r="A25" s="23"/>
      <c r="B25" s="21"/>
      <c r="C25" s="37" t="s">
        <v>30</v>
      </c>
      <c r="D25" s="51">
        <f>(D22+D23+D24)*0.1</f>
        <v>0</v>
      </c>
    </row>
    <row r="26" spans="1:4" s="4" customFormat="1" ht="15">
      <c r="A26" s="29"/>
      <c r="B26" s="30"/>
      <c r="C26" s="30"/>
      <c r="D26" s="31"/>
    </row>
    <row r="27" spans="1:4" s="4" customFormat="1" ht="15">
      <c r="A27" s="29"/>
      <c r="B27" s="30"/>
      <c r="C27" s="30"/>
      <c r="D27" s="31"/>
    </row>
    <row r="28" spans="1:4" s="4" customFormat="1" ht="15">
      <c r="A28" s="29"/>
      <c r="B28" s="30"/>
      <c r="C28" s="30"/>
      <c r="D28" s="31"/>
    </row>
    <row r="29" spans="1:4" s="4" customFormat="1" ht="15">
      <c r="A29" s="29"/>
      <c r="B29" s="30"/>
      <c r="C29" s="30"/>
      <c r="D29" s="31"/>
    </row>
    <row r="30" spans="1:4" s="4" customFormat="1" ht="15">
      <c r="A30" s="29"/>
      <c r="B30" s="30"/>
      <c r="C30" s="30"/>
      <c r="D30" s="31"/>
    </row>
    <row r="31" spans="1:4" s="4" customFormat="1" ht="15">
      <c r="A31" s="29"/>
      <c r="B31" s="30"/>
      <c r="C31" s="30"/>
      <c r="D31" s="31"/>
    </row>
    <row r="32" spans="1:4" s="4" customFormat="1" ht="15">
      <c r="A32" s="29"/>
      <c r="B32" s="30"/>
      <c r="C32" s="30"/>
      <c r="D32" s="31"/>
    </row>
    <row r="33" spans="1:4" s="4" customFormat="1" ht="15">
      <c r="A33" s="29"/>
      <c r="B33" s="30"/>
      <c r="C33" s="30"/>
      <c r="D33" s="31"/>
    </row>
    <row r="34" spans="1:4" s="4" customFormat="1" ht="15">
      <c r="A34" s="29"/>
      <c r="B34" s="30"/>
      <c r="C34" s="30"/>
      <c r="D34" s="31"/>
    </row>
    <row r="35" spans="1:4" s="4" customFormat="1" ht="15">
      <c r="A35" s="29"/>
      <c r="B35" s="30"/>
      <c r="C35" s="30"/>
      <c r="D35" s="31"/>
    </row>
    <row r="36" spans="1:4" s="4" customFormat="1" ht="15">
      <c r="A36" s="29"/>
      <c r="B36" s="30"/>
      <c r="C36" s="30"/>
      <c r="D36" s="31"/>
    </row>
    <row r="37" spans="1:4" s="4" customFormat="1" ht="15">
      <c r="A37" s="29"/>
      <c r="B37" s="30"/>
      <c r="C37" s="30"/>
      <c r="D37" s="31"/>
    </row>
    <row r="38" spans="1:4" s="4" customFormat="1" ht="15">
      <c r="A38" s="29"/>
      <c r="B38" s="30"/>
      <c r="C38" s="30"/>
      <c r="D38" s="31"/>
    </row>
    <row r="39" spans="1:4" s="4" customFormat="1" ht="15">
      <c r="A39" s="29"/>
      <c r="B39" s="30"/>
      <c r="C39" s="30"/>
      <c r="D39" s="31"/>
    </row>
    <row r="40" spans="1:4" s="4" customFormat="1" ht="15">
      <c r="A40" s="29"/>
      <c r="B40" s="30"/>
      <c r="C40" s="30"/>
      <c r="D40" s="31"/>
    </row>
    <row r="41" spans="1:4" s="4" customFormat="1" ht="15">
      <c r="A41" s="29"/>
      <c r="B41" s="30"/>
      <c r="C41" s="30"/>
      <c r="D41" s="31"/>
    </row>
    <row r="42" spans="1:4" s="4" customFormat="1" ht="15">
      <c r="A42" s="29"/>
      <c r="B42" s="30"/>
      <c r="C42" s="30"/>
      <c r="D42" s="31"/>
    </row>
    <row r="43" spans="1:4" s="4" customFormat="1" ht="15">
      <c r="A43" s="29"/>
      <c r="B43" s="30"/>
      <c r="C43" s="30"/>
      <c r="D43" s="31"/>
    </row>
    <row r="44" spans="1:4" s="4" customFormat="1" ht="15">
      <c r="A44" s="29"/>
      <c r="B44" s="30"/>
      <c r="C44" s="30"/>
      <c r="D44" s="31"/>
    </row>
    <row r="45" spans="1:4" s="4" customFormat="1" ht="15">
      <c r="A45" s="29"/>
      <c r="B45" s="30"/>
      <c r="C45" s="30"/>
      <c r="D45" s="31"/>
    </row>
    <row r="46" spans="1:4" s="4" customFormat="1" ht="15">
      <c r="A46" s="29"/>
      <c r="B46" s="30"/>
      <c r="C46" s="30"/>
      <c r="D46" s="31"/>
    </row>
    <row r="47" spans="1:4" s="4" customFormat="1" ht="15">
      <c r="A47" s="29"/>
      <c r="B47" s="30"/>
      <c r="C47" s="30"/>
      <c r="D47" s="31"/>
    </row>
    <row r="48" spans="1:4" s="4" customFormat="1" ht="15">
      <c r="A48" s="29"/>
      <c r="B48" s="30"/>
      <c r="C48" s="30"/>
      <c r="D48" s="3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F6" sqref="F6:J6"/>
    </sheetView>
  </sheetViews>
  <sheetFormatPr defaultColWidth="9.00390625" defaultRowHeight="15"/>
  <cols>
    <col min="1" max="1" width="4.28125" style="29" customWidth="1"/>
    <col min="2" max="2" width="12.8515625" style="30" customWidth="1"/>
    <col min="3" max="3" width="48.00390625" style="30" customWidth="1"/>
    <col min="4" max="4" width="5.28125" style="31" customWidth="1"/>
    <col min="5" max="5" width="11.57421875" style="168" customWidth="1"/>
    <col min="6" max="6" width="11.00390625" style="169" customWidth="1"/>
    <col min="7" max="7" width="12.00390625" style="169" customWidth="1"/>
    <col min="8" max="13" width="11.8515625" style="170" customWidth="1"/>
    <col min="14" max="16384" width="9.00390625" style="28" customWidth="1"/>
  </cols>
  <sheetData>
    <row r="1" spans="1:13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</row>
    <row r="2" spans="1:13" s="4" customFormat="1" ht="15">
      <c r="A2" s="2" t="s">
        <v>2</v>
      </c>
      <c r="B2" s="2"/>
      <c r="C2" s="5" t="s">
        <v>230</v>
      </c>
      <c r="D2" s="3"/>
      <c r="E2" s="53"/>
      <c r="F2" s="54"/>
      <c r="G2" s="54"/>
      <c r="H2" s="2"/>
      <c r="I2" s="2"/>
      <c r="J2" s="2"/>
      <c r="K2" s="2"/>
      <c r="L2" s="2"/>
      <c r="M2" s="2"/>
    </row>
    <row r="3" spans="1:13" s="4" customFormat="1" ht="15">
      <c r="A3" s="2" t="s">
        <v>5</v>
      </c>
      <c r="B3" s="2"/>
      <c r="C3" s="5" t="s">
        <v>231</v>
      </c>
      <c r="D3" s="3"/>
      <c r="E3" s="53"/>
      <c r="F3" s="54"/>
      <c r="G3" s="54" t="s">
        <v>33</v>
      </c>
      <c r="H3" s="5" t="s">
        <v>232</v>
      </c>
      <c r="I3" s="2"/>
      <c r="J3" s="5"/>
      <c r="K3" s="5"/>
      <c r="L3" s="2"/>
      <c r="M3" s="2"/>
    </row>
    <row r="4" spans="1:13" s="4" customFormat="1" ht="15">
      <c r="A4" s="2" t="s">
        <v>6</v>
      </c>
      <c r="B4" s="2"/>
      <c r="C4" s="5" t="s">
        <v>272</v>
      </c>
      <c r="D4" s="3"/>
      <c r="E4" s="53"/>
      <c r="F4" s="54"/>
      <c r="G4" s="54" t="s">
        <v>36</v>
      </c>
      <c r="H4" s="5" t="s">
        <v>37</v>
      </c>
      <c r="I4" s="2"/>
      <c r="J4" s="5"/>
      <c r="K4" s="5"/>
      <c r="L4" s="2"/>
      <c r="M4" s="2"/>
    </row>
    <row r="5" spans="1:13" s="4" customFormat="1" ht="15">
      <c r="A5" s="6" t="s">
        <v>7</v>
      </c>
      <c r="B5" s="7"/>
      <c r="C5" s="5" t="s">
        <v>234</v>
      </c>
      <c r="D5" s="3"/>
      <c r="E5" s="53"/>
      <c r="F5" s="54"/>
      <c r="G5" s="54"/>
      <c r="H5" s="2"/>
      <c r="I5" s="2"/>
      <c r="J5" s="2"/>
      <c r="K5" s="2"/>
      <c r="L5" s="2"/>
      <c r="M5" s="2"/>
    </row>
    <row r="6" spans="1:13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399" t="s">
        <v>300</v>
      </c>
      <c r="G6" s="399" t="s">
        <v>301</v>
      </c>
      <c r="H6" s="9" t="s">
        <v>42</v>
      </c>
      <c r="I6" s="399" t="s">
        <v>302</v>
      </c>
      <c r="J6" s="399" t="s">
        <v>303</v>
      </c>
      <c r="K6" s="9" t="s">
        <v>45</v>
      </c>
      <c r="L6" s="9" t="s">
        <v>46</v>
      </c>
      <c r="M6" s="9" t="s">
        <v>47</v>
      </c>
    </row>
    <row r="7" spans="1:13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</row>
    <row r="9" spans="1:13" s="15" customFormat="1" ht="12" thickBot="1">
      <c r="A9" s="13"/>
      <c r="B9" s="14"/>
      <c r="C9" s="14" t="s">
        <v>1</v>
      </c>
      <c r="D9" s="60"/>
      <c r="E9" s="61"/>
      <c r="F9" s="62"/>
      <c r="G9" s="63"/>
      <c r="H9" s="64"/>
      <c r="I9" s="63"/>
      <c r="J9" s="64"/>
      <c r="K9" s="279">
        <f>K10+K16+K23+K25+K27+K30+K37</f>
        <v>0</v>
      </c>
      <c r="L9" s="63"/>
      <c r="M9" s="64"/>
    </row>
    <row r="10" spans="1:13" s="4" customFormat="1" ht="15.75" thickBot="1">
      <c r="A10" s="16"/>
      <c r="B10" s="17">
        <v>1</v>
      </c>
      <c r="C10" s="18" t="s">
        <v>273</v>
      </c>
      <c r="D10" s="69"/>
      <c r="E10" s="70"/>
      <c r="F10" s="71"/>
      <c r="G10" s="72"/>
      <c r="H10" s="73"/>
      <c r="I10" s="72"/>
      <c r="J10" s="73"/>
      <c r="K10" s="281">
        <f>SUM(K11:K15)</f>
        <v>0</v>
      </c>
      <c r="L10" s="72"/>
      <c r="M10" s="74"/>
    </row>
    <row r="11" spans="1:13" s="4" customFormat="1" ht="15">
      <c r="A11" s="286" t="s">
        <v>8</v>
      </c>
      <c r="B11" s="344"/>
      <c r="C11" s="287" t="s">
        <v>274</v>
      </c>
      <c r="D11" s="98" t="s">
        <v>59</v>
      </c>
      <c r="E11" s="288">
        <v>1</v>
      </c>
      <c r="F11" s="387">
        <v>0</v>
      </c>
      <c r="G11" s="390">
        <v>0</v>
      </c>
      <c r="H11" s="345">
        <f>F11+G11</f>
        <v>0</v>
      </c>
      <c r="I11" s="268">
        <f>E11*F11</f>
        <v>0</v>
      </c>
      <c r="J11" s="277">
        <f>E11*G11</f>
        <v>0</v>
      </c>
      <c r="K11" s="276">
        <f>I11+J11</f>
        <v>0</v>
      </c>
      <c r="L11" s="109"/>
      <c r="M11" s="110"/>
    </row>
    <row r="12" spans="1:13" s="4" customFormat="1" ht="22.5">
      <c r="A12" s="198"/>
      <c r="B12" s="346"/>
      <c r="C12" s="347" t="s">
        <v>275</v>
      </c>
      <c r="D12" s="201"/>
      <c r="E12" s="348"/>
      <c r="F12" s="349"/>
      <c r="G12" s="350"/>
      <c r="H12" s="351"/>
      <c r="I12" s="350"/>
      <c r="J12" s="351"/>
      <c r="K12" s="352"/>
      <c r="L12" s="203"/>
      <c r="M12" s="353"/>
    </row>
    <row r="13" spans="1:13" s="4" customFormat="1" ht="15">
      <c r="A13" s="354"/>
      <c r="B13" s="346"/>
      <c r="C13" s="347" t="s">
        <v>276</v>
      </c>
      <c r="D13" s="355"/>
      <c r="E13" s="348"/>
      <c r="F13" s="349"/>
      <c r="G13" s="203"/>
      <c r="H13" s="351"/>
      <c r="I13" s="350"/>
      <c r="J13" s="351"/>
      <c r="K13" s="352"/>
      <c r="L13" s="203"/>
      <c r="M13" s="353"/>
    </row>
    <row r="14" spans="1:13" s="4" customFormat="1" ht="15">
      <c r="A14" s="354"/>
      <c r="B14" s="346"/>
      <c r="C14" s="347" t="s">
        <v>277</v>
      </c>
      <c r="D14" s="355"/>
      <c r="E14" s="348"/>
      <c r="F14" s="349"/>
      <c r="G14" s="350"/>
      <c r="H14" s="351"/>
      <c r="I14" s="350"/>
      <c r="J14" s="351"/>
      <c r="K14" s="352"/>
      <c r="L14" s="203"/>
      <c r="M14" s="356"/>
    </row>
    <row r="15" spans="1:13" s="4" customFormat="1" ht="15.75" thickBot="1">
      <c r="A15" s="282"/>
      <c r="B15" s="33"/>
      <c r="C15" s="41"/>
      <c r="D15" s="84"/>
      <c r="E15" s="357"/>
      <c r="F15" s="358"/>
      <c r="G15" s="270"/>
      <c r="H15" s="270"/>
      <c r="I15" s="359"/>
      <c r="J15" s="360"/>
      <c r="K15" s="270"/>
      <c r="L15" s="359"/>
      <c r="M15" s="361"/>
    </row>
    <row r="16" spans="1:13" s="4" customFormat="1" ht="15.75" thickBot="1">
      <c r="A16" s="16"/>
      <c r="B16" s="284">
        <v>42006</v>
      </c>
      <c r="C16" s="18" t="s">
        <v>236</v>
      </c>
      <c r="D16" s="69"/>
      <c r="E16" s="70"/>
      <c r="F16" s="72"/>
      <c r="G16" s="72"/>
      <c r="H16" s="285"/>
      <c r="I16" s="96"/>
      <c r="J16" s="285"/>
      <c r="K16" s="281">
        <f>SUM(K17:K22)</f>
        <v>0</v>
      </c>
      <c r="L16" s="96"/>
      <c r="M16" s="139"/>
    </row>
    <row r="17" spans="1:13" s="4" customFormat="1" ht="15">
      <c r="A17" s="286" t="s">
        <v>237</v>
      </c>
      <c r="B17" s="21"/>
      <c r="C17" s="287" t="s">
        <v>278</v>
      </c>
      <c r="D17" s="98" t="s">
        <v>59</v>
      </c>
      <c r="E17" s="288">
        <v>4</v>
      </c>
      <c r="F17" s="387">
        <v>0</v>
      </c>
      <c r="G17" s="390">
        <v>0</v>
      </c>
      <c r="H17" s="276">
        <f>F17+G17</f>
        <v>0</v>
      </c>
      <c r="I17" s="268">
        <f>E17*F17</f>
        <v>0</v>
      </c>
      <c r="J17" s="277">
        <f>E17*G17</f>
        <v>0</v>
      </c>
      <c r="K17" s="276">
        <f>I17+J17</f>
        <v>0</v>
      </c>
      <c r="L17" s="109"/>
      <c r="M17" s="110"/>
    </row>
    <row r="18" spans="1:13" s="4" customFormat="1" ht="15">
      <c r="A18" s="286" t="s">
        <v>239</v>
      </c>
      <c r="B18" s="21"/>
      <c r="C18" s="287" t="s">
        <v>279</v>
      </c>
      <c r="D18" s="98" t="s">
        <v>50</v>
      </c>
      <c r="E18" s="288">
        <v>10</v>
      </c>
      <c r="F18" s="387">
        <v>0</v>
      </c>
      <c r="G18" s="390">
        <v>0</v>
      </c>
      <c r="H18" s="276">
        <f>F18+G18</f>
        <v>0</v>
      </c>
      <c r="I18" s="268">
        <f>E18*F18</f>
        <v>0</v>
      </c>
      <c r="J18" s="277">
        <f>E18*G18</f>
        <v>0</v>
      </c>
      <c r="K18" s="276">
        <f>I18+J18</f>
        <v>0</v>
      </c>
      <c r="L18" s="109"/>
      <c r="M18" s="110"/>
    </row>
    <row r="19" spans="1:13" s="4" customFormat="1" ht="15">
      <c r="A19" s="286" t="s">
        <v>241</v>
      </c>
      <c r="B19" s="21"/>
      <c r="C19" s="287" t="s">
        <v>280</v>
      </c>
      <c r="D19" s="98" t="s">
        <v>50</v>
      </c>
      <c r="E19" s="288">
        <v>2</v>
      </c>
      <c r="F19" s="387">
        <v>0</v>
      </c>
      <c r="G19" s="390">
        <v>0</v>
      </c>
      <c r="H19" s="276">
        <f>F19+G19</f>
        <v>0</v>
      </c>
      <c r="I19" s="268">
        <f>E19*F19</f>
        <v>0</v>
      </c>
      <c r="J19" s="277">
        <f>E19*G19</f>
        <v>0</v>
      </c>
      <c r="K19" s="276">
        <f>I19+J19</f>
        <v>0</v>
      </c>
      <c r="L19" s="109"/>
      <c r="M19" s="110"/>
    </row>
    <row r="20" spans="1:13" s="369" customFormat="1" ht="15" customHeight="1">
      <c r="A20" s="362" t="s">
        <v>243</v>
      </c>
      <c r="B20" s="363"/>
      <c r="C20" s="287" t="s">
        <v>281</v>
      </c>
      <c r="D20" s="98" t="s">
        <v>50</v>
      </c>
      <c r="E20" s="364">
        <v>1</v>
      </c>
      <c r="F20" s="395">
        <v>0</v>
      </c>
      <c r="G20" s="396">
        <v>0</v>
      </c>
      <c r="H20" s="365">
        <f>F20+G20</f>
        <v>0</v>
      </c>
      <c r="I20" s="366">
        <f>E20*F20</f>
        <v>0</v>
      </c>
      <c r="J20" s="365">
        <f>E20*G20</f>
        <v>0</v>
      </c>
      <c r="K20" s="365">
        <f>I20+J20</f>
        <v>0</v>
      </c>
      <c r="L20" s="367"/>
      <c r="M20" s="368"/>
    </row>
    <row r="21" spans="1:13" s="4" customFormat="1" ht="15">
      <c r="A21" s="286" t="s">
        <v>245</v>
      </c>
      <c r="B21" s="178"/>
      <c r="C21" s="22" t="s">
        <v>250</v>
      </c>
      <c r="D21" s="98" t="s">
        <v>251</v>
      </c>
      <c r="E21" s="288">
        <v>1</v>
      </c>
      <c r="F21" s="387">
        <v>0</v>
      </c>
      <c r="G21" s="289"/>
      <c r="H21" s="276">
        <f>F21+G21</f>
        <v>0</v>
      </c>
      <c r="I21" s="268">
        <f>E21*F21</f>
        <v>0</v>
      </c>
      <c r="J21" s="277">
        <f>E21*G21</f>
        <v>0</v>
      </c>
      <c r="K21" s="276">
        <f>I21+J21</f>
        <v>0</v>
      </c>
      <c r="L21" s="109"/>
      <c r="M21" s="110"/>
    </row>
    <row r="22" spans="1:13" s="4" customFormat="1" ht="15.75" thickBot="1">
      <c r="A22" s="286"/>
      <c r="B22" s="178"/>
      <c r="C22" s="22"/>
      <c r="D22" s="98"/>
      <c r="E22" s="288"/>
      <c r="F22" s="185"/>
      <c r="G22" s="289"/>
      <c r="H22" s="276"/>
      <c r="I22" s="268"/>
      <c r="J22" s="277"/>
      <c r="K22" s="276"/>
      <c r="L22" s="109"/>
      <c r="M22" s="110"/>
    </row>
    <row r="23" spans="1:13" s="4" customFormat="1" ht="15.75" thickBot="1">
      <c r="A23" s="25"/>
      <c r="B23" s="284">
        <v>42037</v>
      </c>
      <c r="C23" s="26" t="s">
        <v>282</v>
      </c>
      <c r="D23" s="119"/>
      <c r="E23" s="297"/>
      <c r="F23" s="298"/>
      <c r="G23" s="72"/>
      <c r="H23" s="299"/>
      <c r="I23" s="96"/>
      <c r="J23" s="299"/>
      <c r="K23" s="281">
        <f>SUM(K24:K24)</f>
        <v>0</v>
      </c>
      <c r="L23" s="96"/>
      <c r="M23" s="139"/>
    </row>
    <row r="24" spans="1:13" s="4" customFormat="1" ht="15.75" thickBot="1">
      <c r="A24" s="286"/>
      <c r="B24" s="178"/>
      <c r="C24" s="22"/>
      <c r="D24" s="98"/>
      <c r="E24" s="288"/>
      <c r="F24" s="185"/>
      <c r="G24" s="289"/>
      <c r="H24" s="289"/>
      <c r="I24" s="131"/>
      <c r="J24" s="300"/>
      <c r="K24" s="289"/>
      <c r="L24" s="109"/>
      <c r="M24" s="110"/>
    </row>
    <row r="25" spans="1:13" s="4" customFormat="1" ht="15.75" thickBot="1">
      <c r="A25" s="25"/>
      <c r="B25" s="17">
        <v>3</v>
      </c>
      <c r="C25" s="26" t="s">
        <v>261</v>
      </c>
      <c r="D25" s="119"/>
      <c r="E25" s="297"/>
      <c r="F25" s="298"/>
      <c r="G25" s="72"/>
      <c r="H25" s="299"/>
      <c r="I25" s="96"/>
      <c r="J25" s="299"/>
      <c r="K25" s="281">
        <f>SUM(K26:K26)</f>
        <v>0</v>
      </c>
      <c r="L25" s="96"/>
      <c r="M25" s="139"/>
    </row>
    <row r="26" spans="1:13" s="4" customFormat="1" ht="15.75" thickBot="1">
      <c r="A26" s="301"/>
      <c r="B26" s="122"/>
      <c r="C26" s="302"/>
      <c r="D26" s="122"/>
      <c r="E26" s="303"/>
      <c r="F26" s="151"/>
      <c r="G26" s="304"/>
      <c r="H26" s="304"/>
      <c r="I26" s="305"/>
      <c r="J26" s="306"/>
      <c r="K26" s="307"/>
      <c r="L26" s="124"/>
      <c r="M26" s="105"/>
    </row>
    <row r="27" spans="1:13" s="4" customFormat="1" ht="15.75" thickBot="1">
      <c r="A27" s="25"/>
      <c r="B27" s="17">
        <v>4</v>
      </c>
      <c r="C27" s="26" t="s">
        <v>262</v>
      </c>
      <c r="D27" s="119"/>
      <c r="E27" s="297"/>
      <c r="F27" s="298"/>
      <c r="G27" s="72"/>
      <c r="H27" s="299"/>
      <c r="I27" s="96"/>
      <c r="J27" s="299"/>
      <c r="K27" s="281">
        <f>SUM(K28:K29)</f>
        <v>0</v>
      </c>
      <c r="L27" s="370"/>
      <c r="M27" s="139"/>
    </row>
    <row r="28" spans="1:13" s="4" customFormat="1" ht="22.5">
      <c r="A28" s="371">
        <v>42008</v>
      </c>
      <c r="B28" s="192"/>
      <c r="C28" s="372" t="s">
        <v>263</v>
      </c>
      <c r="D28" s="98" t="s">
        <v>59</v>
      </c>
      <c r="E28" s="288">
        <v>1</v>
      </c>
      <c r="F28" s="387">
        <v>0</v>
      </c>
      <c r="G28" s="390">
        <v>0</v>
      </c>
      <c r="H28" s="276">
        <f>F28+G28</f>
        <v>0</v>
      </c>
      <c r="I28" s="268">
        <f>E28*F28</f>
        <v>0</v>
      </c>
      <c r="J28" s="277">
        <f>E28*G28</f>
        <v>0</v>
      </c>
      <c r="K28" s="276">
        <f>I28+J28</f>
        <v>0</v>
      </c>
      <c r="L28" s="373"/>
      <c r="M28" s="374"/>
    </row>
    <row r="29" spans="1:13" s="4" customFormat="1" ht="15.75" thickBot="1">
      <c r="A29" s="301"/>
      <c r="B29" s="320"/>
      <c r="C29" s="321"/>
      <c r="D29" s="150"/>
      <c r="E29" s="322"/>
      <c r="F29" s="151"/>
      <c r="G29" s="323"/>
      <c r="H29" s="323"/>
      <c r="I29" s="324"/>
      <c r="J29" s="325"/>
      <c r="K29" s="323"/>
      <c r="L29" s="375"/>
      <c r="M29" s="376"/>
    </row>
    <row r="30" spans="1:13" ht="15.75" thickBot="1">
      <c r="A30" s="25"/>
      <c r="B30" s="17">
        <v>5</v>
      </c>
      <c r="C30" s="26" t="s">
        <v>264</v>
      </c>
      <c r="D30" s="119"/>
      <c r="E30" s="297"/>
      <c r="F30" s="298"/>
      <c r="G30" s="72"/>
      <c r="H30" s="299"/>
      <c r="I30" s="96"/>
      <c r="J30" s="299"/>
      <c r="K30" s="281">
        <f>SUM(K31:K36)</f>
        <v>0</v>
      </c>
      <c r="L30" s="96"/>
      <c r="M30" s="139"/>
    </row>
    <row r="31" spans="1:13" ht="15">
      <c r="A31" s="327">
        <v>42009</v>
      </c>
      <c r="B31" s="328"/>
      <c r="C31" s="329" t="s">
        <v>265</v>
      </c>
      <c r="D31" s="150" t="s">
        <v>266</v>
      </c>
      <c r="E31" s="303">
        <v>1</v>
      </c>
      <c r="F31" s="151"/>
      <c r="G31" s="394">
        <v>0</v>
      </c>
      <c r="H31" s="267">
        <f>F31+G31</f>
        <v>0</v>
      </c>
      <c r="I31" s="330">
        <f>E31*F31</f>
        <v>0</v>
      </c>
      <c r="J31" s="269">
        <f>E31*G31</f>
        <v>0</v>
      </c>
      <c r="K31" s="267">
        <f>I31+J31</f>
        <v>0</v>
      </c>
      <c r="L31" s="138"/>
      <c r="M31" s="156"/>
    </row>
    <row r="32" spans="1:13" ht="15">
      <c r="A32" s="331">
        <v>42040</v>
      </c>
      <c r="B32" s="328"/>
      <c r="C32" s="332" t="s">
        <v>267</v>
      </c>
      <c r="D32" s="98" t="s">
        <v>266</v>
      </c>
      <c r="E32" s="288">
        <v>1</v>
      </c>
      <c r="F32" s="106"/>
      <c r="G32" s="390">
        <v>0</v>
      </c>
      <c r="H32" s="276">
        <f>F32+G32</f>
        <v>0</v>
      </c>
      <c r="I32" s="268">
        <f>E32*F32</f>
        <v>0</v>
      </c>
      <c r="J32" s="277">
        <f>E32*G32</f>
        <v>0</v>
      </c>
      <c r="K32" s="276">
        <f>I32+J32</f>
        <v>0</v>
      </c>
      <c r="L32" s="109"/>
      <c r="M32" s="110"/>
    </row>
    <row r="33" spans="1:13" ht="15">
      <c r="A33" s="331">
        <v>42068</v>
      </c>
      <c r="B33" s="328"/>
      <c r="C33" s="332" t="s">
        <v>268</v>
      </c>
      <c r="D33" s="98" t="s">
        <v>266</v>
      </c>
      <c r="E33" s="288">
        <v>1</v>
      </c>
      <c r="F33" s="106"/>
      <c r="G33" s="390">
        <v>0</v>
      </c>
      <c r="H33" s="276">
        <f>F33+G33</f>
        <v>0</v>
      </c>
      <c r="I33" s="268">
        <f>E33*F33</f>
        <v>0</v>
      </c>
      <c r="J33" s="277">
        <f>E33*G33</f>
        <v>0</v>
      </c>
      <c r="K33" s="276">
        <f>I33+J33</f>
        <v>0</v>
      </c>
      <c r="L33" s="109"/>
      <c r="M33" s="110"/>
    </row>
    <row r="34" spans="1:13" ht="15">
      <c r="A34" s="331">
        <v>42099</v>
      </c>
      <c r="B34" s="328"/>
      <c r="C34" s="333" t="s">
        <v>269</v>
      </c>
      <c r="D34" s="125" t="s">
        <v>266</v>
      </c>
      <c r="E34" s="288">
        <v>1</v>
      </c>
      <c r="F34" s="106"/>
      <c r="G34" s="390">
        <v>0</v>
      </c>
      <c r="H34" s="276">
        <f>F34+G34</f>
        <v>0</v>
      </c>
      <c r="I34" s="268">
        <f>E34*F34</f>
        <v>0</v>
      </c>
      <c r="J34" s="277">
        <f>E34*G34</f>
        <v>0</v>
      </c>
      <c r="K34" s="276">
        <f>I34+J34</f>
        <v>0</v>
      </c>
      <c r="L34" s="109"/>
      <c r="M34" s="110"/>
    </row>
    <row r="35" spans="1:13" ht="15">
      <c r="A35" s="331">
        <v>42129</v>
      </c>
      <c r="B35" s="328"/>
      <c r="C35" s="333" t="s">
        <v>270</v>
      </c>
      <c r="D35" s="125" t="s">
        <v>266</v>
      </c>
      <c r="E35" s="288">
        <v>5</v>
      </c>
      <c r="F35" s="106"/>
      <c r="G35" s="390">
        <v>0</v>
      </c>
      <c r="H35" s="276">
        <f>F35+G35</f>
        <v>0</v>
      </c>
      <c r="I35" s="268">
        <f>E35*F35</f>
        <v>0</v>
      </c>
      <c r="J35" s="277">
        <f>E35*G35</f>
        <v>0</v>
      </c>
      <c r="K35" s="276">
        <f>I35+J35</f>
        <v>0</v>
      </c>
      <c r="L35" s="109"/>
      <c r="M35" s="110"/>
    </row>
    <row r="36" spans="1:13" ht="15.75" thickBot="1">
      <c r="A36" s="334"/>
      <c r="B36" s="125"/>
      <c r="C36" s="333"/>
      <c r="D36" s="125"/>
      <c r="E36" s="99"/>
      <c r="F36" s="106"/>
      <c r="G36" s="289"/>
      <c r="H36" s="289"/>
      <c r="I36" s="131"/>
      <c r="J36" s="289"/>
      <c r="K36" s="335"/>
      <c r="L36" s="109"/>
      <c r="M36" s="110"/>
    </row>
    <row r="37" spans="1:13" ht="15.75" thickBot="1">
      <c r="A37" s="25"/>
      <c r="B37" s="17">
        <v>6</v>
      </c>
      <c r="C37" s="26" t="s">
        <v>283</v>
      </c>
      <c r="D37" s="119"/>
      <c r="E37" s="297"/>
      <c r="F37" s="298"/>
      <c r="G37" s="72"/>
      <c r="H37" s="299"/>
      <c r="I37" s="96"/>
      <c r="J37" s="299"/>
      <c r="K37" s="281">
        <f>SUM(K38:K47)</f>
        <v>0</v>
      </c>
      <c r="L37" s="96"/>
      <c r="M37" s="139"/>
    </row>
    <row r="38" spans="1:13" ht="15">
      <c r="A38" s="377">
        <v>42010</v>
      </c>
      <c r="B38" s="378"/>
      <c r="C38" s="379" t="s">
        <v>284</v>
      </c>
      <c r="D38" s="380" t="s">
        <v>251</v>
      </c>
      <c r="E38" s="381">
        <v>1</v>
      </c>
      <c r="F38" s="100"/>
      <c r="G38" s="397">
        <v>0</v>
      </c>
      <c r="H38" s="276">
        <f aca="true" t="shared" si="0" ref="H38:H46">F38+G38</f>
        <v>0</v>
      </c>
      <c r="I38" s="268">
        <f aca="true" t="shared" si="1" ref="I38:I46">E38*F38</f>
        <v>0</v>
      </c>
      <c r="J38" s="277">
        <f aca="true" t="shared" si="2" ref="J38:J46">E38*G38</f>
        <v>0</v>
      </c>
      <c r="K38" s="276">
        <f aca="true" t="shared" si="3" ref="K38:K46">I38+J38</f>
        <v>0</v>
      </c>
      <c r="L38" s="104"/>
      <c r="M38" s="105"/>
    </row>
    <row r="39" spans="1:13" ht="15">
      <c r="A39" s="331">
        <v>42041</v>
      </c>
      <c r="B39" s="328"/>
      <c r="C39" s="332" t="s">
        <v>285</v>
      </c>
      <c r="D39" s="98" t="s">
        <v>251</v>
      </c>
      <c r="E39" s="288">
        <v>1</v>
      </c>
      <c r="F39" s="106"/>
      <c r="G39" s="390">
        <v>0</v>
      </c>
      <c r="H39" s="276">
        <f t="shared" si="0"/>
        <v>0</v>
      </c>
      <c r="I39" s="268">
        <f t="shared" si="1"/>
        <v>0</v>
      </c>
      <c r="J39" s="277">
        <f t="shared" si="2"/>
        <v>0</v>
      </c>
      <c r="K39" s="276">
        <f t="shared" si="3"/>
        <v>0</v>
      </c>
      <c r="L39" s="109"/>
      <c r="M39" s="110"/>
    </row>
    <row r="40" spans="1:13" ht="15">
      <c r="A40" s="331">
        <v>42069</v>
      </c>
      <c r="B40" s="328"/>
      <c r="C40" s="332" t="s">
        <v>286</v>
      </c>
      <c r="D40" s="98" t="s">
        <v>251</v>
      </c>
      <c r="E40" s="288">
        <v>1</v>
      </c>
      <c r="F40" s="106"/>
      <c r="G40" s="390">
        <v>0</v>
      </c>
      <c r="H40" s="276">
        <f t="shared" si="0"/>
        <v>0</v>
      </c>
      <c r="I40" s="268">
        <f t="shared" si="1"/>
        <v>0</v>
      </c>
      <c r="J40" s="277">
        <f t="shared" si="2"/>
        <v>0</v>
      </c>
      <c r="K40" s="276">
        <f t="shared" si="3"/>
        <v>0</v>
      </c>
      <c r="L40" s="109"/>
      <c r="M40" s="110"/>
    </row>
    <row r="41" spans="1:13" ht="15">
      <c r="A41" s="331">
        <v>42100</v>
      </c>
      <c r="B41" s="328"/>
      <c r="C41" s="332" t="s">
        <v>287</v>
      </c>
      <c r="D41" s="98" t="s">
        <v>251</v>
      </c>
      <c r="E41" s="288">
        <v>1</v>
      </c>
      <c r="F41" s="106"/>
      <c r="G41" s="390">
        <v>0</v>
      </c>
      <c r="H41" s="276">
        <f t="shared" si="0"/>
        <v>0</v>
      </c>
      <c r="I41" s="268">
        <f t="shared" si="1"/>
        <v>0</v>
      </c>
      <c r="J41" s="277">
        <f t="shared" si="2"/>
        <v>0</v>
      </c>
      <c r="K41" s="276">
        <f t="shared" si="3"/>
        <v>0</v>
      </c>
      <c r="L41" s="109"/>
      <c r="M41" s="110"/>
    </row>
    <row r="42" spans="1:13" ht="15">
      <c r="A42" s="331">
        <v>42130</v>
      </c>
      <c r="B42" s="328"/>
      <c r="C42" s="332" t="s">
        <v>206</v>
      </c>
      <c r="D42" s="98" t="s">
        <v>251</v>
      </c>
      <c r="E42" s="288">
        <v>1</v>
      </c>
      <c r="F42" s="106"/>
      <c r="G42" s="390">
        <v>0</v>
      </c>
      <c r="H42" s="276">
        <f t="shared" si="0"/>
        <v>0</v>
      </c>
      <c r="I42" s="268">
        <f t="shared" si="1"/>
        <v>0</v>
      </c>
      <c r="J42" s="277">
        <f t="shared" si="2"/>
        <v>0</v>
      </c>
      <c r="K42" s="276">
        <f t="shared" si="3"/>
        <v>0</v>
      </c>
      <c r="L42" s="109"/>
      <c r="M42" s="110"/>
    </row>
    <row r="43" spans="1:13" ht="15">
      <c r="A43" s="331">
        <v>42161</v>
      </c>
      <c r="B43" s="328"/>
      <c r="C43" s="332" t="s">
        <v>288</v>
      </c>
      <c r="D43" s="98" t="s">
        <v>251</v>
      </c>
      <c r="E43" s="288">
        <v>1</v>
      </c>
      <c r="F43" s="106"/>
      <c r="G43" s="390">
        <v>0</v>
      </c>
      <c r="H43" s="276">
        <f t="shared" si="0"/>
        <v>0</v>
      </c>
      <c r="I43" s="268">
        <f t="shared" si="1"/>
        <v>0</v>
      </c>
      <c r="J43" s="277">
        <f t="shared" si="2"/>
        <v>0</v>
      </c>
      <c r="K43" s="276">
        <f t="shared" si="3"/>
        <v>0</v>
      </c>
      <c r="L43" s="109"/>
      <c r="M43" s="110"/>
    </row>
    <row r="44" spans="1:13" ht="15">
      <c r="A44" s="331">
        <v>42191</v>
      </c>
      <c r="B44" s="328"/>
      <c r="C44" s="332" t="s">
        <v>289</v>
      </c>
      <c r="D44" s="98" t="s">
        <v>251</v>
      </c>
      <c r="E44" s="288">
        <v>1</v>
      </c>
      <c r="F44" s="106"/>
      <c r="G44" s="390">
        <v>0</v>
      </c>
      <c r="H44" s="276">
        <f t="shared" si="0"/>
        <v>0</v>
      </c>
      <c r="I44" s="268">
        <f t="shared" si="1"/>
        <v>0</v>
      </c>
      <c r="J44" s="277">
        <f t="shared" si="2"/>
        <v>0</v>
      </c>
      <c r="K44" s="276">
        <f t="shared" si="3"/>
        <v>0</v>
      </c>
      <c r="L44" s="109"/>
      <c r="M44" s="110"/>
    </row>
    <row r="45" spans="1:13" ht="15">
      <c r="A45" s="331">
        <v>42222</v>
      </c>
      <c r="B45" s="328"/>
      <c r="C45" s="333" t="s">
        <v>212</v>
      </c>
      <c r="D45" s="125" t="s">
        <v>251</v>
      </c>
      <c r="E45" s="288">
        <v>1</v>
      </c>
      <c r="F45" s="106"/>
      <c r="G45" s="390">
        <v>0</v>
      </c>
      <c r="H45" s="276">
        <f t="shared" si="0"/>
        <v>0</v>
      </c>
      <c r="I45" s="268">
        <f t="shared" si="1"/>
        <v>0</v>
      </c>
      <c r="J45" s="277">
        <f t="shared" si="2"/>
        <v>0</v>
      </c>
      <c r="K45" s="276">
        <f t="shared" si="3"/>
        <v>0</v>
      </c>
      <c r="L45" s="109"/>
      <c r="M45" s="110"/>
    </row>
    <row r="46" spans="1:13" ht="15">
      <c r="A46" s="331">
        <v>42253</v>
      </c>
      <c r="B46" s="328"/>
      <c r="C46" s="333" t="s">
        <v>290</v>
      </c>
      <c r="D46" s="125" t="s">
        <v>251</v>
      </c>
      <c r="E46" s="288">
        <v>1</v>
      </c>
      <c r="F46" s="106"/>
      <c r="G46" s="390">
        <v>0</v>
      </c>
      <c r="H46" s="276">
        <f t="shared" si="0"/>
        <v>0</v>
      </c>
      <c r="I46" s="268">
        <f t="shared" si="1"/>
        <v>0</v>
      </c>
      <c r="J46" s="277">
        <f t="shared" si="2"/>
        <v>0</v>
      </c>
      <c r="K46" s="276">
        <f t="shared" si="3"/>
        <v>0</v>
      </c>
      <c r="L46" s="109"/>
      <c r="M46" s="110"/>
    </row>
    <row r="47" spans="1:13" ht="15.75" thickBot="1">
      <c r="A47" s="336"/>
      <c r="B47" s="337"/>
      <c r="C47" s="338"/>
      <c r="D47" s="339"/>
      <c r="E47" s="340"/>
      <c r="F47" s="113"/>
      <c r="G47" s="341"/>
      <c r="H47" s="341"/>
      <c r="I47" s="342"/>
      <c r="J47" s="341"/>
      <c r="K47" s="343"/>
      <c r="L47" s="117"/>
      <c r="M47" s="118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4" r:id="rId1"/>
  <rowBreaks count="1" manualBreakCount="1">
    <brk id="3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J36" sqref="J36"/>
    </sheetView>
  </sheetViews>
  <sheetFormatPr defaultColWidth="9.00390625" defaultRowHeight="15"/>
  <cols>
    <col min="1" max="1" width="4.28125" style="29" customWidth="1"/>
    <col min="2" max="2" width="12.8515625" style="30" customWidth="1"/>
    <col min="3" max="3" width="48.00390625" style="30" customWidth="1"/>
    <col min="4" max="4" width="5.28125" style="31" customWidth="1"/>
    <col min="5" max="5" width="11.57421875" style="168" customWidth="1"/>
    <col min="6" max="6" width="11.00390625" style="169" customWidth="1"/>
    <col min="7" max="7" width="12.00390625" style="169" customWidth="1"/>
    <col min="8" max="13" width="11.8515625" style="170" customWidth="1"/>
    <col min="14" max="16384" width="9.00390625" style="28" customWidth="1"/>
  </cols>
  <sheetData>
    <row r="1" spans="1:13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</row>
    <row r="2" spans="1:13" s="4" customFormat="1" ht="15">
      <c r="A2" s="2" t="s">
        <v>2</v>
      </c>
      <c r="B2" s="2"/>
      <c r="C2" s="5" t="s">
        <v>230</v>
      </c>
      <c r="D2" s="3"/>
      <c r="E2" s="53"/>
      <c r="F2" s="54"/>
      <c r="G2" s="54"/>
      <c r="H2" s="2"/>
      <c r="I2" s="2"/>
      <c r="J2" s="2"/>
      <c r="K2" s="2"/>
      <c r="L2" s="2"/>
      <c r="M2" s="2"/>
    </row>
    <row r="3" spans="1:13" s="4" customFormat="1" ht="15">
      <c r="A3" s="2" t="s">
        <v>5</v>
      </c>
      <c r="B3" s="2"/>
      <c r="C3" s="5" t="s">
        <v>231</v>
      </c>
      <c r="D3" s="3"/>
      <c r="E3" s="53"/>
      <c r="F3" s="54"/>
      <c r="G3" s="54" t="s">
        <v>33</v>
      </c>
      <c r="H3" s="5" t="s">
        <v>232</v>
      </c>
      <c r="I3" s="2"/>
      <c r="J3" s="5"/>
      <c r="K3" s="5"/>
      <c r="L3" s="2"/>
      <c r="M3" s="2"/>
    </row>
    <row r="4" spans="1:13" s="4" customFormat="1" ht="15">
      <c r="A4" s="2" t="s">
        <v>6</v>
      </c>
      <c r="B4" s="2"/>
      <c r="C4" s="5" t="s">
        <v>291</v>
      </c>
      <c r="D4" s="3"/>
      <c r="E4" s="53"/>
      <c r="F4" s="54"/>
      <c r="G4" s="54" t="s">
        <v>36</v>
      </c>
      <c r="H4" s="5" t="s">
        <v>37</v>
      </c>
      <c r="I4" s="2"/>
      <c r="J4" s="5"/>
      <c r="K4" s="5"/>
      <c r="L4" s="2"/>
      <c r="M4" s="2"/>
    </row>
    <row r="5" spans="1:13" s="4" customFormat="1" ht="15">
      <c r="A5" s="6" t="s">
        <v>7</v>
      </c>
      <c r="B5" s="7"/>
      <c r="C5" s="5" t="s">
        <v>234</v>
      </c>
      <c r="D5" s="3"/>
      <c r="E5" s="53"/>
      <c r="F5" s="54"/>
      <c r="G5" s="54"/>
      <c r="H5" s="2"/>
      <c r="I5" s="2"/>
      <c r="J5" s="2"/>
      <c r="K5" s="2"/>
      <c r="L5" s="2"/>
      <c r="M5" s="2"/>
    </row>
    <row r="6" spans="1:13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399" t="s">
        <v>300</v>
      </c>
      <c r="G6" s="399" t="s">
        <v>301</v>
      </c>
      <c r="H6" s="9" t="s">
        <v>42</v>
      </c>
      <c r="I6" s="399" t="s">
        <v>302</v>
      </c>
      <c r="J6" s="399" t="s">
        <v>303</v>
      </c>
      <c r="K6" s="9" t="s">
        <v>45</v>
      </c>
      <c r="L6" s="9" t="s">
        <v>46</v>
      </c>
      <c r="M6" s="9" t="s">
        <v>47</v>
      </c>
    </row>
    <row r="7" spans="1:13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</row>
    <row r="9" spans="1:13" s="15" customFormat="1" ht="12" thickBot="1">
      <c r="A9" s="13"/>
      <c r="B9" s="14"/>
      <c r="C9" s="14" t="s">
        <v>1</v>
      </c>
      <c r="D9" s="60"/>
      <c r="E9" s="61"/>
      <c r="F9" s="62"/>
      <c r="G9" s="63"/>
      <c r="H9" s="64"/>
      <c r="I9" s="63"/>
      <c r="J9" s="64"/>
      <c r="K9" s="279">
        <f>K10+K12+K14+K22+K24+K26+K30</f>
        <v>0</v>
      </c>
      <c r="L9" s="63"/>
      <c r="M9" s="64"/>
    </row>
    <row r="10" spans="1:13" s="4" customFormat="1" ht="15.75" thickBot="1">
      <c r="A10" s="16"/>
      <c r="B10" s="17">
        <v>1</v>
      </c>
      <c r="C10" s="18" t="s">
        <v>235</v>
      </c>
      <c r="D10" s="69"/>
      <c r="E10" s="70"/>
      <c r="F10" s="71"/>
      <c r="G10" s="72"/>
      <c r="H10" s="73"/>
      <c r="I10" s="72"/>
      <c r="J10" s="73"/>
      <c r="K10" s="281">
        <f>SUM(K11:K11)</f>
        <v>0</v>
      </c>
      <c r="L10" s="72"/>
      <c r="M10" s="74"/>
    </row>
    <row r="11" spans="1:13" s="4" customFormat="1" ht="15.75" thickBot="1">
      <c r="A11" s="282"/>
      <c r="B11" s="33"/>
      <c r="C11" s="22"/>
      <c r="D11" s="84"/>
      <c r="E11" s="283"/>
      <c r="F11" s="86"/>
      <c r="G11" s="276"/>
      <c r="H11" s="276"/>
      <c r="I11" s="268"/>
      <c r="J11" s="277"/>
      <c r="K11" s="276"/>
      <c r="L11" s="90"/>
      <c r="M11" s="91"/>
    </row>
    <row r="12" spans="1:13" s="4" customFormat="1" ht="15.75" thickBot="1">
      <c r="A12" s="16"/>
      <c r="B12" s="284">
        <v>42006</v>
      </c>
      <c r="C12" s="18" t="s">
        <v>292</v>
      </c>
      <c r="D12" s="69"/>
      <c r="E12" s="70"/>
      <c r="F12" s="72"/>
      <c r="G12" s="72"/>
      <c r="H12" s="285"/>
      <c r="I12" s="96"/>
      <c r="J12" s="285"/>
      <c r="K12" s="281">
        <f>SUM(K13:K13)</f>
        <v>0</v>
      </c>
      <c r="L12" s="96"/>
      <c r="M12" s="139"/>
    </row>
    <row r="13" spans="1:13" s="4" customFormat="1" ht="15.75" thickBot="1">
      <c r="A13" s="286"/>
      <c r="B13" s="178"/>
      <c r="C13" s="22"/>
      <c r="D13" s="98"/>
      <c r="E13" s="288"/>
      <c r="F13" s="185"/>
      <c r="G13" s="289"/>
      <c r="H13" s="276"/>
      <c r="I13" s="268"/>
      <c r="J13" s="277"/>
      <c r="K13" s="276"/>
      <c r="L13" s="109"/>
      <c r="M13" s="110"/>
    </row>
    <row r="14" spans="1:13" s="4" customFormat="1" ht="15.75" thickBot="1">
      <c r="A14" s="25"/>
      <c r="B14" s="284">
        <v>42037</v>
      </c>
      <c r="C14" s="26" t="s">
        <v>252</v>
      </c>
      <c r="D14" s="119"/>
      <c r="E14" s="297"/>
      <c r="F14" s="298"/>
      <c r="G14" s="72"/>
      <c r="H14" s="299"/>
      <c r="I14" s="96"/>
      <c r="J14" s="299"/>
      <c r="K14" s="281">
        <f>SUM(K15:K21)</f>
        <v>0</v>
      </c>
      <c r="L14" s="96"/>
      <c r="M14" s="139"/>
    </row>
    <row r="15" spans="1:13" s="319" customFormat="1" ht="30" customHeight="1">
      <c r="A15" s="308" t="s">
        <v>253</v>
      </c>
      <c r="B15" s="382"/>
      <c r="C15" s="293" t="s">
        <v>293</v>
      </c>
      <c r="D15" s="311" t="s">
        <v>59</v>
      </c>
      <c r="E15" s="312">
        <v>2</v>
      </c>
      <c r="F15" s="313"/>
      <c r="G15" s="398">
        <v>0</v>
      </c>
      <c r="H15" s="314">
        <f aca="true" t="shared" si="0" ref="H15:H20">F15+G15</f>
        <v>0</v>
      </c>
      <c r="I15" s="315">
        <f aca="true" t="shared" si="1" ref="I15:I20">E15*F15</f>
        <v>0</v>
      </c>
      <c r="J15" s="316">
        <f aca="true" t="shared" si="2" ref="J15:J20">E15*G15</f>
        <v>0</v>
      </c>
      <c r="K15" s="314">
        <f aca="true" t="shared" si="3" ref="K15:K20">I15+J15</f>
        <v>0</v>
      </c>
      <c r="L15" s="383"/>
      <c r="M15" s="384"/>
    </row>
    <row r="16" spans="1:13" s="4" customFormat="1" ht="15">
      <c r="A16" s="286" t="s">
        <v>254</v>
      </c>
      <c r="B16" s="21"/>
      <c r="C16" s="287" t="s">
        <v>294</v>
      </c>
      <c r="D16" s="98" t="s">
        <v>59</v>
      </c>
      <c r="E16" s="288">
        <v>2</v>
      </c>
      <c r="F16" s="185"/>
      <c r="G16" s="390">
        <v>0</v>
      </c>
      <c r="H16" s="276">
        <f t="shared" si="0"/>
        <v>0</v>
      </c>
      <c r="I16" s="268">
        <f t="shared" si="1"/>
        <v>0</v>
      </c>
      <c r="J16" s="277">
        <f t="shared" si="2"/>
        <v>0</v>
      </c>
      <c r="K16" s="276">
        <f t="shared" si="3"/>
        <v>0</v>
      </c>
      <c r="L16" s="109"/>
      <c r="M16" s="110"/>
    </row>
    <row r="17" spans="1:13" s="30" customFormat="1" ht="15" customHeight="1">
      <c r="A17" s="291" t="s">
        <v>255</v>
      </c>
      <c r="B17" s="292"/>
      <c r="C17" s="287" t="s">
        <v>295</v>
      </c>
      <c r="D17" s="98" t="s">
        <v>59</v>
      </c>
      <c r="E17" s="288">
        <v>4</v>
      </c>
      <c r="F17" s="185"/>
      <c r="G17" s="390">
        <v>0</v>
      </c>
      <c r="H17" s="276">
        <f t="shared" si="0"/>
        <v>0</v>
      </c>
      <c r="I17" s="268">
        <f t="shared" si="1"/>
        <v>0</v>
      </c>
      <c r="J17" s="277">
        <f t="shared" si="2"/>
        <v>0</v>
      </c>
      <c r="K17" s="276">
        <f t="shared" si="3"/>
        <v>0</v>
      </c>
      <c r="L17" s="263"/>
      <c r="M17" s="295"/>
    </row>
    <row r="18" spans="1:13" s="4" customFormat="1" ht="15">
      <c r="A18" s="296" t="s">
        <v>256</v>
      </c>
      <c r="B18" s="132"/>
      <c r="C18" s="287" t="s">
        <v>296</v>
      </c>
      <c r="D18" s="98" t="s">
        <v>59</v>
      </c>
      <c r="E18" s="294">
        <v>4</v>
      </c>
      <c r="F18" s="280"/>
      <c r="G18" s="391">
        <v>0</v>
      </c>
      <c r="H18" s="276">
        <f t="shared" si="0"/>
        <v>0</v>
      </c>
      <c r="I18" s="268">
        <f t="shared" si="1"/>
        <v>0</v>
      </c>
      <c r="J18" s="277">
        <f t="shared" si="2"/>
        <v>0</v>
      </c>
      <c r="K18" s="276">
        <f t="shared" si="3"/>
        <v>0</v>
      </c>
      <c r="L18" s="109"/>
      <c r="M18" s="110"/>
    </row>
    <row r="19" spans="1:13" s="4" customFormat="1" ht="15">
      <c r="A19" s="296" t="s">
        <v>258</v>
      </c>
      <c r="B19" s="132"/>
      <c r="C19" s="293" t="s">
        <v>297</v>
      </c>
      <c r="D19" s="98" t="s">
        <v>50</v>
      </c>
      <c r="E19" s="288">
        <v>1</v>
      </c>
      <c r="F19" s="185"/>
      <c r="G19" s="390">
        <v>0</v>
      </c>
      <c r="H19" s="276">
        <f t="shared" si="0"/>
        <v>0</v>
      </c>
      <c r="I19" s="268">
        <f t="shared" si="1"/>
        <v>0</v>
      </c>
      <c r="J19" s="277">
        <f t="shared" si="2"/>
        <v>0</v>
      </c>
      <c r="K19" s="276">
        <f t="shared" si="3"/>
        <v>0</v>
      </c>
      <c r="L19" s="109"/>
      <c r="M19" s="110"/>
    </row>
    <row r="20" spans="1:13" s="4" customFormat="1" ht="15">
      <c r="A20" s="286" t="s">
        <v>260</v>
      </c>
      <c r="B20" s="178"/>
      <c r="C20" s="22" t="s">
        <v>298</v>
      </c>
      <c r="D20" s="98" t="s">
        <v>50</v>
      </c>
      <c r="E20" s="288">
        <v>2</v>
      </c>
      <c r="F20" s="185"/>
      <c r="G20" s="390">
        <v>0</v>
      </c>
      <c r="H20" s="276">
        <f t="shared" si="0"/>
        <v>0</v>
      </c>
      <c r="I20" s="268">
        <f t="shared" si="1"/>
        <v>0</v>
      </c>
      <c r="J20" s="277">
        <f t="shared" si="2"/>
        <v>0</v>
      </c>
      <c r="K20" s="276">
        <f t="shared" si="3"/>
        <v>0</v>
      </c>
      <c r="L20" s="109"/>
      <c r="M20" s="110"/>
    </row>
    <row r="21" spans="1:13" s="4" customFormat="1" ht="15.75" thickBot="1">
      <c r="A21" s="286"/>
      <c r="B21" s="178"/>
      <c r="C21" s="22"/>
      <c r="D21" s="98"/>
      <c r="E21" s="288"/>
      <c r="F21" s="185"/>
      <c r="G21" s="289"/>
      <c r="H21" s="289"/>
      <c r="I21" s="131"/>
      <c r="J21" s="300"/>
      <c r="K21" s="289"/>
      <c r="L21" s="109"/>
      <c r="M21" s="110"/>
    </row>
    <row r="22" spans="1:13" s="4" customFormat="1" ht="15.75" thickBot="1">
      <c r="A22" s="25"/>
      <c r="B22" s="17">
        <v>3</v>
      </c>
      <c r="C22" s="26" t="s">
        <v>261</v>
      </c>
      <c r="D22" s="119"/>
      <c r="E22" s="297"/>
      <c r="F22" s="298"/>
      <c r="G22" s="72"/>
      <c r="H22" s="299"/>
      <c r="I22" s="96"/>
      <c r="J22" s="299"/>
      <c r="K22" s="281">
        <f>SUM(K23:K23)</f>
        <v>0</v>
      </c>
      <c r="L22" s="96"/>
      <c r="M22" s="139"/>
    </row>
    <row r="23" spans="1:13" s="4" customFormat="1" ht="15.75" thickBot="1">
      <c r="A23" s="301"/>
      <c r="B23" s="122"/>
      <c r="C23" s="302"/>
      <c r="D23" s="122"/>
      <c r="E23" s="303"/>
      <c r="F23" s="151"/>
      <c r="G23" s="304"/>
      <c r="H23" s="304"/>
      <c r="I23" s="305"/>
      <c r="J23" s="306"/>
      <c r="K23" s="307"/>
      <c r="L23" s="124"/>
      <c r="M23" s="105"/>
    </row>
    <row r="24" spans="1:13" s="4" customFormat="1" ht="15.75" thickBot="1">
      <c r="A24" s="25"/>
      <c r="B24" s="17">
        <v>4</v>
      </c>
      <c r="C24" s="26" t="s">
        <v>299</v>
      </c>
      <c r="D24" s="119"/>
      <c r="E24" s="297"/>
      <c r="F24" s="298"/>
      <c r="G24" s="72"/>
      <c r="H24" s="299"/>
      <c r="I24" s="96"/>
      <c r="J24" s="299"/>
      <c r="K24" s="281">
        <f>SUM(K25:K25)</f>
        <v>0</v>
      </c>
      <c r="L24" s="96"/>
      <c r="M24" s="139"/>
    </row>
    <row r="25" spans="1:13" s="4" customFormat="1" ht="15.75" thickBot="1">
      <c r="A25" s="301"/>
      <c r="B25" s="320"/>
      <c r="C25" s="321"/>
      <c r="D25" s="150"/>
      <c r="E25" s="322"/>
      <c r="F25" s="151"/>
      <c r="G25" s="323"/>
      <c r="H25" s="323"/>
      <c r="I25" s="324"/>
      <c r="J25" s="325"/>
      <c r="K25" s="323"/>
      <c r="L25" s="326"/>
      <c r="M25" s="156"/>
    </row>
    <row r="26" spans="1:13" ht="15.75" thickBot="1">
      <c r="A26" s="25"/>
      <c r="B26" s="17">
        <v>5</v>
      </c>
      <c r="C26" s="26" t="s">
        <v>264</v>
      </c>
      <c r="D26" s="119"/>
      <c r="E26" s="297"/>
      <c r="F26" s="298"/>
      <c r="G26" s="72"/>
      <c r="H26" s="299"/>
      <c r="I26" s="96"/>
      <c r="J26" s="299"/>
      <c r="K26" s="281">
        <f>SUM(K27:K29)</f>
        <v>0</v>
      </c>
      <c r="L26" s="96"/>
      <c r="M26" s="139"/>
    </row>
    <row r="27" spans="1:13" ht="15">
      <c r="A27" s="327">
        <v>42009</v>
      </c>
      <c r="B27" s="328"/>
      <c r="C27" s="329" t="s">
        <v>265</v>
      </c>
      <c r="D27" s="150" t="s">
        <v>266</v>
      </c>
      <c r="E27" s="303">
        <v>1</v>
      </c>
      <c r="F27" s="151"/>
      <c r="G27" s="394">
        <v>0</v>
      </c>
      <c r="H27" s="267">
        <f>F27+G27</f>
        <v>0</v>
      </c>
      <c r="I27" s="330">
        <f>E27*F27</f>
        <v>0</v>
      </c>
      <c r="J27" s="269">
        <f>E27*G27</f>
        <v>0</v>
      </c>
      <c r="K27" s="267">
        <f>I27+J27</f>
        <v>0</v>
      </c>
      <c r="L27" s="138"/>
      <c r="M27" s="156"/>
    </row>
    <row r="28" spans="1:13" ht="15">
      <c r="A28" s="331">
        <v>42040</v>
      </c>
      <c r="B28" s="328"/>
      <c r="C28" s="332" t="s">
        <v>267</v>
      </c>
      <c r="D28" s="98" t="s">
        <v>266</v>
      </c>
      <c r="E28" s="288">
        <v>1</v>
      </c>
      <c r="F28" s="106"/>
      <c r="G28" s="390">
        <v>0</v>
      </c>
      <c r="H28" s="276">
        <f>F28+G28</f>
        <v>0</v>
      </c>
      <c r="I28" s="268">
        <f>E28*F28</f>
        <v>0</v>
      </c>
      <c r="J28" s="277">
        <f>E28*G28</f>
        <v>0</v>
      </c>
      <c r="K28" s="276">
        <f>I28+J28</f>
        <v>0</v>
      </c>
      <c r="L28" s="109"/>
      <c r="M28" s="110"/>
    </row>
    <row r="29" spans="1:13" ht="15.75" thickBot="1">
      <c r="A29" s="334"/>
      <c r="B29" s="125"/>
      <c r="C29" s="333"/>
      <c r="D29" s="125"/>
      <c r="E29" s="99"/>
      <c r="F29" s="106"/>
      <c r="G29" s="289"/>
      <c r="H29" s="289"/>
      <c r="I29" s="131"/>
      <c r="J29" s="289"/>
      <c r="K29" s="335"/>
      <c r="L29" s="109"/>
      <c r="M29" s="110"/>
    </row>
    <row r="30" spans="1:13" ht="15.75" thickBot="1">
      <c r="A30" s="25"/>
      <c r="B30" s="17">
        <v>6</v>
      </c>
      <c r="C30" s="26" t="s">
        <v>271</v>
      </c>
      <c r="D30" s="119"/>
      <c r="E30" s="297"/>
      <c r="F30" s="298"/>
      <c r="G30" s="72"/>
      <c r="H30" s="299"/>
      <c r="I30" s="96"/>
      <c r="J30" s="299"/>
      <c r="K30" s="281">
        <f>SUM(K31:K31)</f>
        <v>0</v>
      </c>
      <c r="L30" s="96"/>
      <c r="M30" s="139"/>
    </row>
    <row r="31" spans="1:13" ht="15.75" thickBot="1">
      <c r="A31" s="336"/>
      <c r="B31" s="337"/>
      <c r="C31" s="338"/>
      <c r="D31" s="339"/>
      <c r="E31" s="340"/>
      <c r="F31" s="113"/>
      <c r="G31" s="341"/>
      <c r="H31" s="341"/>
      <c r="I31" s="342"/>
      <c r="J31" s="341"/>
      <c r="K31" s="343"/>
      <c r="L31" s="117"/>
      <c r="M31" s="118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3">
      <selection activeCell="A1" sqref="A1"/>
    </sheetView>
  </sheetViews>
  <sheetFormatPr defaultColWidth="9.00390625" defaultRowHeight="15"/>
  <cols>
    <col min="1" max="1" width="3.57421875" style="29" customWidth="1"/>
    <col min="2" max="2" width="8.7109375" style="30" customWidth="1"/>
    <col min="3" max="3" width="48.00390625" style="30" customWidth="1"/>
    <col min="4" max="4" width="5.28125" style="31" customWidth="1"/>
    <col min="5" max="5" width="8.7109375" style="168" customWidth="1"/>
    <col min="6" max="7" width="10.7109375" style="169" customWidth="1"/>
    <col min="8" max="10" width="10.7109375" style="170" customWidth="1"/>
    <col min="11" max="11" width="12.140625" style="170" customWidth="1"/>
    <col min="12" max="13" width="8.7109375" style="170" customWidth="1"/>
    <col min="14" max="14" width="4.7109375" style="55" customWidth="1"/>
    <col min="15" max="16384" width="9.00390625" style="28" customWidth="1"/>
  </cols>
  <sheetData>
    <row r="1" spans="1:14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  <c r="N1" s="55"/>
    </row>
    <row r="2" spans="1:14" s="4" customFormat="1" ht="15">
      <c r="A2" s="2" t="s">
        <v>2</v>
      </c>
      <c r="B2" s="2"/>
      <c r="C2" s="5" t="e">
        <f>NazevZakazky</f>
        <v>#REF!</v>
      </c>
      <c r="D2" s="3"/>
      <c r="E2" s="53"/>
      <c r="F2" s="54"/>
      <c r="G2" s="54"/>
      <c r="H2" s="2"/>
      <c r="I2" s="2"/>
      <c r="J2" s="2"/>
      <c r="K2" s="2"/>
      <c r="L2" s="2"/>
      <c r="M2" s="2"/>
      <c r="N2" s="55"/>
    </row>
    <row r="3" spans="1:14" s="4" customFormat="1" ht="15">
      <c r="A3" s="2" t="s">
        <v>5</v>
      </c>
      <c r="B3" s="2"/>
      <c r="C3" s="5" t="str">
        <f>'[1]Titul'!D39</f>
        <v>D2. Dokumentace technických a technolo. zařízení</v>
      </c>
      <c r="D3" s="3"/>
      <c r="E3" s="53"/>
      <c r="F3" s="54"/>
      <c r="G3" s="54" t="s">
        <v>33</v>
      </c>
      <c r="H3" s="5" t="s">
        <v>34</v>
      </c>
      <c r="I3" s="2"/>
      <c r="J3" s="5"/>
      <c r="K3" s="5"/>
      <c r="L3" s="2"/>
      <c r="M3" s="2"/>
      <c r="N3" s="55"/>
    </row>
    <row r="4" spans="1:14" s="4" customFormat="1" ht="15">
      <c r="A4" s="2" t="s">
        <v>6</v>
      </c>
      <c r="B4" s="2"/>
      <c r="C4" s="5" t="e">
        <f>DeleniObjektu</f>
        <v>#REF!</v>
      </c>
      <c r="D4" s="3" t="s">
        <v>35</v>
      </c>
      <c r="E4" s="53"/>
      <c r="F4" s="54"/>
      <c r="G4" s="54" t="s">
        <v>36</v>
      </c>
      <c r="H4" s="5" t="s">
        <v>37</v>
      </c>
      <c r="I4" s="2"/>
      <c r="J4" s="5">
        <v>0</v>
      </c>
      <c r="K4" s="5"/>
      <c r="L4" s="2"/>
      <c r="M4" s="2"/>
      <c r="N4" s="55"/>
    </row>
    <row r="5" spans="1:14" s="4" customFormat="1" ht="15">
      <c r="A5" s="6" t="s">
        <v>7</v>
      </c>
      <c r="B5" s="7"/>
      <c r="C5" s="5" t="e">
        <f>NazevObjektu</f>
        <v>#REF!</v>
      </c>
      <c r="D5" s="3"/>
      <c r="E5" s="53"/>
      <c r="F5" s="54"/>
      <c r="G5" s="54"/>
      <c r="H5" s="2"/>
      <c r="I5" s="2"/>
      <c r="J5" s="2"/>
      <c r="K5" s="2"/>
      <c r="L5" s="2"/>
      <c r="M5" s="2"/>
      <c r="N5" s="55"/>
    </row>
    <row r="6" spans="1:14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57" t="s">
        <v>40</v>
      </c>
      <c r="G6" s="57" t="s">
        <v>41</v>
      </c>
      <c r="H6" s="9" t="s">
        <v>42</v>
      </c>
      <c r="I6" s="57" t="s">
        <v>43</v>
      </c>
      <c r="J6" s="57" t="s">
        <v>44</v>
      </c>
      <c r="K6" s="9" t="s">
        <v>45</v>
      </c>
      <c r="L6" s="9" t="s">
        <v>46</v>
      </c>
      <c r="M6" s="9" t="s">
        <v>47</v>
      </c>
      <c r="N6" s="55"/>
    </row>
    <row r="7" spans="1:14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55"/>
    </row>
    <row r="8" spans="1:14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  <c r="N8" s="55"/>
    </row>
    <row r="9" spans="1:14" s="15" customFormat="1" ht="12.75" thickBot="1">
      <c r="A9" s="13"/>
      <c r="B9" s="14"/>
      <c r="C9" s="14" t="s">
        <v>1</v>
      </c>
      <c r="D9" s="60"/>
      <c r="E9" s="61"/>
      <c r="F9" s="62"/>
      <c r="G9" s="63"/>
      <c r="H9" s="64"/>
      <c r="I9" s="65">
        <f>I10+I19+I40+I50</f>
        <v>0</v>
      </c>
      <c r="J9" s="65">
        <f>J10+J19+J40+J50</f>
        <v>0</v>
      </c>
      <c r="K9" s="66">
        <f>K10+K19+K40+K50</f>
        <v>0</v>
      </c>
      <c r="L9" s="63"/>
      <c r="M9" s="67">
        <f>SUBTOTAL(9,M10:M55)</f>
        <v>4539.669999999998</v>
      </c>
      <c r="N9" s="68"/>
    </row>
    <row r="10" spans="1:14" s="4" customFormat="1" ht="15.75" thickBot="1">
      <c r="A10" s="16"/>
      <c r="B10" s="17">
        <v>1</v>
      </c>
      <c r="C10" s="18" t="s">
        <v>48</v>
      </c>
      <c r="D10" s="69"/>
      <c r="E10" s="70"/>
      <c r="F10" s="71"/>
      <c r="G10" s="72"/>
      <c r="H10" s="73"/>
      <c r="I10" s="73">
        <f>SUM(I11:I18)</f>
        <v>0</v>
      </c>
      <c r="J10" s="73">
        <f>SUM(J11:J18)</f>
        <v>0</v>
      </c>
      <c r="K10" s="73">
        <f>SUM(K11:K18)</f>
        <v>0</v>
      </c>
      <c r="L10" s="72"/>
      <c r="M10" s="74">
        <f>SUBTOTAL(9,M11:M18)</f>
        <v>2287.2</v>
      </c>
      <c r="N10" s="55"/>
    </row>
    <row r="11" spans="1:14" s="4" customFormat="1" ht="15">
      <c r="A11" s="19"/>
      <c r="B11" s="36" t="s">
        <v>8</v>
      </c>
      <c r="C11" s="37" t="s">
        <v>49</v>
      </c>
      <c r="D11" s="75" t="s">
        <v>50</v>
      </c>
      <c r="E11" s="76">
        <v>17</v>
      </c>
      <c r="F11" s="385">
        <v>0</v>
      </c>
      <c r="G11" s="386">
        <v>0</v>
      </c>
      <c r="H11" s="78">
        <f aca="true" t="shared" si="0" ref="H11:H17">F11+G11</f>
        <v>0</v>
      </c>
      <c r="I11" s="79">
        <f aca="true" t="shared" si="1" ref="I11:I17">E11*F11</f>
        <v>0</v>
      </c>
      <c r="J11" s="80">
        <f aca="true" t="shared" si="2" ref="J11:J17">E11*G11</f>
        <v>0</v>
      </c>
      <c r="K11" s="81">
        <f aca="true" t="shared" si="3" ref="K11:K17">I11+J11</f>
        <v>0</v>
      </c>
      <c r="L11" s="82">
        <v>25</v>
      </c>
      <c r="M11" s="83">
        <f>PRODUCT(E11,L11)</f>
        <v>425</v>
      </c>
      <c r="N11" s="55"/>
    </row>
    <row r="12" spans="1:14" s="4" customFormat="1" ht="15">
      <c r="A12" s="20"/>
      <c r="B12" s="32" t="s">
        <v>9</v>
      </c>
      <c r="C12" s="38" t="s">
        <v>51</v>
      </c>
      <c r="D12" s="84" t="s">
        <v>50</v>
      </c>
      <c r="E12" s="85">
        <v>36</v>
      </c>
      <c r="F12" s="387">
        <v>0</v>
      </c>
      <c r="G12" s="388">
        <v>0</v>
      </c>
      <c r="H12" s="87">
        <f t="shared" si="0"/>
        <v>0</v>
      </c>
      <c r="I12" s="88">
        <f t="shared" si="1"/>
        <v>0</v>
      </c>
      <c r="J12" s="89">
        <f t="shared" si="2"/>
        <v>0</v>
      </c>
      <c r="K12" s="87">
        <f t="shared" si="3"/>
        <v>0</v>
      </c>
      <c r="L12" s="90">
        <v>20.2</v>
      </c>
      <c r="M12" s="91">
        <f>PRODUCT(E12,L12)</f>
        <v>727.1999999999999</v>
      </c>
      <c r="N12" s="55"/>
    </row>
    <row r="13" spans="1:14" s="4" customFormat="1" ht="15">
      <c r="A13" s="20"/>
      <c r="B13" s="33" t="s">
        <v>10</v>
      </c>
      <c r="C13" s="38" t="s">
        <v>52</v>
      </c>
      <c r="D13" s="84" t="s">
        <v>50</v>
      </c>
      <c r="E13" s="85">
        <v>37</v>
      </c>
      <c r="F13" s="387">
        <v>0</v>
      </c>
      <c r="G13" s="388">
        <v>0</v>
      </c>
      <c r="H13" s="87">
        <f t="shared" si="0"/>
        <v>0</v>
      </c>
      <c r="I13" s="88">
        <f t="shared" si="1"/>
        <v>0</v>
      </c>
      <c r="J13" s="89">
        <f t="shared" si="2"/>
        <v>0</v>
      </c>
      <c r="K13" s="87">
        <f t="shared" si="3"/>
        <v>0</v>
      </c>
      <c r="L13" s="90">
        <v>15</v>
      </c>
      <c r="M13" s="91">
        <f>PRODUCT(E13,L13)</f>
        <v>555</v>
      </c>
      <c r="N13" s="55"/>
    </row>
    <row r="14" spans="1:14" s="4" customFormat="1" ht="15">
      <c r="A14" s="20"/>
      <c r="B14" s="34" t="s">
        <v>11</v>
      </c>
      <c r="C14" s="38" t="s">
        <v>53</v>
      </c>
      <c r="D14" s="84" t="s">
        <v>54</v>
      </c>
      <c r="E14" s="85">
        <v>1</v>
      </c>
      <c r="F14" s="387">
        <v>0</v>
      </c>
      <c r="G14" s="388">
        <v>0</v>
      </c>
      <c r="H14" s="87">
        <f t="shared" si="0"/>
        <v>0</v>
      </c>
      <c r="I14" s="88">
        <f t="shared" si="1"/>
        <v>0</v>
      </c>
      <c r="J14" s="89">
        <f t="shared" si="2"/>
        <v>0</v>
      </c>
      <c r="K14" s="87">
        <f t="shared" si="3"/>
        <v>0</v>
      </c>
      <c r="L14" s="90"/>
      <c r="M14" s="91">
        <v>250</v>
      </c>
      <c r="N14" s="55"/>
    </row>
    <row r="15" spans="1:14" s="4" customFormat="1" ht="15">
      <c r="A15" s="20"/>
      <c r="B15" s="32" t="s">
        <v>55</v>
      </c>
      <c r="C15" s="39" t="s">
        <v>56</v>
      </c>
      <c r="D15" s="84" t="s">
        <v>54</v>
      </c>
      <c r="E15" s="85">
        <v>1</v>
      </c>
      <c r="F15" s="387">
        <v>0</v>
      </c>
      <c r="G15" s="388">
        <v>0</v>
      </c>
      <c r="H15" s="87">
        <f t="shared" si="0"/>
        <v>0</v>
      </c>
      <c r="I15" s="88">
        <f t="shared" si="1"/>
        <v>0</v>
      </c>
      <c r="J15" s="89">
        <f t="shared" si="2"/>
        <v>0</v>
      </c>
      <c r="K15" s="87">
        <f t="shared" si="3"/>
        <v>0</v>
      </c>
      <c r="L15" s="90"/>
      <c r="M15" s="91">
        <v>100</v>
      </c>
      <c r="N15" s="55"/>
    </row>
    <row r="16" spans="1:14" s="4" customFormat="1" ht="15">
      <c r="A16" s="20"/>
      <c r="B16" s="33" t="s">
        <v>57</v>
      </c>
      <c r="C16" s="39" t="s">
        <v>58</v>
      </c>
      <c r="D16" s="84" t="s">
        <v>59</v>
      </c>
      <c r="E16" s="85">
        <v>1</v>
      </c>
      <c r="F16" s="387">
        <v>0</v>
      </c>
      <c r="G16" s="388">
        <v>0</v>
      </c>
      <c r="H16" s="87">
        <f t="shared" si="0"/>
        <v>0</v>
      </c>
      <c r="I16" s="88">
        <f t="shared" si="1"/>
        <v>0</v>
      </c>
      <c r="J16" s="89">
        <f t="shared" si="2"/>
        <v>0</v>
      </c>
      <c r="K16" s="87">
        <f t="shared" si="3"/>
        <v>0</v>
      </c>
      <c r="L16" s="90">
        <v>130</v>
      </c>
      <c r="M16" s="91">
        <f>PRODUCT(E16,L16)</f>
        <v>130</v>
      </c>
      <c r="N16" s="55"/>
    </row>
    <row r="17" spans="1:14" s="4" customFormat="1" ht="15">
      <c r="A17" s="20"/>
      <c r="B17" s="32" t="s">
        <v>60</v>
      </c>
      <c r="C17" s="39" t="s">
        <v>61</v>
      </c>
      <c r="D17" s="84" t="s">
        <v>59</v>
      </c>
      <c r="E17" s="85">
        <v>1</v>
      </c>
      <c r="F17" s="387">
        <v>0</v>
      </c>
      <c r="G17" s="388">
        <v>0</v>
      </c>
      <c r="H17" s="87">
        <f t="shared" si="0"/>
        <v>0</v>
      </c>
      <c r="I17" s="88">
        <f t="shared" si="1"/>
        <v>0</v>
      </c>
      <c r="J17" s="89">
        <f t="shared" si="2"/>
        <v>0</v>
      </c>
      <c r="K17" s="87">
        <f t="shared" si="3"/>
        <v>0</v>
      </c>
      <c r="L17" s="90">
        <v>100</v>
      </c>
      <c r="M17" s="91">
        <f>PRODUCT(E17,L17)</f>
        <v>100</v>
      </c>
      <c r="N17" s="55"/>
    </row>
    <row r="18" spans="1:14" s="4" customFormat="1" ht="15.75" thickBot="1">
      <c r="A18" s="23"/>
      <c r="B18" s="33"/>
      <c r="C18" s="22"/>
      <c r="D18" s="84"/>
      <c r="E18" s="85"/>
      <c r="F18" s="86"/>
      <c r="G18" s="92"/>
      <c r="H18" s="92"/>
      <c r="I18" s="88"/>
      <c r="J18" s="93"/>
      <c r="K18" s="94"/>
      <c r="L18" s="90"/>
      <c r="M18" s="95"/>
      <c r="N18" s="55"/>
    </row>
    <row r="19" spans="1:14" s="4" customFormat="1" ht="15.75" thickBot="1">
      <c r="A19" s="16"/>
      <c r="B19" s="17">
        <v>2</v>
      </c>
      <c r="C19" s="18" t="s">
        <v>62</v>
      </c>
      <c r="D19" s="69"/>
      <c r="E19" s="70"/>
      <c r="F19" s="72"/>
      <c r="G19" s="72"/>
      <c r="H19" s="71"/>
      <c r="I19" s="71">
        <f>SUM(I20:I39)</f>
        <v>0</v>
      </c>
      <c r="J19" s="71">
        <f>SUM(J20:J39)</f>
        <v>0</v>
      </c>
      <c r="K19" s="71">
        <f>SUM(K20:K39)</f>
        <v>0</v>
      </c>
      <c r="L19" s="96"/>
      <c r="M19" s="74">
        <f>SUBTOTAL(9,M20:M39)</f>
        <v>2023.7299999999996</v>
      </c>
      <c r="N19" s="55"/>
    </row>
    <row r="20" spans="1:14" s="4" customFormat="1" ht="15">
      <c r="A20" s="23"/>
      <c r="B20" s="97" t="s">
        <v>12</v>
      </c>
      <c r="C20" s="39" t="s">
        <v>63</v>
      </c>
      <c r="D20" s="98" t="s">
        <v>50</v>
      </c>
      <c r="E20" s="99">
        <v>52</v>
      </c>
      <c r="F20" s="385">
        <v>0</v>
      </c>
      <c r="G20" s="386">
        <v>0</v>
      </c>
      <c r="H20" s="100">
        <f>F20+G20</f>
        <v>0</v>
      </c>
      <c r="I20" s="101">
        <f>E20*F20</f>
        <v>0</v>
      </c>
      <c r="J20" s="102">
        <f>E20*G20</f>
        <v>0</v>
      </c>
      <c r="K20" s="103">
        <f>I20+J20</f>
        <v>0</v>
      </c>
      <c r="L20" s="104">
        <v>20.14</v>
      </c>
      <c r="M20" s="105">
        <f aca="true" t="shared" si="4" ref="M20:M32">PRODUCT(E20,L20)</f>
        <v>1047.28</v>
      </c>
      <c r="N20" s="55"/>
    </row>
    <row r="21" spans="1:14" s="4" customFormat="1" ht="15">
      <c r="A21" s="24"/>
      <c r="B21" s="21" t="s">
        <v>13</v>
      </c>
      <c r="C21" s="38" t="s">
        <v>64</v>
      </c>
      <c r="D21" s="98" t="s">
        <v>50</v>
      </c>
      <c r="E21" s="99">
        <v>39</v>
      </c>
      <c r="F21" s="387">
        <v>0</v>
      </c>
      <c r="G21" s="388">
        <v>0</v>
      </c>
      <c r="H21" s="106">
        <f>F21+G21</f>
        <v>0</v>
      </c>
      <c r="I21" s="107">
        <f>E21*F21</f>
        <v>0</v>
      </c>
      <c r="J21" s="108">
        <f>E21*G21</f>
        <v>0</v>
      </c>
      <c r="K21" s="106">
        <f>I21+J21</f>
        <v>0</v>
      </c>
      <c r="L21" s="109">
        <v>15</v>
      </c>
      <c r="M21" s="110">
        <f t="shared" si="4"/>
        <v>585</v>
      </c>
      <c r="N21" s="55"/>
    </row>
    <row r="22" spans="1:14" s="4" customFormat="1" ht="15">
      <c r="A22" s="24"/>
      <c r="B22" s="21" t="s">
        <v>14</v>
      </c>
      <c r="C22" s="38" t="s">
        <v>65</v>
      </c>
      <c r="D22" s="98" t="s">
        <v>50</v>
      </c>
      <c r="E22" s="99">
        <v>25</v>
      </c>
      <c r="F22" s="387">
        <v>0</v>
      </c>
      <c r="G22" s="388">
        <v>0</v>
      </c>
      <c r="H22" s="106">
        <f aca="true" t="shared" si="5" ref="H22:H38">F22+G22</f>
        <v>0</v>
      </c>
      <c r="I22" s="107">
        <f aca="true" t="shared" si="6" ref="I22:I38">E22*F22</f>
        <v>0</v>
      </c>
      <c r="J22" s="108">
        <f aca="true" t="shared" si="7" ref="J22:J38">E22*G22</f>
        <v>0</v>
      </c>
      <c r="K22" s="106">
        <f aca="true" t="shared" si="8" ref="K22:K38">I22+J22</f>
        <v>0</v>
      </c>
      <c r="L22" s="109">
        <v>7.57</v>
      </c>
      <c r="M22" s="110">
        <f t="shared" si="4"/>
        <v>189.25</v>
      </c>
      <c r="N22" s="55"/>
    </row>
    <row r="23" spans="1:14" s="4" customFormat="1" ht="15">
      <c r="A23" s="23"/>
      <c r="B23" s="21" t="s">
        <v>66</v>
      </c>
      <c r="C23" s="38" t="s">
        <v>67</v>
      </c>
      <c r="D23" s="98" t="s">
        <v>59</v>
      </c>
      <c r="E23" s="99">
        <v>12</v>
      </c>
      <c r="F23" s="387">
        <v>0</v>
      </c>
      <c r="G23" s="388">
        <v>0</v>
      </c>
      <c r="H23" s="106">
        <f t="shared" si="5"/>
        <v>0</v>
      </c>
      <c r="I23" s="107">
        <f t="shared" si="6"/>
        <v>0</v>
      </c>
      <c r="J23" s="108">
        <f t="shared" si="7"/>
        <v>0</v>
      </c>
      <c r="K23" s="106">
        <f t="shared" si="8"/>
        <v>0</v>
      </c>
      <c r="L23" s="109">
        <v>6.12</v>
      </c>
      <c r="M23" s="110">
        <f t="shared" si="4"/>
        <v>73.44</v>
      </c>
      <c r="N23" s="55"/>
    </row>
    <row r="24" spans="1:14" s="4" customFormat="1" ht="15">
      <c r="A24" s="24"/>
      <c r="B24" s="21" t="s">
        <v>68</v>
      </c>
      <c r="C24" s="38" t="s">
        <v>69</v>
      </c>
      <c r="D24" s="98" t="s">
        <v>59</v>
      </c>
      <c r="E24" s="99">
        <v>8</v>
      </c>
      <c r="F24" s="387">
        <v>0</v>
      </c>
      <c r="G24" s="388">
        <v>0</v>
      </c>
      <c r="H24" s="106">
        <f t="shared" si="5"/>
        <v>0</v>
      </c>
      <c r="I24" s="107">
        <f t="shared" si="6"/>
        <v>0</v>
      </c>
      <c r="J24" s="108">
        <f t="shared" si="7"/>
        <v>0</v>
      </c>
      <c r="K24" s="106">
        <f t="shared" si="8"/>
        <v>0</v>
      </c>
      <c r="L24" s="109">
        <v>4.14</v>
      </c>
      <c r="M24" s="110">
        <f t="shared" si="4"/>
        <v>33.12</v>
      </c>
      <c r="N24" s="55"/>
    </row>
    <row r="25" spans="1:14" s="4" customFormat="1" ht="15">
      <c r="A25" s="23"/>
      <c r="B25" s="21" t="s">
        <v>70</v>
      </c>
      <c r="C25" s="38" t="s">
        <v>71</v>
      </c>
      <c r="D25" s="98" t="s">
        <v>59</v>
      </c>
      <c r="E25" s="99">
        <v>1</v>
      </c>
      <c r="F25" s="387">
        <v>0</v>
      </c>
      <c r="G25" s="388">
        <v>0</v>
      </c>
      <c r="H25" s="106">
        <f t="shared" si="5"/>
        <v>0</v>
      </c>
      <c r="I25" s="107">
        <f t="shared" si="6"/>
        <v>0</v>
      </c>
      <c r="J25" s="108">
        <f t="shared" si="7"/>
        <v>0</v>
      </c>
      <c r="K25" s="106">
        <f t="shared" si="8"/>
        <v>0</v>
      </c>
      <c r="L25" s="109">
        <v>3.06</v>
      </c>
      <c r="M25" s="110">
        <f t="shared" si="4"/>
        <v>3.06</v>
      </c>
      <c r="N25" s="55"/>
    </row>
    <row r="26" spans="1:14" s="4" customFormat="1" ht="15">
      <c r="A26" s="24"/>
      <c r="B26" s="21" t="s">
        <v>72</v>
      </c>
      <c r="C26" s="38" t="s">
        <v>73</v>
      </c>
      <c r="D26" s="98" t="s">
        <v>59</v>
      </c>
      <c r="E26" s="99">
        <v>1</v>
      </c>
      <c r="F26" s="387">
        <v>0</v>
      </c>
      <c r="G26" s="388">
        <v>0</v>
      </c>
      <c r="H26" s="106">
        <f t="shared" si="5"/>
        <v>0</v>
      </c>
      <c r="I26" s="107">
        <f t="shared" si="6"/>
        <v>0</v>
      </c>
      <c r="J26" s="108">
        <f t="shared" si="7"/>
        <v>0</v>
      </c>
      <c r="K26" s="106">
        <f t="shared" si="8"/>
        <v>0</v>
      </c>
      <c r="L26" s="109">
        <v>2.07</v>
      </c>
      <c r="M26" s="110">
        <f t="shared" si="4"/>
        <v>2.07</v>
      </c>
      <c r="N26" s="55"/>
    </row>
    <row r="27" spans="1:14" s="4" customFormat="1" ht="15">
      <c r="A27" s="23"/>
      <c r="B27" s="21" t="s">
        <v>74</v>
      </c>
      <c r="C27" s="38" t="s">
        <v>75</v>
      </c>
      <c r="D27" s="98" t="s">
        <v>59</v>
      </c>
      <c r="E27" s="99">
        <v>7</v>
      </c>
      <c r="F27" s="387">
        <v>0</v>
      </c>
      <c r="G27" s="388">
        <v>0</v>
      </c>
      <c r="H27" s="106">
        <f t="shared" si="5"/>
        <v>0</v>
      </c>
      <c r="I27" s="107">
        <f t="shared" si="6"/>
        <v>0</v>
      </c>
      <c r="J27" s="108">
        <f t="shared" si="7"/>
        <v>0</v>
      </c>
      <c r="K27" s="106">
        <f t="shared" si="8"/>
        <v>0</v>
      </c>
      <c r="L27" s="109">
        <v>7.69</v>
      </c>
      <c r="M27" s="110">
        <f t="shared" si="4"/>
        <v>53.830000000000005</v>
      </c>
      <c r="N27" s="55"/>
    </row>
    <row r="28" spans="1:14" s="4" customFormat="1" ht="15">
      <c r="A28" s="24"/>
      <c r="B28" s="21" t="s">
        <v>76</v>
      </c>
      <c r="C28" s="38" t="s">
        <v>77</v>
      </c>
      <c r="D28" s="98" t="s">
        <v>59</v>
      </c>
      <c r="E28" s="99">
        <v>2</v>
      </c>
      <c r="F28" s="387">
        <v>0</v>
      </c>
      <c r="G28" s="388">
        <v>0</v>
      </c>
      <c r="H28" s="106">
        <f t="shared" si="5"/>
        <v>0</v>
      </c>
      <c r="I28" s="107">
        <f t="shared" si="6"/>
        <v>0</v>
      </c>
      <c r="J28" s="108">
        <f t="shared" si="7"/>
        <v>0</v>
      </c>
      <c r="K28" s="106">
        <f t="shared" si="8"/>
        <v>0</v>
      </c>
      <c r="L28" s="109">
        <v>6.27</v>
      </c>
      <c r="M28" s="110">
        <f t="shared" si="4"/>
        <v>12.54</v>
      </c>
      <c r="N28" s="55"/>
    </row>
    <row r="29" spans="1:14" s="4" customFormat="1" ht="15">
      <c r="A29" s="23"/>
      <c r="B29" s="21" t="s">
        <v>78</v>
      </c>
      <c r="C29" s="38" t="s">
        <v>79</v>
      </c>
      <c r="D29" s="98" t="s">
        <v>59</v>
      </c>
      <c r="E29" s="99">
        <v>7</v>
      </c>
      <c r="F29" s="387">
        <v>0</v>
      </c>
      <c r="G29" s="388">
        <v>0</v>
      </c>
      <c r="H29" s="106">
        <f t="shared" si="5"/>
        <v>0</v>
      </c>
      <c r="I29" s="107">
        <f t="shared" si="6"/>
        <v>0</v>
      </c>
      <c r="J29" s="108">
        <f t="shared" si="7"/>
        <v>0</v>
      </c>
      <c r="K29" s="106">
        <f t="shared" si="8"/>
        <v>0</v>
      </c>
      <c r="L29" s="109"/>
      <c r="M29" s="110"/>
      <c r="N29" s="55"/>
    </row>
    <row r="30" spans="1:14" s="4" customFormat="1" ht="15">
      <c r="A30" s="24"/>
      <c r="B30" s="21" t="s">
        <v>80</v>
      </c>
      <c r="C30" s="38" t="s">
        <v>81</v>
      </c>
      <c r="D30" s="98" t="s">
        <v>59</v>
      </c>
      <c r="E30" s="99">
        <v>2</v>
      </c>
      <c r="F30" s="387">
        <v>0</v>
      </c>
      <c r="G30" s="388">
        <v>0</v>
      </c>
      <c r="H30" s="106">
        <f t="shared" si="5"/>
        <v>0</v>
      </c>
      <c r="I30" s="107">
        <f t="shared" si="6"/>
        <v>0</v>
      </c>
      <c r="J30" s="108">
        <f t="shared" si="7"/>
        <v>0</v>
      </c>
      <c r="K30" s="106">
        <f t="shared" si="8"/>
        <v>0</v>
      </c>
      <c r="L30" s="109"/>
      <c r="M30" s="110"/>
      <c r="N30" s="55"/>
    </row>
    <row r="31" spans="1:14" s="4" customFormat="1" ht="15">
      <c r="A31" s="24"/>
      <c r="B31" s="21" t="s">
        <v>82</v>
      </c>
      <c r="C31" s="38" t="s">
        <v>83</v>
      </c>
      <c r="D31" s="98" t="s">
        <v>59</v>
      </c>
      <c r="E31" s="99">
        <v>2</v>
      </c>
      <c r="F31" s="387">
        <v>0</v>
      </c>
      <c r="G31" s="388">
        <v>0</v>
      </c>
      <c r="H31" s="106">
        <f t="shared" si="5"/>
        <v>0</v>
      </c>
      <c r="I31" s="107">
        <f t="shared" si="6"/>
        <v>0</v>
      </c>
      <c r="J31" s="108">
        <f t="shared" si="7"/>
        <v>0</v>
      </c>
      <c r="K31" s="106">
        <f t="shared" si="8"/>
        <v>0</v>
      </c>
      <c r="L31" s="109">
        <v>0.68</v>
      </c>
      <c r="M31" s="110">
        <f t="shared" si="4"/>
        <v>1.36</v>
      </c>
      <c r="N31" s="55"/>
    </row>
    <row r="32" spans="1:14" s="4" customFormat="1" ht="15">
      <c r="A32" s="24"/>
      <c r="B32" s="21" t="s">
        <v>84</v>
      </c>
      <c r="C32" s="38" t="s">
        <v>85</v>
      </c>
      <c r="D32" s="98" t="s">
        <v>59</v>
      </c>
      <c r="E32" s="99">
        <v>2</v>
      </c>
      <c r="F32" s="387">
        <v>0</v>
      </c>
      <c r="G32" s="388">
        <v>0</v>
      </c>
      <c r="H32" s="106">
        <f t="shared" si="5"/>
        <v>0</v>
      </c>
      <c r="I32" s="107">
        <f t="shared" si="6"/>
        <v>0</v>
      </c>
      <c r="J32" s="108">
        <f t="shared" si="7"/>
        <v>0</v>
      </c>
      <c r="K32" s="106">
        <f t="shared" si="8"/>
        <v>0</v>
      </c>
      <c r="L32" s="109">
        <v>2.1</v>
      </c>
      <c r="M32" s="110">
        <f t="shared" si="4"/>
        <v>4.2</v>
      </c>
      <c r="N32" s="55"/>
    </row>
    <row r="33" spans="1:14" s="4" customFormat="1" ht="15">
      <c r="A33" s="23"/>
      <c r="B33" s="21" t="s">
        <v>86</v>
      </c>
      <c r="C33" s="38" t="s">
        <v>87</v>
      </c>
      <c r="D33" s="98" t="s">
        <v>59</v>
      </c>
      <c r="E33" s="99">
        <v>1</v>
      </c>
      <c r="F33" s="387">
        <v>0</v>
      </c>
      <c r="G33" s="388">
        <v>0</v>
      </c>
      <c r="H33" s="106">
        <f t="shared" si="5"/>
        <v>0</v>
      </c>
      <c r="I33" s="107">
        <f t="shared" si="6"/>
        <v>0</v>
      </c>
      <c r="J33" s="108">
        <f t="shared" si="7"/>
        <v>0</v>
      </c>
      <c r="K33" s="106">
        <f t="shared" si="8"/>
        <v>0</v>
      </c>
      <c r="L33" s="109"/>
      <c r="M33" s="110"/>
      <c r="N33" s="55"/>
    </row>
    <row r="34" spans="1:14" s="4" customFormat="1" ht="15">
      <c r="A34" s="24"/>
      <c r="B34" s="21" t="s">
        <v>88</v>
      </c>
      <c r="C34" s="38" t="s">
        <v>89</v>
      </c>
      <c r="D34" s="98" t="s">
        <v>59</v>
      </c>
      <c r="E34" s="99">
        <v>11</v>
      </c>
      <c r="F34" s="387">
        <v>0</v>
      </c>
      <c r="G34" s="388">
        <v>0</v>
      </c>
      <c r="H34" s="106">
        <f t="shared" si="5"/>
        <v>0</v>
      </c>
      <c r="I34" s="107">
        <f t="shared" si="6"/>
        <v>0</v>
      </c>
      <c r="J34" s="108">
        <f t="shared" si="7"/>
        <v>0</v>
      </c>
      <c r="K34" s="106">
        <f t="shared" si="8"/>
        <v>0</v>
      </c>
      <c r="L34" s="109">
        <v>0.96</v>
      </c>
      <c r="M34" s="110">
        <f>PRODUCT(E34,L34)</f>
        <v>10.559999999999999</v>
      </c>
      <c r="N34" s="55"/>
    </row>
    <row r="35" spans="1:14" s="4" customFormat="1" ht="15">
      <c r="A35" s="23"/>
      <c r="B35" s="21" t="s">
        <v>90</v>
      </c>
      <c r="C35" s="38" t="s">
        <v>91</v>
      </c>
      <c r="D35" s="98" t="s">
        <v>59</v>
      </c>
      <c r="E35" s="99">
        <v>7</v>
      </c>
      <c r="F35" s="387">
        <v>0</v>
      </c>
      <c r="G35" s="388">
        <v>0</v>
      </c>
      <c r="H35" s="106">
        <f t="shared" si="5"/>
        <v>0</v>
      </c>
      <c r="I35" s="107">
        <f t="shared" si="6"/>
        <v>0</v>
      </c>
      <c r="J35" s="108">
        <f t="shared" si="7"/>
        <v>0</v>
      </c>
      <c r="K35" s="106">
        <f t="shared" si="8"/>
        <v>0</v>
      </c>
      <c r="L35" s="109">
        <v>0.86</v>
      </c>
      <c r="M35" s="110">
        <f>PRODUCT(E35,L35)</f>
        <v>6.02</v>
      </c>
      <c r="N35" s="55"/>
    </row>
    <row r="36" spans="1:14" s="4" customFormat="1" ht="15">
      <c r="A36" s="24"/>
      <c r="B36" s="21" t="s">
        <v>92</v>
      </c>
      <c r="C36" s="38" t="s">
        <v>93</v>
      </c>
      <c r="D36" s="98" t="s">
        <v>59</v>
      </c>
      <c r="E36" s="99">
        <v>4</v>
      </c>
      <c r="F36" s="387">
        <v>0</v>
      </c>
      <c r="G36" s="388">
        <v>0</v>
      </c>
      <c r="H36" s="106">
        <f t="shared" si="5"/>
        <v>0</v>
      </c>
      <c r="I36" s="107">
        <f t="shared" si="6"/>
        <v>0</v>
      </c>
      <c r="J36" s="108">
        <f t="shared" si="7"/>
        <v>0</v>
      </c>
      <c r="K36" s="106">
        <f t="shared" si="8"/>
        <v>0</v>
      </c>
      <c r="L36" s="109">
        <v>0.5</v>
      </c>
      <c r="M36" s="110">
        <f>PRODUCT(E36,L36)</f>
        <v>2</v>
      </c>
      <c r="N36" s="55"/>
    </row>
    <row r="37" spans="1:14" s="4" customFormat="1" ht="15">
      <c r="A37" s="24"/>
      <c r="B37" s="21" t="s">
        <v>94</v>
      </c>
      <c r="C37" s="38" t="s">
        <v>95</v>
      </c>
      <c r="D37" s="98" t="s">
        <v>54</v>
      </c>
      <c r="E37" s="99">
        <v>1</v>
      </c>
      <c r="F37" s="387">
        <v>0</v>
      </c>
      <c r="G37" s="388">
        <v>0</v>
      </c>
      <c r="H37" s="106">
        <f t="shared" si="5"/>
        <v>0</v>
      </c>
      <c r="I37" s="107">
        <f t="shared" si="6"/>
        <v>0</v>
      </c>
      <c r="J37" s="108">
        <f t="shared" si="7"/>
        <v>0</v>
      </c>
      <c r="K37" s="106">
        <f t="shared" si="8"/>
        <v>0</v>
      </c>
      <c r="L37" s="109"/>
      <c r="M37" s="110"/>
      <c r="N37" s="55"/>
    </row>
    <row r="38" spans="1:14" s="4" customFormat="1" ht="15">
      <c r="A38" s="23"/>
      <c r="B38" s="21" t="s">
        <v>96</v>
      </c>
      <c r="C38" s="38" t="s">
        <v>97</v>
      </c>
      <c r="D38" s="98" t="s">
        <v>54</v>
      </c>
      <c r="E38" s="99">
        <v>1</v>
      </c>
      <c r="F38" s="387">
        <v>0</v>
      </c>
      <c r="G38" s="388">
        <v>0</v>
      </c>
      <c r="H38" s="106">
        <f t="shared" si="5"/>
        <v>0</v>
      </c>
      <c r="I38" s="107">
        <f t="shared" si="6"/>
        <v>0</v>
      </c>
      <c r="J38" s="108">
        <f t="shared" si="7"/>
        <v>0</v>
      </c>
      <c r="K38" s="106">
        <f t="shared" si="8"/>
        <v>0</v>
      </c>
      <c r="L38" s="109"/>
      <c r="M38" s="110"/>
      <c r="N38" s="55"/>
    </row>
    <row r="39" spans="1:14" s="4" customFormat="1" ht="15.75" thickBot="1">
      <c r="A39" s="35"/>
      <c r="B39" s="40"/>
      <c r="C39" s="41"/>
      <c r="D39" s="111"/>
      <c r="E39" s="112"/>
      <c r="F39" s="113"/>
      <c r="G39" s="113"/>
      <c r="H39" s="113"/>
      <c r="I39" s="114"/>
      <c r="J39" s="115"/>
      <c r="K39" s="116"/>
      <c r="L39" s="117"/>
      <c r="M39" s="118"/>
      <c r="N39" s="55"/>
    </row>
    <row r="40" spans="1:14" s="121" customFormat="1" ht="15.75" thickBot="1">
      <c r="A40" s="16"/>
      <c r="B40" s="17">
        <v>3</v>
      </c>
      <c r="C40" s="26" t="s">
        <v>98</v>
      </c>
      <c r="D40" s="119"/>
      <c r="E40" s="70"/>
      <c r="F40" s="72"/>
      <c r="G40" s="72"/>
      <c r="H40" s="71"/>
      <c r="I40" s="71">
        <f>SUM(I41:I49)</f>
        <v>0</v>
      </c>
      <c r="J40" s="71">
        <f>SUM(J41:J49)</f>
        <v>0</v>
      </c>
      <c r="K40" s="71">
        <f>SUM(K41:K49)</f>
        <v>0</v>
      </c>
      <c r="L40" s="96"/>
      <c r="M40" s="74">
        <f>SUBTOTAL(9,M41:M49)</f>
        <v>228.74</v>
      </c>
      <c r="N40" s="120"/>
    </row>
    <row r="41" spans="1:14" s="4" customFormat="1" ht="15">
      <c r="A41" s="27"/>
      <c r="B41" s="42" t="s">
        <v>15</v>
      </c>
      <c r="C41" s="37" t="s">
        <v>99</v>
      </c>
      <c r="D41" s="122" t="s">
        <v>50</v>
      </c>
      <c r="E41" s="123">
        <v>4</v>
      </c>
      <c r="F41" s="385">
        <v>0</v>
      </c>
      <c r="G41" s="386">
        <v>0</v>
      </c>
      <c r="H41" s="100">
        <f>F41+G41</f>
        <v>0</v>
      </c>
      <c r="I41" s="101">
        <f>E41*F41</f>
        <v>0</v>
      </c>
      <c r="J41" s="102">
        <f>E41*G41</f>
        <v>0</v>
      </c>
      <c r="K41" s="103">
        <f>I41+J41</f>
        <v>0</v>
      </c>
      <c r="L41" s="124">
        <v>18.8</v>
      </c>
      <c r="M41" s="105">
        <f>PRODUCT(E41,L41)</f>
        <v>75.2</v>
      </c>
      <c r="N41" s="55"/>
    </row>
    <row r="42" spans="1:14" s="4" customFormat="1" ht="15">
      <c r="A42" s="23"/>
      <c r="B42" s="43" t="s">
        <v>16</v>
      </c>
      <c r="C42" s="37" t="s">
        <v>100</v>
      </c>
      <c r="D42" s="125" t="s">
        <v>50</v>
      </c>
      <c r="E42" s="99">
        <v>14</v>
      </c>
      <c r="F42" s="387">
        <v>0</v>
      </c>
      <c r="G42" s="388">
        <v>0</v>
      </c>
      <c r="H42" s="126">
        <f>F42+G42</f>
        <v>0</v>
      </c>
      <c r="I42" s="127">
        <f>E42*F42</f>
        <v>0</v>
      </c>
      <c r="J42" s="128">
        <f>E42*G42</f>
        <v>0</v>
      </c>
      <c r="K42" s="126">
        <f>I42+J42</f>
        <v>0</v>
      </c>
      <c r="L42" s="129">
        <v>10.6</v>
      </c>
      <c r="M42" s="130">
        <f>PRODUCT(E42,L42)</f>
        <v>148.4</v>
      </c>
      <c r="N42" s="55"/>
    </row>
    <row r="43" spans="1:14" s="4" customFormat="1" ht="15">
      <c r="A43" s="23"/>
      <c r="B43" s="21" t="s">
        <v>17</v>
      </c>
      <c r="C43" s="37" t="s">
        <v>101</v>
      </c>
      <c r="D43" s="125" t="s">
        <v>59</v>
      </c>
      <c r="E43" s="99">
        <v>3</v>
      </c>
      <c r="F43" s="387">
        <v>0</v>
      </c>
      <c r="G43" s="388">
        <v>0</v>
      </c>
      <c r="H43" s="126">
        <f aca="true" t="shared" si="9" ref="H43:H48">F43+G43</f>
        <v>0</v>
      </c>
      <c r="I43" s="127">
        <f aca="true" t="shared" si="10" ref="I43:I48">E43*F43</f>
        <v>0</v>
      </c>
      <c r="J43" s="128">
        <f aca="true" t="shared" si="11" ref="J43:J48">E43*G43</f>
        <v>0</v>
      </c>
      <c r="K43" s="126">
        <f aca="true" t="shared" si="12" ref="K43:K48">I43+J43</f>
        <v>0</v>
      </c>
      <c r="L43" s="129">
        <v>0.76</v>
      </c>
      <c r="M43" s="130">
        <f>PRODUCT(E43,L43)</f>
        <v>2.2800000000000002</v>
      </c>
      <c r="N43" s="55"/>
    </row>
    <row r="44" spans="1:14" s="4" customFormat="1" ht="15">
      <c r="A44" s="23"/>
      <c r="B44" s="21" t="s">
        <v>102</v>
      </c>
      <c r="C44" s="37" t="s">
        <v>103</v>
      </c>
      <c r="D44" s="125" t="s">
        <v>59</v>
      </c>
      <c r="E44" s="99">
        <v>1</v>
      </c>
      <c r="F44" s="387">
        <v>0</v>
      </c>
      <c r="G44" s="388">
        <v>0</v>
      </c>
      <c r="H44" s="126">
        <f t="shared" si="9"/>
        <v>0</v>
      </c>
      <c r="I44" s="127">
        <f t="shared" si="10"/>
        <v>0</v>
      </c>
      <c r="J44" s="128">
        <f t="shared" si="11"/>
        <v>0</v>
      </c>
      <c r="K44" s="126">
        <f t="shared" si="12"/>
        <v>0</v>
      </c>
      <c r="L44" s="129">
        <v>1.42</v>
      </c>
      <c r="M44" s="130">
        <f>PRODUCT(E44,L44)</f>
        <v>1.42</v>
      </c>
      <c r="N44" s="55"/>
    </row>
    <row r="45" spans="1:14" s="4" customFormat="1" ht="15">
      <c r="A45" s="23"/>
      <c r="B45" s="21" t="s">
        <v>104</v>
      </c>
      <c r="C45" s="37" t="s">
        <v>105</v>
      </c>
      <c r="D45" s="125" t="s">
        <v>59</v>
      </c>
      <c r="E45" s="99">
        <v>3</v>
      </c>
      <c r="F45" s="387">
        <v>0</v>
      </c>
      <c r="G45" s="388">
        <v>0</v>
      </c>
      <c r="H45" s="126">
        <f t="shared" si="9"/>
        <v>0</v>
      </c>
      <c r="I45" s="127">
        <f t="shared" si="10"/>
        <v>0</v>
      </c>
      <c r="J45" s="128">
        <f t="shared" si="11"/>
        <v>0</v>
      </c>
      <c r="K45" s="126">
        <f t="shared" si="12"/>
        <v>0</v>
      </c>
      <c r="L45" s="129">
        <v>0.48</v>
      </c>
      <c r="M45" s="130">
        <f>PRODUCT(E45,L45)</f>
        <v>1.44</v>
      </c>
      <c r="N45" s="55"/>
    </row>
    <row r="46" spans="1:14" s="4" customFormat="1" ht="15">
      <c r="A46" s="23"/>
      <c r="B46" s="21" t="s">
        <v>106</v>
      </c>
      <c r="C46" s="37" t="s">
        <v>107</v>
      </c>
      <c r="D46" s="125" t="s">
        <v>108</v>
      </c>
      <c r="E46" s="99">
        <v>2.5</v>
      </c>
      <c r="F46" s="387">
        <v>0</v>
      </c>
      <c r="G46" s="388">
        <v>0</v>
      </c>
      <c r="H46" s="126">
        <f t="shared" si="9"/>
        <v>0</v>
      </c>
      <c r="I46" s="127">
        <f t="shared" si="10"/>
        <v>0</v>
      </c>
      <c r="J46" s="128">
        <f t="shared" si="11"/>
        <v>0</v>
      </c>
      <c r="K46" s="126">
        <f t="shared" si="12"/>
        <v>0</v>
      </c>
      <c r="L46" s="131"/>
      <c r="M46" s="110"/>
      <c r="N46" s="55"/>
    </row>
    <row r="47" spans="1:14" s="4" customFormat="1" ht="15">
      <c r="A47" s="23"/>
      <c r="B47" s="21" t="s">
        <v>109</v>
      </c>
      <c r="C47" s="37" t="s">
        <v>110</v>
      </c>
      <c r="D47" s="125" t="s">
        <v>108</v>
      </c>
      <c r="E47" s="99">
        <v>3</v>
      </c>
      <c r="F47" s="387">
        <v>0</v>
      </c>
      <c r="G47" s="388">
        <v>0</v>
      </c>
      <c r="H47" s="126">
        <f t="shared" si="9"/>
        <v>0</v>
      </c>
      <c r="I47" s="127">
        <f t="shared" si="10"/>
        <v>0</v>
      </c>
      <c r="J47" s="128">
        <f t="shared" si="11"/>
        <v>0</v>
      </c>
      <c r="K47" s="126">
        <f t="shared" si="12"/>
        <v>0</v>
      </c>
      <c r="L47" s="131"/>
      <c r="M47" s="110"/>
      <c r="N47" s="55"/>
    </row>
    <row r="48" spans="1:14" s="4" customFormat="1" ht="15">
      <c r="A48" s="23"/>
      <c r="B48" s="132" t="s">
        <v>111</v>
      </c>
      <c r="C48" s="37" t="s">
        <v>112</v>
      </c>
      <c r="D48" s="125" t="s">
        <v>108</v>
      </c>
      <c r="E48" s="99">
        <v>0.5</v>
      </c>
      <c r="F48" s="387">
        <v>0</v>
      </c>
      <c r="G48" s="388">
        <v>0</v>
      </c>
      <c r="H48" s="126">
        <f t="shared" si="9"/>
        <v>0</v>
      </c>
      <c r="I48" s="127">
        <f t="shared" si="10"/>
        <v>0</v>
      </c>
      <c r="J48" s="128">
        <f t="shared" si="11"/>
        <v>0</v>
      </c>
      <c r="K48" s="126">
        <f t="shared" si="12"/>
        <v>0</v>
      </c>
      <c r="L48" s="131"/>
      <c r="M48" s="110"/>
      <c r="N48" s="55"/>
    </row>
    <row r="49" spans="1:14" s="4" customFormat="1" ht="15.75" thickBot="1">
      <c r="A49" s="24"/>
      <c r="B49" s="133"/>
      <c r="C49" s="134"/>
      <c r="D49" s="135"/>
      <c r="E49" s="136"/>
      <c r="F49" s="137"/>
      <c r="G49" s="113"/>
      <c r="H49" s="113"/>
      <c r="I49" s="114"/>
      <c r="J49" s="113"/>
      <c r="K49" s="113"/>
      <c r="L49" s="138"/>
      <c r="M49" s="118"/>
      <c r="N49" s="55"/>
    </row>
    <row r="50" spans="1:14" s="121" customFormat="1" ht="15.75" thickBot="1">
      <c r="A50" s="16"/>
      <c r="B50" s="17">
        <v>4</v>
      </c>
      <c r="C50" s="26" t="s">
        <v>113</v>
      </c>
      <c r="D50" s="119"/>
      <c r="E50" s="70"/>
      <c r="F50" s="72"/>
      <c r="G50" s="72"/>
      <c r="H50" s="71"/>
      <c r="I50" s="71">
        <f>SUM(I51:I55)</f>
        <v>0</v>
      </c>
      <c r="J50" s="71">
        <f>SUM(J51:J55)</f>
        <v>0</v>
      </c>
      <c r="K50" s="71">
        <f>SUM(K51:K55)</f>
        <v>0</v>
      </c>
      <c r="L50" s="96"/>
      <c r="M50" s="139"/>
      <c r="N50" s="120"/>
    </row>
    <row r="51" spans="1:14" s="4" customFormat="1" ht="15">
      <c r="A51" s="24"/>
      <c r="B51" s="140" t="s">
        <v>114</v>
      </c>
      <c r="C51" s="141" t="s">
        <v>115</v>
      </c>
      <c r="D51" s="142" t="s">
        <v>116</v>
      </c>
      <c r="E51" s="136">
        <v>48</v>
      </c>
      <c r="F51" s="385">
        <v>0</v>
      </c>
      <c r="G51" s="386">
        <v>0</v>
      </c>
      <c r="H51" s="143">
        <f>F51+G51</f>
        <v>0</v>
      </c>
      <c r="I51" s="144">
        <f>E51*F51</f>
        <v>0</v>
      </c>
      <c r="J51" s="145">
        <f>E51*G51</f>
        <v>0</v>
      </c>
      <c r="K51" s="146">
        <f>I51+J51</f>
        <v>0</v>
      </c>
      <c r="L51" s="104"/>
      <c r="M51" s="147"/>
      <c r="N51" s="55"/>
    </row>
    <row r="52" spans="1:14" s="4" customFormat="1" ht="15">
      <c r="A52" s="27"/>
      <c r="B52" s="148" t="s">
        <v>117</v>
      </c>
      <c r="C52" s="149" t="s">
        <v>118</v>
      </c>
      <c r="D52" s="150" t="s">
        <v>116</v>
      </c>
      <c r="E52" s="123">
        <v>10</v>
      </c>
      <c r="F52" s="387">
        <v>0</v>
      </c>
      <c r="G52" s="388">
        <v>0</v>
      </c>
      <c r="H52" s="151">
        <f>F52+G52</f>
        <v>0</v>
      </c>
      <c r="I52" s="152">
        <f>E52*F52</f>
        <v>0</v>
      </c>
      <c r="J52" s="153">
        <f>E52*G52</f>
        <v>0</v>
      </c>
      <c r="K52" s="154">
        <f>I52+J52</f>
        <v>0</v>
      </c>
      <c r="L52" s="155"/>
      <c r="M52" s="156"/>
      <c r="N52" s="55"/>
    </row>
    <row r="53" spans="1:14" s="4" customFormat="1" ht="15">
      <c r="A53" s="23"/>
      <c r="B53" s="43"/>
      <c r="C53" s="157"/>
      <c r="D53" s="125"/>
      <c r="E53" s="99"/>
      <c r="F53" s="106"/>
      <c r="G53" s="106"/>
      <c r="H53" s="106"/>
      <c r="I53" s="107"/>
      <c r="J53" s="108"/>
      <c r="K53" s="106"/>
      <c r="L53" s="131"/>
      <c r="M53" s="110"/>
      <c r="N53" s="55"/>
    </row>
    <row r="54" spans="1:14" s="4" customFormat="1" ht="15">
      <c r="A54" s="23"/>
      <c r="B54" s="43"/>
      <c r="C54" s="157"/>
      <c r="D54" s="125"/>
      <c r="E54" s="99"/>
      <c r="F54" s="106"/>
      <c r="G54" s="106"/>
      <c r="H54" s="106"/>
      <c r="I54" s="107"/>
      <c r="J54" s="108"/>
      <c r="K54" s="106"/>
      <c r="L54" s="131"/>
      <c r="M54" s="110"/>
      <c r="N54" s="55"/>
    </row>
    <row r="55" spans="1:14" s="4" customFormat="1" ht="15.75" thickBot="1">
      <c r="A55" s="35"/>
      <c r="B55" s="158"/>
      <c r="C55" s="159"/>
      <c r="D55" s="111"/>
      <c r="E55" s="112"/>
      <c r="F55" s="113"/>
      <c r="G55" s="113"/>
      <c r="H55" s="113"/>
      <c r="I55" s="160"/>
      <c r="J55" s="161"/>
      <c r="K55" s="116"/>
      <c r="L55" s="117"/>
      <c r="M55" s="118"/>
      <c r="N55" s="55"/>
    </row>
    <row r="56" spans="1:13" s="55" customFormat="1" ht="14.25">
      <c r="A56" s="162"/>
      <c r="B56" s="163"/>
      <c r="C56" s="163"/>
      <c r="D56" s="164"/>
      <c r="E56" s="165"/>
      <c r="F56" s="166"/>
      <c r="G56" s="166"/>
      <c r="H56" s="167"/>
      <c r="I56" s="167"/>
      <c r="J56" s="167"/>
      <c r="K56" s="167"/>
      <c r="L56" s="167"/>
      <c r="M56" s="167"/>
    </row>
    <row r="57" spans="1:13" s="55" customFormat="1" ht="14.25">
      <c r="A57" s="162"/>
      <c r="B57" s="163"/>
      <c r="C57" s="163"/>
      <c r="D57" s="164"/>
      <c r="E57" s="165"/>
      <c r="F57" s="166"/>
      <c r="G57" s="166"/>
      <c r="H57" s="167"/>
      <c r="I57" s="167"/>
      <c r="J57" s="167"/>
      <c r="K57" s="167"/>
      <c r="L57" s="167"/>
      <c r="M57" s="167"/>
    </row>
    <row r="58" spans="1:13" s="55" customFormat="1" ht="14.25">
      <c r="A58" s="162"/>
      <c r="B58" s="163"/>
      <c r="C58" s="163"/>
      <c r="D58" s="164"/>
      <c r="E58" s="165"/>
      <c r="F58" s="166"/>
      <c r="G58" s="166"/>
      <c r="H58" s="167"/>
      <c r="I58" s="167"/>
      <c r="J58" s="167"/>
      <c r="K58" s="167"/>
      <c r="L58" s="167"/>
      <c r="M58" s="167"/>
    </row>
    <row r="59" spans="1:13" s="55" customFormat="1" ht="14.25">
      <c r="A59" s="162"/>
      <c r="B59" s="163"/>
      <c r="C59" s="163"/>
      <c r="D59" s="164"/>
      <c r="E59" s="165"/>
      <c r="F59" s="166"/>
      <c r="G59" s="166"/>
      <c r="H59" s="167"/>
      <c r="I59" s="167"/>
      <c r="J59" s="167"/>
      <c r="K59" s="167"/>
      <c r="L59" s="167"/>
      <c r="M59" s="167"/>
    </row>
    <row r="60" spans="1:13" s="55" customFormat="1" ht="14.25">
      <c r="A60" s="162"/>
      <c r="B60" s="163"/>
      <c r="C60" s="163"/>
      <c r="D60" s="164"/>
      <c r="E60" s="165"/>
      <c r="F60" s="166"/>
      <c r="G60" s="166"/>
      <c r="H60" s="167"/>
      <c r="I60" s="167"/>
      <c r="J60" s="167"/>
      <c r="K60" s="167"/>
      <c r="L60" s="167"/>
      <c r="M60" s="167"/>
    </row>
    <row r="61" spans="1:13" s="55" customFormat="1" ht="14.25">
      <c r="A61" s="162"/>
      <c r="B61" s="163"/>
      <c r="C61" s="163"/>
      <c r="D61" s="164"/>
      <c r="E61" s="165"/>
      <c r="F61" s="166"/>
      <c r="G61" s="166"/>
      <c r="H61" s="167"/>
      <c r="I61" s="167"/>
      <c r="J61" s="167"/>
      <c r="K61" s="167"/>
      <c r="L61" s="167"/>
      <c r="M61" s="167"/>
    </row>
    <row r="62" spans="1:13" s="55" customFormat="1" ht="14.25">
      <c r="A62" s="162"/>
      <c r="B62" s="163"/>
      <c r="C62" s="163"/>
      <c r="D62" s="164"/>
      <c r="E62" s="165"/>
      <c r="F62" s="166"/>
      <c r="G62" s="166"/>
      <c r="H62" s="167"/>
      <c r="I62" s="167"/>
      <c r="J62" s="167"/>
      <c r="K62" s="167"/>
      <c r="L62" s="167"/>
      <c r="M62" s="167"/>
    </row>
    <row r="63" spans="1:13" s="55" customFormat="1" ht="14.25">
      <c r="A63" s="162"/>
      <c r="B63" s="163"/>
      <c r="C63" s="163"/>
      <c r="D63" s="164"/>
      <c r="E63" s="165"/>
      <c r="F63" s="166"/>
      <c r="G63" s="166"/>
      <c r="H63" s="167"/>
      <c r="I63" s="167"/>
      <c r="J63" s="167"/>
      <c r="K63" s="167"/>
      <c r="L63" s="167"/>
      <c r="M63" s="167"/>
    </row>
    <row r="64" spans="1:13" s="55" customFormat="1" ht="14.25">
      <c r="A64" s="162"/>
      <c r="B64" s="163"/>
      <c r="C64" s="163"/>
      <c r="D64" s="164"/>
      <c r="E64" s="165"/>
      <c r="F64" s="166"/>
      <c r="G64" s="166"/>
      <c r="H64" s="167"/>
      <c r="I64" s="167"/>
      <c r="J64" s="167"/>
      <c r="K64" s="167"/>
      <c r="L64" s="167"/>
      <c r="M64" s="167"/>
    </row>
    <row r="65" spans="1:14" s="4" customFormat="1" ht="15">
      <c r="A65" s="29"/>
      <c r="B65" s="30"/>
      <c r="C65" s="30"/>
      <c r="D65" s="31"/>
      <c r="E65" s="168"/>
      <c r="F65" s="169"/>
      <c r="G65" s="169"/>
      <c r="H65" s="170"/>
      <c r="I65" s="170"/>
      <c r="J65" s="170"/>
      <c r="K65" s="170"/>
      <c r="L65" s="170"/>
      <c r="M65" s="170"/>
      <c r="N65" s="55"/>
    </row>
    <row r="66" spans="1:14" s="4" customFormat="1" ht="15">
      <c r="A66" s="29"/>
      <c r="B66" s="30"/>
      <c r="C66" s="30"/>
      <c r="D66" s="31"/>
      <c r="E66" s="168"/>
      <c r="F66" s="169"/>
      <c r="G66" s="169"/>
      <c r="H66" s="170"/>
      <c r="I66" s="170"/>
      <c r="J66" s="170"/>
      <c r="K66" s="170"/>
      <c r="L66" s="170"/>
      <c r="M66" s="170"/>
      <c r="N66" s="55"/>
    </row>
    <row r="67" spans="1:14" s="4" customFormat="1" ht="15">
      <c r="A67" s="29"/>
      <c r="B67" s="30"/>
      <c r="C67" s="30"/>
      <c r="D67" s="31"/>
      <c r="E67" s="168"/>
      <c r="F67" s="169"/>
      <c r="G67" s="169"/>
      <c r="H67" s="170"/>
      <c r="I67" s="170"/>
      <c r="J67" s="170"/>
      <c r="K67" s="170"/>
      <c r="L67" s="170"/>
      <c r="M67" s="170"/>
      <c r="N67" s="55"/>
    </row>
    <row r="68" spans="1:14" s="4" customFormat="1" ht="15">
      <c r="A68" s="29"/>
      <c r="B68" s="30"/>
      <c r="C68" s="30"/>
      <c r="D68" s="31"/>
      <c r="E68" s="168"/>
      <c r="F68" s="169"/>
      <c r="G68" s="169"/>
      <c r="H68" s="170"/>
      <c r="I68" s="170"/>
      <c r="J68" s="170"/>
      <c r="K68" s="170"/>
      <c r="L68" s="170"/>
      <c r="M68" s="170"/>
      <c r="N68" s="55"/>
    </row>
    <row r="69" spans="1:14" s="4" customFormat="1" ht="15">
      <c r="A69" s="29"/>
      <c r="B69" s="30"/>
      <c r="C69" s="30"/>
      <c r="D69" s="31"/>
      <c r="E69" s="168"/>
      <c r="F69" s="169"/>
      <c r="G69" s="169"/>
      <c r="H69" s="170"/>
      <c r="I69" s="170"/>
      <c r="J69" s="170"/>
      <c r="K69" s="170"/>
      <c r="L69" s="170"/>
      <c r="M69" s="170"/>
      <c r="N69" s="55"/>
    </row>
    <row r="70" spans="1:14" s="4" customFormat="1" ht="15">
      <c r="A70" s="29"/>
      <c r="B70" s="30"/>
      <c r="C70" s="30"/>
      <c r="D70" s="31"/>
      <c r="E70" s="168"/>
      <c r="F70" s="169"/>
      <c r="G70" s="169"/>
      <c r="H70" s="170"/>
      <c r="I70" s="170"/>
      <c r="J70" s="170"/>
      <c r="K70" s="170"/>
      <c r="L70" s="170"/>
      <c r="M70" s="170"/>
      <c r="N70" s="55"/>
    </row>
    <row r="71" spans="1:14" s="4" customFormat="1" ht="15">
      <c r="A71" s="29"/>
      <c r="B71" s="30"/>
      <c r="C71" s="30"/>
      <c r="D71" s="31"/>
      <c r="E71" s="168"/>
      <c r="F71" s="169"/>
      <c r="G71" s="169"/>
      <c r="H71" s="170"/>
      <c r="I71" s="170"/>
      <c r="J71" s="170"/>
      <c r="K71" s="170"/>
      <c r="L71" s="170"/>
      <c r="M71" s="170"/>
      <c r="N71" s="55"/>
    </row>
    <row r="72" spans="1:14" s="4" customFormat="1" ht="15">
      <c r="A72" s="29"/>
      <c r="B72" s="30"/>
      <c r="C72" s="30"/>
      <c r="D72" s="31"/>
      <c r="E72" s="168"/>
      <c r="F72" s="169"/>
      <c r="G72" s="169"/>
      <c r="H72" s="170"/>
      <c r="I72" s="170"/>
      <c r="J72" s="170"/>
      <c r="K72" s="170"/>
      <c r="L72" s="170"/>
      <c r="M72" s="170"/>
      <c r="N72" s="55"/>
    </row>
    <row r="73" spans="1:14" s="4" customFormat="1" ht="15">
      <c r="A73" s="29"/>
      <c r="B73" s="30"/>
      <c r="C73" s="30"/>
      <c r="D73" s="31"/>
      <c r="E73" s="168"/>
      <c r="F73" s="169"/>
      <c r="G73" s="169"/>
      <c r="H73" s="170"/>
      <c r="I73" s="170"/>
      <c r="J73" s="170"/>
      <c r="K73" s="170"/>
      <c r="L73" s="170"/>
      <c r="M73" s="170"/>
      <c r="N73" s="55"/>
    </row>
    <row r="74" spans="1:14" s="4" customFormat="1" ht="15">
      <c r="A74" s="29"/>
      <c r="B74" s="30"/>
      <c r="C74" s="30"/>
      <c r="D74" s="31"/>
      <c r="E74" s="168"/>
      <c r="F74" s="169"/>
      <c r="G74" s="169"/>
      <c r="H74" s="170"/>
      <c r="I74" s="170"/>
      <c r="J74" s="170"/>
      <c r="K74" s="170"/>
      <c r="L74" s="170"/>
      <c r="M74" s="170"/>
      <c r="N74" s="55"/>
    </row>
    <row r="75" spans="1:14" s="4" customFormat="1" ht="15">
      <c r="A75" s="29"/>
      <c r="B75" s="30"/>
      <c r="C75" s="30"/>
      <c r="D75" s="31"/>
      <c r="E75" s="168"/>
      <c r="F75" s="169"/>
      <c r="G75" s="169"/>
      <c r="H75" s="170"/>
      <c r="I75" s="170"/>
      <c r="J75" s="170"/>
      <c r="K75" s="170"/>
      <c r="L75" s="170"/>
      <c r="M75" s="170"/>
      <c r="N75" s="55"/>
    </row>
    <row r="76" spans="1:14" s="4" customFormat="1" ht="15">
      <c r="A76" s="29"/>
      <c r="B76" s="30"/>
      <c r="C76" s="30"/>
      <c r="D76" s="31"/>
      <c r="E76" s="168"/>
      <c r="F76" s="169"/>
      <c r="G76" s="169"/>
      <c r="H76" s="170"/>
      <c r="I76" s="170"/>
      <c r="J76" s="170"/>
      <c r="K76" s="170"/>
      <c r="L76" s="170"/>
      <c r="M76" s="170"/>
      <c r="N76" s="55"/>
    </row>
    <row r="77" spans="1:14" s="4" customFormat="1" ht="15">
      <c r="A77" s="29"/>
      <c r="B77" s="30"/>
      <c r="C77" s="30"/>
      <c r="D77" s="31"/>
      <c r="E77" s="168"/>
      <c r="F77" s="169"/>
      <c r="G77" s="169"/>
      <c r="H77" s="170"/>
      <c r="I77" s="170"/>
      <c r="J77" s="170"/>
      <c r="K77" s="170"/>
      <c r="L77" s="170"/>
      <c r="M77" s="170"/>
      <c r="N77" s="55"/>
    </row>
    <row r="78" spans="1:14" s="4" customFormat="1" ht="15">
      <c r="A78" s="29"/>
      <c r="B78" s="30"/>
      <c r="C78" s="30"/>
      <c r="D78" s="31"/>
      <c r="E78" s="168"/>
      <c r="F78" s="169"/>
      <c r="G78" s="169"/>
      <c r="H78" s="170"/>
      <c r="I78" s="170"/>
      <c r="J78" s="170"/>
      <c r="K78" s="170"/>
      <c r="L78" s="170"/>
      <c r="M78" s="170"/>
      <c r="N78" s="55"/>
    </row>
    <row r="79" spans="1:14" s="4" customFormat="1" ht="15">
      <c r="A79" s="29"/>
      <c r="B79" s="30"/>
      <c r="C79" s="30"/>
      <c r="D79" s="31"/>
      <c r="E79" s="168"/>
      <c r="F79" s="169"/>
      <c r="G79" s="169"/>
      <c r="H79" s="170"/>
      <c r="I79" s="170"/>
      <c r="J79" s="170"/>
      <c r="K79" s="170"/>
      <c r="L79" s="170"/>
      <c r="M79" s="170"/>
      <c r="N79" s="55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K11" sqref="K11"/>
    </sheetView>
  </sheetViews>
  <sheetFormatPr defaultColWidth="9.00390625" defaultRowHeight="15"/>
  <cols>
    <col min="1" max="1" width="3.57421875" style="29" customWidth="1"/>
    <col min="2" max="2" width="8.7109375" style="30" customWidth="1"/>
    <col min="3" max="3" width="48.00390625" style="30" customWidth="1"/>
    <col min="4" max="4" width="5.28125" style="31" customWidth="1"/>
    <col min="5" max="5" width="8.7109375" style="168" customWidth="1"/>
    <col min="6" max="7" width="10.7109375" style="169" customWidth="1"/>
    <col min="8" max="10" width="10.7109375" style="170" customWidth="1"/>
    <col min="11" max="11" width="12.57421875" style="170" customWidth="1"/>
    <col min="12" max="13" width="8.7109375" style="170" customWidth="1"/>
    <col min="14" max="14" width="4.7109375" style="55" customWidth="1"/>
    <col min="15" max="16384" width="9.00390625" style="28" customWidth="1"/>
  </cols>
  <sheetData>
    <row r="1" spans="1:14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  <c r="N1" s="55"/>
    </row>
    <row r="2" spans="1:14" s="4" customFormat="1" ht="15">
      <c r="A2" s="2" t="s">
        <v>2</v>
      </c>
      <c r="B2" s="2"/>
      <c r="C2" s="5" t="s">
        <v>119</v>
      </c>
      <c r="D2" s="3"/>
      <c r="E2" s="53"/>
      <c r="F2" s="54"/>
      <c r="G2" s="54"/>
      <c r="H2" s="2"/>
      <c r="I2" s="2"/>
      <c r="J2" s="2"/>
      <c r="K2" s="2"/>
      <c r="L2" s="2"/>
      <c r="M2" s="2"/>
      <c r="N2" s="55"/>
    </row>
    <row r="3" spans="1:14" s="4" customFormat="1" ht="15">
      <c r="A3" s="2" t="s">
        <v>5</v>
      </c>
      <c r="B3" s="2"/>
      <c r="C3" s="5" t="s">
        <v>120</v>
      </c>
      <c r="D3" s="3"/>
      <c r="E3" s="53"/>
      <c r="F3" s="54"/>
      <c r="G3" s="54" t="s">
        <v>33</v>
      </c>
      <c r="H3" s="5" t="s">
        <v>34</v>
      </c>
      <c r="I3" s="2"/>
      <c r="J3" s="5"/>
      <c r="K3" s="5"/>
      <c r="L3" s="2"/>
      <c r="M3" s="2"/>
      <c r="N3" s="55"/>
    </row>
    <row r="4" spans="1:14" s="4" customFormat="1" ht="15">
      <c r="A4" s="2" t="s">
        <v>6</v>
      </c>
      <c r="B4" s="2"/>
      <c r="C4" s="5" t="s">
        <v>121</v>
      </c>
      <c r="D4" s="2" t="s">
        <v>122</v>
      </c>
      <c r="E4" s="53"/>
      <c r="F4" s="54"/>
      <c r="G4" s="54" t="s">
        <v>36</v>
      </c>
      <c r="H4" s="5" t="s">
        <v>37</v>
      </c>
      <c r="I4" s="2"/>
      <c r="J4" s="5">
        <v>0</v>
      </c>
      <c r="K4" s="5"/>
      <c r="L4" s="2"/>
      <c r="M4" s="2"/>
      <c r="N4" s="55"/>
    </row>
    <row r="5" spans="1:14" s="4" customFormat="1" ht="15">
      <c r="A5" s="6" t="s">
        <v>7</v>
      </c>
      <c r="B5" s="7"/>
      <c r="C5" s="5" t="s">
        <v>123</v>
      </c>
      <c r="D5" s="3"/>
      <c r="E5" s="53"/>
      <c r="F5" s="54"/>
      <c r="G5" s="54"/>
      <c r="H5" s="2"/>
      <c r="I5" s="2"/>
      <c r="J5" s="2"/>
      <c r="K5" s="2"/>
      <c r="L5" s="2"/>
      <c r="M5" s="2"/>
      <c r="N5" s="55"/>
    </row>
    <row r="6" spans="1:14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57" t="s">
        <v>40</v>
      </c>
      <c r="G6" s="57" t="s">
        <v>41</v>
      </c>
      <c r="H6" s="9" t="s">
        <v>42</v>
      </c>
      <c r="I6" s="57" t="s">
        <v>43</v>
      </c>
      <c r="J6" s="57" t="s">
        <v>44</v>
      </c>
      <c r="K6" s="9" t="s">
        <v>45</v>
      </c>
      <c r="L6" s="9" t="s">
        <v>46</v>
      </c>
      <c r="M6" s="9" t="s">
        <v>47</v>
      </c>
      <c r="N6" s="55"/>
    </row>
    <row r="7" spans="1:14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55"/>
    </row>
    <row r="8" spans="1:14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  <c r="N8" s="55"/>
    </row>
    <row r="9" spans="1:14" s="15" customFormat="1" ht="12.75" thickBot="1">
      <c r="A9" s="13"/>
      <c r="B9" s="14"/>
      <c r="C9" s="14" t="s">
        <v>1</v>
      </c>
      <c r="D9" s="60"/>
      <c r="E9" s="61"/>
      <c r="F9" s="62"/>
      <c r="G9" s="63"/>
      <c r="H9" s="64"/>
      <c r="I9" s="65">
        <f>I10+I13+I28+I36</f>
        <v>0</v>
      </c>
      <c r="J9" s="65">
        <f>J10+J13+J28+J36</f>
        <v>0</v>
      </c>
      <c r="K9" s="66">
        <f>K10+K13+K28+K36</f>
        <v>0</v>
      </c>
      <c r="L9" s="63"/>
      <c r="M9" s="67">
        <f>SUBTOTAL(9,M10:M38)</f>
        <v>1347.0800000000002</v>
      </c>
      <c r="N9" s="68"/>
    </row>
    <row r="10" spans="1:14" s="4" customFormat="1" ht="15.75" thickBot="1">
      <c r="A10" s="16"/>
      <c r="B10" s="17">
        <v>1</v>
      </c>
      <c r="C10" s="18" t="s">
        <v>48</v>
      </c>
      <c r="D10" s="69"/>
      <c r="E10" s="70"/>
      <c r="F10" s="71"/>
      <c r="G10" s="72"/>
      <c r="H10" s="73"/>
      <c r="I10" s="73">
        <f>SUM(I11:I12)</f>
        <v>0</v>
      </c>
      <c r="J10" s="73">
        <f>SUM(J11:J12)</f>
        <v>0</v>
      </c>
      <c r="K10" s="73">
        <f>SUM(K11:K12)</f>
        <v>0</v>
      </c>
      <c r="L10" s="72"/>
      <c r="M10" s="74">
        <f>SUBTOTAL(9,M11:M12)</f>
        <v>198.60000000000002</v>
      </c>
      <c r="N10" s="55"/>
    </row>
    <row r="11" spans="1:14" s="4" customFormat="1" ht="15">
      <c r="A11" s="19"/>
      <c r="B11" s="36" t="s">
        <v>8</v>
      </c>
      <c r="C11" s="38" t="s">
        <v>124</v>
      </c>
      <c r="D11" s="84" t="s">
        <v>50</v>
      </c>
      <c r="E11" s="85">
        <v>6</v>
      </c>
      <c r="F11" s="387">
        <v>0</v>
      </c>
      <c r="G11" s="388">
        <v>0</v>
      </c>
      <c r="H11" s="87">
        <f>F11+G11</f>
        <v>0</v>
      </c>
      <c r="I11" s="88">
        <f>E11*F11</f>
        <v>0</v>
      </c>
      <c r="J11" s="89">
        <f>E11*G11</f>
        <v>0</v>
      </c>
      <c r="K11" s="87">
        <f>I11+J11</f>
        <v>0</v>
      </c>
      <c r="L11" s="171">
        <v>33.1</v>
      </c>
      <c r="M11" s="172">
        <f>PRODUCT(E11,L11)</f>
        <v>198.60000000000002</v>
      </c>
      <c r="N11" s="55"/>
    </row>
    <row r="12" spans="1:14" s="4" customFormat="1" ht="15.75" thickBot="1">
      <c r="A12" s="20"/>
      <c r="B12" s="32"/>
      <c r="C12" s="38"/>
      <c r="D12" s="84"/>
      <c r="E12" s="85"/>
      <c r="F12" s="86"/>
      <c r="G12" s="87"/>
      <c r="H12" s="87"/>
      <c r="I12" s="88"/>
      <c r="J12" s="89"/>
      <c r="K12" s="87"/>
      <c r="L12" s="171"/>
      <c r="M12" s="172"/>
      <c r="N12" s="55"/>
    </row>
    <row r="13" spans="1:14" s="4" customFormat="1" ht="15.75" thickBot="1">
      <c r="A13" s="16"/>
      <c r="B13" s="17">
        <v>2</v>
      </c>
      <c r="C13" s="18" t="s">
        <v>62</v>
      </c>
      <c r="D13" s="69"/>
      <c r="E13" s="70"/>
      <c r="F13" s="72"/>
      <c r="G13" s="72"/>
      <c r="H13" s="71"/>
      <c r="I13" s="71">
        <f>SUM(I14:I27)</f>
        <v>0</v>
      </c>
      <c r="J13" s="71">
        <f>SUM(J14:J27)</f>
        <v>0</v>
      </c>
      <c r="K13" s="71">
        <f>SUM(K14:K27)</f>
        <v>0</v>
      </c>
      <c r="L13" s="72"/>
      <c r="M13" s="173">
        <f>SUBTOTAL(9,M14:M27)</f>
        <v>741.6800000000002</v>
      </c>
      <c r="N13" s="55"/>
    </row>
    <row r="14" spans="1:14" s="4" customFormat="1" ht="15">
      <c r="A14" s="23"/>
      <c r="B14" s="97" t="s">
        <v>12</v>
      </c>
      <c r="C14" s="39" t="s">
        <v>125</v>
      </c>
      <c r="D14" s="98" t="s">
        <v>50</v>
      </c>
      <c r="E14" s="99">
        <v>18</v>
      </c>
      <c r="F14" s="385">
        <v>0</v>
      </c>
      <c r="G14" s="386">
        <v>0</v>
      </c>
      <c r="H14" s="100">
        <f>F14+G14</f>
        <v>0</v>
      </c>
      <c r="I14" s="101">
        <f>E14*F14</f>
        <v>0</v>
      </c>
      <c r="J14" s="102">
        <f>E14*G14</f>
        <v>0</v>
      </c>
      <c r="K14" s="103">
        <f>I14+J14</f>
        <v>0</v>
      </c>
      <c r="L14" s="174">
        <v>33.1</v>
      </c>
      <c r="M14" s="175">
        <f>PRODUCT(E14,L14)</f>
        <v>595.8000000000001</v>
      </c>
      <c r="N14" s="55"/>
    </row>
    <row r="15" spans="1:14" s="4" customFormat="1" ht="15">
      <c r="A15" s="24"/>
      <c r="B15" s="132" t="s">
        <v>13</v>
      </c>
      <c r="C15" s="38" t="s">
        <v>126</v>
      </c>
      <c r="D15" s="98" t="s">
        <v>59</v>
      </c>
      <c r="E15" s="99">
        <v>4</v>
      </c>
      <c r="F15" s="387">
        <v>0</v>
      </c>
      <c r="G15" s="388">
        <v>0</v>
      </c>
      <c r="H15" s="106">
        <f>F15+G15</f>
        <v>0</v>
      </c>
      <c r="I15" s="107">
        <f>E15*F15</f>
        <v>0</v>
      </c>
      <c r="J15" s="108">
        <f>E15*G15</f>
        <v>0</v>
      </c>
      <c r="K15" s="106">
        <f>I15+J15</f>
        <v>0</v>
      </c>
      <c r="L15" s="176">
        <v>15.09</v>
      </c>
      <c r="M15" s="177">
        <f>PRODUCT(E15,L15)</f>
        <v>60.36</v>
      </c>
      <c r="N15" s="55"/>
    </row>
    <row r="16" spans="1:14" s="4" customFormat="1" ht="15">
      <c r="A16" s="23"/>
      <c r="B16" s="178" t="s">
        <v>14</v>
      </c>
      <c r="C16" s="38" t="s">
        <v>127</v>
      </c>
      <c r="D16" s="98" t="s">
        <v>59</v>
      </c>
      <c r="E16" s="99">
        <v>3</v>
      </c>
      <c r="F16" s="387">
        <v>0</v>
      </c>
      <c r="G16" s="388">
        <v>0</v>
      </c>
      <c r="H16" s="106">
        <f aca="true" t="shared" si="0" ref="H16:H25">F16+G16</f>
        <v>0</v>
      </c>
      <c r="I16" s="107">
        <f aca="true" t="shared" si="1" ref="I16:I25">E16*F16</f>
        <v>0</v>
      </c>
      <c r="J16" s="108">
        <f aca="true" t="shared" si="2" ref="J16:J25">E16*G16</f>
        <v>0</v>
      </c>
      <c r="K16" s="106">
        <f aca="true" t="shared" si="3" ref="K16:K25">I16+J16</f>
        <v>0</v>
      </c>
      <c r="L16" s="176">
        <v>11.5</v>
      </c>
      <c r="M16" s="177">
        <f>PRODUCT(E16,L16)</f>
        <v>34.5</v>
      </c>
      <c r="N16" s="55"/>
    </row>
    <row r="17" spans="1:14" s="4" customFormat="1" ht="15">
      <c r="A17" s="24"/>
      <c r="B17" s="178" t="s">
        <v>66</v>
      </c>
      <c r="C17" s="38" t="s">
        <v>128</v>
      </c>
      <c r="D17" s="98" t="s">
        <v>59</v>
      </c>
      <c r="E17" s="99">
        <v>3</v>
      </c>
      <c r="F17" s="387">
        <v>0</v>
      </c>
      <c r="G17" s="388">
        <v>0</v>
      </c>
      <c r="H17" s="106">
        <f t="shared" si="0"/>
        <v>0</v>
      </c>
      <c r="I17" s="107">
        <f t="shared" si="1"/>
        <v>0</v>
      </c>
      <c r="J17" s="108">
        <f t="shared" si="2"/>
        <v>0</v>
      </c>
      <c r="K17" s="106">
        <f t="shared" si="3"/>
        <v>0</v>
      </c>
      <c r="L17" s="176">
        <v>15.4</v>
      </c>
      <c r="M17" s="177">
        <f>PRODUCT(E17,L17)</f>
        <v>46.2</v>
      </c>
      <c r="N17" s="55"/>
    </row>
    <row r="18" spans="1:14" s="4" customFormat="1" ht="15">
      <c r="A18" s="23"/>
      <c r="B18" s="21" t="s">
        <v>68</v>
      </c>
      <c r="C18" s="38" t="s">
        <v>129</v>
      </c>
      <c r="D18" s="98" t="s">
        <v>59</v>
      </c>
      <c r="E18" s="99">
        <v>3</v>
      </c>
      <c r="F18" s="387">
        <v>0</v>
      </c>
      <c r="G18" s="388">
        <v>0</v>
      </c>
      <c r="H18" s="106">
        <f t="shared" si="0"/>
        <v>0</v>
      </c>
      <c r="I18" s="107">
        <f t="shared" si="1"/>
        <v>0</v>
      </c>
      <c r="J18" s="108">
        <f t="shared" si="2"/>
        <v>0</v>
      </c>
      <c r="K18" s="106">
        <f t="shared" si="3"/>
        <v>0</v>
      </c>
      <c r="L18" s="176"/>
      <c r="M18" s="177"/>
      <c r="N18" s="55"/>
    </row>
    <row r="19" spans="1:14" s="4" customFormat="1" ht="15">
      <c r="A19" s="24"/>
      <c r="B19" s="21" t="s">
        <v>70</v>
      </c>
      <c r="C19" s="38" t="s">
        <v>130</v>
      </c>
      <c r="D19" s="98" t="s">
        <v>59</v>
      </c>
      <c r="E19" s="99">
        <v>2</v>
      </c>
      <c r="F19" s="387">
        <v>0</v>
      </c>
      <c r="G19" s="388">
        <v>0</v>
      </c>
      <c r="H19" s="106">
        <f t="shared" si="0"/>
        <v>0</v>
      </c>
      <c r="I19" s="107">
        <f t="shared" si="1"/>
        <v>0</v>
      </c>
      <c r="J19" s="108">
        <f t="shared" si="2"/>
        <v>0</v>
      </c>
      <c r="K19" s="106">
        <f t="shared" si="3"/>
        <v>0</v>
      </c>
      <c r="L19" s="176">
        <v>1.86</v>
      </c>
      <c r="M19" s="177">
        <f>PRODUCT(E19,L19)</f>
        <v>3.72</v>
      </c>
      <c r="N19" s="55"/>
    </row>
    <row r="20" spans="1:14" s="4" customFormat="1" ht="15">
      <c r="A20" s="23"/>
      <c r="B20" s="132"/>
      <c r="C20" s="179" t="s">
        <v>131</v>
      </c>
      <c r="D20" s="98"/>
      <c r="E20" s="99"/>
      <c r="F20" s="387">
        <v>0</v>
      </c>
      <c r="G20" s="388">
        <v>0</v>
      </c>
      <c r="H20" s="106"/>
      <c r="I20" s="107"/>
      <c r="J20" s="108"/>
      <c r="K20" s="106"/>
      <c r="L20" s="176"/>
      <c r="M20" s="177"/>
      <c r="N20" s="55"/>
    </row>
    <row r="21" spans="1:14" s="4" customFormat="1" ht="15">
      <c r="A21" s="24"/>
      <c r="B21" s="21" t="s">
        <v>72</v>
      </c>
      <c r="C21" s="38" t="s">
        <v>132</v>
      </c>
      <c r="D21" s="98" t="s">
        <v>59</v>
      </c>
      <c r="E21" s="99">
        <v>2</v>
      </c>
      <c r="F21" s="387">
        <v>0</v>
      </c>
      <c r="G21" s="388">
        <v>0</v>
      </c>
      <c r="H21" s="106">
        <f t="shared" si="0"/>
        <v>0</v>
      </c>
      <c r="I21" s="107">
        <f t="shared" si="1"/>
        <v>0</v>
      </c>
      <c r="J21" s="108">
        <f t="shared" si="2"/>
        <v>0</v>
      </c>
      <c r="K21" s="106">
        <f t="shared" si="3"/>
        <v>0</v>
      </c>
      <c r="L21" s="176"/>
      <c r="M21" s="177"/>
      <c r="N21" s="55"/>
    </row>
    <row r="22" spans="1:14" s="4" customFormat="1" ht="15">
      <c r="A22" s="23"/>
      <c r="B22" s="21" t="s">
        <v>74</v>
      </c>
      <c r="C22" s="38" t="s">
        <v>133</v>
      </c>
      <c r="D22" s="98" t="s">
        <v>59</v>
      </c>
      <c r="E22" s="99">
        <v>1</v>
      </c>
      <c r="F22" s="387">
        <v>0</v>
      </c>
      <c r="G22" s="388">
        <v>0</v>
      </c>
      <c r="H22" s="106">
        <f t="shared" si="0"/>
        <v>0</v>
      </c>
      <c r="I22" s="107">
        <f t="shared" si="1"/>
        <v>0</v>
      </c>
      <c r="J22" s="108">
        <f t="shared" si="2"/>
        <v>0</v>
      </c>
      <c r="K22" s="106">
        <f t="shared" si="3"/>
        <v>0</v>
      </c>
      <c r="L22" s="176">
        <v>0.85</v>
      </c>
      <c r="M22" s="177">
        <f>PRODUCT(E22,L22)</f>
        <v>0.85</v>
      </c>
      <c r="N22" s="55"/>
    </row>
    <row r="23" spans="1:14" s="4" customFormat="1" ht="15">
      <c r="A23" s="23"/>
      <c r="B23" s="21" t="s">
        <v>76</v>
      </c>
      <c r="C23" s="38" t="s">
        <v>134</v>
      </c>
      <c r="D23" s="98" t="s">
        <v>59</v>
      </c>
      <c r="E23" s="99">
        <v>1</v>
      </c>
      <c r="F23" s="387">
        <v>0</v>
      </c>
      <c r="G23" s="388">
        <v>0</v>
      </c>
      <c r="H23" s="106">
        <f t="shared" si="0"/>
        <v>0</v>
      </c>
      <c r="I23" s="107">
        <f t="shared" si="1"/>
        <v>0</v>
      </c>
      <c r="J23" s="108">
        <f t="shared" si="2"/>
        <v>0</v>
      </c>
      <c r="K23" s="106">
        <f t="shared" si="3"/>
        <v>0</v>
      </c>
      <c r="L23" s="176">
        <v>0.16</v>
      </c>
      <c r="M23" s="177">
        <f>PRODUCT(E23,L23)</f>
        <v>0.16</v>
      </c>
      <c r="N23" s="55"/>
    </row>
    <row r="24" spans="1:14" s="4" customFormat="1" ht="15">
      <c r="A24" s="24"/>
      <c r="B24" s="21"/>
      <c r="C24" s="38" t="s">
        <v>135</v>
      </c>
      <c r="D24" s="98"/>
      <c r="E24" s="99"/>
      <c r="F24" s="86"/>
      <c r="G24" s="87"/>
      <c r="H24" s="106"/>
      <c r="I24" s="107"/>
      <c r="J24" s="108"/>
      <c r="K24" s="106"/>
      <c r="L24" s="176"/>
      <c r="M24" s="177"/>
      <c r="N24" s="55"/>
    </row>
    <row r="25" spans="1:14" s="4" customFormat="1" ht="15">
      <c r="A25" s="24"/>
      <c r="B25" s="21" t="s">
        <v>78</v>
      </c>
      <c r="C25" s="38" t="s">
        <v>136</v>
      </c>
      <c r="D25" s="98" t="s">
        <v>59</v>
      </c>
      <c r="E25" s="99">
        <v>1</v>
      </c>
      <c r="F25" s="387">
        <v>0</v>
      </c>
      <c r="G25" s="388">
        <v>0</v>
      </c>
      <c r="H25" s="106">
        <f t="shared" si="0"/>
        <v>0</v>
      </c>
      <c r="I25" s="107">
        <f t="shared" si="1"/>
        <v>0</v>
      </c>
      <c r="J25" s="108">
        <f t="shared" si="2"/>
        <v>0</v>
      </c>
      <c r="K25" s="106">
        <f t="shared" si="3"/>
        <v>0</v>
      </c>
      <c r="L25" s="176">
        <v>0.09</v>
      </c>
      <c r="M25" s="177">
        <f>PRODUCT(E25,L25)</f>
        <v>0.09</v>
      </c>
      <c r="N25" s="55"/>
    </row>
    <row r="26" spans="1:14" s="4" customFormat="1" ht="15">
      <c r="A26" s="23"/>
      <c r="B26" s="132"/>
      <c r="C26" s="38" t="s">
        <v>137</v>
      </c>
      <c r="D26" s="98"/>
      <c r="E26" s="99"/>
      <c r="F26" s="86"/>
      <c r="G26" s="87"/>
      <c r="H26" s="106"/>
      <c r="I26" s="107"/>
      <c r="J26" s="108"/>
      <c r="K26" s="106"/>
      <c r="L26" s="176"/>
      <c r="M26" s="177"/>
      <c r="N26" s="55"/>
    </row>
    <row r="27" spans="1:14" s="4" customFormat="1" ht="15.75" thickBot="1">
      <c r="A27" s="35"/>
      <c r="B27" s="40"/>
      <c r="C27" s="41"/>
      <c r="D27" s="111"/>
      <c r="E27" s="112"/>
      <c r="F27" s="113"/>
      <c r="G27" s="113"/>
      <c r="H27" s="113"/>
      <c r="I27" s="114"/>
      <c r="J27" s="115"/>
      <c r="K27" s="116"/>
      <c r="L27" s="160"/>
      <c r="M27" s="180"/>
      <c r="N27" s="55"/>
    </row>
    <row r="28" spans="1:14" s="121" customFormat="1" ht="15.75" thickBot="1">
      <c r="A28" s="16"/>
      <c r="B28" s="17">
        <v>3</v>
      </c>
      <c r="C28" s="26" t="s">
        <v>98</v>
      </c>
      <c r="D28" s="119"/>
      <c r="E28" s="70"/>
      <c r="F28" s="72"/>
      <c r="G28" s="72"/>
      <c r="H28" s="71"/>
      <c r="I28" s="71">
        <f>SUM(I29:I35)</f>
        <v>0</v>
      </c>
      <c r="J28" s="71">
        <f>SUM(J29:J35)</f>
        <v>0</v>
      </c>
      <c r="K28" s="71">
        <f>SUM(K29:K35)</f>
        <v>0</v>
      </c>
      <c r="L28" s="72"/>
      <c r="M28" s="173">
        <f>SUBTOTAL(9,M29:M35)</f>
        <v>406.8</v>
      </c>
      <c r="N28" s="120"/>
    </row>
    <row r="29" spans="1:14" s="4" customFormat="1" ht="15">
      <c r="A29" s="27"/>
      <c r="B29" s="42" t="s">
        <v>15</v>
      </c>
      <c r="C29" s="37" t="s">
        <v>99</v>
      </c>
      <c r="D29" s="122" t="s">
        <v>50</v>
      </c>
      <c r="E29" s="123">
        <v>21</v>
      </c>
      <c r="F29" s="385">
        <v>0</v>
      </c>
      <c r="G29" s="386">
        <v>0</v>
      </c>
      <c r="H29" s="100">
        <f aca="true" t="shared" si="4" ref="H29:H34">F29+G29</f>
        <v>0</v>
      </c>
      <c r="I29" s="101">
        <f aca="true" t="shared" si="5" ref="I29:I34">E29*F29</f>
        <v>0</v>
      </c>
      <c r="J29" s="102">
        <f aca="true" t="shared" si="6" ref="J29:J34">E29*G29</f>
        <v>0</v>
      </c>
      <c r="K29" s="103">
        <f aca="true" t="shared" si="7" ref="K29:K34">I29+J29</f>
        <v>0</v>
      </c>
      <c r="L29" s="181">
        <v>18.8</v>
      </c>
      <c r="M29" s="175">
        <f>PRODUCT(E29,L29)</f>
        <v>394.8</v>
      </c>
      <c r="N29" s="55"/>
    </row>
    <row r="30" spans="1:14" s="4" customFormat="1" ht="15">
      <c r="A30" s="23"/>
      <c r="B30" s="21" t="s">
        <v>16</v>
      </c>
      <c r="C30" s="37" t="s">
        <v>138</v>
      </c>
      <c r="D30" s="125" t="s">
        <v>59</v>
      </c>
      <c r="E30" s="99">
        <v>2</v>
      </c>
      <c r="F30" s="387">
        <v>0</v>
      </c>
      <c r="G30" s="388">
        <v>0</v>
      </c>
      <c r="H30" s="106">
        <f t="shared" si="4"/>
        <v>0</v>
      </c>
      <c r="I30" s="107">
        <f t="shared" si="5"/>
        <v>0</v>
      </c>
      <c r="J30" s="108">
        <f t="shared" si="6"/>
        <v>0</v>
      </c>
      <c r="K30" s="106">
        <f t="shared" si="7"/>
        <v>0</v>
      </c>
      <c r="L30" s="127">
        <v>3.7</v>
      </c>
      <c r="M30" s="182">
        <f>PRODUCT(E30,L30)</f>
        <v>7.4</v>
      </c>
      <c r="N30" s="55"/>
    </row>
    <row r="31" spans="1:14" s="4" customFormat="1" ht="15">
      <c r="A31" s="23"/>
      <c r="B31" s="21" t="s">
        <v>17</v>
      </c>
      <c r="C31" s="37" t="s">
        <v>139</v>
      </c>
      <c r="D31" s="125" t="s">
        <v>59</v>
      </c>
      <c r="E31" s="99">
        <v>2</v>
      </c>
      <c r="F31" s="387">
        <v>0</v>
      </c>
      <c r="G31" s="388">
        <v>0</v>
      </c>
      <c r="H31" s="106">
        <f t="shared" si="4"/>
        <v>0</v>
      </c>
      <c r="I31" s="107">
        <f t="shared" si="5"/>
        <v>0</v>
      </c>
      <c r="J31" s="108">
        <f t="shared" si="6"/>
        <v>0</v>
      </c>
      <c r="K31" s="106">
        <f t="shared" si="7"/>
        <v>0</v>
      </c>
      <c r="L31" s="127">
        <v>2.3</v>
      </c>
      <c r="M31" s="182">
        <f>PRODUCT(E31,L31)</f>
        <v>4.6</v>
      </c>
      <c r="N31" s="55"/>
    </row>
    <row r="32" spans="1:14" s="4" customFormat="1" ht="15">
      <c r="A32" s="23"/>
      <c r="B32" s="21" t="s">
        <v>102</v>
      </c>
      <c r="C32" s="37" t="s">
        <v>107</v>
      </c>
      <c r="D32" s="125" t="s">
        <v>108</v>
      </c>
      <c r="E32" s="99">
        <v>2.5</v>
      </c>
      <c r="F32" s="387">
        <v>0</v>
      </c>
      <c r="G32" s="388">
        <v>0</v>
      </c>
      <c r="H32" s="106">
        <f t="shared" si="4"/>
        <v>0</v>
      </c>
      <c r="I32" s="107">
        <f t="shared" si="5"/>
        <v>0</v>
      </c>
      <c r="J32" s="108">
        <f t="shared" si="6"/>
        <v>0</v>
      </c>
      <c r="K32" s="106">
        <f t="shared" si="7"/>
        <v>0</v>
      </c>
      <c r="L32" s="127"/>
      <c r="M32" s="182"/>
      <c r="N32" s="55"/>
    </row>
    <row r="33" spans="1:14" s="4" customFormat="1" ht="15">
      <c r="A33" s="23"/>
      <c r="B33" s="132" t="s">
        <v>104</v>
      </c>
      <c r="C33" s="37" t="s">
        <v>110</v>
      </c>
      <c r="D33" s="125" t="s">
        <v>108</v>
      </c>
      <c r="E33" s="99">
        <v>2.5</v>
      </c>
      <c r="F33" s="387">
        <v>0</v>
      </c>
      <c r="G33" s="388">
        <v>0</v>
      </c>
      <c r="H33" s="106">
        <f t="shared" si="4"/>
        <v>0</v>
      </c>
      <c r="I33" s="107">
        <f t="shared" si="5"/>
        <v>0</v>
      </c>
      <c r="J33" s="108">
        <f t="shared" si="6"/>
        <v>0</v>
      </c>
      <c r="K33" s="106">
        <f t="shared" si="7"/>
        <v>0</v>
      </c>
      <c r="L33" s="127"/>
      <c r="M33" s="182"/>
      <c r="N33" s="55"/>
    </row>
    <row r="34" spans="1:14" s="4" customFormat="1" ht="15">
      <c r="A34" s="23"/>
      <c r="B34" s="132" t="s">
        <v>106</v>
      </c>
      <c r="C34" s="37" t="s">
        <v>112</v>
      </c>
      <c r="D34" s="125" t="s">
        <v>108</v>
      </c>
      <c r="E34" s="99">
        <v>0.4</v>
      </c>
      <c r="F34" s="387">
        <v>0</v>
      </c>
      <c r="G34" s="388">
        <v>0</v>
      </c>
      <c r="H34" s="106">
        <f t="shared" si="4"/>
        <v>0</v>
      </c>
      <c r="I34" s="107">
        <f t="shared" si="5"/>
        <v>0</v>
      </c>
      <c r="J34" s="108">
        <f t="shared" si="6"/>
        <v>0</v>
      </c>
      <c r="K34" s="106">
        <f t="shared" si="7"/>
        <v>0</v>
      </c>
      <c r="L34" s="127"/>
      <c r="M34" s="182"/>
      <c r="N34" s="55"/>
    </row>
    <row r="35" spans="1:14" s="4" customFormat="1" ht="15.75" thickBot="1">
      <c r="A35" s="23"/>
      <c r="B35" s="21"/>
      <c r="C35" s="37"/>
      <c r="D35" s="125"/>
      <c r="E35" s="99"/>
      <c r="F35" s="106"/>
      <c r="G35" s="106"/>
      <c r="H35" s="106"/>
      <c r="I35" s="107"/>
      <c r="J35" s="108"/>
      <c r="K35" s="106"/>
      <c r="L35" s="127"/>
      <c r="M35" s="182"/>
      <c r="N35" s="55"/>
    </row>
    <row r="36" spans="1:14" s="121" customFormat="1" ht="15.75" thickBot="1">
      <c r="A36" s="16"/>
      <c r="B36" s="17">
        <v>4</v>
      </c>
      <c r="C36" s="26" t="s">
        <v>113</v>
      </c>
      <c r="D36" s="119"/>
      <c r="E36" s="70"/>
      <c r="F36" s="72"/>
      <c r="G36" s="72"/>
      <c r="H36" s="71"/>
      <c r="I36" s="71">
        <f>SUM(I37:I41)</f>
        <v>0</v>
      </c>
      <c r="J36" s="71">
        <f>SUM(J37:J41)</f>
        <v>0</v>
      </c>
      <c r="K36" s="71">
        <f>SUM(K37:K41)</f>
        <v>0</v>
      </c>
      <c r="L36" s="72"/>
      <c r="M36" s="173"/>
      <c r="N36" s="120"/>
    </row>
    <row r="37" spans="1:14" s="4" customFormat="1" ht="15">
      <c r="A37" s="24"/>
      <c r="B37" s="140" t="s">
        <v>114</v>
      </c>
      <c r="C37" s="141" t="s">
        <v>115</v>
      </c>
      <c r="D37" s="142" t="s">
        <v>116</v>
      </c>
      <c r="E37" s="136">
        <v>15</v>
      </c>
      <c r="F37" s="385">
        <v>0</v>
      </c>
      <c r="G37" s="386">
        <v>0</v>
      </c>
      <c r="H37" s="143">
        <f>F37+G37</f>
        <v>0</v>
      </c>
      <c r="I37" s="144">
        <f>E37*F37</f>
        <v>0</v>
      </c>
      <c r="J37" s="145">
        <f>E37*G37</f>
        <v>0</v>
      </c>
      <c r="K37" s="146">
        <f>I37+J37</f>
        <v>0</v>
      </c>
      <c r="L37" s="174"/>
      <c r="M37" s="183"/>
      <c r="N37" s="55"/>
    </row>
    <row r="38" spans="1:14" s="4" customFormat="1" ht="15">
      <c r="A38" s="27"/>
      <c r="B38" s="148" t="s">
        <v>117</v>
      </c>
      <c r="C38" s="149" t="s">
        <v>118</v>
      </c>
      <c r="D38" s="150" t="s">
        <v>116</v>
      </c>
      <c r="E38" s="123">
        <v>13</v>
      </c>
      <c r="F38" s="387">
        <v>0</v>
      </c>
      <c r="G38" s="388">
        <v>0</v>
      </c>
      <c r="H38" s="151">
        <f>F38+G38</f>
        <v>0</v>
      </c>
      <c r="I38" s="152">
        <f>E38*F38</f>
        <v>0</v>
      </c>
      <c r="J38" s="153">
        <f>E38*G38</f>
        <v>0</v>
      </c>
      <c r="K38" s="154">
        <f>I38+J38</f>
        <v>0</v>
      </c>
      <c r="L38" s="152"/>
      <c r="M38" s="184"/>
      <c r="N38" s="55"/>
    </row>
    <row r="39" spans="1:14" s="4" customFormat="1" ht="15">
      <c r="A39" s="23"/>
      <c r="B39" s="43"/>
      <c r="C39" s="157"/>
      <c r="D39" s="98"/>
      <c r="E39" s="99"/>
      <c r="F39" s="106"/>
      <c r="G39" s="106"/>
      <c r="H39" s="106"/>
      <c r="I39" s="176"/>
      <c r="J39" s="108"/>
      <c r="K39" s="185"/>
      <c r="L39" s="176"/>
      <c r="M39" s="177"/>
      <c r="N39" s="55"/>
    </row>
    <row r="40" spans="1:14" s="4" customFormat="1" ht="15">
      <c r="A40" s="23"/>
      <c r="B40" s="43"/>
      <c r="C40" s="157"/>
      <c r="D40" s="98"/>
      <c r="E40" s="99"/>
      <c r="F40" s="106"/>
      <c r="G40" s="106"/>
      <c r="H40" s="106"/>
      <c r="I40" s="176"/>
      <c r="J40" s="108"/>
      <c r="K40" s="185"/>
      <c r="L40" s="176"/>
      <c r="M40" s="177"/>
      <c r="N40" s="55"/>
    </row>
    <row r="41" spans="1:14" s="4" customFormat="1" ht="15">
      <c r="A41" s="23"/>
      <c r="B41" s="21"/>
      <c r="C41" s="37"/>
      <c r="D41" s="125"/>
      <c r="E41" s="99"/>
      <c r="F41" s="106"/>
      <c r="G41" s="106"/>
      <c r="H41" s="106"/>
      <c r="I41" s="107"/>
      <c r="J41" s="108"/>
      <c r="K41" s="106"/>
      <c r="L41" s="127"/>
      <c r="M41" s="182"/>
      <c r="N41" s="55"/>
    </row>
    <row r="42" spans="1:14" s="4" customFormat="1" ht="15">
      <c r="A42" s="29"/>
      <c r="B42" s="30"/>
      <c r="C42" s="30"/>
      <c r="D42" s="31"/>
      <c r="E42" s="168"/>
      <c r="F42" s="169"/>
      <c r="G42" s="169"/>
      <c r="H42" s="170"/>
      <c r="I42" s="170"/>
      <c r="J42" s="170"/>
      <c r="K42" s="170"/>
      <c r="L42" s="170"/>
      <c r="M42" s="170"/>
      <c r="N42" s="55"/>
    </row>
    <row r="43" spans="1:14" s="4" customFormat="1" ht="15">
      <c r="A43" s="29"/>
      <c r="B43" s="30"/>
      <c r="C43" s="163"/>
      <c r="D43" s="164"/>
      <c r="E43" s="165"/>
      <c r="F43" s="169"/>
      <c r="G43" s="169"/>
      <c r="H43" s="170"/>
      <c r="I43" s="170"/>
      <c r="J43" s="170"/>
      <c r="K43" s="170"/>
      <c r="L43" s="170"/>
      <c r="M43" s="170"/>
      <c r="N43" s="55"/>
    </row>
    <row r="44" spans="1:14" s="4" customFormat="1" ht="15">
      <c r="A44" s="29"/>
      <c r="B44" s="30"/>
      <c r="C44" s="163"/>
      <c r="D44" s="164"/>
      <c r="E44" s="165"/>
      <c r="F44" s="169"/>
      <c r="G44" s="169"/>
      <c r="H44" s="170"/>
      <c r="I44" s="170"/>
      <c r="J44" s="170"/>
      <c r="K44" s="170"/>
      <c r="L44" s="170"/>
      <c r="M44" s="170"/>
      <c r="N44" s="55"/>
    </row>
    <row r="45" spans="1:14" s="4" customFormat="1" ht="15">
      <c r="A45" s="29"/>
      <c r="B45" s="30"/>
      <c r="C45" s="163"/>
      <c r="D45" s="164"/>
      <c r="E45" s="165"/>
      <c r="F45" s="169"/>
      <c r="G45" s="169"/>
      <c r="H45" s="170"/>
      <c r="I45" s="170"/>
      <c r="J45" s="170"/>
      <c r="K45" s="170"/>
      <c r="L45" s="170"/>
      <c r="M45" s="170"/>
      <c r="N45" s="55"/>
    </row>
    <row r="46" spans="1:14" s="4" customFormat="1" ht="15">
      <c r="A46" s="29"/>
      <c r="B46" s="30"/>
      <c r="C46" s="163"/>
      <c r="D46" s="164"/>
      <c r="E46" s="165"/>
      <c r="F46" s="169"/>
      <c r="G46" s="169"/>
      <c r="H46" s="170"/>
      <c r="I46" s="170"/>
      <c r="J46" s="170"/>
      <c r="K46" s="170"/>
      <c r="L46" s="170"/>
      <c r="M46" s="170"/>
      <c r="N46" s="55"/>
    </row>
    <row r="47" spans="1:14" s="4" customFormat="1" ht="15">
      <c r="A47" s="29"/>
      <c r="B47" s="30"/>
      <c r="C47" s="163"/>
      <c r="D47" s="164"/>
      <c r="E47" s="165"/>
      <c r="F47" s="169"/>
      <c r="G47" s="169"/>
      <c r="H47" s="170"/>
      <c r="I47" s="170"/>
      <c r="J47" s="170"/>
      <c r="K47" s="170"/>
      <c r="L47" s="170"/>
      <c r="M47" s="170"/>
      <c r="N47" s="55"/>
    </row>
    <row r="48" spans="1:14" s="4" customFormat="1" ht="15">
      <c r="A48" s="29"/>
      <c r="B48" s="30"/>
      <c r="C48" s="163"/>
      <c r="D48" s="164"/>
      <c r="E48" s="165"/>
      <c r="F48" s="169"/>
      <c r="G48" s="169"/>
      <c r="H48" s="170"/>
      <c r="I48" s="170"/>
      <c r="J48" s="170"/>
      <c r="K48" s="170"/>
      <c r="L48" s="170"/>
      <c r="M48" s="170"/>
      <c r="N48" s="55"/>
    </row>
    <row r="49" spans="1:14" s="4" customFormat="1" ht="15">
      <c r="A49" s="29"/>
      <c r="B49" s="30"/>
      <c r="C49" s="30"/>
      <c r="D49" s="31"/>
      <c r="E49" s="168"/>
      <c r="F49" s="169"/>
      <c r="G49" s="169"/>
      <c r="H49" s="170"/>
      <c r="I49" s="170"/>
      <c r="J49" s="170"/>
      <c r="K49" s="170"/>
      <c r="L49" s="170"/>
      <c r="M49" s="170"/>
      <c r="N49" s="55"/>
    </row>
    <row r="50" spans="1:14" s="4" customFormat="1" ht="15">
      <c r="A50" s="29"/>
      <c r="B50" s="30"/>
      <c r="C50" s="30"/>
      <c r="D50" s="31"/>
      <c r="E50" s="168"/>
      <c r="F50" s="169"/>
      <c r="G50" s="169"/>
      <c r="H50" s="170"/>
      <c r="I50" s="170"/>
      <c r="J50" s="170"/>
      <c r="K50" s="170"/>
      <c r="L50" s="170"/>
      <c r="M50" s="170"/>
      <c r="N50" s="55"/>
    </row>
    <row r="51" spans="1:14" s="4" customFormat="1" ht="15">
      <c r="A51" s="29"/>
      <c r="B51" s="30"/>
      <c r="C51" s="30"/>
      <c r="D51" s="31"/>
      <c r="E51" s="168"/>
      <c r="F51" s="169"/>
      <c r="G51" s="169"/>
      <c r="H51" s="170"/>
      <c r="I51" s="170"/>
      <c r="J51" s="170"/>
      <c r="K51" s="170"/>
      <c r="L51" s="170"/>
      <c r="M51" s="170"/>
      <c r="N51" s="55"/>
    </row>
    <row r="52" spans="1:14" s="4" customFormat="1" ht="15">
      <c r="A52" s="29"/>
      <c r="B52" s="30"/>
      <c r="C52" s="30"/>
      <c r="D52" s="31"/>
      <c r="E52" s="168"/>
      <c r="F52" s="169"/>
      <c r="G52" s="169"/>
      <c r="H52" s="170"/>
      <c r="I52" s="170"/>
      <c r="J52" s="170"/>
      <c r="K52" s="170"/>
      <c r="L52" s="170"/>
      <c r="M52" s="170"/>
      <c r="N52" s="55"/>
    </row>
    <row r="53" spans="1:14" s="4" customFormat="1" ht="15">
      <c r="A53" s="29"/>
      <c r="B53" s="30"/>
      <c r="C53" s="30"/>
      <c r="D53" s="31"/>
      <c r="E53" s="168"/>
      <c r="F53" s="169"/>
      <c r="G53" s="169"/>
      <c r="H53" s="170"/>
      <c r="I53" s="170"/>
      <c r="J53" s="170"/>
      <c r="K53" s="170"/>
      <c r="L53" s="170"/>
      <c r="M53" s="170"/>
      <c r="N53" s="55"/>
    </row>
    <row r="54" spans="1:14" s="4" customFormat="1" ht="15">
      <c r="A54" s="29"/>
      <c r="B54" s="30"/>
      <c r="C54" s="30"/>
      <c r="D54" s="31"/>
      <c r="E54" s="168"/>
      <c r="F54" s="169"/>
      <c r="G54" s="169"/>
      <c r="H54" s="170"/>
      <c r="I54" s="170"/>
      <c r="J54" s="170"/>
      <c r="K54" s="170"/>
      <c r="L54" s="170"/>
      <c r="M54" s="170"/>
      <c r="N54" s="55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3.57421875" style="29" customWidth="1"/>
    <col min="2" max="2" width="8.7109375" style="30" customWidth="1"/>
    <col min="3" max="3" width="48.00390625" style="30" customWidth="1"/>
    <col min="4" max="4" width="5.28125" style="31" customWidth="1"/>
    <col min="5" max="5" width="8.7109375" style="168" customWidth="1"/>
    <col min="6" max="7" width="10.7109375" style="169" customWidth="1"/>
    <col min="8" max="10" width="10.7109375" style="170" customWidth="1"/>
    <col min="11" max="11" width="12.421875" style="170" customWidth="1"/>
    <col min="12" max="13" width="8.7109375" style="170" customWidth="1"/>
    <col min="14" max="14" width="4.7109375" style="55" customWidth="1"/>
    <col min="15" max="16384" width="9.00390625" style="28" customWidth="1"/>
  </cols>
  <sheetData>
    <row r="1" spans="1:14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  <c r="N1" s="55"/>
    </row>
    <row r="2" spans="1:14" s="4" customFormat="1" ht="15">
      <c r="A2" s="2" t="s">
        <v>2</v>
      </c>
      <c r="B2" s="2"/>
      <c r="C2" s="5" t="e">
        <f>NazevZakazky</f>
        <v>#REF!</v>
      </c>
      <c r="D2" s="3"/>
      <c r="E2" s="53"/>
      <c r="F2" s="54"/>
      <c r="G2" s="54"/>
      <c r="H2" s="2"/>
      <c r="I2" s="2"/>
      <c r="J2" s="2"/>
      <c r="K2" s="2"/>
      <c r="L2" s="2"/>
      <c r="M2" s="2"/>
      <c r="N2" s="55"/>
    </row>
    <row r="3" spans="1:14" s="4" customFormat="1" ht="15">
      <c r="A3" s="2" t="s">
        <v>5</v>
      </c>
      <c r="B3" s="2"/>
      <c r="C3" s="5" t="str">
        <f>'[1]Titul'!D39</f>
        <v>D2. Dokumentace technických a technolo. zařízení</v>
      </c>
      <c r="D3" s="3"/>
      <c r="E3" s="53"/>
      <c r="F3" s="54"/>
      <c r="G3" s="54" t="s">
        <v>33</v>
      </c>
      <c r="H3" s="5" t="s">
        <v>34</v>
      </c>
      <c r="I3" s="2"/>
      <c r="J3" s="5"/>
      <c r="K3" s="5"/>
      <c r="L3" s="2"/>
      <c r="M3" s="2"/>
      <c r="N3" s="55"/>
    </row>
    <row r="4" spans="1:14" s="4" customFormat="1" ht="15">
      <c r="A4" s="2" t="s">
        <v>6</v>
      </c>
      <c r="B4" s="2"/>
      <c r="C4" s="5" t="e">
        <f>DeleniObjektu</f>
        <v>#REF!</v>
      </c>
      <c r="D4" s="2" t="s">
        <v>140</v>
      </c>
      <c r="E4" s="53"/>
      <c r="F4" s="54"/>
      <c r="G4" s="54" t="s">
        <v>36</v>
      </c>
      <c r="H4" s="5" t="s">
        <v>37</v>
      </c>
      <c r="I4" s="2"/>
      <c r="J4" s="5">
        <v>0</v>
      </c>
      <c r="K4" s="5"/>
      <c r="L4" s="2"/>
      <c r="M4" s="2"/>
      <c r="N4" s="55"/>
    </row>
    <row r="5" spans="1:14" s="4" customFormat="1" ht="15">
      <c r="A5" s="6" t="s">
        <v>7</v>
      </c>
      <c r="B5" s="7"/>
      <c r="C5" s="5" t="e">
        <f>NazevObjektu</f>
        <v>#REF!</v>
      </c>
      <c r="D5" s="3"/>
      <c r="E5" s="53"/>
      <c r="F5" s="54"/>
      <c r="G5" s="54"/>
      <c r="H5" s="2"/>
      <c r="I5" s="2"/>
      <c r="J5" s="2"/>
      <c r="K5" s="2"/>
      <c r="L5" s="2"/>
      <c r="M5" s="2"/>
      <c r="N5" s="55"/>
    </row>
    <row r="6" spans="1:14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57" t="s">
        <v>40</v>
      </c>
      <c r="G6" s="57" t="s">
        <v>41</v>
      </c>
      <c r="H6" s="9" t="s">
        <v>42</v>
      </c>
      <c r="I6" s="57" t="s">
        <v>43</v>
      </c>
      <c r="J6" s="57" t="s">
        <v>44</v>
      </c>
      <c r="K6" s="9" t="s">
        <v>45</v>
      </c>
      <c r="L6" s="9" t="s">
        <v>46</v>
      </c>
      <c r="M6" s="9" t="s">
        <v>47</v>
      </c>
      <c r="N6" s="55"/>
    </row>
    <row r="7" spans="1:14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55"/>
    </row>
    <row r="8" spans="1:14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  <c r="N8" s="55"/>
    </row>
    <row r="9" spans="1:14" s="15" customFormat="1" ht="12.75" thickBot="1">
      <c r="A9" s="13"/>
      <c r="B9" s="14"/>
      <c r="C9" s="14" t="s">
        <v>1</v>
      </c>
      <c r="D9" s="60"/>
      <c r="E9" s="61"/>
      <c r="F9" s="62"/>
      <c r="G9" s="63"/>
      <c r="H9" s="64"/>
      <c r="I9" s="65">
        <f>I10+I13+I19+I40+I46</f>
        <v>0</v>
      </c>
      <c r="J9" s="65">
        <f>J10+J13+J19+J40+J46</f>
        <v>0</v>
      </c>
      <c r="K9" s="66">
        <f>K10+K13+K19+K40+K46</f>
        <v>0</v>
      </c>
      <c r="L9" s="63"/>
      <c r="M9" s="67">
        <f>M10+M13+M19+M40</f>
        <v>1288.2700000000002</v>
      </c>
      <c r="N9" s="68"/>
    </row>
    <row r="10" spans="1:14" s="4" customFormat="1" ht="15.75" thickBot="1">
      <c r="A10" s="16"/>
      <c r="B10" s="17">
        <v>1</v>
      </c>
      <c r="C10" s="18" t="s">
        <v>48</v>
      </c>
      <c r="D10" s="69"/>
      <c r="E10" s="70"/>
      <c r="F10" s="71"/>
      <c r="G10" s="72"/>
      <c r="H10" s="72"/>
      <c r="I10" s="72">
        <f>SUM(I11:I12)</f>
        <v>0</v>
      </c>
      <c r="J10" s="72">
        <f>SUM(J11:J12)</f>
        <v>0</v>
      </c>
      <c r="K10" s="72">
        <f>SUM(K11:K12)</f>
        <v>0</v>
      </c>
      <c r="L10" s="72"/>
      <c r="M10" s="173">
        <f>SUM(M11:M12)</f>
        <v>400</v>
      </c>
      <c r="N10" s="55"/>
    </row>
    <row r="11" spans="1:14" s="4" customFormat="1" ht="15">
      <c r="A11" s="19"/>
      <c r="B11" s="36" t="s">
        <v>8</v>
      </c>
      <c r="C11" s="37" t="s">
        <v>141</v>
      </c>
      <c r="D11" s="75" t="s">
        <v>59</v>
      </c>
      <c r="E11" s="76">
        <v>2</v>
      </c>
      <c r="F11" s="385">
        <v>0</v>
      </c>
      <c r="G11" s="386">
        <v>0</v>
      </c>
      <c r="H11" s="78">
        <f>F11+G11</f>
        <v>0</v>
      </c>
      <c r="I11" s="79">
        <f>E11*F11</f>
        <v>0</v>
      </c>
      <c r="J11" s="80">
        <f>E11*G11</f>
        <v>0</v>
      </c>
      <c r="K11" s="81">
        <f>I11+J11</f>
        <v>0</v>
      </c>
      <c r="L11" s="186">
        <v>200</v>
      </c>
      <c r="M11" s="187">
        <f>PRODUCT(E11,L11)</f>
        <v>400</v>
      </c>
      <c r="N11" s="55"/>
    </row>
    <row r="12" spans="1:14" s="4" customFormat="1" ht="15.75" thickBot="1">
      <c r="A12" s="20"/>
      <c r="B12" s="32"/>
      <c r="C12" s="38"/>
      <c r="D12" s="84"/>
      <c r="E12" s="85"/>
      <c r="F12" s="86"/>
      <c r="G12" s="87"/>
      <c r="H12" s="87"/>
      <c r="I12" s="88"/>
      <c r="J12" s="89"/>
      <c r="K12" s="87"/>
      <c r="L12" s="171"/>
      <c r="M12" s="172"/>
      <c r="N12" s="55"/>
    </row>
    <row r="13" spans="1:14" s="4" customFormat="1" ht="15.75" thickBot="1">
      <c r="A13" s="16"/>
      <c r="B13" s="17">
        <v>2</v>
      </c>
      <c r="C13" s="18" t="s">
        <v>142</v>
      </c>
      <c r="D13" s="69"/>
      <c r="E13" s="70"/>
      <c r="F13" s="72"/>
      <c r="G13" s="72"/>
      <c r="H13" s="71"/>
      <c r="I13" s="71">
        <f>SUM(I14:I18)</f>
        <v>0</v>
      </c>
      <c r="J13" s="71">
        <f>SUM(J14:J18)</f>
        <v>0</v>
      </c>
      <c r="K13" s="71">
        <f>SUM(K14:K18)</f>
        <v>0</v>
      </c>
      <c r="L13" s="72"/>
      <c r="M13" s="173">
        <f>SUM(M14:M18)</f>
        <v>80</v>
      </c>
      <c r="N13" s="55"/>
    </row>
    <row r="14" spans="1:14" s="4" customFormat="1" ht="15">
      <c r="A14" s="23"/>
      <c r="B14" s="97" t="s">
        <v>12</v>
      </c>
      <c r="C14" s="39" t="s">
        <v>143</v>
      </c>
      <c r="D14" s="98" t="s">
        <v>59</v>
      </c>
      <c r="E14" s="99">
        <v>1</v>
      </c>
      <c r="F14" s="385">
        <v>0</v>
      </c>
      <c r="G14" s="386">
        <v>0</v>
      </c>
      <c r="H14" s="100">
        <f>F14+G14</f>
        <v>0</v>
      </c>
      <c r="I14" s="101">
        <f>E14*F14</f>
        <v>0</v>
      </c>
      <c r="J14" s="102">
        <f>E14*G14</f>
        <v>0</v>
      </c>
      <c r="K14" s="103">
        <f>I14+J14</f>
        <v>0</v>
      </c>
      <c r="L14" s="174">
        <v>20</v>
      </c>
      <c r="M14" s="175">
        <f>PRODUCT(E14,L14)</f>
        <v>20</v>
      </c>
      <c r="N14" s="55"/>
    </row>
    <row r="15" spans="1:14" s="4" customFormat="1" ht="15">
      <c r="A15" s="24"/>
      <c r="B15" s="21" t="s">
        <v>13</v>
      </c>
      <c r="C15" s="39" t="s">
        <v>144</v>
      </c>
      <c r="D15" s="98" t="s">
        <v>59</v>
      </c>
      <c r="E15" s="99">
        <v>1</v>
      </c>
      <c r="F15" s="387">
        <v>0</v>
      </c>
      <c r="G15" s="388">
        <v>0</v>
      </c>
      <c r="H15" s="106">
        <f>F15+G15</f>
        <v>0</v>
      </c>
      <c r="I15" s="107">
        <f>E15*F15</f>
        <v>0</v>
      </c>
      <c r="J15" s="108">
        <f>E15*G15</f>
        <v>0</v>
      </c>
      <c r="K15" s="106">
        <f>I15+J15</f>
        <v>0</v>
      </c>
      <c r="L15" s="176">
        <v>20</v>
      </c>
      <c r="M15" s="177">
        <f>PRODUCT(E15,L15)</f>
        <v>20</v>
      </c>
      <c r="N15" s="55"/>
    </row>
    <row r="16" spans="1:14" s="4" customFormat="1" ht="15">
      <c r="A16" s="23"/>
      <c r="B16" s="132" t="s">
        <v>14</v>
      </c>
      <c r="C16" s="39" t="s">
        <v>145</v>
      </c>
      <c r="D16" s="98" t="s">
        <v>59</v>
      </c>
      <c r="E16" s="99">
        <v>2</v>
      </c>
      <c r="F16" s="387">
        <v>0</v>
      </c>
      <c r="G16" s="388">
        <v>0</v>
      </c>
      <c r="H16" s="106">
        <f>F16+G16</f>
        <v>0</v>
      </c>
      <c r="I16" s="107">
        <f>E16*F16</f>
        <v>0</v>
      </c>
      <c r="J16" s="108">
        <f>E16*G16</f>
        <v>0</v>
      </c>
      <c r="K16" s="106">
        <f>I16+J16</f>
        <v>0</v>
      </c>
      <c r="L16" s="176">
        <v>20</v>
      </c>
      <c r="M16" s="177">
        <f>PRODUCT(E16,L16)</f>
        <v>40</v>
      </c>
      <c r="N16" s="55"/>
    </row>
    <row r="17" spans="1:14" s="4" customFormat="1" ht="15">
      <c r="A17" s="20"/>
      <c r="B17" s="132"/>
      <c r="C17" s="38"/>
      <c r="D17" s="98"/>
      <c r="E17" s="99"/>
      <c r="F17" s="86"/>
      <c r="G17" s="87"/>
      <c r="H17" s="87"/>
      <c r="I17" s="88"/>
      <c r="J17" s="89"/>
      <c r="K17" s="87"/>
      <c r="L17" s="171"/>
      <c r="M17" s="172"/>
      <c r="N17" s="55"/>
    </row>
    <row r="18" spans="1:14" s="4" customFormat="1" ht="15.75" thickBot="1">
      <c r="A18" s="23"/>
      <c r="B18" s="33"/>
      <c r="C18" s="22"/>
      <c r="D18" s="84"/>
      <c r="E18" s="85"/>
      <c r="F18" s="86"/>
      <c r="G18" s="92"/>
      <c r="H18" s="92"/>
      <c r="I18" s="88"/>
      <c r="J18" s="93"/>
      <c r="K18" s="94"/>
      <c r="L18" s="171"/>
      <c r="M18" s="188"/>
      <c r="N18" s="55"/>
    </row>
    <row r="19" spans="1:14" s="4" customFormat="1" ht="15.75" thickBot="1">
      <c r="A19" s="16"/>
      <c r="B19" s="17">
        <v>3</v>
      </c>
      <c r="C19" s="18" t="s">
        <v>62</v>
      </c>
      <c r="D19" s="69"/>
      <c r="E19" s="70"/>
      <c r="F19" s="72"/>
      <c r="G19" s="72"/>
      <c r="H19" s="71"/>
      <c r="I19" s="71">
        <f>SUM(I20:I39)</f>
        <v>0</v>
      </c>
      <c r="J19" s="71">
        <f>SUM(J20:J39)</f>
        <v>0</v>
      </c>
      <c r="K19" s="71">
        <f>SUM(K20:K39)</f>
        <v>0</v>
      </c>
      <c r="L19" s="72"/>
      <c r="M19" s="173">
        <f>SUBTOTAL(9,M20:M39)</f>
        <v>737.3700000000001</v>
      </c>
      <c r="N19" s="55"/>
    </row>
    <row r="20" spans="1:14" s="4" customFormat="1" ht="15">
      <c r="A20" s="23"/>
      <c r="B20" s="97" t="s">
        <v>15</v>
      </c>
      <c r="C20" s="39" t="s">
        <v>125</v>
      </c>
      <c r="D20" s="98" t="s">
        <v>50</v>
      </c>
      <c r="E20" s="99">
        <v>0.5</v>
      </c>
      <c r="F20" s="385">
        <v>0</v>
      </c>
      <c r="G20" s="386">
        <v>0</v>
      </c>
      <c r="H20" s="100">
        <f>F20+G20</f>
        <v>0</v>
      </c>
      <c r="I20" s="101">
        <f>E20*F20</f>
        <v>0</v>
      </c>
      <c r="J20" s="102">
        <f aca="true" t="shared" si="0" ref="J20:J36">E20*G20</f>
        <v>0</v>
      </c>
      <c r="K20" s="103">
        <f>I20+J20</f>
        <v>0</v>
      </c>
      <c r="L20" s="174">
        <v>33.06</v>
      </c>
      <c r="M20" s="175">
        <f aca="true" t="shared" si="1" ref="M20:M36">PRODUCT(E20,L20)</f>
        <v>16.53</v>
      </c>
      <c r="N20" s="55"/>
    </row>
    <row r="21" spans="1:14" s="4" customFormat="1" ht="15">
      <c r="A21" s="24"/>
      <c r="B21" s="21" t="s">
        <v>16</v>
      </c>
      <c r="C21" s="38" t="s">
        <v>63</v>
      </c>
      <c r="D21" s="98" t="s">
        <v>50</v>
      </c>
      <c r="E21" s="99">
        <v>0.5</v>
      </c>
      <c r="F21" s="387">
        <v>0</v>
      </c>
      <c r="G21" s="388">
        <v>0</v>
      </c>
      <c r="H21" s="106">
        <f>F21+G21</f>
        <v>0</v>
      </c>
      <c r="I21" s="107">
        <f>E21*F21</f>
        <v>0</v>
      </c>
      <c r="J21" s="108">
        <f t="shared" si="0"/>
        <v>0</v>
      </c>
      <c r="K21" s="106">
        <f>I21+J21</f>
        <v>0</v>
      </c>
      <c r="L21" s="176">
        <v>20.14</v>
      </c>
      <c r="M21" s="177">
        <f t="shared" si="1"/>
        <v>10.07</v>
      </c>
      <c r="N21" s="55"/>
    </row>
    <row r="22" spans="1:14" s="4" customFormat="1" ht="15">
      <c r="A22" s="24"/>
      <c r="B22" s="21" t="s">
        <v>17</v>
      </c>
      <c r="C22" s="38" t="s">
        <v>146</v>
      </c>
      <c r="D22" s="98" t="s">
        <v>50</v>
      </c>
      <c r="E22" s="99">
        <v>42</v>
      </c>
      <c r="F22" s="387">
        <v>0</v>
      </c>
      <c r="G22" s="388">
        <v>0</v>
      </c>
      <c r="H22" s="106">
        <f aca="true" t="shared" si="2" ref="H22:H36">F22+G22</f>
        <v>0</v>
      </c>
      <c r="I22" s="107">
        <f aca="true" t="shared" si="3" ref="I22:I36">E22*F22</f>
        <v>0</v>
      </c>
      <c r="J22" s="108">
        <f t="shared" si="0"/>
        <v>0</v>
      </c>
      <c r="K22" s="106">
        <f aca="true" t="shared" si="4" ref="K22:K36">I22+J22</f>
        <v>0</v>
      </c>
      <c r="L22" s="176">
        <v>10.88</v>
      </c>
      <c r="M22" s="177">
        <f t="shared" si="1"/>
        <v>456.96000000000004</v>
      </c>
      <c r="N22" s="55"/>
    </row>
    <row r="23" spans="1:14" s="4" customFormat="1" ht="15">
      <c r="A23" s="23"/>
      <c r="B23" s="21" t="s">
        <v>102</v>
      </c>
      <c r="C23" s="38" t="s">
        <v>147</v>
      </c>
      <c r="D23" s="98" t="s">
        <v>59</v>
      </c>
      <c r="E23" s="99">
        <v>4</v>
      </c>
      <c r="F23" s="387">
        <v>0</v>
      </c>
      <c r="G23" s="388">
        <v>0</v>
      </c>
      <c r="H23" s="106">
        <f t="shared" si="2"/>
        <v>0</v>
      </c>
      <c r="I23" s="107">
        <f t="shared" si="3"/>
        <v>0</v>
      </c>
      <c r="J23" s="108">
        <f t="shared" si="0"/>
        <v>0</v>
      </c>
      <c r="K23" s="106">
        <f t="shared" si="4"/>
        <v>0</v>
      </c>
      <c r="L23" s="176">
        <v>2.42</v>
      </c>
      <c r="M23" s="177">
        <f t="shared" si="1"/>
        <v>9.68</v>
      </c>
      <c r="N23" s="55"/>
    </row>
    <row r="24" spans="1:14" s="4" customFormat="1" ht="15">
      <c r="A24" s="24"/>
      <c r="B24" s="21" t="s">
        <v>104</v>
      </c>
      <c r="C24" s="38" t="s">
        <v>148</v>
      </c>
      <c r="D24" s="98" t="s">
        <v>59</v>
      </c>
      <c r="E24" s="99">
        <v>3</v>
      </c>
      <c r="F24" s="387">
        <v>0</v>
      </c>
      <c r="G24" s="388">
        <v>0</v>
      </c>
      <c r="H24" s="106">
        <f t="shared" si="2"/>
        <v>0</v>
      </c>
      <c r="I24" s="107">
        <f t="shared" si="3"/>
        <v>0</v>
      </c>
      <c r="J24" s="108">
        <f t="shared" si="0"/>
        <v>0</v>
      </c>
      <c r="K24" s="106">
        <f t="shared" si="4"/>
        <v>0</v>
      </c>
      <c r="L24" s="176">
        <v>1.21</v>
      </c>
      <c r="M24" s="177">
        <f t="shared" si="1"/>
        <v>3.63</v>
      </c>
      <c r="N24" s="55"/>
    </row>
    <row r="25" spans="1:14" s="4" customFormat="1" ht="15">
      <c r="A25" s="23"/>
      <c r="B25" s="21" t="s">
        <v>106</v>
      </c>
      <c r="C25" s="38" t="s">
        <v>149</v>
      </c>
      <c r="D25" s="98" t="s">
        <v>59</v>
      </c>
      <c r="E25" s="99">
        <v>4</v>
      </c>
      <c r="F25" s="387">
        <v>0</v>
      </c>
      <c r="G25" s="388">
        <v>0</v>
      </c>
      <c r="H25" s="106">
        <f t="shared" si="2"/>
        <v>0</v>
      </c>
      <c r="I25" s="107">
        <f t="shared" si="3"/>
        <v>0</v>
      </c>
      <c r="J25" s="108">
        <f t="shared" si="0"/>
        <v>0</v>
      </c>
      <c r="K25" s="106">
        <f t="shared" si="4"/>
        <v>0</v>
      </c>
      <c r="L25" s="176">
        <v>6.56</v>
      </c>
      <c r="M25" s="177">
        <f>PRODUCT(E25,L25)</f>
        <v>26.24</v>
      </c>
      <c r="N25" s="55"/>
    </row>
    <row r="26" spans="1:14" s="4" customFormat="1" ht="15">
      <c r="A26" s="24"/>
      <c r="B26" s="21" t="s">
        <v>109</v>
      </c>
      <c r="C26" s="38" t="s">
        <v>150</v>
      </c>
      <c r="D26" s="98" t="s">
        <v>59</v>
      </c>
      <c r="E26" s="99">
        <v>4</v>
      </c>
      <c r="F26" s="387">
        <v>0</v>
      </c>
      <c r="G26" s="388">
        <v>0</v>
      </c>
      <c r="H26" s="106">
        <f t="shared" si="2"/>
        <v>0</v>
      </c>
      <c r="I26" s="107">
        <f t="shared" si="3"/>
        <v>0</v>
      </c>
      <c r="J26" s="108">
        <f t="shared" si="0"/>
        <v>0</v>
      </c>
      <c r="K26" s="106">
        <f t="shared" si="4"/>
        <v>0</v>
      </c>
      <c r="L26" s="176">
        <v>4.55</v>
      </c>
      <c r="M26" s="177">
        <f>PRODUCT(E26,L26)</f>
        <v>18.2</v>
      </c>
      <c r="N26" s="55"/>
    </row>
    <row r="27" spans="1:14" s="4" customFormat="1" ht="15">
      <c r="A27" s="24"/>
      <c r="B27" s="21" t="s">
        <v>111</v>
      </c>
      <c r="C27" s="38" t="s">
        <v>151</v>
      </c>
      <c r="D27" s="98" t="s">
        <v>59</v>
      </c>
      <c r="E27" s="99">
        <v>4</v>
      </c>
      <c r="F27" s="387">
        <v>0</v>
      </c>
      <c r="G27" s="388">
        <v>0</v>
      </c>
      <c r="H27" s="106">
        <f t="shared" si="2"/>
        <v>0</v>
      </c>
      <c r="I27" s="107">
        <f t="shared" si="3"/>
        <v>0</v>
      </c>
      <c r="J27" s="108">
        <f t="shared" si="0"/>
        <v>0</v>
      </c>
      <c r="K27" s="106">
        <f t="shared" si="4"/>
        <v>0</v>
      </c>
      <c r="L27" s="176">
        <v>4.4</v>
      </c>
      <c r="M27" s="177">
        <f>PRODUCT(E27,L27)</f>
        <v>17.6</v>
      </c>
      <c r="N27" s="55"/>
    </row>
    <row r="28" spans="1:14" s="4" customFormat="1" ht="15">
      <c r="A28" s="23"/>
      <c r="B28" s="21" t="s">
        <v>152</v>
      </c>
      <c r="C28" s="38" t="s">
        <v>153</v>
      </c>
      <c r="D28" s="98" t="s">
        <v>59</v>
      </c>
      <c r="E28" s="99">
        <v>4</v>
      </c>
      <c r="F28" s="387">
        <v>0</v>
      </c>
      <c r="G28" s="388">
        <v>0</v>
      </c>
      <c r="H28" s="106">
        <f t="shared" si="2"/>
        <v>0</v>
      </c>
      <c r="I28" s="107">
        <f t="shared" si="3"/>
        <v>0</v>
      </c>
      <c r="J28" s="108">
        <f t="shared" si="0"/>
        <v>0</v>
      </c>
      <c r="K28" s="106">
        <f t="shared" si="4"/>
        <v>0</v>
      </c>
      <c r="L28" s="176">
        <v>7.84</v>
      </c>
      <c r="M28" s="177">
        <f t="shared" si="1"/>
        <v>31.36</v>
      </c>
      <c r="N28" s="55"/>
    </row>
    <row r="29" spans="1:14" s="4" customFormat="1" ht="15">
      <c r="A29" s="24"/>
      <c r="B29" s="21" t="s">
        <v>154</v>
      </c>
      <c r="C29" s="38" t="s">
        <v>155</v>
      </c>
      <c r="D29" s="98" t="s">
        <v>59</v>
      </c>
      <c r="E29" s="99">
        <v>2</v>
      </c>
      <c r="F29" s="387">
        <v>0</v>
      </c>
      <c r="G29" s="388">
        <v>0</v>
      </c>
      <c r="H29" s="106">
        <f t="shared" si="2"/>
        <v>0</v>
      </c>
      <c r="I29" s="107">
        <f t="shared" si="3"/>
        <v>0</v>
      </c>
      <c r="J29" s="108">
        <f t="shared" si="0"/>
        <v>0</v>
      </c>
      <c r="K29" s="106">
        <f t="shared" si="4"/>
        <v>0</v>
      </c>
      <c r="L29" s="176">
        <v>4.4</v>
      </c>
      <c r="M29" s="177">
        <f t="shared" si="1"/>
        <v>8.8</v>
      </c>
      <c r="N29" s="55"/>
    </row>
    <row r="30" spans="1:14" s="4" customFormat="1" ht="15">
      <c r="A30" s="23"/>
      <c r="B30" s="21" t="s">
        <v>156</v>
      </c>
      <c r="C30" s="38" t="s">
        <v>157</v>
      </c>
      <c r="D30" s="98" t="s">
        <v>59</v>
      </c>
      <c r="E30" s="99">
        <v>4</v>
      </c>
      <c r="F30" s="387">
        <v>0</v>
      </c>
      <c r="G30" s="388">
        <v>0</v>
      </c>
      <c r="H30" s="106">
        <f t="shared" si="2"/>
        <v>0</v>
      </c>
      <c r="I30" s="107">
        <f t="shared" si="3"/>
        <v>0</v>
      </c>
      <c r="J30" s="108">
        <f t="shared" si="0"/>
        <v>0</v>
      </c>
      <c r="K30" s="106">
        <f t="shared" si="4"/>
        <v>0</v>
      </c>
      <c r="L30" s="176">
        <v>2.5</v>
      </c>
      <c r="M30" s="177">
        <f t="shared" si="1"/>
        <v>10</v>
      </c>
      <c r="N30" s="55"/>
    </row>
    <row r="31" spans="1:14" s="4" customFormat="1" ht="15">
      <c r="A31" s="24"/>
      <c r="B31" s="21" t="s">
        <v>158</v>
      </c>
      <c r="C31" s="38" t="s">
        <v>159</v>
      </c>
      <c r="D31" s="98" t="s">
        <v>59</v>
      </c>
      <c r="E31" s="99">
        <v>4</v>
      </c>
      <c r="F31" s="387">
        <v>0</v>
      </c>
      <c r="G31" s="388">
        <v>0</v>
      </c>
      <c r="H31" s="106">
        <f t="shared" si="2"/>
        <v>0</v>
      </c>
      <c r="I31" s="107">
        <f t="shared" si="3"/>
        <v>0</v>
      </c>
      <c r="J31" s="108">
        <f t="shared" si="0"/>
        <v>0</v>
      </c>
      <c r="K31" s="106">
        <f t="shared" si="4"/>
        <v>0</v>
      </c>
      <c r="L31" s="176">
        <v>2.1</v>
      </c>
      <c r="M31" s="177">
        <f t="shared" si="1"/>
        <v>8.4</v>
      </c>
      <c r="N31" s="55"/>
    </row>
    <row r="32" spans="1:14" s="4" customFormat="1" ht="15">
      <c r="A32" s="24"/>
      <c r="B32" s="21" t="s">
        <v>160</v>
      </c>
      <c r="C32" s="38" t="s">
        <v>161</v>
      </c>
      <c r="D32" s="98" t="s">
        <v>59</v>
      </c>
      <c r="E32" s="99">
        <v>4</v>
      </c>
      <c r="F32" s="387">
        <v>0</v>
      </c>
      <c r="G32" s="388">
        <v>0</v>
      </c>
      <c r="H32" s="106">
        <f t="shared" si="2"/>
        <v>0</v>
      </c>
      <c r="I32" s="107">
        <f t="shared" si="3"/>
        <v>0</v>
      </c>
      <c r="J32" s="108">
        <f t="shared" si="0"/>
        <v>0</v>
      </c>
      <c r="K32" s="106">
        <f t="shared" si="4"/>
        <v>0</v>
      </c>
      <c r="L32" s="176">
        <v>1.9</v>
      </c>
      <c r="M32" s="177">
        <f t="shared" si="1"/>
        <v>7.6</v>
      </c>
      <c r="N32" s="55"/>
    </row>
    <row r="33" spans="1:14" s="4" customFormat="1" ht="15">
      <c r="A33" s="23"/>
      <c r="B33" s="21" t="s">
        <v>162</v>
      </c>
      <c r="C33" s="38" t="s">
        <v>163</v>
      </c>
      <c r="D33" s="98" t="s">
        <v>59</v>
      </c>
      <c r="E33" s="99">
        <v>8</v>
      </c>
      <c r="F33" s="387">
        <v>0</v>
      </c>
      <c r="G33" s="388">
        <v>0</v>
      </c>
      <c r="H33" s="106">
        <f t="shared" si="2"/>
        <v>0</v>
      </c>
      <c r="I33" s="107">
        <f t="shared" si="3"/>
        <v>0</v>
      </c>
      <c r="J33" s="108">
        <f t="shared" si="0"/>
        <v>0</v>
      </c>
      <c r="K33" s="106">
        <f t="shared" si="4"/>
        <v>0</v>
      </c>
      <c r="L33" s="176">
        <v>0.68</v>
      </c>
      <c r="M33" s="177">
        <f t="shared" si="1"/>
        <v>5.44</v>
      </c>
      <c r="N33" s="55"/>
    </row>
    <row r="34" spans="1:14" s="4" customFormat="1" ht="15">
      <c r="A34" s="24"/>
      <c r="B34" s="21" t="s">
        <v>164</v>
      </c>
      <c r="C34" s="38" t="s">
        <v>165</v>
      </c>
      <c r="D34" s="98" t="s">
        <v>59</v>
      </c>
      <c r="E34" s="99">
        <v>2</v>
      </c>
      <c r="F34" s="387">
        <v>0</v>
      </c>
      <c r="G34" s="388">
        <v>0</v>
      </c>
      <c r="H34" s="106">
        <f t="shared" si="2"/>
        <v>0</v>
      </c>
      <c r="I34" s="107">
        <f t="shared" si="3"/>
        <v>0</v>
      </c>
      <c r="J34" s="108">
        <f t="shared" si="0"/>
        <v>0</v>
      </c>
      <c r="K34" s="106">
        <f t="shared" si="4"/>
        <v>0</v>
      </c>
      <c r="L34" s="176">
        <v>1.23</v>
      </c>
      <c r="M34" s="177">
        <f t="shared" si="1"/>
        <v>2.46</v>
      </c>
      <c r="N34" s="55"/>
    </row>
    <row r="35" spans="1:14" s="4" customFormat="1" ht="15">
      <c r="A35" s="23"/>
      <c r="B35" s="21" t="s">
        <v>166</v>
      </c>
      <c r="C35" s="38" t="s">
        <v>167</v>
      </c>
      <c r="D35" s="98" t="s">
        <v>59</v>
      </c>
      <c r="E35" s="99">
        <v>2</v>
      </c>
      <c r="F35" s="387">
        <v>0</v>
      </c>
      <c r="G35" s="388">
        <v>0</v>
      </c>
      <c r="H35" s="106">
        <f t="shared" si="2"/>
        <v>0</v>
      </c>
      <c r="I35" s="107">
        <f t="shared" si="3"/>
        <v>0</v>
      </c>
      <c r="J35" s="108">
        <f t="shared" si="0"/>
        <v>0</v>
      </c>
      <c r="K35" s="106">
        <f t="shared" si="4"/>
        <v>0</v>
      </c>
      <c r="L35" s="176">
        <v>2.3</v>
      </c>
      <c r="M35" s="177">
        <f t="shared" si="1"/>
        <v>4.6</v>
      </c>
      <c r="N35" s="55"/>
    </row>
    <row r="36" spans="1:14" s="4" customFormat="1" ht="15">
      <c r="A36" s="24"/>
      <c r="B36" s="21" t="s">
        <v>168</v>
      </c>
      <c r="C36" s="38" t="s">
        <v>169</v>
      </c>
      <c r="D36" s="98" t="s">
        <v>59</v>
      </c>
      <c r="E36" s="99">
        <v>2</v>
      </c>
      <c r="F36" s="387">
        <v>0</v>
      </c>
      <c r="G36" s="388">
        <v>0</v>
      </c>
      <c r="H36" s="106">
        <f t="shared" si="2"/>
        <v>0</v>
      </c>
      <c r="I36" s="107">
        <f t="shared" si="3"/>
        <v>0</v>
      </c>
      <c r="J36" s="108">
        <f t="shared" si="0"/>
        <v>0</v>
      </c>
      <c r="K36" s="106">
        <f t="shared" si="4"/>
        <v>0</v>
      </c>
      <c r="L36" s="176">
        <v>49.9</v>
      </c>
      <c r="M36" s="177">
        <f t="shared" si="1"/>
        <v>99.8</v>
      </c>
      <c r="N36" s="55"/>
    </row>
    <row r="37" spans="1:14" s="4" customFormat="1" ht="15">
      <c r="A37" s="24"/>
      <c r="B37" s="21"/>
      <c r="C37" s="38"/>
      <c r="D37" s="98"/>
      <c r="E37" s="99"/>
      <c r="F37" s="106"/>
      <c r="G37" s="106"/>
      <c r="H37" s="106"/>
      <c r="I37" s="107"/>
      <c r="J37" s="108"/>
      <c r="K37" s="106"/>
      <c r="L37" s="176"/>
      <c r="M37" s="177"/>
      <c r="N37" s="55"/>
    </row>
    <row r="38" spans="1:14" s="4" customFormat="1" ht="15">
      <c r="A38" s="23"/>
      <c r="B38" s="132"/>
      <c r="C38" s="38" t="s">
        <v>170</v>
      </c>
      <c r="D38" s="98"/>
      <c r="E38" s="99"/>
      <c r="F38" s="106"/>
      <c r="G38" s="106"/>
      <c r="H38" s="106"/>
      <c r="I38" s="107"/>
      <c r="J38" s="108"/>
      <c r="K38" s="106"/>
      <c r="L38" s="176"/>
      <c r="M38" s="177"/>
      <c r="N38" s="55"/>
    </row>
    <row r="39" spans="1:14" s="4" customFormat="1" ht="15.75" thickBot="1">
      <c r="A39" s="35"/>
      <c r="B39" s="40"/>
      <c r="C39" s="41"/>
      <c r="D39" s="111"/>
      <c r="E39" s="112"/>
      <c r="F39" s="113"/>
      <c r="G39" s="113"/>
      <c r="H39" s="113"/>
      <c r="I39" s="114"/>
      <c r="J39" s="115"/>
      <c r="K39" s="116"/>
      <c r="L39" s="160"/>
      <c r="M39" s="180"/>
      <c r="N39" s="55"/>
    </row>
    <row r="40" spans="1:14" s="121" customFormat="1" ht="15.75" thickBot="1">
      <c r="A40" s="16"/>
      <c r="B40" s="17">
        <v>4</v>
      </c>
      <c r="C40" s="26" t="s">
        <v>98</v>
      </c>
      <c r="D40" s="119"/>
      <c r="E40" s="70"/>
      <c r="F40" s="72"/>
      <c r="G40" s="72"/>
      <c r="H40" s="71"/>
      <c r="I40" s="71">
        <f>SUM(I41:I45)</f>
        <v>0</v>
      </c>
      <c r="J40" s="71">
        <f>SUM(J41:J45)</f>
        <v>0</v>
      </c>
      <c r="K40" s="71">
        <f>SUM(K41:K45)</f>
        <v>0</v>
      </c>
      <c r="L40" s="72"/>
      <c r="M40" s="173">
        <f>SUBTOTAL(9,M41:M45)</f>
        <v>70.9</v>
      </c>
      <c r="N40" s="120"/>
    </row>
    <row r="41" spans="1:14" s="4" customFormat="1" ht="15">
      <c r="A41" s="27"/>
      <c r="B41" s="21" t="s">
        <v>114</v>
      </c>
      <c r="C41" s="37" t="s">
        <v>171</v>
      </c>
      <c r="D41" s="122" t="s">
        <v>50</v>
      </c>
      <c r="E41" s="123">
        <v>5</v>
      </c>
      <c r="F41" s="385">
        <v>0</v>
      </c>
      <c r="G41" s="386">
        <v>0</v>
      </c>
      <c r="H41" s="100">
        <f>F41+G41</f>
        <v>0</v>
      </c>
      <c r="I41" s="101">
        <f>E41*F41</f>
        <v>0</v>
      </c>
      <c r="J41" s="102">
        <f>E41*G41</f>
        <v>0</v>
      </c>
      <c r="K41" s="103">
        <f>I41+J41</f>
        <v>0</v>
      </c>
      <c r="L41" s="181">
        <v>12.2</v>
      </c>
      <c r="M41" s="175">
        <f>PRODUCT(E41,L41)</f>
        <v>61</v>
      </c>
      <c r="N41" s="55"/>
    </row>
    <row r="42" spans="1:14" s="4" customFormat="1" ht="15">
      <c r="A42" s="23"/>
      <c r="B42" s="21" t="s">
        <v>117</v>
      </c>
      <c r="C42" s="37" t="s">
        <v>172</v>
      </c>
      <c r="D42" s="125" t="s">
        <v>59</v>
      </c>
      <c r="E42" s="99">
        <v>3</v>
      </c>
      <c r="F42" s="387">
        <v>0</v>
      </c>
      <c r="G42" s="388">
        <v>0</v>
      </c>
      <c r="H42" s="106">
        <f>F42+G42</f>
        <v>0</v>
      </c>
      <c r="I42" s="107">
        <f>E42*F42</f>
        <v>0</v>
      </c>
      <c r="J42" s="108">
        <f>E42*G42</f>
        <v>0</v>
      </c>
      <c r="K42" s="106">
        <f>I42+J42</f>
        <v>0</v>
      </c>
      <c r="L42" s="127">
        <v>2.3</v>
      </c>
      <c r="M42" s="182">
        <f>PRODUCT(E42,L42)</f>
        <v>6.8999999999999995</v>
      </c>
      <c r="N42" s="55"/>
    </row>
    <row r="43" spans="1:14" s="4" customFormat="1" ht="15">
      <c r="A43" s="23"/>
      <c r="B43" s="21" t="s">
        <v>173</v>
      </c>
      <c r="C43" s="37" t="s">
        <v>174</v>
      </c>
      <c r="D43" s="125" t="s">
        <v>59</v>
      </c>
      <c r="E43" s="99">
        <v>6</v>
      </c>
      <c r="F43" s="387">
        <v>0</v>
      </c>
      <c r="G43" s="388">
        <v>0</v>
      </c>
      <c r="H43" s="106">
        <f>F43+G43</f>
        <v>0</v>
      </c>
      <c r="I43" s="107">
        <f>E43*F43</f>
        <v>0</v>
      </c>
      <c r="J43" s="108">
        <f>E43*G43</f>
        <v>0</v>
      </c>
      <c r="K43" s="106">
        <f>I43+J43</f>
        <v>0</v>
      </c>
      <c r="L43" s="107">
        <v>0.5</v>
      </c>
      <c r="M43" s="182">
        <f>PRODUCT(E43,L43)</f>
        <v>3</v>
      </c>
      <c r="N43" s="55"/>
    </row>
    <row r="44" spans="1:14" s="4" customFormat="1" ht="15">
      <c r="A44" s="23"/>
      <c r="B44" s="132"/>
      <c r="C44" s="37"/>
      <c r="D44" s="125"/>
      <c r="E44" s="99"/>
      <c r="F44" s="106"/>
      <c r="G44" s="106"/>
      <c r="H44" s="106"/>
      <c r="I44" s="107"/>
      <c r="J44" s="108"/>
      <c r="K44" s="106"/>
      <c r="L44" s="107"/>
      <c r="M44" s="177"/>
      <c r="N44" s="55"/>
    </row>
    <row r="45" spans="1:14" s="4" customFormat="1" ht="15.75" thickBot="1">
      <c r="A45" s="24"/>
      <c r="B45" s="133"/>
      <c r="C45" s="134"/>
      <c r="D45" s="135"/>
      <c r="E45" s="136"/>
      <c r="F45" s="137"/>
      <c r="G45" s="113"/>
      <c r="H45" s="113"/>
      <c r="I45" s="114"/>
      <c r="J45" s="113"/>
      <c r="K45" s="113"/>
      <c r="L45" s="189"/>
      <c r="M45" s="180"/>
      <c r="N45" s="55"/>
    </row>
    <row r="46" spans="1:14" s="121" customFormat="1" ht="15.75" thickBot="1">
      <c r="A46" s="16"/>
      <c r="B46" s="17">
        <v>5</v>
      </c>
      <c r="C46" s="26" t="s">
        <v>113</v>
      </c>
      <c r="D46" s="119"/>
      <c r="E46" s="70"/>
      <c r="F46" s="72"/>
      <c r="G46" s="72"/>
      <c r="H46" s="71"/>
      <c r="I46" s="71">
        <f>SUM(I47:I51)</f>
        <v>0</v>
      </c>
      <c r="J46" s="71">
        <f>SUM(J47:J51)</f>
        <v>0</v>
      </c>
      <c r="K46" s="71">
        <f>SUM(K47:K51)</f>
        <v>0</v>
      </c>
      <c r="L46" s="72"/>
      <c r="M46" s="173"/>
      <c r="N46" s="120"/>
    </row>
    <row r="47" spans="1:14" s="4" customFormat="1" ht="15">
      <c r="A47" s="24"/>
      <c r="B47" s="140" t="s">
        <v>175</v>
      </c>
      <c r="C47" s="141" t="s">
        <v>115</v>
      </c>
      <c r="D47" s="142" t="s">
        <v>116</v>
      </c>
      <c r="E47" s="136">
        <v>18</v>
      </c>
      <c r="F47" s="385">
        <v>0</v>
      </c>
      <c r="G47" s="386">
        <v>0</v>
      </c>
      <c r="H47" s="143">
        <f>F47+G47</f>
        <v>0</v>
      </c>
      <c r="I47" s="144">
        <f>E47*F47</f>
        <v>0</v>
      </c>
      <c r="J47" s="145">
        <f>E47*G47</f>
        <v>0</v>
      </c>
      <c r="K47" s="146">
        <f>I47+J47</f>
        <v>0</v>
      </c>
      <c r="L47" s="174"/>
      <c r="M47" s="183"/>
      <c r="N47" s="55"/>
    </row>
    <row r="48" spans="1:14" s="4" customFormat="1" ht="15">
      <c r="A48" s="23"/>
      <c r="B48" s="97" t="s">
        <v>176</v>
      </c>
      <c r="C48" s="157" t="s">
        <v>118</v>
      </c>
      <c r="D48" s="98" t="s">
        <v>116</v>
      </c>
      <c r="E48" s="99">
        <v>3</v>
      </c>
      <c r="F48" s="387">
        <v>0</v>
      </c>
      <c r="G48" s="388">
        <v>0</v>
      </c>
      <c r="H48" s="106">
        <f>F48+G48</f>
        <v>0</v>
      </c>
      <c r="I48" s="176">
        <f>E48*F48</f>
        <v>0</v>
      </c>
      <c r="J48" s="108">
        <f>E48*G48</f>
        <v>0</v>
      </c>
      <c r="K48" s="185">
        <f>I48+J48</f>
        <v>0</v>
      </c>
      <c r="L48" s="176"/>
      <c r="M48" s="177"/>
      <c r="N48" s="55"/>
    </row>
    <row r="49" spans="1:14" s="4" customFormat="1" ht="15">
      <c r="A49" s="23"/>
      <c r="B49" s="97"/>
      <c r="C49" s="157"/>
      <c r="D49" s="98"/>
      <c r="E49" s="99"/>
      <c r="F49" s="106"/>
      <c r="G49" s="106"/>
      <c r="H49" s="106"/>
      <c r="I49" s="176"/>
      <c r="J49" s="108"/>
      <c r="K49" s="185"/>
      <c r="L49" s="176"/>
      <c r="M49" s="177"/>
      <c r="N49" s="55"/>
    </row>
    <row r="50" spans="1:14" s="4" customFormat="1" ht="15">
      <c r="A50" s="23"/>
      <c r="B50" s="97"/>
      <c r="C50" s="157"/>
      <c r="D50" s="98"/>
      <c r="E50" s="99"/>
      <c r="F50" s="106"/>
      <c r="G50" s="106"/>
      <c r="H50" s="106"/>
      <c r="I50" s="176"/>
      <c r="J50" s="108"/>
      <c r="K50" s="185"/>
      <c r="L50" s="176"/>
      <c r="M50" s="177"/>
      <c r="N50" s="55"/>
    </row>
    <row r="51" spans="1:14" s="4" customFormat="1" ht="15.75" thickBot="1">
      <c r="A51" s="35"/>
      <c r="B51" s="158"/>
      <c r="C51" s="159"/>
      <c r="D51" s="111"/>
      <c r="E51" s="112"/>
      <c r="F51" s="113"/>
      <c r="G51" s="113"/>
      <c r="H51" s="113"/>
      <c r="I51" s="160"/>
      <c r="J51" s="161"/>
      <c r="K51" s="116"/>
      <c r="L51" s="160"/>
      <c r="M51" s="180"/>
      <c r="N51" s="55"/>
    </row>
    <row r="52" spans="1:14" s="4" customFormat="1" ht="15">
      <c r="A52" s="29"/>
      <c r="B52" s="30"/>
      <c r="C52" s="30"/>
      <c r="D52" s="31"/>
      <c r="E52" s="168"/>
      <c r="F52" s="169"/>
      <c r="G52" s="169"/>
      <c r="H52" s="170"/>
      <c r="I52" s="170"/>
      <c r="J52" s="170"/>
      <c r="K52" s="170"/>
      <c r="L52" s="170"/>
      <c r="M52" s="170"/>
      <c r="N52" s="55"/>
    </row>
    <row r="53" spans="1:14" s="4" customFormat="1" ht="15">
      <c r="A53" s="29"/>
      <c r="B53" s="30"/>
      <c r="C53" s="163"/>
      <c r="D53" s="164"/>
      <c r="E53" s="165"/>
      <c r="F53" s="169"/>
      <c r="G53" s="169"/>
      <c r="H53" s="170"/>
      <c r="I53" s="170"/>
      <c r="J53" s="170"/>
      <c r="K53" s="170"/>
      <c r="L53" s="170"/>
      <c r="M53" s="170"/>
      <c r="N53" s="55"/>
    </row>
    <row r="54" spans="1:14" s="4" customFormat="1" ht="15">
      <c r="A54" s="29"/>
      <c r="B54" s="30"/>
      <c r="C54" s="163"/>
      <c r="D54" s="164"/>
      <c r="E54" s="165"/>
      <c r="F54" s="169"/>
      <c r="G54" s="169"/>
      <c r="H54" s="170"/>
      <c r="I54" s="170"/>
      <c r="J54" s="170"/>
      <c r="K54" s="170"/>
      <c r="L54" s="170"/>
      <c r="M54" s="170"/>
      <c r="N54" s="55"/>
    </row>
    <row r="55" spans="1:14" s="4" customFormat="1" ht="15">
      <c r="A55" s="29"/>
      <c r="B55" s="30"/>
      <c r="C55" s="163"/>
      <c r="D55" s="164"/>
      <c r="E55" s="165"/>
      <c r="F55" s="169"/>
      <c r="G55" s="169"/>
      <c r="H55" s="170"/>
      <c r="I55" s="170"/>
      <c r="J55" s="170"/>
      <c r="K55" s="170"/>
      <c r="L55" s="170"/>
      <c r="M55" s="170"/>
      <c r="N55" s="55"/>
    </row>
    <row r="56" spans="1:14" s="4" customFormat="1" ht="15">
      <c r="A56" s="29"/>
      <c r="B56" s="30"/>
      <c r="C56" s="163"/>
      <c r="D56" s="164"/>
      <c r="E56" s="165"/>
      <c r="F56" s="169"/>
      <c r="G56" s="169"/>
      <c r="H56" s="170"/>
      <c r="I56" s="170"/>
      <c r="J56" s="170"/>
      <c r="K56" s="170"/>
      <c r="L56" s="170"/>
      <c r="M56" s="170"/>
      <c r="N56" s="55"/>
    </row>
    <row r="57" spans="1:14" s="4" customFormat="1" ht="15">
      <c r="A57" s="29"/>
      <c r="B57" s="30"/>
      <c r="C57" s="163"/>
      <c r="D57" s="164"/>
      <c r="E57" s="165"/>
      <c r="F57" s="169"/>
      <c r="G57" s="169"/>
      <c r="H57" s="170"/>
      <c r="I57" s="170"/>
      <c r="J57" s="170"/>
      <c r="K57" s="170"/>
      <c r="L57" s="170"/>
      <c r="M57" s="170"/>
      <c r="N57" s="55"/>
    </row>
    <row r="58" spans="1:14" s="4" customFormat="1" ht="15">
      <c r="A58" s="29"/>
      <c r="B58" s="30"/>
      <c r="C58" s="163"/>
      <c r="D58" s="164"/>
      <c r="E58" s="165"/>
      <c r="F58" s="169"/>
      <c r="G58" s="169"/>
      <c r="H58" s="170"/>
      <c r="I58" s="170"/>
      <c r="J58" s="170"/>
      <c r="K58" s="170"/>
      <c r="L58" s="170"/>
      <c r="M58" s="170"/>
      <c r="N58" s="55"/>
    </row>
    <row r="59" spans="1:14" s="4" customFormat="1" ht="15">
      <c r="A59" s="29"/>
      <c r="B59" s="30"/>
      <c r="C59" s="30"/>
      <c r="D59" s="31"/>
      <c r="E59" s="168"/>
      <c r="F59" s="169"/>
      <c r="G59" s="169"/>
      <c r="H59" s="170"/>
      <c r="I59" s="170"/>
      <c r="J59" s="170"/>
      <c r="K59" s="170"/>
      <c r="L59" s="170"/>
      <c r="M59" s="170"/>
      <c r="N59" s="55"/>
    </row>
    <row r="60" spans="1:14" s="4" customFormat="1" ht="15">
      <c r="A60" s="29"/>
      <c r="B60" s="30"/>
      <c r="C60" s="30"/>
      <c r="D60" s="31"/>
      <c r="E60" s="168"/>
      <c r="F60" s="169"/>
      <c r="G60" s="169"/>
      <c r="H60" s="170"/>
      <c r="I60" s="170"/>
      <c r="J60" s="170"/>
      <c r="K60" s="170"/>
      <c r="L60" s="170"/>
      <c r="M60" s="170"/>
      <c r="N60" s="55"/>
    </row>
    <row r="61" spans="1:14" s="4" customFormat="1" ht="15">
      <c r="A61" s="29"/>
      <c r="B61" s="30"/>
      <c r="C61" s="30"/>
      <c r="D61" s="31"/>
      <c r="E61" s="168"/>
      <c r="F61" s="169"/>
      <c r="G61" s="169"/>
      <c r="H61" s="170"/>
      <c r="I61" s="170"/>
      <c r="J61" s="170"/>
      <c r="K61" s="170"/>
      <c r="L61" s="170"/>
      <c r="M61" s="170"/>
      <c r="N61" s="55"/>
    </row>
    <row r="62" spans="1:14" s="4" customFormat="1" ht="15">
      <c r="A62" s="29"/>
      <c r="B62" s="30"/>
      <c r="C62" s="30"/>
      <c r="D62" s="31"/>
      <c r="E62" s="168"/>
      <c r="F62" s="169"/>
      <c r="G62" s="169"/>
      <c r="H62" s="170"/>
      <c r="I62" s="170"/>
      <c r="J62" s="170"/>
      <c r="K62" s="170"/>
      <c r="L62" s="170"/>
      <c r="M62" s="170"/>
      <c r="N62" s="55"/>
    </row>
    <row r="63" spans="1:14" s="4" customFormat="1" ht="15">
      <c r="A63" s="29"/>
      <c r="B63" s="30"/>
      <c r="C63" s="30"/>
      <c r="D63" s="31"/>
      <c r="E63" s="168"/>
      <c r="F63" s="169"/>
      <c r="G63" s="169"/>
      <c r="H63" s="170"/>
      <c r="I63" s="170"/>
      <c r="J63" s="170"/>
      <c r="K63" s="170"/>
      <c r="L63" s="170"/>
      <c r="M63" s="170"/>
      <c r="N63" s="55"/>
    </row>
    <row r="64" spans="1:14" s="4" customFormat="1" ht="15">
      <c r="A64" s="29"/>
      <c r="B64" s="30"/>
      <c r="C64" s="30"/>
      <c r="D64" s="31"/>
      <c r="E64" s="168"/>
      <c r="F64" s="169"/>
      <c r="G64" s="169"/>
      <c r="H64" s="170"/>
      <c r="I64" s="170"/>
      <c r="J64" s="170"/>
      <c r="K64" s="170"/>
      <c r="L64" s="170"/>
      <c r="M64" s="170"/>
      <c r="N64" s="55"/>
    </row>
    <row r="65" spans="1:14" s="4" customFormat="1" ht="15">
      <c r="A65" s="29"/>
      <c r="B65" s="30"/>
      <c r="C65" s="30"/>
      <c r="D65" s="31"/>
      <c r="E65" s="168"/>
      <c r="F65" s="169"/>
      <c r="G65" s="169"/>
      <c r="H65" s="170"/>
      <c r="I65" s="170"/>
      <c r="J65" s="170"/>
      <c r="K65" s="170"/>
      <c r="L65" s="170"/>
      <c r="M65" s="170"/>
      <c r="N65" s="55"/>
    </row>
    <row r="66" spans="1:14" s="4" customFormat="1" ht="15">
      <c r="A66" s="29"/>
      <c r="B66" s="30"/>
      <c r="C66" s="30"/>
      <c r="D66" s="31"/>
      <c r="E66" s="168"/>
      <c r="F66" s="169"/>
      <c r="G66" s="169"/>
      <c r="H66" s="170"/>
      <c r="I66" s="170"/>
      <c r="J66" s="170"/>
      <c r="K66" s="170"/>
      <c r="L66" s="170"/>
      <c r="M66" s="170"/>
      <c r="N66" s="55"/>
    </row>
    <row r="67" spans="1:14" s="4" customFormat="1" ht="15">
      <c r="A67" s="29"/>
      <c r="B67" s="30"/>
      <c r="C67" s="30"/>
      <c r="D67" s="31"/>
      <c r="E67" s="168"/>
      <c r="F67" s="169"/>
      <c r="G67" s="169"/>
      <c r="H67" s="170"/>
      <c r="I67" s="170"/>
      <c r="J67" s="170"/>
      <c r="K67" s="170"/>
      <c r="L67" s="170"/>
      <c r="M67" s="170"/>
      <c r="N67" s="55"/>
    </row>
    <row r="68" spans="1:14" s="4" customFormat="1" ht="15">
      <c r="A68" s="29"/>
      <c r="B68" s="30"/>
      <c r="C68" s="30"/>
      <c r="D68" s="31"/>
      <c r="E68" s="168"/>
      <c r="F68" s="169"/>
      <c r="G68" s="169"/>
      <c r="H68" s="170"/>
      <c r="I68" s="170"/>
      <c r="J68" s="170"/>
      <c r="K68" s="170"/>
      <c r="L68" s="170"/>
      <c r="M68" s="170"/>
      <c r="N68" s="55"/>
    </row>
    <row r="69" spans="1:14" s="4" customFormat="1" ht="15">
      <c r="A69" s="29"/>
      <c r="B69" s="30"/>
      <c r="C69" s="30"/>
      <c r="D69" s="31"/>
      <c r="E69" s="168"/>
      <c r="F69" s="169"/>
      <c r="G69" s="169"/>
      <c r="H69" s="170"/>
      <c r="I69" s="170"/>
      <c r="J69" s="170"/>
      <c r="K69" s="170"/>
      <c r="L69" s="170"/>
      <c r="M69" s="170"/>
      <c r="N69" s="55"/>
    </row>
    <row r="70" spans="1:14" s="4" customFormat="1" ht="15">
      <c r="A70" s="29"/>
      <c r="B70" s="30"/>
      <c r="C70" s="30"/>
      <c r="D70" s="31"/>
      <c r="E70" s="168"/>
      <c r="F70" s="169"/>
      <c r="G70" s="169"/>
      <c r="H70" s="170"/>
      <c r="I70" s="170"/>
      <c r="J70" s="170"/>
      <c r="K70" s="170"/>
      <c r="L70" s="170"/>
      <c r="M70" s="170"/>
      <c r="N70" s="55"/>
    </row>
    <row r="71" spans="1:14" s="4" customFormat="1" ht="15">
      <c r="A71" s="29"/>
      <c r="B71" s="30"/>
      <c r="C71" s="30"/>
      <c r="D71" s="31"/>
      <c r="E71" s="168"/>
      <c r="F71" s="169"/>
      <c r="G71" s="169"/>
      <c r="H71" s="170"/>
      <c r="I71" s="170"/>
      <c r="J71" s="170"/>
      <c r="K71" s="170"/>
      <c r="L71" s="170"/>
      <c r="M71" s="170"/>
      <c r="N71" s="55"/>
    </row>
    <row r="72" spans="1:14" s="4" customFormat="1" ht="15">
      <c r="A72" s="29"/>
      <c r="B72" s="30"/>
      <c r="C72" s="30"/>
      <c r="D72" s="31"/>
      <c r="E72" s="168"/>
      <c r="F72" s="169"/>
      <c r="G72" s="169"/>
      <c r="H72" s="170"/>
      <c r="I72" s="170"/>
      <c r="J72" s="170"/>
      <c r="K72" s="170"/>
      <c r="L72" s="170"/>
      <c r="M72" s="170"/>
      <c r="N72" s="55"/>
    </row>
    <row r="73" spans="1:14" s="4" customFormat="1" ht="15">
      <c r="A73" s="29"/>
      <c r="B73" s="30"/>
      <c r="C73" s="30"/>
      <c r="D73" s="31"/>
      <c r="E73" s="168"/>
      <c r="F73" s="169"/>
      <c r="G73" s="169"/>
      <c r="H73" s="170"/>
      <c r="I73" s="170"/>
      <c r="J73" s="170"/>
      <c r="K73" s="170"/>
      <c r="L73" s="170"/>
      <c r="M73" s="170"/>
      <c r="N73" s="55"/>
    </row>
    <row r="74" spans="1:14" s="4" customFormat="1" ht="15">
      <c r="A74" s="29"/>
      <c r="B74" s="30"/>
      <c r="C74" s="30"/>
      <c r="D74" s="31"/>
      <c r="E74" s="168"/>
      <c r="F74" s="169"/>
      <c r="G74" s="169"/>
      <c r="H74" s="170"/>
      <c r="I74" s="170"/>
      <c r="J74" s="170"/>
      <c r="K74" s="170"/>
      <c r="L74" s="170"/>
      <c r="M74" s="170"/>
      <c r="N74" s="55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3" r:id="rId1"/>
  <rowBreaks count="1" manualBreakCount="1">
    <brk id="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57421875" style="29" customWidth="1"/>
    <col min="2" max="2" width="8.7109375" style="30" customWidth="1"/>
    <col min="3" max="3" width="48.00390625" style="30" customWidth="1"/>
    <col min="4" max="4" width="5.28125" style="31" customWidth="1"/>
    <col min="5" max="5" width="8.7109375" style="168" customWidth="1"/>
    <col min="6" max="7" width="10.7109375" style="169" customWidth="1"/>
    <col min="8" max="10" width="10.7109375" style="170" customWidth="1"/>
    <col min="11" max="11" width="12.140625" style="170" customWidth="1"/>
    <col min="12" max="13" width="8.7109375" style="170" customWidth="1"/>
    <col min="14" max="14" width="4.7109375" style="28" customWidth="1"/>
    <col min="15" max="16384" width="9.00390625" style="28" customWidth="1"/>
  </cols>
  <sheetData>
    <row r="1" spans="1:13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</row>
    <row r="2" spans="1:13" s="4" customFormat="1" ht="15">
      <c r="A2" s="2" t="s">
        <v>2</v>
      </c>
      <c r="B2" s="2"/>
      <c r="C2" s="5" t="e">
        <f>NazevZakazky</f>
        <v>#REF!</v>
      </c>
      <c r="D2" s="3"/>
      <c r="E2" s="53"/>
      <c r="F2" s="54"/>
      <c r="G2" s="54"/>
      <c r="H2" s="2"/>
      <c r="I2" s="2"/>
      <c r="J2" s="2"/>
      <c r="K2" s="2"/>
      <c r="L2" s="2"/>
      <c r="M2" s="2"/>
    </row>
    <row r="3" spans="1:13" s="4" customFormat="1" ht="15">
      <c r="A3" s="2" t="s">
        <v>5</v>
      </c>
      <c r="B3" s="2"/>
      <c r="C3" s="5" t="str">
        <f>'[1]Titul'!D39</f>
        <v>D2. Dokumentace technických a technolo. zařízení</v>
      </c>
      <c r="D3" s="3"/>
      <c r="E3" s="53"/>
      <c r="F3" s="54"/>
      <c r="G3" s="54" t="s">
        <v>33</v>
      </c>
      <c r="H3" s="5" t="s">
        <v>34</v>
      </c>
      <c r="I3" s="2"/>
      <c r="J3" s="5"/>
      <c r="K3" s="5"/>
      <c r="L3" s="2"/>
      <c r="M3" s="2"/>
    </row>
    <row r="4" spans="1:13" s="4" customFormat="1" ht="15">
      <c r="A4" s="2" t="s">
        <v>6</v>
      </c>
      <c r="B4" s="2"/>
      <c r="C4" s="5" t="e">
        <f>DeleniObjektu</f>
        <v>#REF!</v>
      </c>
      <c r="D4" s="2" t="s">
        <v>177</v>
      </c>
      <c r="E4" s="53"/>
      <c r="F4" s="54"/>
      <c r="G4" s="54" t="s">
        <v>36</v>
      </c>
      <c r="H4" s="5" t="s">
        <v>37</v>
      </c>
      <c r="I4" s="2"/>
      <c r="J4" s="5">
        <v>0</v>
      </c>
      <c r="K4" s="5"/>
      <c r="L4" s="2"/>
      <c r="M4" s="2"/>
    </row>
    <row r="5" spans="1:13" s="4" customFormat="1" ht="15">
      <c r="A5" s="6" t="s">
        <v>7</v>
      </c>
      <c r="B5" s="7"/>
      <c r="C5" s="5" t="e">
        <f>NazevObjektu</f>
        <v>#REF!</v>
      </c>
      <c r="D5" s="3"/>
      <c r="E5" s="53"/>
      <c r="F5" s="54"/>
      <c r="G5" s="54"/>
      <c r="H5" s="2"/>
      <c r="I5" s="2"/>
      <c r="J5" s="2"/>
      <c r="K5" s="2"/>
      <c r="L5" s="2"/>
      <c r="M5" s="2"/>
    </row>
    <row r="6" spans="1:13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57" t="s">
        <v>40</v>
      </c>
      <c r="G6" s="57" t="s">
        <v>41</v>
      </c>
      <c r="H6" s="9" t="s">
        <v>42</v>
      </c>
      <c r="I6" s="57" t="s">
        <v>43</v>
      </c>
      <c r="J6" s="57" t="s">
        <v>44</v>
      </c>
      <c r="K6" s="9" t="s">
        <v>45</v>
      </c>
      <c r="L6" s="9" t="s">
        <v>46</v>
      </c>
      <c r="M6" s="9" t="s">
        <v>47</v>
      </c>
    </row>
    <row r="7" spans="1:13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</row>
    <row r="9" spans="1:13" s="15" customFormat="1" ht="12.75" thickBot="1">
      <c r="A9" s="13"/>
      <c r="B9" s="14"/>
      <c r="C9" s="14" t="s">
        <v>1</v>
      </c>
      <c r="D9" s="60"/>
      <c r="E9" s="61"/>
      <c r="F9" s="62"/>
      <c r="G9" s="63"/>
      <c r="H9" s="64"/>
      <c r="I9" s="65">
        <f>I10+I15+I35+I41</f>
        <v>0</v>
      </c>
      <c r="J9" s="65">
        <f>J10+J15+J35+J41</f>
        <v>0</v>
      </c>
      <c r="K9" s="66">
        <f>K10+K15+K35+K41</f>
        <v>0</v>
      </c>
      <c r="L9" s="63"/>
      <c r="M9" s="67">
        <f>M10+M15+M35</f>
        <v>726.76</v>
      </c>
    </row>
    <row r="10" spans="1:13" s="4" customFormat="1" ht="15.75" thickBot="1">
      <c r="A10" s="16"/>
      <c r="B10" s="17">
        <v>1</v>
      </c>
      <c r="C10" s="18" t="s">
        <v>48</v>
      </c>
      <c r="D10" s="69"/>
      <c r="E10" s="70"/>
      <c r="F10" s="71"/>
      <c r="G10" s="72"/>
      <c r="H10" s="73"/>
      <c r="I10" s="73">
        <f>SUM(I11:I14)</f>
        <v>0</v>
      </c>
      <c r="J10" s="73">
        <f>SUM(J11:J14)</f>
        <v>0</v>
      </c>
      <c r="K10" s="73">
        <f>SUM(K11:K14)</f>
        <v>0</v>
      </c>
      <c r="L10" s="72"/>
      <c r="M10" s="74">
        <f>SUM(M11:M12)</f>
        <v>3.8</v>
      </c>
    </row>
    <row r="11" spans="1:13" s="4" customFormat="1" ht="15">
      <c r="A11" s="19"/>
      <c r="B11" s="36" t="s">
        <v>8</v>
      </c>
      <c r="C11" s="37" t="s">
        <v>85</v>
      </c>
      <c r="D11" s="75" t="s">
        <v>59</v>
      </c>
      <c r="E11" s="77">
        <v>2</v>
      </c>
      <c r="F11" s="385">
        <v>0</v>
      </c>
      <c r="G11" s="386">
        <v>0</v>
      </c>
      <c r="H11" s="78">
        <f>F11+G11</f>
        <v>0</v>
      </c>
      <c r="I11" s="79">
        <f>E11*F11</f>
        <v>0</v>
      </c>
      <c r="J11" s="80">
        <f>E11*G11</f>
        <v>0</v>
      </c>
      <c r="K11" s="81">
        <f>I11+J11</f>
        <v>0</v>
      </c>
      <c r="L11" s="186">
        <v>1.9</v>
      </c>
      <c r="M11" s="187">
        <f>PRODUCT(E11,L11)</f>
        <v>3.8</v>
      </c>
    </row>
    <row r="12" spans="1:13" s="4" customFormat="1" ht="15">
      <c r="A12" s="20"/>
      <c r="B12" s="32"/>
      <c r="C12" s="38"/>
      <c r="D12" s="84"/>
      <c r="E12" s="87"/>
      <c r="F12" s="86"/>
      <c r="G12" s="87"/>
      <c r="H12" s="87"/>
      <c r="I12" s="88"/>
      <c r="J12" s="89"/>
      <c r="K12" s="87"/>
      <c r="L12" s="171"/>
      <c r="M12" s="172"/>
    </row>
    <row r="13" spans="1:13" s="4" customFormat="1" ht="15">
      <c r="A13" s="20"/>
      <c r="B13" s="132"/>
      <c r="C13" s="38"/>
      <c r="D13" s="98"/>
      <c r="E13" s="106"/>
      <c r="F13" s="86"/>
      <c r="G13" s="87"/>
      <c r="H13" s="87"/>
      <c r="I13" s="88"/>
      <c r="J13" s="89"/>
      <c r="K13" s="87"/>
      <c r="L13" s="171"/>
      <c r="M13" s="172"/>
    </row>
    <row r="14" spans="1:13" s="4" customFormat="1" ht="15.75" thickBot="1">
      <c r="A14" s="23"/>
      <c r="B14" s="33"/>
      <c r="C14" s="22"/>
      <c r="D14" s="84"/>
      <c r="E14" s="87"/>
      <c r="F14" s="86"/>
      <c r="G14" s="92"/>
      <c r="H14" s="92"/>
      <c r="I14" s="88"/>
      <c r="J14" s="93"/>
      <c r="K14" s="94"/>
      <c r="L14" s="171"/>
      <c r="M14" s="188"/>
    </row>
    <row r="15" spans="1:13" s="4" customFormat="1" ht="15.75" thickBot="1">
      <c r="A15" s="16"/>
      <c r="B15" s="17">
        <v>2</v>
      </c>
      <c r="C15" s="18" t="s">
        <v>62</v>
      </c>
      <c r="D15" s="69"/>
      <c r="E15" s="71"/>
      <c r="F15" s="72"/>
      <c r="G15" s="72"/>
      <c r="H15" s="71"/>
      <c r="I15" s="71">
        <f>SUM(I16:I34)</f>
        <v>0</v>
      </c>
      <c r="J15" s="71">
        <f>SUM(J16:J34)</f>
        <v>0</v>
      </c>
      <c r="K15" s="71">
        <f>SUM(K16:K34)</f>
        <v>0</v>
      </c>
      <c r="L15" s="72"/>
      <c r="M15" s="173">
        <f>SUBTOTAL(9,M16:M34)</f>
        <v>350.74</v>
      </c>
    </row>
    <row r="16" spans="1:13" s="4" customFormat="1" ht="15">
      <c r="A16" s="23"/>
      <c r="B16" s="97" t="s">
        <v>12</v>
      </c>
      <c r="C16" s="39" t="s">
        <v>178</v>
      </c>
      <c r="D16" s="98" t="s">
        <v>59</v>
      </c>
      <c r="E16" s="106">
        <v>2</v>
      </c>
      <c r="F16" s="385">
        <v>0</v>
      </c>
      <c r="G16" s="386">
        <v>0</v>
      </c>
      <c r="H16" s="100">
        <f>F16+G16</f>
        <v>0</v>
      </c>
      <c r="I16" s="101">
        <f>E16*F16</f>
        <v>0</v>
      </c>
      <c r="J16" s="102">
        <f>E16*G16</f>
        <v>0</v>
      </c>
      <c r="K16" s="103">
        <f>I16+J16</f>
        <v>0</v>
      </c>
      <c r="L16" s="174">
        <v>12.6</v>
      </c>
      <c r="M16" s="175">
        <f aca="true" t="shared" si="0" ref="M16:M32">PRODUCT(E16,L16)</f>
        <v>25.2</v>
      </c>
    </row>
    <row r="17" spans="1:13" s="4" customFormat="1" ht="15">
      <c r="A17" s="24"/>
      <c r="B17" s="21" t="s">
        <v>13</v>
      </c>
      <c r="C17" s="38" t="s">
        <v>179</v>
      </c>
      <c r="D17" s="98" t="s">
        <v>50</v>
      </c>
      <c r="E17" s="106">
        <v>30</v>
      </c>
      <c r="F17" s="387">
        <v>0</v>
      </c>
      <c r="G17" s="388">
        <v>0</v>
      </c>
      <c r="H17" s="106">
        <f>F17+G17</f>
        <v>0</v>
      </c>
      <c r="I17" s="107">
        <f>E17*F17</f>
        <v>0</v>
      </c>
      <c r="J17" s="108">
        <f>E17*G17</f>
        <v>0</v>
      </c>
      <c r="K17" s="106">
        <f>I17+J17</f>
        <v>0</v>
      </c>
      <c r="L17" s="176">
        <v>7.57</v>
      </c>
      <c r="M17" s="177">
        <f t="shared" si="0"/>
        <v>227.10000000000002</v>
      </c>
    </row>
    <row r="18" spans="1:13" s="4" customFormat="1" ht="15">
      <c r="A18" s="24"/>
      <c r="B18" s="21" t="s">
        <v>14</v>
      </c>
      <c r="C18" s="38" t="s">
        <v>180</v>
      </c>
      <c r="D18" s="98" t="s">
        <v>50</v>
      </c>
      <c r="E18" s="106">
        <v>12</v>
      </c>
      <c r="F18" s="387">
        <v>0</v>
      </c>
      <c r="G18" s="388">
        <v>0</v>
      </c>
      <c r="H18" s="106">
        <f aca="true" t="shared" si="1" ref="H18:H32">F18+G18</f>
        <v>0</v>
      </c>
      <c r="I18" s="107">
        <f aca="true" t="shared" si="2" ref="I18:I32">E18*F18</f>
        <v>0</v>
      </c>
      <c r="J18" s="108">
        <f aca="true" t="shared" si="3" ref="J18:J32">E18*G18</f>
        <v>0</v>
      </c>
      <c r="K18" s="106">
        <f aca="true" t="shared" si="4" ref="K18:K32">I18+J18</f>
        <v>0</v>
      </c>
      <c r="L18" s="176">
        <v>4.11</v>
      </c>
      <c r="M18" s="177">
        <f t="shared" si="0"/>
        <v>49.32000000000001</v>
      </c>
    </row>
    <row r="19" spans="1:13" s="4" customFormat="1" ht="15">
      <c r="A19" s="23"/>
      <c r="B19" s="21" t="s">
        <v>66</v>
      </c>
      <c r="C19" s="38" t="s">
        <v>181</v>
      </c>
      <c r="D19" s="98" t="s">
        <v>59</v>
      </c>
      <c r="E19" s="106">
        <v>8</v>
      </c>
      <c r="F19" s="387">
        <v>0</v>
      </c>
      <c r="G19" s="388">
        <v>0</v>
      </c>
      <c r="H19" s="106">
        <f t="shared" si="1"/>
        <v>0</v>
      </c>
      <c r="I19" s="107">
        <f t="shared" si="2"/>
        <v>0</v>
      </c>
      <c r="J19" s="108">
        <f t="shared" si="3"/>
        <v>0</v>
      </c>
      <c r="K19" s="106">
        <f t="shared" si="4"/>
        <v>0</v>
      </c>
      <c r="L19" s="176">
        <v>1.42</v>
      </c>
      <c r="M19" s="177">
        <f t="shared" si="0"/>
        <v>11.36</v>
      </c>
    </row>
    <row r="20" spans="1:13" s="4" customFormat="1" ht="15">
      <c r="A20" s="24"/>
      <c r="B20" s="21" t="s">
        <v>68</v>
      </c>
      <c r="C20" s="38" t="s">
        <v>182</v>
      </c>
      <c r="D20" s="98" t="s">
        <v>59</v>
      </c>
      <c r="E20" s="106">
        <v>2</v>
      </c>
      <c r="F20" s="387">
        <v>0</v>
      </c>
      <c r="G20" s="388">
        <v>0</v>
      </c>
      <c r="H20" s="106">
        <f t="shared" si="1"/>
        <v>0</v>
      </c>
      <c r="I20" s="107">
        <f t="shared" si="2"/>
        <v>0</v>
      </c>
      <c r="J20" s="108">
        <f t="shared" si="3"/>
        <v>0</v>
      </c>
      <c r="K20" s="106">
        <f t="shared" si="4"/>
        <v>0</v>
      </c>
      <c r="L20" s="176">
        <v>0.71</v>
      </c>
      <c r="M20" s="177">
        <f t="shared" si="0"/>
        <v>1.42</v>
      </c>
    </row>
    <row r="21" spans="1:13" s="4" customFormat="1" ht="15">
      <c r="A21" s="24"/>
      <c r="B21" s="21" t="s">
        <v>70</v>
      </c>
      <c r="C21" s="38" t="s">
        <v>183</v>
      </c>
      <c r="D21" s="98" t="s">
        <v>59</v>
      </c>
      <c r="E21" s="106">
        <v>4</v>
      </c>
      <c r="F21" s="387">
        <v>0</v>
      </c>
      <c r="G21" s="388">
        <v>0</v>
      </c>
      <c r="H21" s="106">
        <f t="shared" si="1"/>
        <v>0</v>
      </c>
      <c r="I21" s="107">
        <f t="shared" si="2"/>
        <v>0</v>
      </c>
      <c r="J21" s="108">
        <f t="shared" si="3"/>
        <v>0</v>
      </c>
      <c r="K21" s="106">
        <f t="shared" si="4"/>
        <v>0</v>
      </c>
      <c r="L21" s="176">
        <v>0.45</v>
      </c>
      <c r="M21" s="177">
        <f>PRODUCT(E21,L21)</f>
        <v>1.8</v>
      </c>
    </row>
    <row r="22" spans="1:13" s="4" customFormat="1" ht="15">
      <c r="A22" s="24"/>
      <c r="B22" s="21" t="s">
        <v>72</v>
      </c>
      <c r="C22" s="38" t="s">
        <v>184</v>
      </c>
      <c r="D22" s="98" t="s">
        <v>59</v>
      </c>
      <c r="E22" s="106">
        <v>1</v>
      </c>
      <c r="F22" s="387">
        <v>0</v>
      </c>
      <c r="G22" s="388">
        <v>0</v>
      </c>
      <c r="H22" s="106">
        <f t="shared" si="1"/>
        <v>0</v>
      </c>
      <c r="I22" s="107">
        <f t="shared" si="2"/>
        <v>0</v>
      </c>
      <c r="J22" s="108">
        <f t="shared" si="3"/>
        <v>0</v>
      </c>
      <c r="K22" s="106">
        <f t="shared" si="4"/>
        <v>0</v>
      </c>
      <c r="L22" s="176">
        <v>0.22</v>
      </c>
      <c r="M22" s="177">
        <f>PRODUCT(E22,L22)</f>
        <v>0.22</v>
      </c>
    </row>
    <row r="23" spans="1:13" s="4" customFormat="1" ht="15">
      <c r="A23" s="23"/>
      <c r="B23" s="21" t="s">
        <v>74</v>
      </c>
      <c r="C23" s="38" t="s">
        <v>185</v>
      </c>
      <c r="D23" s="98" t="s">
        <v>59</v>
      </c>
      <c r="E23" s="106">
        <v>2</v>
      </c>
      <c r="F23" s="387">
        <v>0</v>
      </c>
      <c r="G23" s="388">
        <v>0</v>
      </c>
      <c r="H23" s="106">
        <f t="shared" si="1"/>
        <v>0</v>
      </c>
      <c r="I23" s="107">
        <f t="shared" si="2"/>
        <v>0</v>
      </c>
      <c r="J23" s="108">
        <f t="shared" si="3"/>
        <v>0</v>
      </c>
      <c r="K23" s="106">
        <f t="shared" si="4"/>
        <v>0</v>
      </c>
      <c r="L23" s="176">
        <v>2.71</v>
      </c>
      <c r="M23" s="177">
        <f t="shared" si="0"/>
        <v>5.42</v>
      </c>
    </row>
    <row r="24" spans="1:13" s="4" customFormat="1" ht="15">
      <c r="A24" s="24"/>
      <c r="B24" s="21" t="s">
        <v>76</v>
      </c>
      <c r="C24" s="38" t="s">
        <v>186</v>
      </c>
      <c r="D24" s="98" t="s">
        <v>59</v>
      </c>
      <c r="E24" s="106">
        <v>4</v>
      </c>
      <c r="F24" s="387">
        <v>0</v>
      </c>
      <c r="G24" s="388">
        <v>0</v>
      </c>
      <c r="H24" s="106">
        <f t="shared" si="1"/>
        <v>0</v>
      </c>
      <c r="I24" s="107">
        <f t="shared" si="2"/>
        <v>0</v>
      </c>
      <c r="J24" s="108">
        <f t="shared" si="3"/>
        <v>0</v>
      </c>
      <c r="K24" s="106">
        <f t="shared" si="4"/>
        <v>0</v>
      </c>
      <c r="L24" s="176">
        <v>2.55</v>
      </c>
      <c r="M24" s="177">
        <f t="shared" si="0"/>
        <v>10.2</v>
      </c>
    </row>
    <row r="25" spans="1:13" s="4" customFormat="1" ht="15">
      <c r="A25" s="23"/>
      <c r="B25" s="21" t="s">
        <v>78</v>
      </c>
      <c r="C25" s="38" t="s">
        <v>187</v>
      </c>
      <c r="D25" s="98" t="s">
        <v>59</v>
      </c>
      <c r="E25" s="106">
        <v>2</v>
      </c>
      <c r="F25" s="387">
        <v>0</v>
      </c>
      <c r="G25" s="388">
        <v>0</v>
      </c>
      <c r="H25" s="106">
        <f t="shared" si="1"/>
        <v>0</v>
      </c>
      <c r="I25" s="107">
        <f t="shared" si="2"/>
        <v>0</v>
      </c>
      <c r="J25" s="108">
        <f t="shared" si="3"/>
        <v>0</v>
      </c>
      <c r="K25" s="106">
        <f t="shared" si="4"/>
        <v>0</v>
      </c>
      <c r="L25" s="176">
        <v>1.7</v>
      </c>
      <c r="M25" s="177">
        <f t="shared" si="0"/>
        <v>3.4</v>
      </c>
    </row>
    <row r="26" spans="1:13" s="4" customFormat="1" ht="15">
      <c r="A26" s="24"/>
      <c r="B26" s="21" t="s">
        <v>80</v>
      </c>
      <c r="C26" s="38" t="s">
        <v>188</v>
      </c>
      <c r="D26" s="98" t="s">
        <v>59</v>
      </c>
      <c r="E26" s="106">
        <v>4</v>
      </c>
      <c r="F26" s="387">
        <v>0</v>
      </c>
      <c r="G26" s="388">
        <v>0</v>
      </c>
      <c r="H26" s="106">
        <f t="shared" si="1"/>
        <v>0</v>
      </c>
      <c r="I26" s="107">
        <f t="shared" si="2"/>
        <v>0</v>
      </c>
      <c r="J26" s="108">
        <f t="shared" si="3"/>
        <v>0</v>
      </c>
      <c r="K26" s="106">
        <f t="shared" si="4"/>
        <v>0</v>
      </c>
      <c r="L26" s="176">
        <v>1.3</v>
      </c>
      <c r="M26" s="177">
        <f t="shared" si="0"/>
        <v>5.2</v>
      </c>
    </row>
    <row r="27" spans="1:13" s="4" customFormat="1" ht="15">
      <c r="A27" s="23"/>
      <c r="B27" s="21" t="s">
        <v>82</v>
      </c>
      <c r="C27" s="38" t="s">
        <v>93</v>
      </c>
      <c r="D27" s="98" t="s">
        <v>59</v>
      </c>
      <c r="E27" s="106">
        <v>4</v>
      </c>
      <c r="F27" s="387">
        <v>0</v>
      </c>
      <c r="G27" s="388">
        <v>0</v>
      </c>
      <c r="H27" s="106">
        <f t="shared" si="1"/>
        <v>0</v>
      </c>
      <c r="I27" s="107">
        <f t="shared" si="2"/>
        <v>0</v>
      </c>
      <c r="J27" s="108">
        <f t="shared" si="3"/>
        <v>0</v>
      </c>
      <c r="K27" s="106">
        <f t="shared" si="4"/>
        <v>0</v>
      </c>
      <c r="L27" s="176">
        <v>0.5</v>
      </c>
      <c r="M27" s="177">
        <f t="shared" si="0"/>
        <v>2</v>
      </c>
    </row>
    <row r="28" spans="1:13" s="4" customFormat="1" ht="15">
      <c r="A28" s="24"/>
      <c r="B28" s="21" t="s">
        <v>84</v>
      </c>
      <c r="C28" s="38" t="s">
        <v>189</v>
      </c>
      <c r="D28" s="98" t="s">
        <v>59</v>
      </c>
      <c r="E28" s="106">
        <v>2</v>
      </c>
      <c r="F28" s="387">
        <v>0</v>
      </c>
      <c r="G28" s="388">
        <v>0</v>
      </c>
      <c r="H28" s="106">
        <f t="shared" si="1"/>
        <v>0</v>
      </c>
      <c r="I28" s="107">
        <f t="shared" si="2"/>
        <v>0</v>
      </c>
      <c r="J28" s="108">
        <f t="shared" si="3"/>
        <v>0</v>
      </c>
      <c r="K28" s="106">
        <f t="shared" si="4"/>
        <v>0</v>
      </c>
      <c r="L28" s="176">
        <v>0.15</v>
      </c>
      <c r="M28" s="177">
        <f t="shared" si="0"/>
        <v>0.3</v>
      </c>
    </row>
    <row r="29" spans="1:13" s="4" customFormat="1" ht="15">
      <c r="A29" s="24"/>
      <c r="B29" s="21" t="s">
        <v>86</v>
      </c>
      <c r="C29" s="38" t="s">
        <v>83</v>
      </c>
      <c r="D29" s="98" t="s">
        <v>59</v>
      </c>
      <c r="E29" s="106">
        <v>2</v>
      </c>
      <c r="F29" s="387">
        <v>0</v>
      </c>
      <c r="G29" s="388">
        <v>0</v>
      </c>
      <c r="H29" s="106">
        <f t="shared" si="1"/>
        <v>0</v>
      </c>
      <c r="I29" s="107">
        <f t="shared" si="2"/>
        <v>0</v>
      </c>
      <c r="J29" s="108">
        <f t="shared" si="3"/>
        <v>0</v>
      </c>
      <c r="K29" s="106">
        <f t="shared" si="4"/>
        <v>0</v>
      </c>
      <c r="L29" s="176">
        <v>0.68</v>
      </c>
      <c r="M29" s="177">
        <f t="shared" si="0"/>
        <v>1.36</v>
      </c>
    </row>
    <row r="30" spans="1:13" s="4" customFormat="1" ht="15">
      <c r="A30" s="24"/>
      <c r="B30" s="21" t="s">
        <v>88</v>
      </c>
      <c r="C30" s="38" t="s">
        <v>190</v>
      </c>
      <c r="D30" s="98" t="s">
        <v>59</v>
      </c>
      <c r="E30" s="106">
        <v>1</v>
      </c>
      <c r="F30" s="387">
        <v>0</v>
      </c>
      <c r="G30" s="388">
        <v>0</v>
      </c>
      <c r="H30" s="106">
        <f t="shared" si="1"/>
        <v>0</v>
      </c>
      <c r="I30" s="107">
        <f t="shared" si="2"/>
        <v>0</v>
      </c>
      <c r="J30" s="108">
        <f t="shared" si="3"/>
        <v>0</v>
      </c>
      <c r="K30" s="106">
        <f t="shared" si="4"/>
        <v>0</v>
      </c>
      <c r="L30" s="176">
        <v>0.34</v>
      </c>
      <c r="M30" s="177">
        <f t="shared" si="0"/>
        <v>0.34</v>
      </c>
    </row>
    <row r="31" spans="1:13" s="4" customFormat="1" ht="15">
      <c r="A31" s="23"/>
      <c r="B31" s="21" t="s">
        <v>90</v>
      </c>
      <c r="C31" s="38" t="s">
        <v>85</v>
      </c>
      <c r="D31" s="98" t="s">
        <v>59</v>
      </c>
      <c r="E31" s="106">
        <v>2</v>
      </c>
      <c r="F31" s="387">
        <v>0</v>
      </c>
      <c r="G31" s="388">
        <v>0</v>
      </c>
      <c r="H31" s="106">
        <f t="shared" si="1"/>
        <v>0</v>
      </c>
      <c r="I31" s="107">
        <f t="shared" si="2"/>
        <v>0</v>
      </c>
      <c r="J31" s="108">
        <f t="shared" si="3"/>
        <v>0</v>
      </c>
      <c r="K31" s="106">
        <f t="shared" si="4"/>
        <v>0</v>
      </c>
      <c r="L31" s="176">
        <v>2.1</v>
      </c>
      <c r="M31" s="177">
        <f t="shared" si="0"/>
        <v>4.2</v>
      </c>
    </row>
    <row r="32" spans="1:13" s="4" customFormat="1" ht="15">
      <c r="A32" s="24"/>
      <c r="B32" s="21" t="s">
        <v>92</v>
      </c>
      <c r="C32" s="38" t="s">
        <v>191</v>
      </c>
      <c r="D32" s="98" t="s">
        <v>59</v>
      </c>
      <c r="E32" s="106">
        <v>1</v>
      </c>
      <c r="F32" s="387">
        <v>0</v>
      </c>
      <c r="G32" s="388">
        <v>0</v>
      </c>
      <c r="H32" s="106">
        <f t="shared" si="1"/>
        <v>0</v>
      </c>
      <c r="I32" s="107">
        <f t="shared" si="2"/>
        <v>0</v>
      </c>
      <c r="J32" s="108">
        <f t="shared" si="3"/>
        <v>0</v>
      </c>
      <c r="K32" s="106">
        <f t="shared" si="4"/>
        <v>0</v>
      </c>
      <c r="L32" s="176">
        <v>1.9</v>
      </c>
      <c r="M32" s="177">
        <f t="shared" si="0"/>
        <v>1.9</v>
      </c>
    </row>
    <row r="33" spans="1:13" s="4" customFormat="1" ht="15">
      <c r="A33" s="23"/>
      <c r="B33" s="132"/>
      <c r="C33" s="38"/>
      <c r="D33" s="98"/>
      <c r="E33" s="106"/>
      <c r="F33" s="106"/>
      <c r="G33" s="106"/>
      <c r="H33" s="106"/>
      <c r="I33" s="107"/>
      <c r="J33" s="108"/>
      <c r="K33" s="106"/>
      <c r="L33" s="176"/>
      <c r="M33" s="177"/>
    </row>
    <row r="34" spans="1:13" s="4" customFormat="1" ht="15.75" thickBot="1">
      <c r="A34" s="35"/>
      <c r="B34" s="40"/>
      <c r="C34" s="41"/>
      <c r="D34" s="111"/>
      <c r="E34" s="113"/>
      <c r="F34" s="113"/>
      <c r="G34" s="113"/>
      <c r="H34" s="113"/>
      <c r="I34" s="114"/>
      <c r="J34" s="115"/>
      <c r="K34" s="116"/>
      <c r="L34" s="160"/>
      <c r="M34" s="180"/>
    </row>
    <row r="35" spans="1:13" s="121" customFormat="1" ht="15.75" thickBot="1">
      <c r="A35" s="16"/>
      <c r="B35" s="17">
        <v>3</v>
      </c>
      <c r="C35" s="26" t="s">
        <v>98</v>
      </c>
      <c r="D35" s="119"/>
      <c r="E35" s="71"/>
      <c r="F35" s="72"/>
      <c r="G35" s="72"/>
      <c r="H35" s="71"/>
      <c r="I35" s="71">
        <f>SUM(I36:I40)</f>
        <v>0</v>
      </c>
      <c r="J35" s="71">
        <f>SUM(J36:J40)</f>
        <v>0</v>
      </c>
      <c r="K35" s="71">
        <f>SUM(K36:K40)</f>
        <v>0</v>
      </c>
      <c r="L35" s="72"/>
      <c r="M35" s="173">
        <f>SUBTOTAL(9,M36:M40)</f>
        <v>372.22</v>
      </c>
    </row>
    <row r="36" spans="1:13" s="4" customFormat="1" ht="15">
      <c r="A36" s="27"/>
      <c r="B36" s="21" t="s">
        <v>15</v>
      </c>
      <c r="C36" s="37" t="s">
        <v>192</v>
      </c>
      <c r="D36" s="122" t="s">
        <v>50</v>
      </c>
      <c r="E36" s="151">
        <v>3</v>
      </c>
      <c r="F36" s="385">
        <v>0</v>
      </c>
      <c r="G36" s="386">
        <v>0</v>
      </c>
      <c r="H36" s="100">
        <f>F36+G36</f>
        <v>0</v>
      </c>
      <c r="I36" s="101">
        <f>E36*F36</f>
        <v>0</v>
      </c>
      <c r="J36" s="102">
        <f>E36*G36</f>
        <v>0</v>
      </c>
      <c r="K36" s="103">
        <f>I36+J36</f>
        <v>0</v>
      </c>
      <c r="L36" s="181">
        <v>10.5</v>
      </c>
      <c r="M36" s="175">
        <f>PRODUCT(E36,L36)</f>
        <v>31.5</v>
      </c>
    </row>
    <row r="37" spans="1:13" s="4" customFormat="1" ht="15">
      <c r="A37" s="23"/>
      <c r="B37" s="21" t="s">
        <v>16</v>
      </c>
      <c r="C37" s="37" t="s">
        <v>172</v>
      </c>
      <c r="D37" s="125" t="s">
        <v>108</v>
      </c>
      <c r="E37" s="106">
        <v>0.2</v>
      </c>
      <c r="F37" s="387">
        <v>0</v>
      </c>
      <c r="G37" s="388">
        <v>0</v>
      </c>
      <c r="H37" s="106">
        <f>F37+G37</f>
        <v>0</v>
      </c>
      <c r="I37" s="107">
        <f>E37*F37</f>
        <v>0</v>
      </c>
      <c r="J37" s="108">
        <f>E37*G37</f>
        <v>0</v>
      </c>
      <c r="K37" s="106">
        <f>I37+J37</f>
        <v>0</v>
      </c>
      <c r="L37" s="127">
        <v>78.6</v>
      </c>
      <c r="M37" s="182">
        <f>PRODUCT(E37,L37)</f>
        <v>15.719999999999999</v>
      </c>
    </row>
    <row r="38" spans="1:13" s="4" customFormat="1" ht="15">
      <c r="A38" s="23"/>
      <c r="B38" s="21" t="s">
        <v>17</v>
      </c>
      <c r="C38" s="37" t="s">
        <v>174</v>
      </c>
      <c r="D38" s="125" t="s">
        <v>59</v>
      </c>
      <c r="E38" s="106">
        <v>10</v>
      </c>
      <c r="F38" s="387">
        <v>0</v>
      </c>
      <c r="G38" s="388">
        <v>0</v>
      </c>
      <c r="H38" s="106">
        <f>F38+G38</f>
        <v>0</v>
      </c>
      <c r="I38" s="107">
        <f>E38*F38</f>
        <v>0</v>
      </c>
      <c r="J38" s="108">
        <f>E38*G38</f>
        <v>0</v>
      </c>
      <c r="K38" s="106">
        <f>I38+J38</f>
        <v>0</v>
      </c>
      <c r="L38" s="107">
        <v>0.5</v>
      </c>
      <c r="M38" s="182">
        <f>PRODUCT(E38,L38)</f>
        <v>5</v>
      </c>
    </row>
    <row r="39" spans="1:13" s="4" customFormat="1" ht="15">
      <c r="A39" s="23"/>
      <c r="B39" s="132" t="s">
        <v>102</v>
      </c>
      <c r="C39" s="37" t="s">
        <v>193</v>
      </c>
      <c r="D39" s="125" t="s">
        <v>59</v>
      </c>
      <c r="E39" s="106">
        <v>1</v>
      </c>
      <c r="F39" s="387">
        <v>0</v>
      </c>
      <c r="G39" s="388">
        <v>0</v>
      </c>
      <c r="H39" s="106">
        <f>F39+G39</f>
        <v>0</v>
      </c>
      <c r="I39" s="107">
        <f>E39*F39</f>
        <v>0</v>
      </c>
      <c r="J39" s="108">
        <f>E39*G39</f>
        <v>0</v>
      </c>
      <c r="K39" s="106">
        <f>I39+J39</f>
        <v>0</v>
      </c>
      <c r="L39" s="107">
        <v>320</v>
      </c>
      <c r="M39" s="182">
        <f>PRODUCT(E39,L39)</f>
        <v>320</v>
      </c>
    </row>
    <row r="40" spans="1:13" s="4" customFormat="1" ht="15.75" thickBot="1">
      <c r="A40" s="24"/>
      <c r="B40" s="133"/>
      <c r="C40" s="134"/>
      <c r="D40" s="135"/>
      <c r="E40" s="137"/>
      <c r="F40" s="137"/>
      <c r="G40" s="113"/>
      <c r="H40" s="113"/>
      <c r="I40" s="114"/>
      <c r="J40" s="113"/>
      <c r="K40" s="113"/>
      <c r="L40" s="189"/>
      <c r="M40" s="180"/>
    </row>
    <row r="41" spans="1:13" s="121" customFormat="1" ht="15.75" thickBot="1">
      <c r="A41" s="16"/>
      <c r="B41" s="17">
        <v>4</v>
      </c>
      <c r="C41" s="26" t="s">
        <v>113</v>
      </c>
      <c r="D41" s="119"/>
      <c r="E41" s="71"/>
      <c r="F41" s="72"/>
      <c r="G41" s="72"/>
      <c r="H41" s="71"/>
      <c r="I41" s="71">
        <f>SUM(I42:I46)</f>
        <v>0</v>
      </c>
      <c r="J41" s="71">
        <f>SUM(J42:J46)</f>
        <v>0</v>
      </c>
      <c r="K41" s="71">
        <f>SUM(K42:K46)</f>
        <v>0</v>
      </c>
      <c r="L41" s="72"/>
      <c r="M41" s="173"/>
    </row>
    <row r="42" spans="1:13" s="4" customFormat="1" ht="15">
      <c r="A42" s="24"/>
      <c r="B42" s="140" t="s">
        <v>114</v>
      </c>
      <c r="C42" s="141" t="s">
        <v>115</v>
      </c>
      <c r="D42" s="142" t="s">
        <v>116</v>
      </c>
      <c r="E42" s="137">
        <v>1</v>
      </c>
      <c r="F42" s="385">
        <v>0</v>
      </c>
      <c r="G42" s="386">
        <v>0</v>
      </c>
      <c r="H42" s="143">
        <f>F42+G42</f>
        <v>0</v>
      </c>
      <c r="I42" s="144">
        <f>E42*F42</f>
        <v>0</v>
      </c>
      <c r="J42" s="145">
        <f>E42*G42</f>
        <v>0</v>
      </c>
      <c r="K42" s="146">
        <f>I42+J42</f>
        <v>0</v>
      </c>
      <c r="L42" s="174"/>
      <c r="M42" s="183"/>
    </row>
    <row r="43" spans="1:13" s="4" customFormat="1" ht="15">
      <c r="A43" s="23"/>
      <c r="B43" s="97" t="s">
        <v>117</v>
      </c>
      <c r="C43" s="157" t="s">
        <v>118</v>
      </c>
      <c r="D43" s="98" t="s">
        <v>116</v>
      </c>
      <c r="E43" s="106">
        <v>12</v>
      </c>
      <c r="F43" s="387">
        <v>0</v>
      </c>
      <c r="G43" s="388">
        <v>0</v>
      </c>
      <c r="H43" s="106">
        <f>F43+G43</f>
        <v>0</v>
      </c>
      <c r="I43" s="176">
        <f>E43*F43</f>
        <v>0</v>
      </c>
      <c r="J43" s="108">
        <f>E43*G43</f>
        <v>0</v>
      </c>
      <c r="K43" s="185">
        <f>I43+J43</f>
        <v>0</v>
      </c>
      <c r="L43" s="176"/>
      <c r="M43" s="177"/>
    </row>
    <row r="44" spans="1:13" s="4" customFormat="1" ht="15">
      <c r="A44" s="23"/>
      <c r="B44" s="97"/>
      <c r="C44" s="157"/>
      <c r="D44" s="98"/>
      <c r="E44" s="106"/>
      <c r="F44" s="106"/>
      <c r="G44" s="106"/>
      <c r="H44" s="106"/>
      <c r="I44" s="176"/>
      <c r="J44" s="108"/>
      <c r="K44" s="185"/>
      <c r="L44" s="176"/>
      <c r="M44" s="177"/>
    </row>
    <row r="45" spans="1:13" s="4" customFormat="1" ht="15">
      <c r="A45" s="23"/>
      <c r="B45" s="97"/>
      <c r="C45" s="157"/>
      <c r="D45" s="98"/>
      <c r="E45" s="106"/>
      <c r="F45" s="106"/>
      <c r="G45" s="106"/>
      <c r="H45" s="106"/>
      <c r="I45" s="176"/>
      <c r="J45" s="108"/>
      <c r="K45" s="185"/>
      <c r="L45" s="176"/>
      <c r="M45" s="177"/>
    </row>
    <row r="46" spans="1:13" s="4" customFormat="1" ht="15.75" thickBot="1">
      <c r="A46" s="35"/>
      <c r="B46" s="158"/>
      <c r="C46" s="159"/>
      <c r="D46" s="111"/>
      <c r="E46" s="113"/>
      <c r="F46" s="113"/>
      <c r="G46" s="113"/>
      <c r="H46" s="113"/>
      <c r="I46" s="160"/>
      <c r="J46" s="161"/>
      <c r="K46" s="116"/>
      <c r="L46" s="160"/>
      <c r="M46" s="180"/>
    </row>
    <row r="47" spans="1:13" s="4" customFormat="1" ht="15">
      <c r="A47" s="29"/>
      <c r="B47" s="30"/>
      <c r="C47" s="30"/>
      <c r="D47" s="31"/>
      <c r="E47" s="168"/>
      <c r="F47" s="169"/>
      <c r="G47" s="169"/>
      <c r="H47" s="170"/>
      <c r="I47" s="170"/>
      <c r="J47" s="170"/>
      <c r="K47" s="170"/>
      <c r="L47" s="170"/>
      <c r="M47" s="170"/>
    </row>
    <row r="48" spans="1:13" s="4" customFormat="1" ht="15">
      <c r="A48" s="29"/>
      <c r="B48" s="30"/>
      <c r="C48" s="163"/>
      <c r="D48" s="164"/>
      <c r="E48" s="165"/>
      <c r="F48" s="169"/>
      <c r="G48" s="169"/>
      <c r="H48" s="170"/>
      <c r="I48" s="170"/>
      <c r="J48" s="170"/>
      <c r="K48" s="170"/>
      <c r="L48" s="170"/>
      <c r="M48" s="170"/>
    </row>
    <row r="49" spans="1:13" s="4" customFormat="1" ht="15">
      <c r="A49" s="29"/>
      <c r="B49" s="30"/>
      <c r="C49" s="163"/>
      <c r="D49" s="164"/>
      <c r="E49" s="165"/>
      <c r="F49" s="169"/>
      <c r="G49" s="169"/>
      <c r="H49" s="170"/>
      <c r="I49" s="170"/>
      <c r="J49" s="170"/>
      <c r="K49" s="170"/>
      <c r="L49" s="170"/>
      <c r="M49" s="170"/>
    </row>
    <row r="50" spans="1:13" s="4" customFormat="1" ht="15">
      <c r="A50" s="29"/>
      <c r="B50" s="30"/>
      <c r="C50" s="163"/>
      <c r="D50" s="164"/>
      <c r="E50" s="165"/>
      <c r="F50" s="169"/>
      <c r="G50" s="169"/>
      <c r="H50" s="170"/>
      <c r="I50" s="170"/>
      <c r="J50" s="170"/>
      <c r="K50" s="170"/>
      <c r="L50" s="170"/>
      <c r="M50" s="170"/>
    </row>
    <row r="51" spans="1:13" s="4" customFormat="1" ht="15">
      <c r="A51" s="29"/>
      <c r="B51" s="30"/>
      <c r="C51" s="163"/>
      <c r="D51" s="164"/>
      <c r="E51" s="165"/>
      <c r="F51" s="169"/>
      <c r="G51" s="169"/>
      <c r="H51" s="170"/>
      <c r="I51" s="170"/>
      <c r="J51" s="170"/>
      <c r="K51" s="170"/>
      <c r="L51" s="170"/>
      <c r="M51" s="170"/>
    </row>
    <row r="52" spans="1:13" s="4" customFormat="1" ht="15">
      <c r="A52" s="29"/>
      <c r="B52" s="30"/>
      <c r="C52" s="163"/>
      <c r="D52" s="164"/>
      <c r="E52" s="165"/>
      <c r="F52" s="169"/>
      <c r="G52" s="169"/>
      <c r="H52" s="170"/>
      <c r="I52" s="170"/>
      <c r="J52" s="170"/>
      <c r="K52" s="170"/>
      <c r="L52" s="170"/>
      <c r="M52" s="170"/>
    </row>
    <row r="53" spans="1:13" s="4" customFormat="1" ht="15">
      <c r="A53" s="29"/>
      <c r="B53" s="30"/>
      <c r="C53" s="163"/>
      <c r="D53" s="164"/>
      <c r="E53" s="165"/>
      <c r="F53" s="169"/>
      <c r="G53" s="169"/>
      <c r="H53" s="170"/>
      <c r="I53" s="170"/>
      <c r="J53" s="170"/>
      <c r="K53" s="170"/>
      <c r="L53" s="170"/>
      <c r="M53" s="170"/>
    </row>
    <row r="54" spans="1:13" s="4" customFormat="1" ht="15">
      <c r="A54" s="29"/>
      <c r="B54" s="30"/>
      <c r="C54" s="30"/>
      <c r="D54" s="31"/>
      <c r="E54" s="168"/>
      <c r="F54" s="169"/>
      <c r="G54" s="169"/>
      <c r="H54" s="170"/>
      <c r="I54" s="170"/>
      <c r="J54" s="170"/>
      <c r="K54" s="170"/>
      <c r="L54" s="170"/>
      <c r="M54" s="170"/>
    </row>
    <row r="55" spans="1:13" s="4" customFormat="1" ht="15">
      <c r="A55" s="29"/>
      <c r="B55" s="30"/>
      <c r="C55" s="30"/>
      <c r="D55" s="31"/>
      <c r="E55" s="168"/>
      <c r="F55" s="169"/>
      <c r="G55" s="169"/>
      <c r="H55" s="170"/>
      <c r="I55" s="170"/>
      <c r="J55" s="170"/>
      <c r="K55" s="170"/>
      <c r="L55" s="170"/>
      <c r="M55" s="170"/>
    </row>
    <row r="56" spans="1:13" s="4" customFormat="1" ht="15">
      <c r="A56" s="29"/>
      <c r="B56" s="30"/>
      <c r="C56" s="30"/>
      <c r="D56" s="31"/>
      <c r="E56" s="168"/>
      <c r="F56" s="169"/>
      <c r="G56" s="169"/>
      <c r="H56" s="170"/>
      <c r="I56" s="170"/>
      <c r="J56" s="170"/>
      <c r="K56" s="170"/>
      <c r="L56" s="170"/>
      <c r="M56" s="170"/>
    </row>
    <row r="57" spans="1:13" s="4" customFormat="1" ht="15">
      <c r="A57" s="29"/>
      <c r="B57" s="30"/>
      <c r="C57" s="30"/>
      <c r="D57" s="31"/>
      <c r="E57" s="168"/>
      <c r="F57" s="169"/>
      <c r="G57" s="169"/>
      <c r="H57" s="170"/>
      <c r="I57" s="170"/>
      <c r="J57" s="170"/>
      <c r="K57" s="170"/>
      <c r="L57" s="170"/>
      <c r="M57" s="170"/>
    </row>
    <row r="58" spans="1:13" s="4" customFormat="1" ht="15">
      <c r="A58" s="29"/>
      <c r="B58" s="30"/>
      <c r="C58" s="30"/>
      <c r="D58" s="31"/>
      <c r="E58" s="168"/>
      <c r="F58" s="169"/>
      <c r="G58" s="169"/>
      <c r="H58" s="170"/>
      <c r="I58" s="170"/>
      <c r="J58" s="170"/>
      <c r="K58" s="170"/>
      <c r="L58" s="170"/>
      <c r="M58" s="170"/>
    </row>
    <row r="59" spans="1:13" s="4" customFormat="1" ht="15">
      <c r="A59" s="29"/>
      <c r="B59" s="30"/>
      <c r="C59" s="30"/>
      <c r="D59" s="31"/>
      <c r="E59" s="168"/>
      <c r="F59" s="169"/>
      <c r="G59" s="169"/>
      <c r="H59" s="170"/>
      <c r="I59" s="170"/>
      <c r="J59" s="170"/>
      <c r="K59" s="170"/>
      <c r="L59" s="170"/>
      <c r="M59" s="170"/>
    </row>
    <row r="60" spans="1:13" s="4" customFormat="1" ht="15">
      <c r="A60" s="29"/>
      <c r="B60" s="30"/>
      <c r="C60" s="30"/>
      <c r="D60" s="31"/>
      <c r="E60" s="168"/>
      <c r="F60" s="169"/>
      <c r="G60" s="169"/>
      <c r="H60" s="170"/>
      <c r="I60" s="170"/>
      <c r="J60" s="170"/>
      <c r="K60" s="170"/>
      <c r="L60" s="170"/>
      <c r="M60" s="170"/>
    </row>
    <row r="61" spans="1:13" s="4" customFormat="1" ht="15">
      <c r="A61" s="29"/>
      <c r="B61" s="30"/>
      <c r="C61" s="30"/>
      <c r="D61" s="31"/>
      <c r="E61" s="168"/>
      <c r="F61" s="169"/>
      <c r="G61" s="169"/>
      <c r="H61" s="170"/>
      <c r="I61" s="170"/>
      <c r="J61" s="170"/>
      <c r="K61" s="170"/>
      <c r="L61" s="170"/>
      <c r="M61" s="170"/>
    </row>
    <row r="62" spans="1:13" s="4" customFormat="1" ht="15">
      <c r="A62" s="29"/>
      <c r="B62" s="30"/>
      <c r="C62" s="30"/>
      <c r="D62" s="31"/>
      <c r="E62" s="168"/>
      <c r="F62" s="169"/>
      <c r="G62" s="169"/>
      <c r="H62" s="170"/>
      <c r="I62" s="170"/>
      <c r="J62" s="170"/>
      <c r="K62" s="170"/>
      <c r="L62" s="170"/>
      <c r="M62" s="170"/>
    </row>
    <row r="63" spans="1:13" s="4" customFormat="1" ht="15">
      <c r="A63" s="29"/>
      <c r="B63" s="30"/>
      <c r="C63" s="30"/>
      <c r="D63" s="31"/>
      <c r="E63" s="168"/>
      <c r="F63" s="169"/>
      <c r="G63" s="169"/>
      <c r="H63" s="170"/>
      <c r="I63" s="170"/>
      <c r="J63" s="170"/>
      <c r="K63" s="170"/>
      <c r="L63" s="170"/>
      <c r="M63" s="170"/>
    </row>
    <row r="64" spans="1:13" s="4" customFormat="1" ht="15">
      <c r="A64" s="29"/>
      <c r="B64" s="30"/>
      <c r="C64" s="30"/>
      <c r="D64" s="31"/>
      <c r="E64" s="168"/>
      <c r="F64" s="169"/>
      <c r="G64" s="169"/>
      <c r="H64" s="170"/>
      <c r="I64" s="170"/>
      <c r="J64" s="170"/>
      <c r="K64" s="170"/>
      <c r="L64" s="170"/>
      <c r="M64" s="170"/>
    </row>
    <row r="65" spans="1:13" s="4" customFormat="1" ht="15">
      <c r="A65" s="29"/>
      <c r="B65" s="30"/>
      <c r="C65" s="30"/>
      <c r="D65" s="31"/>
      <c r="E65" s="168"/>
      <c r="F65" s="169"/>
      <c r="G65" s="169"/>
      <c r="H65" s="170"/>
      <c r="I65" s="170"/>
      <c r="J65" s="170"/>
      <c r="K65" s="170"/>
      <c r="L65" s="170"/>
      <c r="M65" s="170"/>
    </row>
    <row r="66" spans="1:13" s="4" customFormat="1" ht="15">
      <c r="A66" s="29"/>
      <c r="B66" s="30"/>
      <c r="C66" s="30"/>
      <c r="D66" s="31"/>
      <c r="E66" s="168"/>
      <c r="F66" s="169"/>
      <c r="G66" s="169"/>
      <c r="H66" s="170"/>
      <c r="I66" s="170"/>
      <c r="J66" s="170"/>
      <c r="K66" s="170"/>
      <c r="L66" s="170"/>
      <c r="M66" s="170"/>
    </row>
    <row r="67" spans="1:13" s="4" customFormat="1" ht="15">
      <c r="A67" s="29"/>
      <c r="B67" s="30"/>
      <c r="C67" s="30"/>
      <c r="D67" s="31"/>
      <c r="E67" s="168"/>
      <c r="F67" s="169"/>
      <c r="G67" s="169"/>
      <c r="H67" s="170"/>
      <c r="I67" s="170"/>
      <c r="J67" s="170"/>
      <c r="K67" s="170"/>
      <c r="L67" s="170"/>
      <c r="M67" s="170"/>
    </row>
    <row r="68" spans="1:13" s="4" customFormat="1" ht="15">
      <c r="A68" s="29"/>
      <c r="B68" s="30"/>
      <c r="C68" s="30"/>
      <c r="D68" s="31"/>
      <c r="E68" s="168"/>
      <c r="F68" s="169"/>
      <c r="G68" s="169"/>
      <c r="H68" s="170"/>
      <c r="I68" s="170"/>
      <c r="J68" s="170"/>
      <c r="K68" s="170"/>
      <c r="L68" s="170"/>
      <c r="M68" s="170"/>
    </row>
    <row r="69" spans="1:13" s="4" customFormat="1" ht="15">
      <c r="A69" s="29"/>
      <c r="B69" s="30"/>
      <c r="C69" s="30"/>
      <c r="D69" s="31"/>
      <c r="E69" s="168"/>
      <c r="F69" s="169"/>
      <c r="G69" s="169"/>
      <c r="H69" s="170"/>
      <c r="I69" s="170"/>
      <c r="J69" s="170"/>
      <c r="K69" s="170"/>
      <c r="L69" s="170"/>
      <c r="M69" s="170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3" r:id="rId1"/>
  <rowBreaks count="1" manualBreakCount="1">
    <brk id="3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G13" sqref="G13"/>
    </sheetView>
  </sheetViews>
  <sheetFormatPr defaultColWidth="9.00390625" defaultRowHeight="15"/>
  <cols>
    <col min="1" max="1" width="3.57421875" style="29" customWidth="1"/>
    <col min="2" max="2" width="8.7109375" style="30" customWidth="1"/>
    <col min="3" max="3" width="48.00390625" style="30" customWidth="1"/>
    <col min="4" max="4" width="5.28125" style="31" customWidth="1"/>
    <col min="5" max="5" width="8.7109375" style="168" customWidth="1"/>
    <col min="6" max="7" width="10.7109375" style="169" customWidth="1"/>
    <col min="8" max="10" width="10.7109375" style="170" customWidth="1"/>
    <col min="11" max="11" width="12.7109375" style="170" customWidth="1"/>
    <col min="12" max="13" width="8.7109375" style="170" customWidth="1"/>
    <col min="14" max="16384" width="9.00390625" style="28" customWidth="1"/>
  </cols>
  <sheetData>
    <row r="1" spans="1:13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</row>
    <row r="2" spans="1:13" s="4" customFormat="1" ht="15">
      <c r="A2" s="2" t="s">
        <v>2</v>
      </c>
      <c r="B2" s="2"/>
      <c r="C2" s="5" t="e">
        <f>NazevZakazky</f>
        <v>#REF!</v>
      </c>
      <c r="D2" s="3"/>
      <c r="E2" s="53"/>
      <c r="F2" s="54"/>
      <c r="G2" s="54"/>
      <c r="H2" s="2"/>
      <c r="I2" s="2"/>
      <c r="J2" s="2"/>
      <c r="K2" s="2"/>
      <c r="L2" s="2"/>
      <c r="M2" s="2"/>
    </row>
    <row r="3" spans="1:13" s="4" customFormat="1" ht="15">
      <c r="A3" s="2" t="s">
        <v>5</v>
      </c>
      <c r="B3" s="2"/>
      <c r="C3" s="5" t="str">
        <f>'[1]Titul'!D39</f>
        <v>D2. Dokumentace technických a technolo. zařízení</v>
      </c>
      <c r="D3" s="3"/>
      <c r="E3" s="53"/>
      <c r="F3" s="54"/>
      <c r="G3" s="54" t="s">
        <v>33</v>
      </c>
      <c r="H3" s="5" t="s">
        <v>34</v>
      </c>
      <c r="I3" s="2"/>
      <c r="J3" s="5"/>
      <c r="K3" s="5"/>
      <c r="L3" s="2"/>
      <c r="M3" s="2"/>
    </row>
    <row r="4" spans="1:13" s="4" customFormat="1" ht="15">
      <c r="A4" s="2" t="s">
        <v>6</v>
      </c>
      <c r="B4" s="2"/>
      <c r="C4" s="5" t="e">
        <f>DeleniObjektu</f>
        <v>#REF!</v>
      </c>
      <c r="D4" s="2"/>
      <c r="E4" s="53"/>
      <c r="F4" s="54"/>
      <c r="G4" s="54" t="s">
        <v>36</v>
      </c>
      <c r="H4" s="5" t="s">
        <v>37</v>
      </c>
      <c r="I4" s="2"/>
      <c r="J4" s="5">
        <v>0</v>
      </c>
      <c r="K4" s="5"/>
      <c r="L4" s="2"/>
      <c r="M4" s="2"/>
    </row>
    <row r="5" spans="1:13" s="4" customFormat="1" ht="15">
      <c r="A5" s="6" t="s">
        <v>7</v>
      </c>
      <c r="B5" s="7"/>
      <c r="C5" s="5" t="e">
        <f>NazevObjektu</f>
        <v>#REF!</v>
      </c>
      <c r="D5" s="3"/>
      <c r="E5" s="53"/>
      <c r="F5" s="54"/>
      <c r="G5" s="54"/>
      <c r="H5" s="2"/>
      <c r="I5" s="2"/>
      <c r="J5" s="2"/>
      <c r="K5" s="2"/>
      <c r="L5" s="2"/>
      <c r="M5" s="2"/>
    </row>
    <row r="6" spans="1:13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57" t="s">
        <v>40</v>
      </c>
      <c r="G6" s="57" t="s">
        <v>41</v>
      </c>
      <c r="H6" s="9" t="s">
        <v>42</v>
      </c>
      <c r="I6" s="57" t="s">
        <v>43</v>
      </c>
      <c r="J6" s="57" t="s">
        <v>44</v>
      </c>
      <c r="K6" s="9" t="s">
        <v>45</v>
      </c>
      <c r="L6" s="9" t="s">
        <v>46</v>
      </c>
      <c r="M6" s="9" t="s">
        <v>47</v>
      </c>
    </row>
    <row r="7" spans="1:13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</row>
    <row r="9" spans="1:13" s="15" customFormat="1" ht="12" thickBot="1">
      <c r="A9" s="13"/>
      <c r="B9" s="14"/>
      <c r="C9" s="14"/>
      <c r="D9" s="60"/>
      <c r="E9" s="61"/>
      <c r="F9" s="62"/>
      <c r="G9" s="63"/>
      <c r="H9" s="64"/>
      <c r="I9" s="63"/>
      <c r="J9" s="64"/>
      <c r="K9" s="64"/>
      <c r="L9" s="63"/>
      <c r="M9" s="190"/>
    </row>
    <row r="10" spans="1:13" s="4" customFormat="1" ht="15.75" thickBot="1">
      <c r="A10" s="16"/>
      <c r="B10" s="17">
        <v>1</v>
      </c>
      <c r="C10" s="18" t="s">
        <v>194</v>
      </c>
      <c r="D10" s="69"/>
      <c r="E10" s="70"/>
      <c r="F10" s="71"/>
      <c r="G10" s="72"/>
      <c r="H10" s="73"/>
      <c r="I10" s="72"/>
      <c r="J10" s="73"/>
      <c r="K10" s="73"/>
      <c r="L10" s="72"/>
      <c r="M10" s="74"/>
    </row>
    <row r="11" spans="1:13" s="4" customFormat="1" ht="15">
      <c r="A11" s="191"/>
      <c r="B11" s="192"/>
      <c r="C11" s="193"/>
      <c r="D11" s="194"/>
      <c r="E11" s="195"/>
      <c r="F11" s="195"/>
      <c r="G11" s="196"/>
      <c r="H11" s="196"/>
      <c r="I11" s="196"/>
      <c r="J11" s="196"/>
      <c r="K11" s="196"/>
      <c r="L11" s="196"/>
      <c r="M11" s="197"/>
    </row>
    <row r="12" spans="1:13" s="4" customFormat="1" ht="15">
      <c r="A12" s="198"/>
      <c r="B12" s="199"/>
      <c r="C12" s="200"/>
      <c r="D12" s="201"/>
      <c r="E12" s="202"/>
      <c r="F12" s="202"/>
      <c r="G12" s="203"/>
      <c r="H12" s="203"/>
      <c r="I12" s="203"/>
      <c r="J12" s="203"/>
      <c r="K12" s="203"/>
      <c r="L12" s="203"/>
      <c r="M12" s="204"/>
    </row>
    <row r="13" spans="1:13" s="4" customFormat="1" ht="15">
      <c r="A13" s="24"/>
      <c r="B13" s="205" t="s">
        <v>8</v>
      </c>
      <c r="C13" s="206" t="s">
        <v>195</v>
      </c>
      <c r="D13" s="207" t="s">
        <v>196</v>
      </c>
      <c r="E13" s="92">
        <v>1</v>
      </c>
      <c r="F13" s="87"/>
      <c r="G13" s="388">
        <v>0</v>
      </c>
      <c r="H13" s="87">
        <f>F13+G13</f>
        <v>0</v>
      </c>
      <c r="I13" s="208">
        <f>E13*F13</f>
        <v>0</v>
      </c>
      <c r="J13" s="209">
        <f>E13*G13</f>
        <v>0</v>
      </c>
      <c r="K13" s="210">
        <f>I13+J13</f>
        <v>0</v>
      </c>
      <c r="L13" s="211"/>
      <c r="M13" s="212"/>
    </row>
    <row r="14" spans="1:13" s="4" customFormat="1" ht="15">
      <c r="A14" s="20"/>
      <c r="B14" s="32" t="s">
        <v>9</v>
      </c>
      <c r="C14" s="38" t="s">
        <v>197</v>
      </c>
      <c r="D14" s="213" t="s">
        <v>196</v>
      </c>
      <c r="E14" s="87">
        <v>1</v>
      </c>
      <c r="F14" s="87"/>
      <c r="G14" s="388">
        <v>0</v>
      </c>
      <c r="H14" s="87">
        <f>F14+G14</f>
        <v>0</v>
      </c>
      <c r="I14" s="88">
        <f>E14*F14</f>
        <v>0</v>
      </c>
      <c r="J14" s="89">
        <f>E14*G14</f>
        <v>0</v>
      </c>
      <c r="K14" s="87">
        <f>I14+J14</f>
        <v>0</v>
      </c>
      <c r="L14" s="171"/>
      <c r="M14" s="172"/>
    </row>
    <row r="15" spans="1:13" s="4" customFormat="1" ht="15">
      <c r="A15" s="20"/>
      <c r="B15" s="32" t="s">
        <v>10</v>
      </c>
      <c r="C15" s="38" t="s">
        <v>198</v>
      </c>
      <c r="D15" s="213" t="s">
        <v>196</v>
      </c>
      <c r="E15" s="87">
        <v>1</v>
      </c>
      <c r="F15" s="87"/>
      <c r="G15" s="388">
        <v>0</v>
      </c>
      <c r="H15" s="87">
        <f aca="true" t="shared" si="0" ref="H15:H24">F15+G15</f>
        <v>0</v>
      </c>
      <c r="I15" s="88">
        <f aca="true" t="shared" si="1" ref="I15:I24">E15*F15</f>
        <v>0</v>
      </c>
      <c r="J15" s="89">
        <f aca="true" t="shared" si="2" ref="J15:J24">E15*G15</f>
        <v>0</v>
      </c>
      <c r="K15" s="87">
        <f aca="true" t="shared" si="3" ref="K15:K24">I15+J15</f>
        <v>0</v>
      </c>
      <c r="L15" s="171"/>
      <c r="M15" s="172"/>
    </row>
    <row r="16" spans="1:13" s="4" customFormat="1" ht="15">
      <c r="A16" s="20"/>
      <c r="B16" s="32" t="s">
        <v>11</v>
      </c>
      <c r="C16" s="38" t="s">
        <v>199</v>
      </c>
      <c r="D16" s="213" t="s">
        <v>196</v>
      </c>
      <c r="E16" s="87">
        <v>1</v>
      </c>
      <c r="F16" s="87"/>
      <c r="G16" s="388">
        <v>0</v>
      </c>
      <c r="H16" s="87">
        <f t="shared" si="0"/>
        <v>0</v>
      </c>
      <c r="I16" s="88">
        <f t="shared" si="1"/>
        <v>0</v>
      </c>
      <c r="J16" s="89">
        <f t="shared" si="2"/>
        <v>0</v>
      </c>
      <c r="K16" s="87">
        <f t="shared" si="3"/>
        <v>0</v>
      </c>
      <c r="L16" s="171"/>
      <c r="M16" s="172"/>
    </row>
    <row r="17" spans="1:13" s="4" customFormat="1" ht="15">
      <c r="A17" s="20"/>
      <c r="B17" s="32" t="s">
        <v>55</v>
      </c>
      <c r="C17" s="38" t="s">
        <v>200</v>
      </c>
      <c r="D17" s="213" t="s">
        <v>196</v>
      </c>
      <c r="E17" s="87">
        <v>1</v>
      </c>
      <c r="F17" s="87"/>
      <c r="G17" s="388">
        <v>0</v>
      </c>
      <c r="H17" s="87">
        <f t="shared" si="0"/>
        <v>0</v>
      </c>
      <c r="I17" s="88">
        <f t="shared" si="1"/>
        <v>0</v>
      </c>
      <c r="J17" s="89">
        <f t="shared" si="2"/>
        <v>0</v>
      </c>
      <c r="K17" s="87">
        <f t="shared" si="3"/>
        <v>0</v>
      </c>
      <c r="L17" s="171"/>
      <c r="M17" s="172"/>
    </row>
    <row r="18" spans="1:13" s="4" customFormat="1" ht="15">
      <c r="A18" s="20"/>
      <c r="B18" s="32" t="s">
        <v>57</v>
      </c>
      <c r="C18" s="38" t="s">
        <v>201</v>
      </c>
      <c r="D18" s="213" t="s">
        <v>196</v>
      </c>
      <c r="E18" s="87">
        <v>1</v>
      </c>
      <c r="F18" s="87"/>
      <c r="G18" s="388">
        <v>0</v>
      </c>
      <c r="H18" s="87">
        <f t="shared" si="0"/>
        <v>0</v>
      </c>
      <c r="I18" s="88">
        <f t="shared" si="1"/>
        <v>0</v>
      </c>
      <c r="J18" s="89">
        <f t="shared" si="2"/>
        <v>0</v>
      </c>
      <c r="K18" s="87">
        <f t="shared" si="3"/>
        <v>0</v>
      </c>
      <c r="L18" s="171"/>
      <c r="M18" s="172"/>
    </row>
    <row r="19" spans="1:13" s="4" customFormat="1" ht="15">
      <c r="A19" s="20"/>
      <c r="B19" s="32" t="s">
        <v>60</v>
      </c>
      <c r="C19" s="38" t="s">
        <v>202</v>
      </c>
      <c r="D19" s="213" t="s">
        <v>196</v>
      </c>
      <c r="E19" s="87">
        <v>1</v>
      </c>
      <c r="F19" s="87"/>
      <c r="G19" s="388">
        <v>0</v>
      </c>
      <c r="H19" s="87">
        <f t="shared" si="0"/>
        <v>0</v>
      </c>
      <c r="I19" s="88">
        <f t="shared" si="1"/>
        <v>0</v>
      </c>
      <c r="J19" s="89">
        <f t="shared" si="2"/>
        <v>0</v>
      </c>
      <c r="K19" s="87">
        <f t="shared" si="3"/>
        <v>0</v>
      </c>
      <c r="L19" s="171"/>
      <c r="M19" s="172"/>
    </row>
    <row r="20" spans="1:13" s="4" customFormat="1" ht="15">
      <c r="A20" s="20"/>
      <c r="B20" s="32" t="s">
        <v>203</v>
      </c>
      <c r="C20" s="38" t="s">
        <v>204</v>
      </c>
      <c r="D20" s="213" t="s">
        <v>196</v>
      </c>
      <c r="E20" s="87">
        <v>1</v>
      </c>
      <c r="F20" s="87"/>
      <c r="G20" s="388">
        <v>0</v>
      </c>
      <c r="H20" s="87">
        <f t="shared" si="0"/>
        <v>0</v>
      </c>
      <c r="I20" s="88">
        <f t="shared" si="1"/>
        <v>0</v>
      </c>
      <c r="J20" s="89">
        <f t="shared" si="2"/>
        <v>0</v>
      </c>
      <c r="K20" s="87">
        <f t="shared" si="3"/>
        <v>0</v>
      </c>
      <c r="L20" s="171"/>
      <c r="M20" s="172"/>
    </row>
    <row r="21" spans="1:13" s="4" customFormat="1" ht="15">
      <c r="A21" s="20"/>
      <c r="B21" s="32" t="s">
        <v>205</v>
      </c>
      <c r="C21" s="38" t="s">
        <v>206</v>
      </c>
      <c r="D21" s="213" t="s">
        <v>196</v>
      </c>
      <c r="E21" s="87">
        <v>1</v>
      </c>
      <c r="F21" s="87"/>
      <c r="G21" s="388">
        <v>0</v>
      </c>
      <c r="H21" s="87">
        <f t="shared" si="0"/>
        <v>0</v>
      </c>
      <c r="I21" s="88">
        <f t="shared" si="1"/>
        <v>0</v>
      </c>
      <c r="J21" s="89">
        <f t="shared" si="2"/>
        <v>0</v>
      </c>
      <c r="K21" s="87">
        <f t="shared" si="3"/>
        <v>0</v>
      </c>
      <c r="L21" s="171"/>
      <c r="M21" s="172"/>
    </row>
    <row r="22" spans="1:13" s="4" customFormat="1" ht="15">
      <c r="A22" s="20"/>
      <c r="B22" s="32" t="s">
        <v>207</v>
      </c>
      <c r="C22" s="38" t="s">
        <v>208</v>
      </c>
      <c r="D22" s="213" t="s">
        <v>196</v>
      </c>
      <c r="E22" s="87">
        <v>1</v>
      </c>
      <c r="F22" s="87"/>
      <c r="G22" s="388">
        <v>0</v>
      </c>
      <c r="H22" s="87">
        <f t="shared" si="0"/>
        <v>0</v>
      </c>
      <c r="I22" s="88">
        <f t="shared" si="1"/>
        <v>0</v>
      </c>
      <c r="J22" s="89">
        <f t="shared" si="2"/>
        <v>0</v>
      </c>
      <c r="K22" s="87">
        <f t="shared" si="3"/>
        <v>0</v>
      </c>
      <c r="L22" s="171"/>
      <c r="M22" s="172"/>
    </row>
    <row r="23" spans="1:13" s="4" customFormat="1" ht="15">
      <c r="A23" s="20"/>
      <c r="B23" s="32" t="s">
        <v>209</v>
      </c>
      <c r="C23" s="38" t="s">
        <v>210</v>
      </c>
      <c r="D23" s="213" t="s">
        <v>196</v>
      </c>
      <c r="E23" s="87">
        <v>1</v>
      </c>
      <c r="F23" s="87"/>
      <c r="G23" s="388">
        <v>0</v>
      </c>
      <c r="H23" s="87">
        <f t="shared" si="0"/>
        <v>0</v>
      </c>
      <c r="I23" s="88">
        <f t="shared" si="1"/>
        <v>0</v>
      </c>
      <c r="J23" s="89">
        <f t="shared" si="2"/>
        <v>0</v>
      </c>
      <c r="K23" s="87">
        <f t="shared" si="3"/>
        <v>0</v>
      </c>
      <c r="L23" s="171"/>
      <c r="M23" s="172"/>
    </row>
    <row r="24" spans="1:13" s="4" customFormat="1" ht="15">
      <c r="A24" s="20"/>
      <c r="B24" s="32" t="s">
        <v>211</v>
      </c>
      <c r="C24" s="38" t="s">
        <v>212</v>
      </c>
      <c r="D24" s="213" t="s">
        <v>196</v>
      </c>
      <c r="E24" s="87">
        <v>1</v>
      </c>
      <c r="F24" s="87"/>
      <c r="G24" s="388">
        <v>0</v>
      </c>
      <c r="H24" s="87">
        <f t="shared" si="0"/>
        <v>0</v>
      </c>
      <c r="I24" s="88">
        <f t="shared" si="1"/>
        <v>0</v>
      </c>
      <c r="J24" s="89">
        <f t="shared" si="2"/>
        <v>0</v>
      </c>
      <c r="K24" s="87">
        <f t="shared" si="3"/>
        <v>0</v>
      </c>
      <c r="L24" s="171"/>
      <c r="M24" s="172"/>
    </row>
    <row r="25" spans="1:13" s="4" customFormat="1" ht="15">
      <c r="A25" s="20"/>
      <c r="B25" s="32"/>
      <c r="C25" s="38"/>
      <c r="D25" s="84"/>
      <c r="E25" s="87"/>
      <c r="F25" s="87"/>
      <c r="G25" s="87"/>
      <c r="H25" s="87"/>
      <c r="I25" s="88"/>
      <c r="J25" s="89"/>
      <c r="K25" s="87"/>
      <c r="L25" s="171"/>
      <c r="M25" s="172"/>
    </row>
    <row r="26" spans="1:13" s="4" customFormat="1" ht="15">
      <c r="A26" s="20"/>
      <c r="B26" s="32"/>
      <c r="C26" s="38" t="s">
        <v>213</v>
      </c>
      <c r="D26" s="213" t="s">
        <v>196</v>
      </c>
      <c r="E26" s="87">
        <v>1</v>
      </c>
      <c r="F26" s="87"/>
      <c r="G26" s="87"/>
      <c r="H26" s="87"/>
      <c r="I26" s="88">
        <f>SUM(I11:I25)</f>
        <v>0</v>
      </c>
      <c r="J26" s="88">
        <f>SUM(J11:J25)</f>
        <v>0</v>
      </c>
      <c r="K26" s="88">
        <f>SUM(K11:K25)</f>
        <v>0</v>
      </c>
      <c r="L26" s="88"/>
      <c r="M26" s="172"/>
    </row>
    <row r="27" spans="1:13" s="4" customFormat="1" ht="15">
      <c r="A27" s="20"/>
      <c r="B27" s="32"/>
      <c r="C27" s="38"/>
      <c r="D27" s="84"/>
      <c r="E27" s="87"/>
      <c r="F27" s="87"/>
      <c r="G27" s="87"/>
      <c r="H27" s="87"/>
      <c r="I27" s="88"/>
      <c r="J27" s="89"/>
      <c r="K27" s="87"/>
      <c r="L27" s="88"/>
      <c r="M27" s="172"/>
    </row>
    <row r="28" spans="1:13" s="4" customFormat="1" ht="15">
      <c r="A28" s="20"/>
      <c r="B28" s="32"/>
      <c r="C28" s="38" t="s">
        <v>214</v>
      </c>
      <c r="D28" s="213" t="s">
        <v>196</v>
      </c>
      <c r="E28" s="87">
        <v>1</v>
      </c>
      <c r="F28" s="87"/>
      <c r="G28" s="388">
        <v>0</v>
      </c>
      <c r="H28" s="87">
        <f>F28+G28</f>
        <v>0</v>
      </c>
      <c r="I28" s="88">
        <f>E28*F28</f>
        <v>0</v>
      </c>
      <c r="J28" s="89">
        <f>E28*G28</f>
        <v>0</v>
      </c>
      <c r="K28" s="87">
        <f>I28+J28</f>
        <v>0</v>
      </c>
      <c r="L28" s="88"/>
      <c r="M28" s="172"/>
    </row>
    <row r="29" spans="1:13" s="4" customFormat="1" ht="15">
      <c r="A29" s="20"/>
      <c r="B29" s="32"/>
      <c r="C29" s="38" t="s">
        <v>215</v>
      </c>
      <c r="D29" s="213" t="s">
        <v>196</v>
      </c>
      <c r="E29" s="87">
        <v>1</v>
      </c>
      <c r="F29" s="87"/>
      <c r="G29" s="388">
        <v>0</v>
      </c>
      <c r="H29" s="87">
        <f>F29+G29</f>
        <v>0</v>
      </c>
      <c r="I29" s="88">
        <f>E29*F29</f>
        <v>0</v>
      </c>
      <c r="J29" s="89">
        <f>E29*G29</f>
        <v>0</v>
      </c>
      <c r="K29" s="87">
        <f>I29+J29</f>
        <v>0</v>
      </c>
      <c r="L29" s="88"/>
      <c r="M29" s="172"/>
    </row>
    <row r="30" spans="1:13" s="4" customFormat="1" ht="15">
      <c r="A30" s="20"/>
      <c r="B30" s="132"/>
      <c r="C30" s="38"/>
      <c r="D30" s="98"/>
      <c r="E30" s="106"/>
      <c r="F30" s="87"/>
      <c r="G30" s="87"/>
      <c r="H30" s="87"/>
      <c r="I30" s="88"/>
      <c r="J30" s="89"/>
      <c r="K30" s="87"/>
      <c r="L30" s="88"/>
      <c r="M30" s="172"/>
    </row>
    <row r="31" spans="1:13" s="4" customFormat="1" ht="15">
      <c r="A31" s="20"/>
      <c r="B31" s="132"/>
      <c r="C31" s="38"/>
      <c r="D31" s="98"/>
      <c r="E31" s="106"/>
      <c r="F31" s="86"/>
      <c r="G31" s="92"/>
      <c r="H31" s="92"/>
      <c r="I31" s="88"/>
      <c r="J31" s="93"/>
      <c r="K31" s="94"/>
      <c r="L31" s="171"/>
      <c r="M31" s="188"/>
    </row>
    <row r="32" spans="1:13" s="4" customFormat="1" ht="15">
      <c r="A32" s="20"/>
      <c r="B32" s="132"/>
      <c r="C32" s="214" t="s">
        <v>216</v>
      </c>
      <c r="D32" s="213"/>
      <c r="E32" s="106"/>
      <c r="F32" s="86"/>
      <c r="G32" s="92"/>
      <c r="H32" s="92"/>
      <c r="I32" s="88"/>
      <c r="J32" s="93"/>
      <c r="K32" s="215">
        <f>K26+K28+K29</f>
        <v>0</v>
      </c>
      <c r="L32" s="171"/>
      <c r="M32" s="188"/>
    </row>
    <row r="33" spans="1:13" s="4" customFormat="1" ht="15">
      <c r="A33" s="23"/>
      <c r="B33" s="33"/>
      <c r="C33" s="22"/>
      <c r="D33" s="84"/>
      <c r="E33" s="87"/>
      <c r="F33" s="86"/>
      <c r="G33" s="92"/>
      <c r="H33" s="92"/>
      <c r="I33" s="88"/>
      <c r="J33" s="93"/>
      <c r="K33" s="94"/>
      <c r="L33" s="171"/>
      <c r="M33" s="188"/>
    </row>
    <row r="34" spans="1:13" s="4" customFormat="1" ht="15.75" thickBot="1">
      <c r="A34" s="35"/>
      <c r="B34" s="158"/>
      <c r="C34" s="159"/>
      <c r="D34" s="111"/>
      <c r="E34" s="113"/>
      <c r="F34" s="113"/>
      <c r="G34" s="113"/>
      <c r="H34" s="113"/>
      <c r="I34" s="160"/>
      <c r="J34" s="161"/>
      <c r="K34" s="116"/>
      <c r="L34" s="160"/>
      <c r="M34" s="180"/>
    </row>
    <row r="35" spans="1:13" s="4" customFormat="1" ht="15">
      <c r="A35" s="29"/>
      <c r="B35" s="30"/>
      <c r="C35" s="30"/>
      <c r="D35" s="31"/>
      <c r="E35" s="168"/>
      <c r="F35" s="169"/>
      <c r="G35" s="169"/>
      <c r="H35" s="170"/>
      <c r="I35" s="170"/>
      <c r="J35" s="170"/>
      <c r="K35" s="170"/>
      <c r="L35" s="170"/>
      <c r="M35" s="170"/>
    </row>
    <row r="36" spans="1:13" s="4" customFormat="1" ht="15">
      <c r="A36" s="29"/>
      <c r="B36" s="30"/>
      <c r="C36" s="30"/>
      <c r="D36" s="31"/>
      <c r="E36" s="168"/>
      <c r="F36" s="169"/>
      <c r="G36" s="169"/>
      <c r="H36" s="170"/>
      <c r="I36" s="170"/>
      <c r="J36" s="170"/>
      <c r="K36" s="170"/>
      <c r="L36" s="170"/>
      <c r="M36" s="170"/>
    </row>
    <row r="37" spans="1:13" s="4" customFormat="1" ht="15">
      <c r="A37" s="29"/>
      <c r="B37" s="30"/>
      <c r="C37" s="30"/>
      <c r="D37" s="31"/>
      <c r="E37" s="168"/>
      <c r="F37" s="169"/>
      <c r="G37" s="169"/>
      <c r="H37" s="170"/>
      <c r="I37" s="170"/>
      <c r="J37" s="170"/>
      <c r="K37" s="170"/>
      <c r="L37" s="170"/>
      <c r="M37" s="170"/>
    </row>
    <row r="38" spans="1:13" s="4" customFormat="1" ht="15">
      <c r="A38" s="29"/>
      <c r="B38" s="30"/>
      <c r="C38" s="30"/>
      <c r="D38" s="31"/>
      <c r="E38" s="168"/>
      <c r="F38" s="169"/>
      <c r="G38" s="169"/>
      <c r="H38" s="170"/>
      <c r="I38" s="170"/>
      <c r="J38" s="170"/>
      <c r="K38" s="170"/>
      <c r="L38" s="170"/>
      <c r="M38" s="170"/>
    </row>
    <row r="39" spans="1:13" s="4" customFormat="1" ht="15">
      <c r="A39" s="29"/>
      <c r="B39" s="30"/>
      <c r="C39" s="30"/>
      <c r="D39" s="31"/>
      <c r="E39" s="168"/>
      <c r="F39" s="169"/>
      <c r="G39" s="169"/>
      <c r="H39" s="170"/>
      <c r="I39" s="170"/>
      <c r="J39" s="170"/>
      <c r="K39" s="170"/>
      <c r="L39" s="170"/>
      <c r="M39" s="170"/>
    </row>
    <row r="40" spans="1:13" s="4" customFormat="1" ht="15">
      <c r="A40" s="29"/>
      <c r="B40" s="30"/>
      <c r="C40" s="30"/>
      <c r="D40" s="31"/>
      <c r="E40" s="168"/>
      <c r="F40" s="169"/>
      <c r="G40" s="169"/>
      <c r="H40" s="170"/>
      <c r="I40" s="170"/>
      <c r="J40" s="170"/>
      <c r="K40" s="170"/>
      <c r="L40" s="170"/>
      <c r="M40" s="170"/>
    </row>
    <row r="41" spans="1:13" s="4" customFormat="1" ht="15">
      <c r="A41" s="29"/>
      <c r="B41" s="30"/>
      <c r="C41" s="30"/>
      <c r="D41" s="31"/>
      <c r="E41" s="168"/>
      <c r="F41" s="169"/>
      <c r="G41" s="169"/>
      <c r="H41" s="170"/>
      <c r="I41" s="170"/>
      <c r="J41" s="170"/>
      <c r="K41" s="170"/>
      <c r="L41" s="170"/>
      <c r="M41" s="170"/>
    </row>
    <row r="42" spans="1:13" s="4" customFormat="1" ht="15">
      <c r="A42" s="29"/>
      <c r="B42" s="30"/>
      <c r="C42" s="30"/>
      <c r="D42" s="31"/>
      <c r="E42" s="168"/>
      <c r="F42" s="169"/>
      <c r="G42" s="169"/>
      <c r="H42" s="170"/>
      <c r="I42" s="170"/>
      <c r="J42" s="170"/>
      <c r="K42" s="170"/>
      <c r="L42" s="170"/>
      <c r="M42" s="170"/>
    </row>
    <row r="43" spans="1:13" s="4" customFormat="1" ht="15">
      <c r="A43" s="29"/>
      <c r="B43" s="30"/>
      <c r="C43" s="30"/>
      <c r="D43" s="31"/>
      <c r="E43" s="168"/>
      <c r="F43" s="169"/>
      <c r="G43" s="169"/>
      <c r="H43" s="170"/>
      <c r="I43" s="170"/>
      <c r="J43" s="170"/>
      <c r="K43" s="170"/>
      <c r="L43" s="170"/>
      <c r="M43" s="170"/>
    </row>
    <row r="44" spans="1:13" s="4" customFormat="1" ht="15">
      <c r="A44" s="29"/>
      <c r="B44" s="30"/>
      <c r="C44" s="30"/>
      <c r="D44" s="31"/>
      <c r="E44" s="168"/>
      <c r="F44" s="169"/>
      <c r="G44" s="169"/>
      <c r="H44" s="170"/>
      <c r="I44" s="170"/>
      <c r="J44" s="170"/>
      <c r="K44" s="170"/>
      <c r="L44" s="170"/>
      <c r="M44" s="170"/>
    </row>
    <row r="45" spans="1:13" s="4" customFormat="1" ht="15">
      <c r="A45" s="29"/>
      <c r="B45" s="30"/>
      <c r="C45" s="30"/>
      <c r="D45" s="31"/>
      <c r="E45" s="168"/>
      <c r="F45" s="169"/>
      <c r="G45" s="169"/>
      <c r="H45" s="170"/>
      <c r="I45" s="170"/>
      <c r="J45" s="170"/>
      <c r="K45" s="170"/>
      <c r="L45" s="170"/>
      <c r="M45" s="170"/>
    </row>
    <row r="46" spans="1:13" s="4" customFormat="1" ht="15">
      <c r="A46" s="29"/>
      <c r="B46" s="30"/>
      <c r="C46" s="30"/>
      <c r="D46" s="31"/>
      <c r="E46" s="168"/>
      <c r="F46" s="169"/>
      <c r="G46" s="169"/>
      <c r="H46" s="170"/>
      <c r="I46" s="170"/>
      <c r="J46" s="170"/>
      <c r="K46" s="170"/>
      <c r="L46" s="170"/>
      <c r="M46" s="170"/>
    </row>
    <row r="47" spans="1:13" s="4" customFormat="1" ht="15">
      <c r="A47" s="29"/>
      <c r="B47" s="30"/>
      <c r="C47" s="30"/>
      <c r="D47" s="31"/>
      <c r="E47" s="168"/>
      <c r="F47" s="169"/>
      <c r="G47" s="169"/>
      <c r="H47" s="170"/>
      <c r="I47" s="170"/>
      <c r="J47" s="170"/>
      <c r="K47" s="170"/>
      <c r="L47" s="170"/>
      <c r="M47" s="170"/>
    </row>
    <row r="48" spans="1:13" s="4" customFormat="1" ht="15">
      <c r="A48" s="29"/>
      <c r="B48" s="30"/>
      <c r="C48" s="30"/>
      <c r="D48" s="31"/>
      <c r="E48" s="168"/>
      <c r="F48" s="169"/>
      <c r="G48" s="169"/>
      <c r="H48" s="170"/>
      <c r="I48" s="170"/>
      <c r="J48" s="170"/>
      <c r="K48" s="170"/>
      <c r="L48" s="170"/>
      <c r="M48" s="170"/>
    </row>
    <row r="49" spans="1:13" s="4" customFormat="1" ht="15">
      <c r="A49" s="29"/>
      <c r="B49" s="30"/>
      <c r="C49" s="30"/>
      <c r="D49" s="31"/>
      <c r="E49" s="168"/>
      <c r="F49" s="169"/>
      <c r="G49" s="169"/>
      <c r="H49" s="170"/>
      <c r="I49" s="170"/>
      <c r="J49" s="170"/>
      <c r="K49" s="170"/>
      <c r="L49" s="170"/>
      <c r="M49" s="170"/>
    </row>
    <row r="50" spans="1:13" s="4" customFormat="1" ht="15">
      <c r="A50" s="29"/>
      <c r="B50" s="30"/>
      <c r="C50" s="30"/>
      <c r="D50" s="31"/>
      <c r="E50" s="168"/>
      <c r="F50" s="169"/>
      <c r="G50" s="169"/>
      <c r="H50" s="170"/>
      <c r="I50" s="170"/>
      <c r="J50" s="170"/>
      <c r="K50" s="170"/>
      <c r="L50" s="170"/>
      <c r="M50" s="170"/>
    </row>
    <row r="51" spans="1:13" s="4" customFormat="1" ht="15">
      <c r="A51" s="29"/>
      <c r="B51" s="30"/>
      <c r="C51" s="30"/>
      <c r="D51" s="31"/>
      <c r="E51" s="168"/>
      <c r="F51" s="169"/>
      <c r="G51" s="169"/>
      <c r="H51" s="170"/>
      <c r="I51" s="170"/>
      <c r="J51" s="170"/>
      <c r="K51" s="170"/>
      <c r="L51" s="170"/>
      <c r="M51" s="170"/>
    </row>
    <row r="52" spans="1:13" s="4" customFormat="1" ht="15">
      <c r="A52" s="29"/>
      <c r="B52" s="30"/>
      <c r="C52" s="30"/>
      <c r="D52" s="31"/>
      <c r="E52" s="168"/>
      <c r="F52" s="169"/>
      <c r="G52" s="169"/>
      <c r="H52" s="170"/>
      <c r="I52" s="170"/>
      <c r="J52" s="170"/>
      <c r="K52" s="170"/>
      <c r="L52" s="170"/>
      <c r="M52" s="170"/>
    </row>
    <row r="53" spans="1:13" s="4" customFormat="1" ht="15">
      <c r="A53" s="29"/>
      <c r="B53" s="30"/>
      <c r="C53" s="30"/>
      <c r="D53" s="31"/>
      <c r="E53" s="168"/>
      <c r="F53" s="169"/>
      <c r="G53" s="169"/>
      <c r="H53" s="170"/>
      <c r="I53" s="170"/>
      <c r="J53" s="170"/>
      <c r="K53" s="170"/>
      <c r="L53" s="170"/>
      <c r="M53" s="170"/>
    </row>
    <row r="54" spans="1:13" s="4" customFormat="1" ht="15">
      <c r="A54" s="29"/>
      <c r="B54" s="30"/>
      <c r="C54" s="30"/>
      <c r="D54" s="31"/>
      <c r="E54" s="168"/>
      <c r="F54" s="169"/>
      <c r="G54" s="169"/>
      <c r="H54" s="170"/>
      <c r="I54" s="170"/>
      <c r="J54" s="170"/>
      <c r="K54" s="170"/>
      <c r="L54" s="170"/>
      <c r="M54" s="170"/>
    </row>
    <row r="55" spans="1:13" s="4" customFormat="1" ht="15">
      <c r="A55" s="29"/>
      <c r="B55" s="30"/>
      <c r="C55" s="30"/>
      <c r="D55" s="31"/>
      <c r="E55" s="168"/>
      <c r="F55" s="169"/>
      <c r="G55" s="169"/>
      <c r="H55" s="170"/>
      <c r="I55" s="170"/>
      <c r="J55" s="170"/>
      <c r="K55" s="170"/>
      <c r="L55" s="170"/>
      <c r="M55" s="170"/>
    </row>
    <row r="56" spans="1:13" s="4" customFormat="1" ht="15">
      <c r="A56" s="29"/>
      <c r="B56" s="30"/>
      <c r="C56" s="30"/>
      <c r="D56" s="31"/>
      <c r="E56" s="168"/>
      <c r="F56" s="169"/>
      <c r="G56" s="169"/>
      <c r="H56" s="170"/>
      <c r="I56" s="170"/>
      <c r="J56" s="170"/>
      <c r="K56" s="170"/>
      <c r="L56" s="170"/>
      <c r="M56" s="170"/>
    </row>
    <row r="57" spans="1:13" s="4" customFormat="1" ht="15">
      <c r="A57" s="29"/>
      <c r="B57" s="30"/>
      <c r="C57" s="30"/>
      <c r="D57" s="31"/>
      <c r="E57" s="168"/>
      <c r="F57" s="169"/>
      <c r="G57" s="169"/>
      <c r="H57" s="170"/>
      <c r="I57" s="170"/>
      <c r="J57" s="170"/>
      <c r="K57" s="170"/>
      <c r="L57" s="170"/>
      <c r="M57" s="170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24" sqref="G24"/>
    </sheetView>
  </sheetViews>
  <sheetFormatPr defaultColWidth="9.00390625" defaultRowHeight="15"/>
  <cols>
    <col min="1" max="1" width="3.57421875" style="29" customWidth="1"/>
    <col min="2" max="2" width="12.8515625" style="30" customWidth="1"/>
    <col min="3" max="3" width="48.00390625" style="30" customWidth="1"/>
    <col min="4" max="4" width="5.28125" style="31" customWidth="1"/>
    <col min="5" max="5" width="11.57421875" style="168" customWidth="1"/>
    <col min="6" max="6" width="11.00390625" style="169" customWidth="1"/>
    <col min="7" max="7" width="12.00390625" style="169" customWidth="1"/>
    <col min="8" max="13" width="11.8515625" style="170" customWidth="1"/>
    <col min="14" max="16384" width="9.00390625" style="28" customWidth="1"/>
  </cols>
  <sheetData>
    <row r="1" spans="1:13" s="4" customFormat="1" ht="18">
      <c r="A1" s="216" t="s">
        <v>32</v>
      </c>
      <c r="B1" s="217"/>
      <c r="C1" s="217"/>
      <c r="D1" s="218"/>
      <c r="E1" s="219"/>
      <c r="F1" s="220"/>
      <c r="G1" s="220"/>
      <c r="H1" s="217"/>
      <c r="I1" s="217"/>
      <c r="J1" s="217"/>
      <c r="K1" s="217"/>
      <c r="L1" s="217"/>
      <c r="M1" s="217"/>
    </row>
    <row r="2" spans="1:13" s="4" customFormat="1" ht="15">
      <c r="A2" s="217" t="s">
        <v>2</v>
      </c>
      <c r="B2" s="217"/>
      <c r="C2" s="221" t="e">
        <f>NazevZakazky</f>
        <v>#REF!</v>
      </c>
      <c r="D2" s="218"/>
      <c r="E2" s="219"/>
      <c r="F2" s="220"/>
      <c r="G2" s="220"/>
      <c r="H2" s="217"/>
      <c r="I2" s="217"/>
      <c r="J2" s="217"/>
      <c r="K2" s="217"/>
      <c r="L2" s="217"/>
      <c r="M2" s="217"/>
    </row>
    <row r="3" spans="1:13" s="4" customFormat="1" ht="15">
      <c r="A3" s="217" t="s">
        <v>5</v>
      </c>
      <c r="B3" s="217"/>
      <c r="C3" s="221" t="str">
        <f>'[3]Titul'!D39</f>
        <v>D2. Dokumentace technických a technolo. zařízení</v>
      </c>
      <c r="D3" s="218"/>
      <c r="E3" s="219"/>
      <c r="F3" s="220"/>
      <c r="G3" s="220" t="s">
        <v>33</v>
      </c>
      <c r="H3" s="221" t="s">
        <v>34</v>
      </c>
      <c r="I3" s="217"/>
      <c r="J3" s="221"/>
      <c r="K3" s="221"/>
      <c r="L3" s="217"/>
      <c r="M3" s="217"/>
    </row>
    <row r="4" spans="1:13" s="4" customFormat="1" ht="15">
      <c r="A4" s="217" t="s">
        <v>6</v>
      </c>
      <c r="B4" s="217"/>
      <c r="C4" s="221" t="e">
        <f>DeleniObjektu</f>
        <v>#REF!</v>
      </c>
      <c r="D4" s="218"/>
      <c r="E4" s="219"/>
      <c r="F4" s="220"/>
      <c r="G4" s="220" t="s">
        <v>36</v>
      </c>
      <c r="H4" s="221" t="s">
        <v>37</v>
      </c>
      <c r="I4" s="217"/>
      <c r="J4" s="222" t="s">
        <v>217</v>
      </c>
      <c r="K4" s="221"/>
      <c r="L4" s="217"/>
      <c r="M4" s="217"/>
    </row>
    <row r="5" spans="1:13" s="4" customFormat="1" ht="15.75" thickBot="1">
      <c r="A5" s="223" t="s">
        <v>7</v>
      </c>
      <c r="B5" s="224"/>
      <c r="C5" s="221" t="e">
        <f>NazevObjektu</f>
        <v>#REF!</v>
      </c>
      <c r="D5" s="218"/>
      <c r="E5" s="219"/>
      <c r="F5" s="220"/>
      <c r="G5" s="220"/>
      <c r="H5" s="217"/>
      <c r="I5" s="217"/>
      <c r="J5" s="217"/>
      <c r="K5" s="217"/>
      <c r="L5" s="217"/>
      <c r="M5" s="217"/>
    </row>
    <row r="6" spans="1:13" s="4" customFormat="1" ht="22.5">
      <c r="A6" s="225" t="s">
        <v>3</v>
      </c>
      <c r="B6" s="226" t="s">
        <v>4</v>
      </c>
      <c r="C6" s="226" t="s">
        <v>0</v>
      </c>
      <c r="D6" s="226" t="s">
        <v>38</v>
      </c>
      <c r="E6" s="227" t="s">
        <v>39</v>
      </c>
      <c r="F6" s="228" t="s">
        <v>40</v>
      </c>
      <c r="G6" s="228" t="s">
        <v>41</v>
      </c>
      <c r="H6" s="226" t="s">
        <v>42</v>
      </c>
      <c r="I6" s="228" t="s">
        <v>43</v>
      </c>
      <c r="J6" s="228" t="s">
        <v>44</v>
      </c>
      <c r="K6" s="226" t="s">
        <v>45</v>
      </c>
      <c r="L6" s="226" t="s">
        <v>46</v>
      </c>
      <c r="M6" s="229" t="s">
        <v>47</v>
      </c>
    </row>
    <row r="7" spans="1:13" s="4" customFormat="1" ht="15.75" thickBot="1">
      <c r="A7" s="230">
        <v>1</v>
      </c>
      <c r="B7" s="231">
        <v>2</v>
      </c>
      <c r="C7" s="231">
        <v>3</v>
      </c>
      <c r="D7" s="231">
        <v>4</v>
      </c>
      <c r="E7" s="231">
        <v>5</v>
      </c>
      <c r="F7" s="231">
        <v>6</v>
      </c>
      <c r="G7" s="231">
        <v>7</v>
      </c>
      <c r="H7" s="231">
        <v>8</v>
      </c>
      <c r="I7" s="231">
        <v>9</v>
      </c>
      <c r="J7" s="231">
        <v>10</v>
      </c>
      <c r="K7" s="231">
        <v>11</v>
      </c>
      <c r="L7" s="231">
        <v>12</v>
      </c>
      <c r="M7" s="232">
        <v>13</v>
      </c>
    </row>
    <row r="8" spans="1:13" s="4" customFormat="1" ht="15">
      <c r="A8" s="233"/>
      <c r="B8" s="233"/>
      <c r="C8" s="234" t="s">
        <v>218</v>
      </c>
      <c r="D8" s="235"/>
      <c r="E8" s="236"/>
      <c r="F8" s="237"/>
      <c r="G8" s="237"/>
      <c r="H8" s="233"/>
      <c r="I8" s="233"/>
      <c r="J8" s="233"/>
      <c r="K8" s="233"/>
      <c r="L8" s="233"/>
      <c r="M8" s="233"/>
    </row>
    <row r="9" spans="1:13" s="15" customFormat="1" ht="12" thickBot="1">
      <c r="A9" s="238"/>
      <c r="B9" s="239"/>
      <c r="C9" s="239" t="s">
        <v>1</v>
      </c>
      <c r="D9" s="240"/>
      <c r="E9" s="241"/>
      <c r="F9" s="242"/>
      <c r="G9" s="243"/>
      <c r="H9" s="244"/>
      <c r="I9" s="243"/>
      <c r="J9" s="244"/>
      <c r="K9" s="245">
        <f>K11+K12+K13+K14+K17+K18</f>
        <v>0</v>
      </c>
      <c r="L9" s="243"/>
      <c r="M9" s="246"/>
    </row>
    <row r="10" spans="1:13" s="4" customFormat="1" ht="15.75" thickBot="1">
      <c r="A10" s="247"/>
      <c r="B10" s="248">
        <v>1</v>
      </c>
      <c r="C10" s="249" t="s">
        <v>19</v>
      </c>
      <c r="D10" s="250"/>
      <c r="E10" s="251"/>
      <c r="F10" s="252"/>
      <c r="G10" s="253"/>
      <c r="H10" s="254"/>
      <c r="I10" s="253"/>
      <c r="J10" s="254"/>
      <c r="K10" s="255">
        <f>K11+K12+K13+K14</f>
        <v>0</v>
      </c>
      <c r="L10" s="253"/>
      <c r="M10" s="256"/>
    </row>
    <row r="11" spans="1:13" s="4" customFormat="1" ht="15">
      <c r="A11" s="257"/>
      <c r="B11" s="36" t="s">
        <v>8</v>
      </c>
      <c r="C11" s="37" t="s">
        <v>219</v>
      </c>
      <c r="D11" s="258" t="s">
        <v>220</v>
      </c>
      <c r="E11" s="259">
        <v>36</v>
      </c>
      <c r="F11" s="389">
        <v>0</v>
      </c>
      <c r="G11" s="389">
        <v>0</v>
      </c>
      <c r="H11" s="260">
        <f>F11+G11</f>
        <v>0</v>
      </c>
      <c r="I11" s="261">
        <f>E11*F11</f>
        <v>0</v>
      </c>
      <c r="J11" s="262">
        <f>E11*G11</f>
        <v>0</v>
      </c>
      <c r="K11" s="260">
        <f>I11+J11</f>
        <v>0</v>
      </c>
      <c r="L11" s="263"/>
      <c r="M11" s="83"/>
    </row>
    <row r="12" spans="1:13" s="4" customFormat="1" ht="15">
      <c r="A12" s="264"/>
      <c r="B12" s="32" t="s">
        <v>9</v>
      </c>
      <c r="C12" s="38" t="s">
        <v>221</v>
      </c>
      <c r="D12" s="258" t="s">
        <v>220</v>
      </c>
      <c r="E12" s="85">
        <v>18</v>
      </c>
      <c r="F12" s="389">
        <v>0</v>
      </c>
      <c r="G12" s="389">
        <v>0</v>
      </c>
      <c r="H12" s="260">
        <f>F12+G12</f>
        <v>0</v>
      </c>
      <c r="I12" s="261">
        <f>E12*F12</f>
        <v>0</v>
      </c>
      <c r="J12" s="262">
        <f>E12*G12</f>
        <v>0</v>
      </c>
      <c r="K12" s="260">
        <f>I12+J12</f>
        <v>0</v>
      </c>
      <c r="L12" s="90"/>
      <c r="M12" s="91"/>
    </row>
    <row r="13" spans="1:13" s="4" customFormat="1" ht="15">
      <c r="A13" s="264"/>
      <c r="B13" s="33" t="s">
        <v>10</v>
      </c>
      <c r="C13" s="38" t="s">
        <v>110</v>
      </c>
      <c r="D13" s="258" t="s">
        <v>220</v>
      </c>
      <c r="E13" s="85">
        <v>24</v>
      </c>
      <c r="F13" s="389">
        <v>0</v>
      </c>
      <c r="G13" s="389">
        <v>0</v>
      </c>
      <c r="H13" s="260">
        <f>F13+G13</f>
        <v>0</v>
      </c>
      <c r="I13" s="261">
        <f>E13*F13</f>
        <v>0</v>
      </c>
      <c r="J13" s="262">
        <f>E13*G13</f>
        <v>0</v>
      </c>
      <c r="K13" s="260">
        <f>I13+J13</f>
        <v>0</v>
      </c>
      <c r="L13" s="90"/>
      <c r="M13" s="91"/>
    </row>
    <row r="14" spans="1:13" s="4" customFormat="1" ht="15">
      <c r="A14" s="264"/>
      <c r="B14" s="34" t="s">
        <v>11</v>
      </c>
      <c r="C14" s="38" t="s">
        <v>222</v>
      </c>
      <c r="D14" s="258" t="s">
        <v>223</v>
      </c>
      <c r="E14" s="265">
        <v>90</v>
      </c>
      <c r="F14" s="389">
        <v>0</v>
      </c>
      <c r="G14" s="389">
        <v>0</v>
      </c>
      <c r="H14" s="260">
        <f>F14+G14</f>
        <v>0</v>
      </c>
      <c r="I14" s="261">
        <f>E14*F14</f>
        <v>0</v>
      </c>
      <c r="J14" s="262">
        <f>E14*G14</f>
        <v>0</v>
      </c>
      <c r="K14" s="260">
        <f>I14+J14</f>
        <v>0</v>
      </c>
      <c r="L14" s="90"/>
      <c r="M14" s="91"/>
    </row>
    <row r="15" spans="1:13" s="4" customFormat="1" ht="15.75" thickBot="1">
      <c r="A15" s="266"/>
      <c r="B15" s="33"/>
      <c r="C15" s="22"/>
      <c r="D15" s="84"/>
      <c r="E15" s="85"/>
      <c r="F15" s="86"/>
      <c r="G15" s="86"/>
      <c r="H15" s="267"/>
      <c r="I15" s="268"/>
      <c r="J15" s="269"/>
      <c r="K15" s="270"/>
      <c r="L15" s="90"/>
      <c r="M15" s="95"/>
    </row>
    <row r="16" spans="1:13" s="4" customFormat="1" ht="15.75" thickBot="1">
      <c r="A16" s="247"/>
      <c r="B16" s="248">
        <v>2</v>
      </c>
      <c r="C16" s="249" t="s">
        <v>224</v>
      </c>
      <c r="D16" s="250"/>
      <c r="E16" s="251"/>
      <c r="F16" s="253"/>
      <c r="G16" s="253"/>
      <c r="H16" s="271"/>
      <c r="I16" s="272"/>
      <c r="J16" s="271"/>
      <c r="K16" s="255">
        <f>K17+K18</f>
        <v>0</v>
      </c>
      <c r="L16" s="272"/>
      <c r="M16" s="256"/>
    </row>
    <row r="17" spans="1:13" s="4" customFormat="1" ht="15">
      <c r="A17" s="266"/>
      <c r="B17" s="273" t="s">
        <v>12</v>
      </c>
      <c r="C17" s="39" t="s">
        <v>225</v>
      </c>
      <c r="D17" s="274" t="s">
        <v>226</v>
      </c>
      <c r="E17" s="85">
        <v>450</v>
      </c>
      <c r="F17" s="389">
        <v>0</v>
      </c>
      <c r="G17" s="389">
        <v>0</v>
      </c>
      <c r="H17" s="260">
        <f>F17+G17</f>
        <v>0</v>
      </c>
      <c r="I17" s="261">
        <f>E17*F17</f>
        <v>0</v>
      </c>
      <c r="J17" s="262">
        <f>E17*G17</f>
        <v>0</v>
      </c>
      <c r="K17" s="260">
        <f>I17+J17</f>
        <v>0</v>
      </c>
      <c r="L17" s="82"/>
      <c r="M17" s="83"/>
    </row>
    <row r="18" spans="1:13" s="4" customFormat="1" ht="15">
      <c r="A18" s="275"/>
      <c r="B18" s="32" t="s">
        <v>13</v>
      </c>
      <c r="C18" s="38" t="s">
        <v>227</v>
      </c>
      <c r="D18" s="274" t="s">
        <v>59</v>
      </c>
      <c r="E18" s="85">
        <v>72</v>
      </c>
      <c r="F18" s="389">
        <v>0</v>
      </c>
      <c r="G18" s="389">
        <v>0</v>
      </c>
      <c r="H18" s="260">
        <f>F18+G18</f>
        <v>0</v>
      </c>
      <c r="I18" s="261">
        <f>E18*F18</f>
        <v>0</v>
      </c>
      <c r="J18" s="262">
        <f>E18*G18</f>
        <v>0</v>
      </c>
      <c r="K18" s="260">
        <f>I18+J18</f>
        <v>0</v>
      </c>
      <c r="L18" s="90"/>
      <c r="M18" s="91"/>
    </row>
    <row r="19" spans="1:13" s="4" customFormat="1" ht="15">
      <c r="A19" s="266"/>
      <c r="B19" s="33"/>
      <c r="C19" s="38"/>
      <c r="D19" s="84"/>
      <c r="E19" s="85"/>
      <c r="F19" s="86"/>
      <c r="G19" s="276"/>
      <c r="H19" s="276"/>
      <c r="I19" s="268"/>
      <c r="J19" s="277"/>
      <c r="K19" s="276"/>
      <c r="L19" s="90"/>
      <c r="M19" s="91"/>
    </row>
    <row r="20" spans="1:13" s="4" customFormat="1" ht="15">
      <c r="A20" s="275"/>
      <c r="B20" s="33"/>
      <c r="C20" s="38"/>
      <c r="D20" s="84"/>
      <c r="E20" s="85"/>
      <c r="F20" s="86"/>
      <c r="G20" s="276"/>
      <c r="H20" s="276"/>
      <c r="I20" s="268"/>
      <c r="J20" s="277"/>
      <c r="K20" s="276"/>
      <c r="L20" s="90"/>
      <c r="M20" s="91"/>
    </row>
    <row r="21" spans="1:13" s="4" customFormat="1" ht="15">
      <c r="A21" s="266"/>
      <c r="B21" s="33"/>
      <c r="C21" s="38"/>
      <c r="D21" s="84"/>
      <c r="E21" s="85"/>
      <c r="F21" s="86"/>
      <c r="G21" s="276"/>
      <c r="H21" s="276"/>
      <c r="I21" s="268"/>
      <c r="J21" s="277"/>
      <c r="K21" s="276"/>
      <c r="L21" s="90"/>
      <c r="M21" s="91"/>
    </row>
    <row r="22" spans="1:13" s="4" customFormat="1" ht="15">
      <c r="A22" s="29"/>
      <c r="B22" s="30"/>
      <c r="C22" s="30"/>
      <c r="D22" s="31"/>
      <c r="E22" s="168"/>
      <c r="F22" s="169"/>
      <c r="G22" s="169"/>
      <c r="H22" s="170"/>
      <c r="I22" s="170"/>
      <c r="J22" s="170"/>
      <c r="K22" s="170"/>
      <c r="L22" s="170"/>
      <c r="M22" s="170"/>
    </row>
    <row r="23" spans="1:13" s="4" customFormat="1" ht="15">
      <c r="A23" s="29"/>
      <c r="B23" s="30"/>
      <c r="C23" s="30"/>
      <c r="D23" s="31"/>
      <c r="E23" s="168"/>
      <c r="F23" s="169"/>
      <c r="G23" s="169"/>
      <c r="H23" s="170"/>
      <c r="I23" s="170"/>
      <c r="J23" s="170"/>
      <c r="K23" s="170"/>
      <c r="L23" s="170"/>
      <c r="M23" s="170"/>
    </row>
    <row r="24" spans="1:13" s="4" customFormat="1" ht="15">
      <c r="A24" s="29"/>
      <c r="B24" s="30"/>
      <c r="C24" s="30"/>
      <c r="D24" s="31"/>
      <c r="E24" s="168"/>
      <c r="F24" s="169"/>
      <c r="G24" s="169"/>
      <c r="H24" s="170"/>
      <c r="I24" s="170"/>
      <c r="J24" s="170"/>
      <c r="K24" s="170"/>
      <c r="L24" s="170"/>
      <c r="M24" s="170"/>
    </row>
    <row r="25" spans="1:13" s="4" customFormat="1" ht="15">
      <c r="A25" s="29"/>
      <c r="B25" s="30"/>
      <c r="C25" s="30"/>
      <c r="D25" s="31"/>
      <c r="E25" s="168"/>
      <c r="F25" s="169"/>
      <c r="G25" s="169"/>
      <c r="H25" s="170"/>
      <c r="I25" s="170"/>
      <c r="J25" s="170"/>
      <c r="K25" s="170"/>
      <c r="L25" s="170"/>
      <c r="M25" s="170"/>
    </row>
    <row r="26" spans="1:13" s="4" customFormat="1" ht="15">
      <c r="A26" s="29"/>
      <c r="B26" s="30"/>
      <c r="C26" s="30"/>
      <c r="D26" s="31"/>
      <c r="E26" s="168"/>
      <c r="F26" s="169"/>
      <c r="G26" s="169"/>
      <c r="H26" s="170"/>
      <c r="I26" s="170"/>
      <c r="J26" s="170"/>
      <c r="K26" s="170"/>
      <c r="L26" s="170"/>
      <c r="M26" s="170"/>
    </row>
    <row r="27" spans="1:13" s="4" customFormat="1" ht="15">
      <c r="A27" s="29"/>
      <c r="B27" s="30"/>
      <c r="C27" s="30"/>
      <c r="D27" s="31"/>
      <c r="E27" s="168"/>
      <c r="F27" s="169"/>
      <c r="G27" s="169"/>
      <c r="H27" s="170"/>
      <c r="I27" s="170"/>
      <c r="J27" s="170"/>
      <c r="K27" s="170"/>
      <c r="L27" s="170"/>
      <c r="M27" s="170"/>
    </row>
    <row r="28" spans="1:13" s="4" customFormat="1" ht="15">
      <c r="A28" s="29"/>
      <c r="B28" s="30"/>
      <c r="C28" s="30"/>
      <c r="D28" s="31"/>
      <c r="E28" s="168"/>
      <c r="F28" s="169"/>
      <c r="G28" s="169"/>
      <c r="H28" s="170"/>
      <c r="I28" s="170"/>
      <c r="J28" s="170"/>
      <c r="K28" s="170"/>
      <c r="L28" s="170"/>
      <c r="M28" s="170"/>
    </row>
    <row r="29" spans="1:13" s="4" customFormat="1" ht="15">
      <c r="A29" s="29"/>
      <c r="B29" s="30"/>
      <c r="C29" s="30"/>
      <c r="D29" s="31"/>
      <c r="E29" s="168"/>
      <c r="F29" s="169"/>
      <c r="G29" s="169"/>
      <c r="H29" s="170"/>
      <c r="I29" s="170"/>
      <c r="J29" s="170"/>
      <c r="K29" s="170"/>
      <c r="L29" s="170"/>
      <c r="M29" s="170"/>
    </row>
    <row r="30" spans="1:13" s="4" customFormat="1" ht="15">
      <c r="A30" s="29"/>
      <c r="B30" s="30"/>
      <c r="C30" s="30"/>
      <c r="D30" s="31"/>
      <c r="E30" s="168"/>
      <c r="F30" s="169"/>
      <c r="G30" s="169"/>
      <c r="H30" s="170"/>
      <c r="I30" s="170"/>
      <c r="J30" s="170"/>
      <c r="K30" s="170"/>
      <c r="L30" s="170"/>
      <c r="M30" s="170"/>
    </row>
    <row r="31" spans="1:13" s="4" customFormat="1" ht="15">
      <c r="A31" s="29"/>
      <c r="B31" s="30"/>
      <c r="C31" s="30"/>
      <c r="D31" s="31"/>
      <c r="E31" s="168"/>
      <c r="F31" s="169"/>
      <c r="G31" s="169"/>
      <c r="H31" s="170"/>
      <c r="I31" s="170"/>
      <c r="J31" s="170"/>
      <c r="K31" s="170"/>
      <c r="L31" s="170"/>
      <c r="M31" s="170"/>
    </row>
    <row r="32" spans="1:13" s="4" customFormat="1" ht="15">
      <c r="A32" s="29"/>
      <c r="B32" s="30"/>
      <c r="C32" s="30"/>
      <c r="D32" s="31"/>
      <c r="E32" s="168"/>
      <c r="F32" s="169"/>
      <c r="G32" s="169"/>
      <c r="H32" s="170"/>
      <c r="I32" s="170"/>
      <c r="J32" s="170"/>
      <c r="K32" s="170"/>
      <c r="L32" s="170"/>
      <c r="M32" s="170"/>
    </row>
    <row r="33" spans="1:13" s="4" customFormat="1" ht="15">
      <c r="A33" s="29"/>
      <c r="B33" s="30"/>
      <c r="C33" s="30"/>
      <c r="D33" s="31"/>
      <c r="E33" s="168"/>
      <c r="F33" s="169"/>
      <c r="G33" s="169"/>
      <c r="H33" s="170"/>
      <c r="I33" s="170"/>
      <c r="J33" s="170"/>
      <c r="K33" s="170"/>
      <c r="L33" s="170"/>
      <c r="M33" s="170"/>
    </row>
    <row r="34" spans="1:13" s="4" customFormat="1" ht="15">
      <c r="A34" s="29"/>
      <c r="B34" s="30"/>
      <c r="C34" s="30"/>
      <c r="D34" s="31"/>
      <c r="E34" s="168"/>
      <c r="F34" s="169"/>
      <c r="G34" s="169"/>
      <c r="H34" s="170"/>
      <c r="I34" s="170"/>
      <c r="J34" s="170"/>
      <c r="K34" s="170"/>
      <c r="L34" s="170"/>
      <c r="M34" s="170"/>
    </row>
    <row r="35" spans="1:13" s="4" customFormat="1" ht="15">
      <c r="A35" s="29"/>
      <c r="B35" s="30"/>
      <c r="C35" s="30"/>
      <c r="D35" s="31"/>
      <c r="E35" s="168"/>
      <c r="F35" s="169"/>
      <c r="G35" s="169"/>
      <c r="H35" s="170"/>
      <c r="I35" s="170"/>
      <c r="J35" s="170"/>
      <c r="K35" s="170"/>
      <c r="L35" s="170"/>
      <c r="M35" s="170"/>
    </row>
    <row r="36" spans="1:13" s="4" customFormat="1" ht="15">
      <c r="A36" s="29"/>
      <c r="B36" s="30"/>
      <c r="C36" s="30"/>
      <c r="D36" s="31"/>
      <c r="E36" s="168"/>
      <c r="F36" s="169"/>
      <c r="G36" s="169"/>
      <c r="H36" s="170"/>
      <c r="I36" s="170"/>
      <c r="J36" s="170"/>
      <c r="K36" s="170"/>
      <c r="L36" s="170"/>
      <c r="M36" s="170"/>
    </row>
    <row r="37" spans="1:13" s="4" customFormat="1" ht="15">
      <c r="A37" s="29"/>
      <c r="B37" s="30"/>
      <c r="C37" s="30"/>
      <c r="D37" s="31"/>
      <c r="E37" s="168"/>
      <c r="F37" s="169"/>
      <c r="G37" s="169"/>
      <c r="H37" s="170"/>
      <c r="I37" s="170"/>
      <c r="J37" s="170"/>
      <c r="K37" s="170"/>
      <c r="L37" s="170"/>
      <c r="M37" s="170"/>
    </row>
    <row r="38" spans="1:13" s="4" customFormat="1" ht="15">
      <c r="A38" s="29"/>
      <c r="B38" s="30"/>
      <c r="C38" s="30"/>
      <c r="D38" s="31"/>
      <c r="E38" s="168"/>
      <c r="F38" s="169"/>
      <c r="G38" s="169"/>
      <c r="H38" s="170"/>
      <c r="I38" s="170"/>
      <c r="J38" s="170"/>
      <c r="K38" s="170"/>
      <c r="L38" s="170"/>
      <c r="M38" s="170"/>
    </row>
    <row r="39" spans="1:13" s="4" customFormat="1" ht="15">
      <c r="A39" s="29"/>
      <c r="B39" s="30"/>
      <c r="C39" s="30"/>
      <c r="D39" s="31"/>
      <c r="E39" s="168"/>
      <c r="F39" s="169"/>
      <c r="G39" s="169"/>
      <c r="H39" s="170"/>
      <c r="I39" s="170"/>
      <c r="J39" s="170"/>
      <c r="K39" s="170"/>
      <c r="L39" s="170"/>
      <c r="M39" s="170"/>
    </row>
    <row r="40" spans="1:13" s="4" customFormat="1" ht="15">
      <c r="A40" s="29"/>
      <c r="B40" s="30"/>
      <c r="C40" s="30"/>
      <c r="D40" s="31"/>
      <c r="E40" s="168"/>
      <c r="F40" s="169"/>
      <c r="G40" s="169"/>
      <c r="H40" s="170"/>
      <c r="I40" s="170"/>
      <c r="J40" s="170"/>
      <c r="K40" s="170"/>
      <c r="L40" s="170"/>
      <c r="M40" s="170"/>
    </row>
    <row r="41" spans="1:13" s="4" customFormat="1" ht="15">
      <c r="A41" s="29"/>
      <c r="B41" s="30"/>
      <c r="C41" s="30"/>
      <c r="D41" s="31"/>
      <c r="E41" s="168"/>
      <c r="F41" s="169"/>
      <c r="G41" s="169"/>
      <c r="H41" s="170"/>
      <c r="I41" s="170"/>
      <c r="J41" s="170"/>
      <c r="K41" s="170"/>
      <c r="L41" s="170"/>
      <c r="M41" s="170"/>
    </row>
    <row r="42" spans="1:13" s="4" customFormat="1" ht="15">
      <c r="A42" s="29"/>
      <c r="B42" s="30"/>
      <c r="C42" s="30"/>
      <c r="D42" s="31"/>
      <c r="E42" s="168"/>
      <c r="F42" s="169"/>
      <c r="G42" s="169"/>
      <c r="H42" s="170"/>
      <c r="I42" s="170"/>
      <c r="J42" s="170"/>
      <c r="K42" s="170"/>
      <c r="L42" s="170"/>
      <c r="M42" s="170"/>
    </row>
    <row r="43" spans="1:13" s="4" customFormat="1" ht="15">
      <c r="A43" s="29"/>
      <c r="B43" s="30"/>
      <c r="C43" s="30"/>
      <c r="D43" s="31"/>
      <c r="E43" s="168"/>
      <c r="F43" s="169"/>
      <c r="G43" s="169"/>
      <c r="H43" s="170"/>
      <c r="I43" s="170"/>
      <c r="J43" s="170"/>
      <c r="K43" s="170"/>
      <c r="L43" s="170"/>
      <c r="M43" s="170"/>
    </row>
    <row r="44" spans="1:13" s="4" customFormat="1" ht="15">
      <c r="A44" s="29"/>
      <c r="B44" s="30"/>
      <c r="C44" s="30"/>
      <c r="D44" s="31"/>
      <c r="E44" s="168"/>
      <c r="F44" s="169"/>
      <c r="G44" s="169"/>
      <c r="H44" s="170"/>
      <c r="I44" s="170"/>
      <c r="J44" s="170"/>
      <c r="K44" s="170"/>
      <c r="L44" s="170"/>
      <c r="M44" s="170"/>
    </row>
  </sheetData>
  <sheetProtection/>
  <printOptions/>
  <pageMargins left="0.7" right="0.7" top="0.787401575" bottom="0.7874015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K17" sqref="K17"/>
    </sheetView>
  </sheetViews>
  <sheetFormatPr defaultColWidth="9.00390625" defaultRowHeight="15"/>
  <cols>
    <col min="1" max="1" width="3.57421875" style="29" customWidth="1"/>
    <col min="2" max="2" width="12.8515625" style="30" customWidth="1"/>
    <col min="3" max="3" width="48.00390625" style="30" customWidth="1"/>
    <col min="4" max="4" width="5.28125" style="31" customWidth="1"/>
    <col min="5" max="5" width="11.57421875" style="168" customWidth="1"/>
    <col min="6" max="6" width="11.00390625" style="169" customWidth="1"/>
    <col min="7" max="7" width="12.00390625" style="169" customWidth="1"/>
    <col min="8" max="13" width="11.8515625" style="170" customWidth="1"/>
    <col min="14" max="16384" width="9.00390625" style="28" customWidth="1"/>
  </cols>
  <sheetData>
    <row r="1" spans="1:13" s="4" customFormat="1" ht="18">
      <c r="A1" s="216" t="s">
        <v>32</v>
      </c>
      <c r="B1" s="217"/>
      <c r="C1" s="217"/>
      <c r="D1" s="218"/>
      <c r="E1" s="219"/>
      <c r="F1" s="220"/>
      <c r="G1" s="220"/>
      <c r="H1" s="217"/>
      <c r="I1" s="217"/>
      <c r="J1" s="217"/>
      <c r="K1" s="217"/>
      <c r="L1" s="217"/>
      <c r="M1" s="217"/>
    </row>
    <row r="2" spans="1:13" s="4" customFormat="1" ht="15">
      <c r="A2" s="217" t="s">
        <v>2</v>
      </c>
      <c r="B2" s="217"/>
      <c r="C2" s="221" t="e">
        <f>NazevZakazky</f>
        <v>#REF!</v>
      </c>
      <c r="D2" s="218"/>
      <c r="E2" s="219"/>
      <c r="F2" s="220"/>
      <c r="G2" s="220"/>
      <c r="H2" s="217"/>
      <c r="I2" s="217"/>
      <c r="J2" s="217"/>
      <c r="K2" s="217"/>
      <c r="L2" s="217"/>
      <c r="M2" s="217"/>
    </row>
    <row r="3" spans="1:13" s="4" customFormat="1" ht="15">
      <c r="A3" s="217" t="s">
        <v>5</v>
      </c>
      <c r="B3" s="217"/>
      <c r="C3" s="221" t="str">
        <f>'[3]Titul'!D39</f>
        <v>D2. Dokumentace technických a technolo. zařízení</v>
      </c>
      <c r="D3" s="218"/>
      <c r="E3" s="219"/>
      <c r="F3" s="220"/>
      <c r="G3" s="220" t="s">
        <v>33</v>
      </c>
      <c r="H3" s="221" t="s">
        <v>34</v>
      </c>
      <c r="I3" s="217"/>
      <c r="J3" s="221"/>
      <c r="K3" s="221"/>
      <c r="L3" s="217"/>
      <c r="M3" s="217"/>
    </row>
    <row r="4" spans="1:13" s="4" customFormat="1" ht="15">
      <c r="A4" s="217" t="s">
        <v>6</v>
      </c>
      <c r="B4" s="217"/>
      <c r="C4" s="221" t="e">
        <f>DeleniObjektu</f>
        <v>#REF!</v>
      </c>
      <c r="D4" s="218"/>
      <c r="E4" s="219"/>
      <c r="F4" s="220"/>
      <c r="G4" s="220" t="s">
        <v>36</v>
      </c>
      <c r="H4" s="221" t="s">
        <v>37</v>
      </c>
      <c r="I4" s="217"/>
      <c r="J4" s="221"/>
      <c r="K4" s="221"/>
      <c r="L4" s="217"/>
      <c r="M4" s="217"/>
    </row>
    <row r="5" spans="1:13" s="4" customFormat="1" ht="15.75" thickBot="1">
      <c r="A5" s="223" t="s">
        <v>7</v>
      </c>
      <c r="B5" s="224"/>
      <c r="C5" s="221" t="e">
        <f>NazevObjektu</f>
        <v>#REF!</v>
      </c>
      <c r="D5" s="218"/>
      <c r="E5" s="219"/>
      <c r="F5" s="220"/>
      <c r="G5" s="220"/>
      <c r="H5" s="217"/>
      <c r="I5" s="217"/>
      <c r="J5" s="217"/>
      <c r="K5" s="217"/>
      <c r="L5" s="217"/>
      <c r="M5" s="217"/>
    </row>
    <row r="6" spans="1:13" s="4" customFormat="1" ht="22.5">
      <c r="A6" s="225" t="s">
        <v>3</v>
      </c>
      <c r="B6" s="226" t="s">
        <v>4</v>
      </c>
      <c r="C6" s="226" t="s">
        <v>0</v>
      </c>
      <c r="D6" s="226" t="s">
        <v>38</v>
      </c>
      <c r="E6" s="227" t="s">
        <v>39</v>
      </c>
      <c r="F6" s="228" t="s">
        <v>40</v>
      </c>
      <c r="G6" s="228" t="s">
        <v>41</v>
      </c>
      <c r="H6" s="226" t="s">
        <v>42</v>
      </c>
      <c r="I6" s="228" t="s">
        <v>43</v>
      </c>
      <c r="J6" s="228" t="s">
        <v>44</v>
      </c>
      <c r="K6" s="226" t="s">
        <v>45</v>
      </c>
      <c r="L6" s="226" t="s">
        <v>46</v>
      </c>
      <c r="M6" s="229" t="s">
        <v>47</v>
      </c>
    </row>
    <row r="7" spans="1:13" s="4" customFormat="1" ht="15.75" thickBot="1">
      <c r="A7" s="230">
        <v>1</v>
      </c>
      <c r="B7" s="231">
        <v>2</v>
      </c>
      <c r="C7" s="231">
        <v>3</v>
      </c>
      <c r="D7" s="231">
        <v>4</v>
      </c>
      <c r="E7" s="231">
        <v>5</v>
      </c>
      <c r="F7" s="231">
        <v>6</v>
      </c>
      <c r="G7" s="231">
        <v>7</v>
      </c>
      <c r="H7" s="231">
        <v>8</v>
      </c>
      <c r="I7" s="231">
        <v>9</v>
      </c>
      <c r="J7" s="231">
        <v>10</v>
      </c>
      <c r="K7" s="231">
        <v>11</v>
      </c>
      <c r="L7" s="231">
        <v>12</v>
      </c>
      <c r="M7" s="232">
        <v>13</v>
      </c>
    </row>
    <row r="8" spans="1:13" s="4" customFormat="1" ht="15">
      <c r="A8" s="233"/>
      <c r="B8" s="233"/>
      <c r="C8" s="234" t="s">
        <v>228</v>
      </c>
      <c r="D8" s="235"/>
      <c r="E8" s="236"/>
      <c r="F8" s="237"/>
      <c r="G8" s="237"/>
      <c r="H8" s="233"/>
      <c r="I8" s="233"/>
      <c r="J8" s="233"/>
      <c r="K8" s="233"/>
      <c r="L8" s="233"/>
      <c r="M8" s="233"/>
    </row>
    <row r="9" spans="1:13" s="15" customFormat="1" ht="12" thickBot="1">
      <c r="A9" s="238"/>
      <c r="B9" s="239"/>
      <c r="C9" s="239" t="s">
        <v>1</v>
      </c>
      <c r="D9" s="240"/>
      <c r="E9" s="241"/>
      <c r="F9" s="242"/>
      <c r="G9" s="243"/>
      <c r="H9" s="244"/>
      <c r="I9" s="243"/>
      <c r="J9" s="244"/>
      <c r="K9" s="245">
        <f>K11+K12+K17</f>
        <v>0</v>
      </c>
      <c r="L9" s="243"/>
      <c r="M9" s="246"/>
    </row>
    <row r="10" spans="1:13" s="4" customFormat="1" ht="15.75" thickBot="1">
      <c r="A10" s="247"/>
      <c r="B10" s="248">
        <v>1</v>
      </c>
      <c r="C10" s="249" t="s">
        <v>19</v>
      </c>
      <c r="D10" s="250"/>
      <c r="E10" s="251"/>
      <c r="F10" s="252"/>
      <c r="G10" s="253"/>
      <c r="H10" s="254"/>
      <c r="I10" s="253"/>
      <c r="J10" s="254"/>
      <c r="K10" s="255">
        <f>K11+K12</f>
        <v>0</v>
      </c>
      <c r="L10" s="253"/>
      <c r="M10" s="256"/>
    </row>
    <row r="11" spans="1:13" s="4" customFormat="1" ht="15">
      <c r="A11" s="257"/>
      <c r="B11" s="36" t="s">
        <v>8</v>
      </c>
      <c r="C11" s="37" t="s">
        <v>219</v>
      </c>
      <c r="D11" s="258" t="s">
        <v>220</v>
      </c>
      <c r="E11" s="76">
        <v>2</v>
      </c>
      <c r="F11" s="389">
        <v>0</v>
      </c>
      <c r="G11" s="389">
        <v>0</v>
      </c>
      <c r="H11" s="260">
        <f>F11+G11</f>
        <v>0</v>
      </c>
      <c r="I11" s="261">
        <f>E11*F11</f>
        <v>0</v>
      </c>
      <c r="J11" s="262">
        <f>E11*G11</f>
        <v>0</v>
      </c>
      <c r="K11" s="260">
        <f>I11+J11</f>
        <v>0</v>
      </c>
      <c r="L11" s="82"/>
      <c r="M11" s="83"/>
    </row>
    <row r="12" spans="1:13" s="4" customFormat="1" ht="15">
      <c r="A12" s="264"/>
      <c r="B12" s="32" t="s">
        <v>9</v>
      </c>
      <c r="C12" s="38" t="s">
        <v>110</v>
      </c>
      <c r="D12" s="258" t="s">
        <v>220</v>
      </c>
      <c r="E12" s="85">
        <v>2</v>
      </c>
      <c r="F12" s="389">
        <v>0</v>
      </c>
      <c r="G12" s="389">
        <v>0</v>
      </c>
      <c r="H12" s="260">
        <f>F12+G12</f>
        <v>0</v>
      </c>
      <c r="I12" s="261">
        <f>E12*F12</f>
        <v>0</v>
      </c>
      <c r="J12" s="262">
        <f>E12*G12</f>
        <v>0</v>
      </c>
      <c r="K12" s="260">
        <f>I12+J12</f>
        <v>0</v>
      </c>
      <c r="L12" s="90"/>
      <c r="M12" s="91"/>
    </row>
    <row r="13" spans="1:13" s="4" customFormat="1" ht="15">
      <c r="A13" s="264"/>
      <c r="B13" s="33"/>
      <c r="C13" s="38"/>
      <c r="D13" s="258"/>
      <c r="E13" s="85"/>
      <c r="F13" s="86"/>
      <c r="G13" s="86"/>
      <c r="H13" s="276"/>
      <c r="I13" s="268"/>
      <c r="J13" s="277"/>
      <c r="K13" s="276"/>
      <c r="L13" s="90"/>
      <c r="M13" s="91"/>
    </row>
    <row r="14" spans="1:13" s="4" customFormat="1" ht="15">
      <c r="A14" s="264"/>
      <c r="B14" s="34"/>
      <c r="C14" s="38"/>
      <c r="D14" s="258"/>
      <c r="E14" s="265"/>
      <c r="F14" s="278"/>
      <c r="G14" s="278"/>
      <c r="H14" s="276"/>
      <c r="I14" s="268"/>
      <c r="J14" s="277"/>
      <c r="K14" s="276"/>
      <c r="L14" s="90"/>
      <c r="M14" s="91"/>
    </row>
    <row r="15" spans="1:13" s="4" customFormat="1" ht="15.75" thickBot="1">
      <c r="A15" s="266"/>
      <c r="B15" s="33"/>
      <c r="C15" s="22"/>
      <c r="D15" s="84"/>
      <c r="E15" s="85"/>
      <c r="F15" s="86"/>
      <c r="G15" s="86"/>
      <c r="H15" s="267"/>
      <c r="I15" s="268"/>
      <c r="J15" s="269"/>
      <c r="K15" s="270"/>
      <c r="L15" s="90"/>
      <c r="M15" s="95"/>
    </row>
    <row r="16" spans="1:13" s="4" customFormat="1" ht="15.75" thickBot="1">
      <c r="A16" s="247"/>
      <c r="B16" s="248">
        <v>2</v>
      </c>
      <c r="C16" s="249" t="s">
        <v>224</v>
      </c>
      <c r="D16" s="250"/>
      <c r="E16" s="251"/>
      <c r="F16" s="253"/>
      <c r="G16" s="253"/>
      <c r="H16" s="271"/>
      <c r="I16" s="272"/>
      <c r="J16" s="271"/>
      <c r="K16" s="255">
        <f>K17</f>
        <v>0</v>
      </c>
      <c r="L16" s="272"/>
      <c r="M16" s="256"/>
    </row>
    <row r="17" spans="1:13" s="4" customFormat="1" ht="15">
      <c r="A17" s="266"/>
      <c r="B17" s="273" t="s">
        <v>12</v>
      </c>
      <c r="C17" s="39" t="s">
        <v>229</v>
      </c>
      <c r="D17" s="274" t="s">
        <v>226</v>
      </c>
      <c r="E17" s="85">
        <v>450</v>
      </c>
      <c r="F17" s="389">
        <v>0</v>
      </c>
      <c r="G17" s="389">
        <v>0</v>
      </c>
      <c r="H17" s="260">
        <f>F17+G17</f>
        <v>0</v>
      </c>
      <c r="I17" s="261">
        <f>E17*F17</f>
        <v>0</v>
      </c>
      <c r="J17" s="262">
        <f>E17*G17</f>
        <v>0</v>
      </c>
      <c r="K17" s="260">
        <f>I17+J17</f>
        <v>0</v>
      </c>
      <c r="L17" s="82"/>
      <c r="M17" s="83"/>
    </row>
    <row r="18" spans="1:13" s="4" customFormat="1" ht="15">
      <c r="A18" s="275"/>
      <c r="B18" s="32"/>
      <c r="C18" s="38"/>
      <c r="D18" s="274"/>
      <c r="E18" s="85"/>
      <c r="F18" s="86"/>
      <c r="G18" s="276"/>
      <c r="H18" s="276"/>
      <c r="I18" s="268"/>
      <c r="J18" s="277"/>
      <c r="K18" s="276"/>
      <c r="L18" s="90"/>
      <c r="M18" s="91"/>
    </row>
    <row r="19" spans="1:13" s="4" customFormat="1" ht="15">
      <c r="A19" s="266"/>
      <c r="B19" s="33"/>
      <c r="C19" s="38"/>
      <c r="D19" s="84"/>
      <c r="E19" s="85"/>
      <c r="F19" s="86"/>
      <c r="G19" s="276"/>
      <c r="H19" s="276"/>
      <c r="I19" s="268"/>
      <c r="J19" s="277"/>
      <c r="K19" s="276"/>
      <c r="L19" s="90"/>
      <c r="M19" s="91"/>
    </row>
    <row r="20" spans="1:13" s="4" customFormat="1" ht="15">
      <c r="A20" s="29"/>
      <c r="B20" s="30"/>
      <c r="C20" s="30"/>
      <c r="D20" s="31"/>
      <c r="E20" s="168"/>
      <c r="F20" s="169"/>
      <c r="G20" s="169"/>
      <c r="H20" s="170"/>
      <c r="I20" s="170"/>
      <c r="J20" s="170"/>
      <c r="K20" s="170"/>
      <c r="L20" s="170"/>
      <c r="M20" s="170"/>
    </row>
    <row r="21" spans="1:13" s="4" customFormat="1" ht="15">
      <c r="A21" s="29"/>
      <c r="B21" s="30"/>
      <c r="C21" s="30"/>
      <c r="D21" s="31"/>
      <c r="E21" s="168"/>
      <c r="F21" s="169"/>
      <c r="G21" s="169"/>
      <c r="H21" s="170"/>
      <c r="I21" s="170"/>
      <c r="J21" s="170"/>
      <c r="K21" s="170"/>
      <c r="L21" s="170"/>
      <c r="M21" s="170"/>
    </row>
    <row r="22" spans="1:13" s="4" customFormat="1" ht="15">
      <c r="A22" s="29"/>
      <c r="B22" s="30"/>
      <c r="C22" s="30"/>
      <c r="D22" s="31"/>
      <c r="E22" s="168"/>
      <c r="F22" s="169"/>
      <c r="G22" s="169"/>
      <c r="H22" s="170"/>
      <c r="I22" s="170"/>
      <c r="J22" s="170"/>
      <c r="K22" s="170"/>
      <c r="L22" s="170"/>
      <c r="M22" s="170"/>
    </row>
    <row r="23" spans="1:13" s="4" customFormat="1" ht="15">
      <c r="A23" s="29"/>
      <c r="B23" s="30"/>
      <c r="C23" s="30"/>
      <c r="D23" s="31"/>
      <c r="E23" s="168"/>
      <c r="F23" s="169"/>
      <c r="G23" s="169"/>
      <c r="H23" s="170"/>
      <c r="I23" s="170"/>
      <c r="J23" s="170"/>
      <c r="K23" s="170"/>
      <c r="L23" s="170"/>
      <c r="M23" s="170"/>
    </row>
    <row r="24" spans="1:13" s="4" customFormat="1" ht="15">
      <c r="A24" s="29"/>
      <c r="B24" s="30"/>
      <c r="C24" s="30"/>
      <c r="D24" s="31"/>
      <c r="E24" s="168"/>
      <c r="F24" s="169"/>
      <c r="G24" s="169"/>
      <c r="H24" s="170"/>
      <c r="I24" s="170"/>
      <c r="J24" s="170"/>
      <c r="K24" s="170"/>
      <c r="L24" s="170"/>
      <c r="M24" s="170"/>
    </row>
    <row r="25" spans="1:13" s="4" customFormat="1" ht="15">
      <c r="A25" s="29"/>
      <c r="B25" s="30"/>
      <c r="C25" s="30"/>
      <c r="D25" s="31"/>
      <c r="E25" s="168"/>
      <c r="F25" s="169"/>
      <c r="G25" s="169"/>
      <c r="H25" s="170"/>
      <c r="I25" s="170"/>
      <c r="J25" s="170"/>
      <c r="K25" s="170"/>
      <c r="L25" s="170"/>
      <c r="M25" s="170"/>
    </row>
    <row r="26" spans="1:13" s="4" customFormat="1" ht="15">
      <c r="A26" s="29"/>
      <c r="B26" s="30"/>
      <c r="C26" s="30"/>
      <c r="D26" s="31"/>
      <c r="E26" s="168"/>
      <c r="F26" s="169"/>
      <c r="G26" s="169"/>
      <c r="H26" s="170"/>
      <c r="I26" s="170"/>
      <c r="J26" s="170"/>
      <c r="K26" s="170"/>
      <c r="L26" s="170"/>
      <c r="M26" s="170"/>
    </row>
    <row r="27" spans="1:13" s="4" customFormat="1" ht="15">
      <c r="A27" s="29"/>
      <c r="B27" s="30"/>
      <c r="C27" s="30"/>
      <c r="D27" s="31"/>
      <c r="E27" s="168"/>
      <c r="F27" s="169"/>
      <c r="G27" s="169"/>
      <c r="H27" s="170"/>
      <c r="I27" s="170"/>
      <c r="J27" s="170"/>
      <c r="K27" s="170"/>
      <c r="L27" s="170"/>
      <c r="M27" s="170"/>
    </row>
    <row r="28" spans="1:13" s="4" customFormat="1" ht="15">
      <c r="A28" s="29"/>
      <c r="B28" s="30"/>
      <c r="C28" s="30"/>
      <c r="D28" s="31"/>
      <c r="E28" s="168"/>
      <c r="F28" s="169"/>
      <c r="G28" s="169"/>
      <c r="H28" s="170"/>
      <c r="I28" s="170"/>
      <c r="J28" s="170"/>
      <c r="K28" s="170"/>
      <c r="L28" s="170"/>
      <c r="M28" s="170"/>
    </row>
    <row r="29" spans="1:13" s="4" customFormat="1" ht="15">
      <c r="A29" s="29"/>
      <c r="B29" s="30"/>
      <c r="C29" s="30"/>
      <c r="D29" s="31"/>
      <c r="E29" s="168"/>
      <c r="F29" s="169"/>
      <c r="G29" s="169"/>
      <c r="H29" s="170"/>
      <c r="I29" s="170"/>
      <c r="J29" s="170"/>
      <c r="K29" s="170"/>
      <c r="L29" s="170"/>
      <c r="M29" s="170"/>
    </row>
    <row r="30" spans="1:13" s="4" customFormat="1" ht="15">
      <c r="A30" s="29"/>
      <c r="B30" s="30"/>
      <c r="C30" s="30"/>
      <c r="D30" s="31"/>
      <c r="E30" s="168"/>
      <c r="F30" s="169"/>
      <c r="G30" s="169"/>
      <c r="H30" s="170"/>
      <c r="I30" s="170"/>
      <c r="J30" s="170"/>
      <c r="K30" s="170"/>
      <c r="L30" s="170"/>
      <c r="M30" s="170"/>
    </row>
    <row r="31" spans="1:13" s="4" customFormat="1" ht="15">
      <c r="A31" s="29"/>
      <c r="B31" s="30"/>
      <c r="C31" s="30"/>
      <c r="D31" s="31"/>
      <c r="E31" s="168"/>
      <c r="F31" s="169"/>
      <c r="G31" s="169"/>
      <c r="H31" s="170"/>
      <c r="I31" s="170"/>
      <c r="J31" s="170"/>
      <c r="K31" s="170"/>
      <c r="L31" s="170"/>
      <c r="M31" s="170"/>
    </row>
    <row r="32" spans="1:13" s="4" customFormat="1" ht="15">
      <c r="A32" s="29"/>
      <c r="B32" s="30"/>
      <c r="C32" s="30"/>
      <c r="D32" s="31"/>
      <c r="E32" s="168"/>
      <c r="F32" s="169"/>
      <c r="G32" s="169"/>
      <c r="H32" s="170"/>
      <c r="I32" s="170"/>
      <c r="J32" s="170"/>
      <c r="K32" s="170"/>
      <c r="L32" s="170"/>
      <c r="M32" s="170"/>
    </row>
    <row r="33" spans="1:13" s="4" customFormat="1" ht="15">
      <c r="A33" s="29"/>
      <c r="B33" s="30"/>
      <c r="C33" s="30"/>
      <c r="D33" s="31"/>
      <c r="E33" s="168"/>
      <c r="F33" s="169"/>
      <c r="G33" s="169"/>
      <c r="H33" s="170"/>
      <c r="I33" s="170"/>
      <c r="J33" s="170"/>
      <c r="K33" s="170"/>
      <c r="L33" s="170"/>
      <c r="M33" s="170"/>
    </row>
    <row r="34" spans="1:13" s="4" customFormat="1" ht="15">
      <c r="A34" s="29"/>
      <c r="B34" s="30"/>
      <c r="C34" s="30"/>
      <c r="D34" s="31"/>
      <c r="E34" s="168"/>
      <c r="F34" s="169"/>
      <c r="G34" s="169"/>
      <c r="H34" s="170"/>
      <c r="I34" s="170"/>
      <c r="J34" s="170"/>
      <c r="K34" s="170"/>
      <c r="L34" s="170"/>
      <c r="M34" s="170"/>
    </row>
    <row r="35" spans="1:13" s="4" customFormat="1" ht="15">
      <c r="A35" s="29"/>
      <c r="B35" s="30"/>
      <c r="C35" s="30"/>
      <c r="D35" s="31"/>
      <c r="E35" s="168"/>
      <c r="F35" s="169"/>
      <c r="G35" s="169"/>
      <c r="H35" s="170"/>
      <c r="I35" s="170"/>
      <c r="J35" s="170"/>
      <c r="K35" s="170"/>
      <c r="L35" s="170"/>
      <c r="M35" s="170"/>
    </row>
    <row r="36" spans="1:13" s="4" customFormat="1" ht="15">
      <c r="A36" s="29"/>
      <c r="B36" s="30"/>
      <c r="C36" s="30"/>
      <c r="D36" s="31"/>
      <c r="E36" s="168"/>
      <c r="F36" s="169"/>
      <c r="G36" s="169"/>
      <c r="H36" s="170"/>
      <c r="I36" s="170"/>
      <c r="J36" s="170"/>
      <c r="K36" s="170"/>
      <c r="L36" s="170"/>
      <c r="M36" s="170"/>
    </row>
    <row r="37" spans="1:13" s="4" customFormat="1" ht="15">
      <c r="A37" s="29"/>
      <c r="B37" s="30"/>
      <c r="C37" s="30"/>
      <c r="D37" s="31"/>
      <c r="E37" s="168"/>
      <c r="F37" s="169"/>
      <c r="G37" s="169"/>
      <c r="H37" s="170"/>
      <c r="I37" s="170"/>
      <c r="J37" s="170"/>
      <c r="K37" s="170"/>
      <c r="L37" s="170"/>
      <c r="M37" s="170"/>
    </row>
    <row r="38" spans="1:13" s="4" customFormat="1" ht="15">
      <c r="A38" s="29"/>
      <c r="B38" s="30"/>
      <c r="C38" s="30"/>
      <c r="D38" s="31"/>
      <c r="E38" s="168"/>
      <c r="F38" s="169"/>
      <c r="G38" s="169"/>
      <c r="H38" s="170"/>
      <c r="I38" s="170"/>
      <c r="J38" s="170"/>
      <c r="K38" s="170"/>
      <c r="L38" s="170"/>
      <c r="M38" s="170"/>
    </row>
    <row r="39" spans="1:13" s="4" customFormat="1" ht="15">
      <c r="A39" s="29"/>
      <c r="B39" s="30"/>
      <c r="C39" s="30"/>
      <c r="D39" s="31"/>
      <c r="E39" s="168"/>
      <c r="F39" s="169"/>
      <c r="G39" s="169"/>
      <c r="H39" s="170"/>
      <c r="I39" s="170"/>
      <c r="J39" s="170"/>
      <c r="K39" s="170"/>
      <c r="L39" s="170"/>
      <c r="M39" s="170"/>
    </row>
    <row r="40" spans="1:13" s="4" customFormat="1" ht="15">
      <c r="A40" s="29"/>
      <c r="B40" s="30"/>
      <c r="C40" s="30"/>
      <c r="D40" s="31"/>
      <c r="E40" s="168"/>
      <c r="F40" s="169"/>
      <c r="G40" s="169"/>
      <c r="H40" s="170"/>
      <c r="I40" s="170"/>
      <c r="J40" s="170"/>
      <c r="K40" s="170"/>
      <c r="L40" s="170"/>
      <c r="M40" s="170"/>
    </row>
    <row r="41" spans="1:13" s="4" customFormat="1" ht="15">
      <c r="A41" s="29"/>
      <c r="B41" s="30"/>
      <c r="C41" s="30"/>
      <c r="D41" s="31"/>
      <c r="E41" s="168"/>
      <c r="F41" s="169"/>
      <c r="G41" s="169"/>
      <c r="H41" s="170"/>
      <c r="I41" s="170"/>
      <c r="J41" s="170"/>
      <c r="K41" s="170"/>
      <c r="L41" s="170"/>
      <c r="M41" s="170"/>
    </row>
    <row r="42" spans="1:13" s="4" customFormat="1" ht="15">
      <c r="A42" s="29"/>
      <c r="B42" s="30"/>
      <c r="C42" s="30"/>
      <c r="D42" s="31"/>
      <c r="E42" s="168"/>
      <c r="F42" s="169"/>
      <c r="G42" s="169"/>
      <c r="H42" s="170"/>
      <c r="I42" s="170"/>
      <c r="J42" s="170"/>
      <c r="K42" s="170"/>
      <c r="L42" s="170"/>
      <c r="M42" s="170"/>
    </row>
  </sheetData>
  <sheetProtection/>
  <printOptions/>
  <pageMargins left="0.7" right="0.7" top="0.787401575" bottom="0.7874015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4.28125" style="29" customWidth="1"/>
    <col min="2" max="2" width="12.8515625" style="30" customWidth="1"/>
    <col min="3" max="3" width="48.00390625" style="30" customWidth="1"/>
    <col min="4" max="4" width="5.28125" style="31" customWidth="1"/>
    <col min="5" max="5" width="11.57421875" style="168" customWidth="1"/>
    <col min="6" max="6" width="11.00390625" style="169" customWidth="1"/>
    <col min="7" max="7" width="12.00390625" style="169" customWidth="1"/>
    <col min="8" max="13" width="11.8515625" style="170" customWidth="1"/>
    <col min="14" max="16384" width="9.00390625" style="28" customWidth="1"/>
  </cols>
  <sheetData>
    <row r="1" spans="1:13" s="4" customFormat="1" ht="18">
      <c r="A1" s="1" t="s">
        <v>32</v>
      </c>
      <c r="B1" s="2"/>
      <c r="C1" s="2"/>
      <c r="D1" s="3"/>
      <c r="E1" s="53"/>
      <c r="F1" s="54"/>
      <c r="G1" s="54"/>
      <c r="H1" s="2"/>
      <c r="I1" s="2"/>
      <c r="J1" s="2"/>
      <c r="K1" s="2"/>
      <c r="L1" s="2"/>
      <c r="M1" s="2"/>
    </row>
    <row r="2" spans="1:13" s="4" customFormat="1" ht="15">
      <c r="A2" s="2" t="s">
        <v>2</v>
      </c>
      <c r="B2" s="2"/>
      <c r="C2" s="5" t="s">
        <v>230</v>
      </c>
      <c r="D2" s="3"/>
      <c r="E2" s="53"/>
      <c r="F2" s="54"/>
      <c r="G2" s="54"/>
      <c r="H2" s="2"/>
      <c r="I2" s="2"/>
      <c r="J2" s="2"/>
      <c r="K2" s="2"/>
      <c r="L2" s="2"/>
      <c r="M2" s="2"/>
    </row>
    <row r="3" spans="1:13" s="4" customFormat="1" ht="15">
      <c r="A3" s="2" t="s">
        <v>5</v>
      </c>
      <c r="B3" s="2"/>
      <c r="C3" s="5" t="s">
        <v>231</v>
      </c>
      <c r="D3" s="3"/>
      <c r="E3" s="53"/>
      <c r="F3" s="54"/>
      <c r="G3" s="54" t="s">
        <v>33</v>
      </c>
      <c r="H3" s="5" t="s">
        <v>232</v>
      </c>
      <c r="I3" s="2"/>
      <c r="J3" s="5"/>
      <c r="K3" s="5"/>
      <c r="L3" s="2"/>
      <c r="M3" s="2"/>
    </row>
    <row r="4" spans="1:13" s="4" customFormat="1" ht="15">
      <c r="A4" s="2" t="s">
        <v>6</v>
      </c>
      <c r="B4" s="2"/>
      <c r="C4" s="5" t="s">
        <v>233</v>
      </c>
      <c r="D4" s="3"/>
      <c r="E4" s="53"/>
      <c r="F4" s="54"/>
      <c r="G4" s="54" t="s">
        <v>36</v>
      </c>
      <c r="H4" s="5" t="s">
        <v>37</v>
      </c>
      <c r="I4" s="2"/>
      <c r="J4" s="5"/>
      <c r="K4" s="5"/>
      <c r="L4" s="2"/>
      <c r="M4" s="2"/>
    </row>
    <row r="5" spans="1:13" s="4" customFormat="1" ht="15">
      <c r="A5" s="6" t="s">
        <v>7</v>
      </c>
      <c r="B5" s="7"/>
      <c r="C5" s="5" t="s">
        <v>234</v>
      </c>
      <c r="D5" s="3"/>
      <c r="E5" s="53"/>
      <c r="F5" s="54"/>
      <c r="G5" s="54"/>
      <c r="H5" s="2"/>
      <c r="I5" s="2"/>
      <c r="J5" s="2"/>
      <c r="K5" s="2"/>
      <c r="L5" s="2"/>
      <c r="M5" s="2"/>
    </row>
    <row r="6" spans="1:13" s="4" customFormat="1" ht="22.5">
      <c r="A6" s="8" t="s">
        <v>3</v>
      </c>
      <c r="B6" s="9" t="s">
        <v>4</v>
      </c>
      <c r="C6" s="9" t="s">
        <v>0</v>
      </c>
      <c r="D6" s="9" t="s">
        <v>38</v>
      </c>
      <c r="E6" s="56" t="s">
        <v>39</v>
      </c>
      <c r="F6" s="399" t="s">
        <v>300</v>
      </c>
      <c r="G6" s="399" t="s">
        <v>301</v>
      </c>
      <c r="H6" s="9" t="s">
        <v>42</v>
      </c>
      <c r="I6" s="399" t="s">
        <v>302</v>
      </c>
      <c r="J6" s="399" t="s">
        <v>303</v>
      </c>
      <c r="K6" s="9" t="s">
        <v>45</v>
      </c>
      <c r="L6" s="9" t="s">
        <v>46</v>
      </c>
      <c r="M6" s="9" t="s">
        <v>47</v>
      </c>
    </row>
    <row r="7" spans="1:13" s="4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4" customFormat="1" ht="15">
      <c r="A8" s="11"/>
      <c r="B8" s="11"/>
      <c r="C8" s="11"/>
      <c r="D8" s="12"/>
      <c r="E8" s="58"/>
      <c r="F8" s="59"/>
      <c r="G8" s="59"/>
      <c r="H8" s="11"/>
      <c r="I8" s="11"/>
      <c r="J8" s="11"/>
      <c r="K8" s="11"/>
      <c r="L8" s="11"/>
      <c r="M8" s="11"/>
    </row>
    <row r="9" spans="1:13" s="15" customFormat="1" ht="12" thickBot="1">
      <c r="A9" s="13"/>
      <c r="B9" s="14"/>
      <c r="C9" s="14" t="s">
        <v>1</v>
      </c>
      <c r="D9" s="60"/>
      <c r="E9" s="61"/>
      <c r="F9" s="62"/>
      <c r="G9" s="63"/>
      <c r="H9" s="64"/>
      <c r="I9" s="63"/>
      <c r="J9" s="64"/>
      <c r="K9" s="279">
        <f>K10+K12+K21+K29+K31+K34+K41</f>
        <v>0</v>
      </c>
      <c r="L9" s="63"/>
      <c r="M9" s="64"/>
    </row>
    <row r="10" spans="1:13" s="4" customFormat="1" ht="15.75" thickBot="1">
      <c r="A10" s="16"/>
      <c r="B10" s="17">
        <v>1</v>
      </c>
      <c r="C10" s="18" t="s">
        <v>235</v>
      </c>
      <c r="D10" s="69"/>
      <c r="E10" s="70"/>
      <c r="F10" s="71"/>
      <c r="G10" s="72"/>
      <c r="H10" s="73"/>
      <c r="I10" s="72"/>
      <c r="J10" s="73"/>
      <c r="K10" s="281">
        <f>SUM(K11:K11)</f>
        <v>0</v>
      </c>
      <c r="L10" s="72"/>
      <c r="M10" s="74"/>
    </row>
    <row r="11" spans="1:13" s="4" customFormat="1" ht="15.75" thickBot="1">
      <c r="A11" s="282"/>
      <c r="B11" s="33"/>
      <c r="C11" s="22"/>
      <c r="D11" s="84"/>
      <c r="E11" s="283"/>
      <c r="F11" s="86"/>
      <c r="G11" s="276"/>
      <c r="H11" s="276"/>
      <c r="I11" s="268"/>
      <c r="J11" s="277"/>
      <c r="K11" s="276"/>
      <c r="L11" s="90"/>
      <c r="M11" s="91"/>
    </row>
    <row r="12" spans="1:13" s="4" customFormat="1" ht="15.75" thickBot="1">
      <c r="A12" s="16"/>
      <c r="B12" s="284">
        <v>42006</v>
      </c>
      <c r="C12" s="18" t="s">
        <v>236</v>
      </c>
      <c r="D12" s="69"/>
      <c r="E12" s="70"/>
      <c r="F12" s="72"/>
      <c r="G12" s="72"/>
      <c r="H12" s="285"/>
      <c r="I12" s="96"/>
      <c r="J12" s="285"/>
      <c r="K12" s="281">
        <f>SUM(K13:K20)</f>
        <v>0</v>
      </c>
      <c r="L12" s="96"/>
      <c r="M12" s="139"/>
    </row>
    <row r="13" spans="1:13" s="4" customFormat="1" ht="15">
      <c r="A13" s="286" t="s">
        <v>237</v>
      </c>
      <c r="B13" s="21"/>
      <c r="C13" s="287" t="s">
        <v>238</v>
      </c>
      <c r="D13" s="98" t="s">
        <v>50</v>
      </c>
      <c r="E13" s="288">
        <v>55</v>
      </c>
      <c r="F13" s="387">
        <v>0</v>
      </c>
      <c r="G13" s="390">
        <v>0</v>
      </c>
      <c r="H13" s="276">
        <f aca="true" t="shared" si="0" ref="H13:H19">F13+G13</f>
        <v>0</v>
      </c>
      <c r="I13" s="268">
        <f aca="true" t="shared" si="1" ref="I13:I19">E13*F13</f>
        <v>0</v>
      </c>
      <c r="J13" s="277">
        <f aca="true" t="shared" si="2" ref="J13:J19">E13*G13</f>
        <v>0</v>
      </c>
      <c r="K13" s="276">
        <f aca="true" t="shared" si="3" ref="K13:K19">I13+J13</f>
        <v>0</v>
      </c>
      <c r="L13" s="109"/>
      <c r="M13" s="110"/>
    </row>
    <row r="14" spans="1:13" s="4" customFormat="1" ht="15">
      <c r="A14" s="286" t="s">
        <v>239</v>
      </c>
      <c r="B14" s="21"/>
      <c r="C14" s="287" t="s">
        <v>240</v>
      </c>
      <c r="D14" s="98" t="s">
        <v>50</v>
      </c>
      <c r="E14" s="288">
        <v>110</v>
      </c>
      <c r="F14" s="387">
        <v>0</v>
      </c>
      <c r="G14" s="390">
        <v>0</v>
      </c>
      <c r="H14" s="276">
        <f t="shared" si="0"/>
        <v>0</v>
      </c>
      <c r="I14" s="268">
        <f t="shared" si="1"/>
        <v>0</v>
      </c>
      <c r="J14" s="277">
        <f t="shared" si="2"/>
        <v>0</v>
      </c>
      <c r="K14" s="276">
        <f t="shared" si="3"/>
        <v>0</v>
      </c>
      <c r="L14" s="109"/>
      <c r="M14" s="110"/>
    </row>
    <row r="15" spans="1:13" s="4" customFormat="1" ht="22.5" customHeight="1">
      <c r="A15" s="286" t="s">
        <v>241</v>
      </c>
      <c r="B15" s="21"/>
      <c r="C15" s="290" t="s">
        <v>242</v>
      </c>
      <c r="D15" s="98" t="s">
        <v>50</v>
      </c>
      <c r="E15" s="288">
        <v>1</v>
      </c>
      <c r="F15" s="387">
        <v>0</v>
      </c>
      <c r="G15" s="390">
        <v>0</v>
      </c>
      <c r="H15" s="276">
        <f t="shared" si="0"/>
        <v>0</v>
      </c>
      <c r="I15" s="268">
        <f t="shared" si="1"/>
        <v>0</v>
      </c>
      <c r="J15" s="277">
        <f t="shared" si="2"/>
        <v>0</v>
      </c>
      <c r="K15" s="276">
        <f t="shared" si="3"/>
        <v>0</v>
      </c>
      <c r="L15" s="109"/>
      <c r="M15" s="110"/>
    </row>
    <row r="16" spans="1:13" s="30" customFormat="1" ht="15" customHeight="1">
      <c r="A16" s="291" t="s">
        <v>243</v>
      </c>
      <c r="B16" s="292"/>
      <c r="C16" s="293" t="s">
        <v>244</v>
      </c>
      <c r="D16" s="98" t="s">
        <v>50</v>
      </c>
      <c r="E16" s="294">
        <v>10</v>
      </c>
      <c r="F16" s="387">
        <v>0</v>
      </c>
      <c r="G16" s="390">
        <v>0</v>
      </c>
      <c r="H16" s="276">
        <f t="shared" si="0"/>
        <v>0</v>
      </c>
      <c r="I16" s="268">
        <f t="shared" si="1"/>
        <v>0</v>
      </c>
      <c r="J16" s="277">
        <f t="shared" si="2"/>
        <v>0</v>
      </c>
      <c r="K16" s="276">
        <f t="shared" si="3"/>
        <v>0</v>
      </c>
      <c r="L16" s="263"/>
      <c r="M16" s="295"/>
    </row>
    <row r="17" spans="1:13" s="4" customFormat="1" ht="15">
      <c r="A17" s="296" t="s">
        <v>245</v>
      </c>
      <c r="B17" s="132"/>
      <c r="C17" s="22" t="s">
        <v>246</v>
      </c>
      <c r="D17" s="98" t="s">
        <v>59</v>
      </c>
      <c r="E17" s="288">
        <v>1</v>
      </c>
      <c r="F17" s="387">
        <v>0</v>
      </c>
      <c r="G17" s="390">
        <v>0</v>
      </c>
      <c r="H17" s="276">
        <f t="shared" si="0"/>
        <v>0</v>
      </c>
      <c r="I17" s="268">
        <f t="shared" si="1"/>
        <v>0</v>
      </c>
      <c r="J17" s="277">
        <f t="shared" si="2"/>
        <v>0</v>
      </c>
      <c r="K17" s="276">
        <f t="shared" si="3"/>
        <v>0</v>
      </c>
      <c r="L17" s="109"/>
      <c r="M17" s="110"/>
    </row>
    <row r="18" spans="1:13" s="4" customFormat="1" ht="15">
      <c r="A18" s="286" t="s">
        <v>247</v>
      </c>
      <c r="B18" s="178"/>
      <c r="C18" s="22" t="s">
        <v>248</v>
      </c>
      <c r="D18" s="98" t="s">
        <v>59</v>
      </c>
      <c r="E18" s="288">
        <v>1</v>
      </c>
      <c r="F18" s="387">
        <v>0</v>
      </c>
      <c r="G18" s="390">
        <v>0</v>
      </c>
      <c r="H18" s="276">
        <f>F18+G18</f>
        <v>0</v>
      </c>
      <c r="I18" s="268">
        <f>E18*F18</f>
        <v>0</v>
      </c>
      <c r="J18" s="277">
        <f>E18*G18</f>
        <v>0</v>
      </c>
      <c r="K18" s="276">
        <f>I18+J18</f>
        <v>0</v>
      </c>
      <c r="L18" s="109"/>
      <c r="M18" s="110"/>
    </row>
    <row r="19" spans="1:13" s="4" customFormat="1" ht="15">
      <c r="A19" s="286" t="s">
        <v>249</v>
      </c>
      <c r="B19" s="178"/>
      <c r="C19" s="22" t="s">
        <v>250</v>
      </c>
      <c r="D19" s="98" t="s">
        <v>251</v>
      </c>
      <c r="E19" s="288">
        <v>1</v>
      </c>
      <c r="F19" s="387">
        <v>0</v>
      </c>
      <c r="G19" s="289"/>
      <c r="H19" s="276">
        <f t="shared" si="0"/>
        <v>0</v>
      </c>
      <c r="I19" s="268">
        <f t="shared" si="1"/>
        <v>0</v>
      </c>
      <c r="J19" s="277">
        <f t="shared" si="2"/>
        <v>0</v>
      </c>
      <c r="K19" s="276">
        <f t="shared" si="3"/>
        <v>0</v>
      </c>
      <c r="L19" s="109"/>
      <c r="M19" s="110"/>
    </row>
    <row r="20" spans="1:13" s="4" customFormat="1" ht="15.75" thickBot="1">
      <c r="A20" s="286"/>
      <c r="B20" s="178"/>
      <c r="C20" s="22"/>
      <c r="D20" s="98"/>
      <c r="E20" s="288"/>
      <c r="F20" s="185"/>
      <c r="G20" s="289"/>
      <c r="H20" s="276"/>
      <c r="I20" s="268"/>
      <c r="J20" s="277"/>
      <c r="K20" s="276"/>
      <c r="L20" s="109"/>
      <c r="M20" s="110"/>
    </row>
    <row r="21" spans="1:13" s="4" customFormat="1" ht="15.75" thickBot="1">
      <c r="A21" s="25"/>
      <c r="B21" s="284">
        <v>42037</v>
      </c>
      <c r="C21" s="26" t="s">
        <v>252</v>
      </c>
      <c r="D21" s="119"/>
      <c r="E21" s="297"/>
      <c r="F21" s="298"/>
      <c r="G21" s="72"/>
      <c r="H21" s="299"/>
      <c r="I21" s="96"/>
      <c r="J21" s="299"/>
      <c r="K21" s="281">
        <f>SUM(K22:K28)</f>
        <v>0</v>
      </c>
      <c r="L21" s="96"/>
      <c r="M21" s="139"/>
    </row>
    <row r="22" spans="1:13" s="4" customFormat="1" ht="15">
      <c r="A22" s="286" t="s">
        <v>253</v>
      </c>
      <c r="B22" s="178"/>
      <c r="C22" s="287" t="s">
        <v>238</v>
      </c>
      <c r="D22" s="98" t="s">
        <v>50</v>
      </c>
      <c r="E22" s="288">
        <v>50</v>
      </c>
      <c r="F22" s="185"/>
      <c r="G22" s="390">
        <v>0</v>
      </c>
      <c r="H22" s="276">
        <f aca="true" t="shared" si="4" ref="H22:H27">F22+G22</f>
        <v>0</v>
      </c>
      <c r="I22" s="268">
        <f aca="true" t="shared" si="5" ref="I22:I27">E22*F22</f>
        <v>0</v>
      </c>
      <c r="J22" s="277">
        <f aca="true" t="shared" si="6" ref="J22:J27">E22*G22</f>
        <v>0</v>
      </c>
      <c r="K22" s="276">
        <f aca="true" t="shared" si="7" ref="K22:K27">I22+J22</f>
        <v>0</v>
      </c>
      <c r="L22" s="109"/>
      <c r="M22" s="110"/>
    </row>
    <row r="23" spans="1:13" s="4" customFormat="1" ht="15">
      <c r="A23" s="286" t="s">
        <v>254</v>
      </c>
      <c r="B23" s="21"/>
      <c r="C23" s="287" t="s">
        <v>240</v>
      </c>
      <c r="D23" s="98" t="s">
        <v>50</v>
      </c>
      <c r="E23" s="288">
        <v>100</v>
      </c>
      <c r="F23" s="185"/>
      <c r="G23" s="390">
        <v>0</v>
      </c>
      <c r="H23" s="276">
        <f t="shared" si="4"/>
        <v>0</v>
      </c>
      <c r="I23" s="268">
        <f t="shared" si="5"/>
        <v>0</v>
      </c>
      <c r="J23" s="277">
        <f t="shared" si="6"/>
        <v>0</v>
      </c>
      <c r="K23" s="276">
        <f t="shared" si="7"/>
        <v>0</v>
      </c>
      <c r="L23" s="109"/>
      <c r="M23" s="110"/>
    </row>
    <row r="24" spans="1:13" s="30" customFormat="1" ht="22.5" customHeight="1">
      <c r="A24" s="291" t="s">
        <v>255</v>
      </c>
      <c r="B24" s="292"/>
      <c r="C24" s="290" t="s">
        <v>242</v>
      </c>
      <c r="D24" s="98" t="s">
        <v>50</v>
      </c>
      <c r="E24" s="288">
        <v>1</v>
      </c>
      <c r="F24" s="185"/>
      <c r="G24" s="390">
        <v>0</v>
      </c>
      <c r="H24" s="276">
        <f t="shared" si="4"/>
        <v>0</v>
      </c>
      <c r="I24" s="268">
        <f t="shared" si="5"/>
        <v>0</v>
      </c>
      <c r="J24" s="277">
        <f t="shared" si="6"/>
        <v>0</v>
      </c>
      <c r="K24" s="276">
        <f t="shared" si="7"/>
        <v>0</v>
      </c>
      <c r="L24" s="263"/>
      <c r="M24" s="295"/>
    </row>
    <row r="25" spans="1:13" s="4" customFormat="1" ht="15">
      <c r="A25" s="296" t="s">
        <v>256</v>
      </c>
      <c r="B25" s="132"/>
      <c r="C25" s="293" t="s">
        <v>257</v>
      </c>
      <c r="D25" s="98" t="s">
        <v>50</v>
      </c>
      <c r="E25" s="294">
        <v>10</v>
      </c>
      <c r="F25" s="280"/>
      <c r="G25" s="391">
        <v>0</v>
      </c>
      <c r="H25" s="276">
        <f t="shared" si="4"/>
        <v>0</v>
      </c>
      <c r="I25" s="268">
        <f t="shared" si="5"/>
        <v>0</v>
      </c>
      <c r="J25" s="277">
        <f t="shared" si="6"/>
        <v>0</v>
      </c>
      <c r="K25" s="276">
        <f t="shared" si="7"/>
        <v>0</v>
      </c>
      <c r="L25" s="109"/>
      <c r="M25" s="110"/>
    </row>
    <row r="26" spans="1:13" s="4" customFormat="1" ht="15">
      <c r="A26" s="296" t="s">
        <v>258</v>
      </c>
      <c r="B26" s="132"/>
      <c r="C26" s="22" t="s">
        <v>259</v>
      </c>
      <c r="D26" s="98" t="s">
        <v>59</v>
      </c>
      <c r="E26" s="288">
        <v>1</v>
      </c>
      <c r="F26" s="185"/>
      <c r="G26" s="390">
        <v>0</v>
      </c>
      <c r="H26" s="276">
        <f t="shared" si="4"/>
        <v>0</v>
      </c>
      <c r="I26" s="268">
        <f t="shared" si="5"/>
        <v>0</v>
      </c>
      <c r="J26" s="277">
        <f t="shared" si="6"/>
        <v>0</v>
      </c>
      <c r="K26" s="276">
        <f t="shared" si="7"/>
        <v>0</v>
      </c>
      <c r="L26" s="109"/>
      <c r="M26" s="110"/>
    </row>
    <row r="27" spans="1:13" s="4" customFormat="1" ht="15">
      <c r="A27" s="286" t="s">
        <v>260</v>
      </c>
      <c r="B27" s="178"/>
      <c r="C27" s="22" t="s">
        <v>248</v>
      </c>
      <c r="D27" s="98" t="s">
        <v>59</v>
      </c>
      <c r="E27" s="288">
        <v>1</v>
      </c>
      <c r="F27" s="185"/>
      <c r="G27" s="390">
        <v>0</v>
      </c>
      <c r="H27" s="276">
        <f t="shared" si="4"/>
        <v>0</v>
      </c>
      <c r="I27" s="268">
        <f t="shared" si="5"/>
        <v>0</v>
      </c>
      <c r="J27" s="277">
        <f t="shared" si="6"/>
        <v>0</v>
      </c>
      <c r="K27" s="276">
        <f t="shared" si="7"/>
        <v>0</v>
      </c>
      <c r="L27" s="109"/>
      <c r="M27" s="110"/>
    </row>
    <row r="28" spans="1:13" s="4" customFormat="1" ht="15.75" thickBot="1">
      <c r="A28" s="286"/>
      <c r="B28" s="178"/>
      <c r="C28" s="22"/>
      <c r="D28" s="98"/>
      <c r="E28" s="288"/>
      <c r="F28" s="185"/>
      <c r="G28" s="289"/>
      <c r="H28" s="289"/>
      <c r="I28" s="131"/>
      <c r="J28" s="300"/>
      <c r="K28" s="289"/>
      <c r="L28" s="109"/>
      <c r="M28" s="110"/>
    </row>
    <row r="29" spans="1:13" s="4" customFormat="1" ht="15.75" thickBot="1">
      <c r="A29" s="25"/>
      <c r="B29" s="17">
        <v>3</v>
      </c>
      <c r="C29" s="26" t="s">
        <v>261</v>
      </c>
      <c r="D29" s="119"/>
      <c r="E29" s="297"/>
      <c r="F29" s="298"/>
      <c r="G29" s="72"/>
      <c r="H29" s="299"/>
      <c r="I29" s="96"/>
      <c r="J29" s="299"/>
      <c r="K29" s="281">
        <f>SUM(K30:K30)</f>
        <v>0</v>
      </c>
      <c r="L29" s="96"/>
      <c r="M29" s="139"/>
    </row>
    <row r="30" spans="1:13" s="4" customFormat="1" ht="15.75" thickBot="1">
      <c r="A30" s="301"/>
      <c r="B30" s="122"/>
      <c r="C30" s="302"/>
      <c r="D30" s="122"/>
      <c r="E30" s="303"/>
      <c r="F30" s="151"/>
      <c r="G30" s="304"/>
      <c r="H30" s="304"/>
      <c r="I30" s="305"/>
      <c r="J30" s="306"/>
      <c r="K30" s="307"/>
      <c r="L30" s="124"/>
      <c r="M30" s="105"/>
    </row>
    <row r="31" spans="1:13" s="4" customFormat="1" ht="15.75" thickBot="1">
      <c r="A31" s="25"/>
      <c r="B31" s="17">
        <v>4</v>
      </c>
      <c r="C31" s="26" t="s">
        <v>262</v>
      </c>
      <c r="D31" s="119"/>
      <c r="E31" s="297"/>
      <c r="F31" s="298"/>
      <c r="G31" s="72"/>
      <c r="H31" s="299"/>
      <c r="I31" s="96"/>
      <c r="J31" s="299"/>
      <c r="K31" s="281">
        <f>SUM(K32:K33)</f>
        <v>0</v>
      </c>
      <c r="L31" s="96"/>
      <c r="M31" s="139"/>
    </row>
    <row r="32" spans="1:13" s="319" customFormat="1" ht="22.5" customHeight="1">
      <c r="A32" s="308" t="s">
        <v>114</v>
      </c>
      <c r="B32" s="309"/>
      <c r="C32" s="310" t="s">
        <v>263</v>
      </c>
      <c r="D32" s="311" t="s">
        <v>59</v>
      </c>
      <c r="E32" s="312">
        <v>1</v>
      </c>
      <c r="F32" s="392">
        <v>0</v>
      </c>
      <c r="G32" s="393">
        <v>0</v>
      </c>
      <c r="H32" s="314">
        <f>F32+G32</f>
        <v>0</v>
      </c>
      <c r="I32" s="315">
        <f>E32*F32</f>
        <v>0</v>
      </c>
      <c r="J32" s="316">
        <f>E32*G32</f>
        <v>0</v>
      </c>
      <c r="K32" s="314">
        <f>I32+J32</f>
        <v>0</v>
      </c>
      <c r="L32" s="317"/>
      <c r="M32" s="318"/>
    </row>
    <row r="33" spans="1:13" s="4" customFormat="1" ht="15.75" thickBot="1">
      <c r="A33" s="301"/>
      <c r="B33" s="320"/>
      <c r="C33" s="321"/>
      <c r="D33" s="150"/>
      <c r="E33" s="322"/>
      <c r="F33" s="151"/>
      <c r="G33" s="323"/>
      <c r="H33" s="323"/>
      <c r="I33" s="324"/>
      <c r="J33" s="325"/>
      <c r="K33" s="323"/>
      <c r="L33" s="326"/>
      <c r="M33" s="156"/>
    </row>
    <row r="34" spans="1:13" ht="15.75" thickBot="1">
      <c r="A34" s="25"/>
      <c r="B34" s="17">
        <v>5</v>
      </c>
      <c r="C34" s="26" t="s">
        <v>264</v>
      </c>
      <c r="D34" s="119"/>
      <c r="E34" s="297"/>
      <c r="F34" s="298"/>
      <c r="G34" s="72"/>
      <c r="H34" s="299"/>
      <c r="I34" s="96"/>
      <c r="J34" s="299"/>
      <c r="K34" s="281">
        <f>SUM(K35:K40)</f>
        <v>0</v>
      </c>
      <c r="L34" s="96"/>
      <c r="M34" s="139"/>
    </row>
    <row r="35" spans="1:13" ht="15">
      <c r="A35" s="327">
        <v>42009</v>
      </c>
      <c r="B35" s="328"/>
      <c r="C35" s="329" t="s">
        <v>265</v>
      </c>
      <c r="D35" s="150" t="s">
        <v>266</v>
      </c>
      <c r="E35" s="303">
        <v>1</v>
      </c>
      <c r="F35" s="151"/>
      <c r="G35" s="394">
        <v>0</v>
      </c>
      <c r="H35" s="267">
        <f>F35+G35</f>
        <v>0</v>
      </c>
      <c r="I35" s="330">
        <f>E35*F35</f>
        <v>0</v>
      </c>
      <c r="J35" s="269">
        <f>E35*G35</f>
        <v>0</v>
      </c>
      <c r="K35" s="267">
        <f>I35+J35</f>
        <v>0</v>
      </c>
      <c r="L35" s="138"/>
      <c r="M35" s="156"/>
    </row>
    <row r="36" spans="1:13" ht="15">
      <c r="A36" s="331">
        <v>42040</v>
      </c>
      <c r="B36" s="328"/>
      <c r="C36" s="332" t="s">
        <v>267</v>
      </c>
      <c r="D36" s="98" t="s">
        <v>266</v>
      </c>
      <c r="E36" s="288">
        <v>1</v>
      </c>
      <c r="F36" s="106"/>
      <c r="G36" s="390">
        <v>0</v>
      </c>
      <c r="H36" s="276">
        <f>F36+G36</f>
        <v>0</v>
      </c>
      <c r="I36" s="268">
        <f>E36*F36</f>
        <v>0</v>
      </c>
      <c r="J36" s="277">
        <f>E36*G36</f>
        <v>0</v>
      </c>
      <c r="K36" s="276">
        <f>I36+J36</f>
        <v>0</v>
      </c>
      <c r="L36" s="109"/>
      <c r="M36" s="110"/>
    </row>
    <row r="37" spans="1:13" ht="15">
      <c r="A37" s="331">
        <v>42068</v>
      </c>
      <c r="B37" s="328"/>
      <c r="C37" s="332" t="s">
        <v>268</v>
      </c>
      <c r="D37" s="98" t="s">
        <v>266</v>
      </c>
      <c r="E37" s="288">
        <v>1</v>
      </c>
      <c r="F37" s="106"/>
      <c r="G37" s="390">
        <v>0</v>
      </c>
      <c r="H37" s="276">
        <f>F37+G37</f>
        <v>0</v>
      </c>
      <c r="I37" s="268">
        <f>E37*F37</f>
        <v>0</v>
      </c>
      <c r="J37" s="277">
        <f>E37*G37</f>
        <v>0</v>
      </c>
      <c r="K37" s="276">
        <f>I37+J37</f>
        <v>0</v>
      </c>
      <c r="L37" s="109"/>
      <c r="M37" s="110"/>
    </row>
    <row r="38" spans="1:13" ht="15">
      <c r="A38" s="331">
        <v>42099</v>
      </c>
      <c r="B38" s="328"/>
      <c r="C38" s="333" t="s">
        <v>269</v>
      </c>
      <c r="D38" s="125" t="s">
        <v>266</v>
      </c>
      <c r="E38" s="288">
        <v>1</v>
      </c>
      <c r="F38" s="106"/>
      <c r="G38" s="390">
        <v>0</v>
      </c>
      <c r="H38" s="276">
        <f>F38+G38</f>
        <v>0</v>
      </c>
      <c r="I38" s="268">
        <f>E38*F38</f>
        <v>0</v>
      </c>
      <c r="J38" s="277">
        <f>E38*G38</f>
        <v>0</v>
      </c>
      <c r="K38" s="276">
        <f>I38+J38</f>
        <v>0</v>
      </c>
      <c r="L38" s="109"/>
      <c r="M38" s="110"/>
    </row>
    <row r="39" spans="1:13" ht="15">
      <c r="A39" s="331">
        <v>42129</v>
      </c>
      <c r="B39" s="328"/>
      <c r="C39" s="333" t="s">
        <v>270</v>
      </c>
      <c r="D39" s="125" t="s">
        <v>266</v>
      </c>
      <c r="E39" s="288">
        <v>5</v>
      </c>
      <c r="F39" s="106"/>
      <c r="G39" s="390">
        <v>0</v>
      </c>
      <c r="H39" s="276">
        <f>F39+G39</f>
        <v>0</v>
      </c>
      <c r="I39" s="268">
        <f>E39*F39</f>
        <v>0</v>
      </c>
      <c r="J39" s="277">
        <f>E39*G39</f>
        <v>0</v>
      </c>
      <c r="K39" s="276">
        <f>I39+J39</f>
        <v>0</v>
      </c>
      <c r="L39" s="109"/>
      <c r="M39" s="110"/>
    </row>
    <row r="40" spans="1:13" ht="15.75" thickBot="1">
      <c r="A40" s="334"/>
      <c r="B40" s="125"/>
      <c r="C40" s="333"/>
      <c r="D40" s="125"/>
      <c r="E40" s="99"/>
      <c r="F40" s="106"/>
      <c r="G40" s="289"/>
      <c r="H40" s="289"/>
      <c r="I40" s="131"/>
      <c r="J40" s="289"/>
      <c r="K40" s="335"/>
      <c r="L40" s="109"/>
      <c r="M40" s="110"/>
    </row>
    <row r="41" spans="1:13" ht="15.75" thickBot="1">
      <c r="A41" s="25"/>
      <c r="B41" s="17">
        <v>6</v>
      </c>
      <c r="C41" s="26" t="s">
        <v>271</v>
      </c>
      <c r="D41" s="119"/>
      <c r="E41" s="297"/>
      <c r="F41" s="298"/>
      <c r="G41" s="72"/>
      <c r="H41" s="299"/>
      <c r="I41" s="96"/>
      <c r="J41" s="299"/>
      <c r="K41" s="281">
        <f>SUM(K42:K42)</f>
        <v>0</v>
      </c>
      <c r="L41" s="96"/>
      <c r="M41" s="139"/>
    </row>
    <row r="42" spans="1:13" ht="15.75" thickBot="1">
      <c r="A42" s="336"/>
      <c r="B42" s="337"/>
      <c r="C42" s="338"/>
      <c r="D42" s="339"/>
      <c r="E42" s="340"/>
      <c r="F42" s="113"/>
      <c r="G42" s="341"/>
      <c r="H42" s="341"/>
      <c r="I42" s="342"/>
      <c r="J42" s="341"/>
      <c r="K42" s="343"/>
      <c r="L42" s="117"/>
      <c r="M42" s="118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borovicka</dc:creator>
  <cp:keywords/>
  <dc:description/>
  <cp:lastModifiedBy>borovicka</cp:lastModifiedBy>
  <cp:lastPrinted>2016-02-01T07:57:14Z</cp:lastPrinted>
  <dcterms:created xsi:type="dcterms:W3CDTF">2012-05-04T13:17:40Z</dcterms:created>
  <dcterms:modified xsi:type="dcterms:W3CDTF">2016-03-15T13:29:35Z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vytvoreni dokumentu">
    <vt:lpwstr>15.3.2016</vt:lpwstr>
  </property>
  <property fmtid="{D5CDD505-2E9C-101B-9397-08002B2CF9AE}" pid="3" name="Autor dokumentu" linkTarget="Vypracoval">
    <vt:lpwstr>#ODKAZ!</vt:lpwstr>
  </property>
  <property fmtid="{D5CDD505-2E9C-101B-9397-08002B2CF9AE}" pid="4" name="Nadpis">
    <vt:lpwstr>Specifikace</vt:lpwstr>
  </property>
  <property fmtid="{D5CDD505-2E9C-101B-9397-08002B2CF9AE}" pid="5" name="Nazev stupne">
    <vt:lpwstr>Dokumentace pro zhotovitele stavby</vt:lpwstr>
  </property>
  <property fmtid="{D5CDD505-2E9C-101B-9397-08002B2CF9AE}" pid="6" name="Archiv" linkTarget="ArchivniCislo">
    <vt:lpwstr>#ODKAZ!</vt:lpwstr>
  </property>
  <property fmtid="{D5CDD505-2E9C-101B-9397-08002B2CF9AE}" pid="7" name="Soubor">
    <vt:lpwstr> </vt:lpwstr>
  </property>
  <property fmtid="{D5CDD505-2E9C-101B-9397-08002B2CF9AE}" pid="8" name="CisloDokumentu">
    <vt:lpwstr>SOUHRNNÝ ROZPOČET</vt:lpwstr>
  </property>
  <property fmtid="{D5CDD505-2E9C-101B-9397-08002B2CF9AE}" pid="9" name="Stupen PD" linkTarget="Stupen">
    <vt:lpwstr>#ODKAZ!</vt:lpwstr>
  </property>
  <property fmtid="{D5CDD505-2E9C-101B-9397-08002B2CF9AE}" pid="10" name="Objekt">
    <vt:lpwstr>02. SPECIFIKACE</vt:lpwstr>
  </property>
  <property fmtid="{D5CDD505-2E9C-101B-9397-08002B2CF9AE}" pid="11" name="Cislo podzakazky">
    <vt:lpwstr>15084</vt:lpwstr>
  </property>
  <property fmtid="{D5CDD505-2E9C-101B-9397-08002B2CF9AE}" pid="12" name="Cislo zakazky" linkTarget="ZakazkaCislo">
    <vt:lpwstr>#ODKAZ!</vt:lpwstr>
  </property>
  <property fmtid="{D5CDD505-2E9C-101B-9397-08002B2CF9AE}" pid="13" name="Investor" linkTarget="Objednatel">
    <vt:lpwstr>#ODKAZ!</vt:lpwstr>
  </property>
  <property fmtid="{D5CDD505-2E9C-101B-9397-08002B2CF9AE}" pid="14" name="Kod zakazky">
    <vt:lpwstr/>
  </property>
  <property fmtid="{D5CDD505-2E9C-101B-9397-08002B2CF9AE}" pid="15" name="Misto stavby" linkTarget="MIstoStavby">
    <vt:lpwstr>#ODKAZ!</vt:lpwstr>
  </property>
  <property fmtid="{D5CDD505-2E9C-101B-9397-08002B2CF9AE}" pid="16" name="NazevZakazky" linkTarget="NazevZakazky">
    <vt:lpwstr>#ODKAZ!</vt:lpwstr>
  </property>
  <property fmtid="{D5CDD505-2E9C-101B-9397-08002B2CF9AE}" pid="17" name="Pocet vyhotoveni">
    <vt:lpwstr>6+1</vt:lpwstr>
  </property>
  <property fmtid="{D5CDD505-2E9C-101B-9397-08002B2CF9AE}" pid="18" name="Stavba">
    <vt:lpwstr>ČEPRO, a.s., sklad Mstětice - úpravy na technologii</vt:lpwstr>
  </property>
  <property fmtid="{D5CDD505-2E9C-101B-9397-08002B2CF9AE}" pid="19" name="ID zakazky">
    <vt:i4>780</vt:i4>
  </property>
  <property fmtid="{D5CDD505-2E9C-101B-9397-08002B2CF9AE}" pid="20" name="HIP">
    <vt:lpwstr>borovicka</vt:lpwstr>
  </property>
  <property fmtid="{D5CDD505-2E9C-101B-9397-08002B2CF9AE}" pid="21" name="HIP_Full" linkTarget="HIP">
    <vt:lpwstr>#ODKAZ!</vt:lpwstr>
  </property>
  <property fmtid="{D5CDD505-2E9C-101B-9397-08002B2CF9AE}" pid="22" name="Deleni objektu" linkTarget="DeleniObjektu">
    <vt:lpwstr>#ODKAZ!</vt:lpwstr>
  </property>
  <property fmtid="{D5CDD505-2E9C-101B-9397-08002B2CF9AE}" pid="23" name="Nazev objektu" linkTarget="NazevObjektu">
    <vt:lpwstr>#ODKAZ!</vt:lpwstr>
  </property>
  <property fmtid="{D5CDD505-2E9C-101B-9397-08002B2CF9AE}" pid="24" name="Objekty">
    <vt:lpwstr>D2. Dokumentace techn. a technol zařízení</vt:lpwstr>
  </property>
  <property fmtid="{D5CDD505-2E9C-101B-9397-08002B2CF9AE}" pid="25" name="Odpovedny projektant">
    <vt:lpwstr>Ing. Borovička Jiří</vt:lpwstr>
  </property>
  <property fmtid="{D5CDD505-2E9C-101B-9397-08002B2CF9AE}" pid="26" name="Podkapitola" linkTarget="Podkapitola">
    <vt:lpwstr>#ODKAZ!</vt:lpwstr>
  </property>
  <property fmtid="{D5CDD505-2E9C-101B-9397-08002B2CF9AE}" pid="27" name="Stupen projektu" linkTarget="Stupen">
    <vt:lpwstr>#ODKAZ!</vt:lpwstr>
  </property>
  <property fmtid="{D5CDD505-2E9C-101B-9397-08002B2CF9AE}" pid="28" name="Vyber odpovednosti">
    <vt:lpwstr>borovicka</vt:lpwstr>
  </property>
  <property fmtid="{D5CDD505-2E9C-101B-9397-08002B2CF9AE}" pid="29" name="Arch Reseni">
    <vt:lpwstr>02. SPE</vt:lpwstr>
  </property>
  <property fmtid="{D5CDD505-2E9C-101B-9397-08002B2CF9AE}" pid="30" name="Termin zprac. zakazky datum" linkTarget="DatumDokonceni">
    <vt:lpwstr>#ODKAZ!</vt:lpwstr>
  </property>
  <property fmtid="{D5CDD505-2E9C-101B-9397-08002B2CF9AE}" pid="31" name="Meritko dokumentu" linkTarget="Meritko">
    <vt:lpwstr>#ODKAZ!</vt:lpwstr>
  </property>
  <property fmtid="{D5CDD505-2E9C-101B-9397-08002B2CF9AE}" pid="32" name="Format vykresu" linkTarget="Format">
    <vt:lpwstr>#ODKAZ!</vt:lpwstr>
  </property>
  <property fmtid="{D5CDD505-2E9C-101B-9397-08002B2CF9AE}" pid="33" name="Revize razitko datum 1" linkTarget="RevDatum6">
    <vt:lpwstr>#ODKAZ!</vt:lpwstr>
  </property>
  <property fmtid="{D5CDD505-2E9C-101B-9397-08002B2CF9AE}" pid="34" name="Revize razitko datum 2" linkTarget="RevDatum5">
    <vt:lpwstr>#ODKAZ!</vt:lpwstr>
  </property>
  <property fmtid="{D5CDD505-2E9C-101B-9397-08002B2CF9AE}" pid="35" name="Revize razitko datum 3" linkTarget="RevDatum4">
    <vt:lpwstr>#ODKAZ!</vt:lpwstr>
  </property>
  <property fmtid="{D5CDD505-2E9C-101B-9397-08002B2CF9AE}" pid="36" name="Revize razitko datum 4" linkTarget="RevDatum3">
    <vt:lpwstr>#ODKAZ!</vt:lpwstr>
  </property>
  <property fmtid="{D5CDD505-2E9C-101B-9397-08002B2CF9AE}" pid="37" name="Revize razitko datum 5" linkTarget="RevDatum2">
    <vt:lpwstr>#ODKAZ!</vt:lpwstr>
  </property>
  <property fmtid="{D5CDD505-2E9C-101B-9397-08002B2CF9AE}" pid="38" name="Revize razitko datum 6" linkTarget="RevDatum1">
    <vt:lpwstr>#ODKAZ!</vt:lpwstr>
  </property>
  <property fmtid="{D5CDD505-2E9C-101B-9397-08002B2CF9AE}" pid="39" name="Revize razitko popis 1" linkTarget="RevPopis6">
    <vt:lpwstr>#ODKAZ!</vt:lpwstr>
  </property>
  <property fmtid="{D5CDD505-2E9C-101B-9397-08002B2CF9AE}" pid="40" name="Revize razitko popis 2" linkTarget="RevPopis5">
    <vt:lpwstr>#ODKAZ!</vt:lpwstr>
  </property>
  <property fmtid="{D5CDD505-2E9C-101B-9397-08002B2CF9AE}" pid="41" name="Revize razitko popis 3" linkTarget="RevPopis4">
    <vt:lpwstr>#ODKAZ!</vt:lpwstr>
  </property>
  <property fmtid="{D5CDD505-2E9C-101B-9397-08002B2CF9AE}" pid="42" name="Revize razitko popis 4" linkTarget="RevPopis3">
    <vt:lpwstr>#ODKAZ!</vt:lpwstr>
  </property>
  <property fmtid="{D5CDD505-2E9C-101B-9397-08002B2CF9AE}" pid="43" name="Revize razitko popis 5" linkTarget="RevPopis2">
    <vt:lpwstr>#ODKAZ!</vt:lpwstr>
  </property>
  <property fmtid="{D5CDD505-2E9C-101B-9397-08002B2CF9AE}" pid="44" name="Revize razitko popis 6" linkTarget="RevPopis1">
    <vt:lpwstr>#ODKAZ!</vt:lpwstr>
  </property>
  <property fmtid="{D5CDD505-2E9C-101B-9397-08002B2CF9AE}" pid="45" name="Revize razitko uzivatel 1" linkTarget="RevVypracoval6">
    <vt:lpwstr>#ODKAZ!</vt:lpwstr>
  </property>
  <property fmtid="{D5CDD505-2E9C-101B-9397-08002B2CF9AE}" pid="46" name="Revize razitko uzivatel 2" linkTarget="RevVypracoval5">
    <vt:lpwstr>#ODKAZ!</vt:lpwstr>
  </property>
  <property fmtid="{D5CDD505-2E9C-101B-9397-08002B2CF9AE}" pid="47" name="Revize razitko uzivatel 3" linkTarget="RevVypracoval4">
    <vt:lpwstr>#ODKAZ!</vt:lpwstr>
  </property>
  <property fmtid="{D5CDD505-2E9C-101B-9397-08002B2CF9AE}" pid="48" name="Revize razitko uzivatel 4" linkTarget="RevVypracoval3">
    <vt:lpwstr>#ODKAZ!</vt:lpwstr>
  </property>
  <property fmtid="{D5CDD505-2E9C-101B-9397-08002B2CF9AE}" pid="49" name="Revize razitko uzivatel 5" linkTarget="RevVypracoval2">
    <vt:lpwstr>#ODKAZ!</vt:lpwstr>
  </property>
  <property fmtid="{D5CDD505-2E9C-101B-9397-08002B2CF9AE}" pid="50" name="Revize razitko uzivatel 6" linkTarget="RevVypracoval1">
    <vt:lpwstr>#ODKAZ!</vt:lpwstr>
  </property>
  <property fmtid="{D5CDD505-2E9C-101B-9397-08002B2CF9AE}" pid="51" name="Pracovni verze">
    <vt:lpwstr/>
  </property>
  <property fmtid="{D5CDD505-2E9C-101B-9397-08002B2CF9AE}" pid="52" name="Schvalena verze">
    <vt:lpwstr>RELEASED</vt:lpwstr>
  </property>
  <property fmtid="{D5CDD505-2E9C-101B-9397-08002B2CF9AE}" pid="53" name="Termin zprac. zakazky">
    <vt:filetime>2015-12-16T01:00:00Z</vt:filetime>
  </property>
  <property fmtid="{D5CDD505-2E9C-101B-9397-08002B2CF9AE}" pid="54" name="Dokument kontroloval">
    <vt:lpwstr>Ing. Borovička Jiří</vt:lpwstr>
  </property>
  <property fmtid="{D5CDD505-2E9C-101B-9397-08002B2CF9AE}" pid="55" name="Datum schvaleni dokumentu">
    <vt:lpwstr>12.2.2016</vt:lpwstr>
  </property>
  <property fmtid="{D5CDD505-2E9C-101B-9397-08002B2CF9AE}" pid="56" name="Telefon">
    <vt:lpwstr>borovicka@pik.cz</vt:lpwstr>
  </property>
  <property fmtid="{D5CDD505-2E9C-101B-9397-08002B2CF9AE}" pid="57" name="Expedoval">
    <vt:lpwstr>Ing. Borovička Jiří</vt:lpwstr>
  </property>
  <property fmtid="{D5CDD505-2E9C-101B-9397-08002B2CF9AE}" pid="58" name="Expedovano dne">
    <vt:lpwstr>15.3.2016</vt:lpwstr>
  </property>
  <property fmtid="{D5CDD505-2E9C-101B-9397-08002B2CF9AE}" pid="59" name="Logovani">
    <vt:lpwstr>Ing. Borovička Jiří - 15.3.2016 13:03:23: Proběhla expedice souboru
</vt:lpwstr>
  </property>
  <property fmtid="{D5CDD505-2E9C-101B-9397-08002B2CF9AE}" pid="60" name="Odeslat">
    <vt:bool>false</vt:bool>
  </property>
  <property fmtid="{D5CDD505-2E9C-101B-9397-08002B2CF9AE}" pid="61" name="Pocet vytisku">
    <vt:lpwstr>1</vt:lpwstr>
  </property>
  <property fmtid="{D5CDD505-2E9C-101B-9397-08002B2CF9AE}" pid="62" name="Predat">
    <vt:bool>false</vt:bool>
  </property>
  <property fmtid="{D5CDD505-2E9C-101B-9397-08002B2CF9AE}" pid="63" name="Tisknout">
    <vt:bool>false</vt:bool>
  </property>
</Properties>
</file>