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PS 13 - Rozvodna 110 kV" sheetId="2" r:id="rId2"/>
    <sheet name="PS 30.1 - Řídící systém, ..." sheetId="3" r:id="rId3"/>
    <sheet name="PS 50 - Vlastní spotřeba" sheetId="4" r:id="rId4"/>
    <sheet name="SO 200 - Demolice" sheetId="5" r:id="rId5"/>
    <sheet name="SO 340 - Vnější osvětlení" sheetId="6" r:id="rId6"/>
    <sheet name="SO 353 - Zemní práce pro ..." sheetId="7" r:id="rId7"/>
    <sheet name="SO 510.1 - Sanace stanovi..." sheetId="8" r:id="rId8"/>
    <sheet name="SO 522.1 - Venkovní rozvo..." sheetId="9" r:id="rId9"/>
    <sheet name="SO 527 - Kabelové kanály ..." sheetId="10" r:id="rId10"/>
    <sheet name="VRN - Vedlejší rozpočtové..." sheetId="11" r:id="rId11"/>
  </sheets>
  <definedNames>
    <definedName name="_xlnm.Print_Area" localSheetId="0">'Rekapitulace stavby'!$D$4:$AO$76,'Rekapitulace stavby'!$C$82:$AQ$105</definedName>
    <definedName name="_xlnm.Print_Titles" localSheetId="0">'Rekapitulace stavby'!$92:$92</definedName>
    <definedName name="_xlnm._FilterDatabase" localSheetId="1" hidden="1">'PS 13 - Rozvodna 110 kV'!$C$128:$K$282</definedName>
    <definedName name="_xlnm.Print_Area" localSheetId="1">'PS 13 - Rozvodna 110 kV'!$C$4:$J$76,'PS 13 - Rozvodna 110 kV'!$C$82:$J$110,'PS 13 - Rozvodna 110 kV'!$C$116:$J$282</definedName>
    <definedName name="_xlnm.Print_Titles" localSheetId="1">'PS 13 - Rozvodna 110 kV'!$128:$128</definedName>
    <definedName name="_xlnm._FilterDatabase" localSheetId="2" hidden="1">'PS 30.1 - Řídící systém, ...'!$C$129:$K$334</definedName>
    <definedName name="_xlnm.Print_Area" localSheetId="2">'PS 30.1 - Řídící systém, ...'!$C$4:$J$76,'PS 30.1 - Řídící systém, ...'!$C$82:$J$111,'PS 30.1 - Řídící systém, ...'!$C$117:$J$334</definedName>
    <definedName name="_xlnm.Print_Titles" localSheetId="2">'PS 30.1 - Řídící systém, ...'!$129:$129</definedName>
    <definedName name="_xlnm._FilterDatabase" localSheetId="3" hidden="1">'PS 50 - Vlastní spotřeba'!$C$127:$K$250</definedName>
    <definedName name="_xlnm.Print_Area" localSheetId="3">'PS 50 - Vlastní spotřeba'!$C$4:$J$76,'PS 50 - Vlastní spotřeba'!$C$82:$J$109,'PS 50 - Vlastní spotřeba'!$C$115:$J$250</definedName>
    <definedName name="_xlnm.Print_Titles" localSheetId="3">'PS 50 - Vlastní spotřeba'!$127:$127</definedName>
    <definedName name="_xlnm._FilterDatabase" localSheetId="4" hidden="1">'SO 200 - Demolice'!$C$124:$K$164</definedName>
    <definedName name="_xlnm.Print_Area" localSheetId="4">'SO 200 - Demolice'!$C$4:$J$76,'SO 200 - Demolice'!$C$82:$J$106,'SO 200 - Demolice'!$C$112:$J$164</definedName>
    <definedName name="_xlnm.Print_Titles" localSheetId="4">'SO 200 - Demolice'!$124:$124</definedName>
    <definedName name="_xlnm._FilterDatabase" localSheetId="5" hidden="1">'SO 340 - Vnější osvětlení'!$C$130:$K$272</definedName>
    <definedName name="_xlnm.Print_Area" localSheetId="5">'SO 340 - Vnější osvětlení'!$C$4:$J$76,'SO 340 - Vnější osvětlení'!$C$82:$J$112,'SO 340 - Vnější osvětlení'!$C$118:$J$272</definedName>
    <definedName name="_xlnm.Print_Titles" localSheetId="5">'SO 340 - Vnější osvětlení'!$130:$130</definedName>
    <definedName name="_xlnm._FilterDatabase" localSheetId="6" hidden="1">'SO 353 - Zemní práce pro ...'!$C$129:$K$264</definedName>
    <definedName name="_xlnm.Print_Area" localSheetId="6">'SO 353 - Zemní práce pro ...'!$C$4:$J$76,'SO 353 - Zemní práce pro ...'!$C$82:$J$111,'SO 353 - Zemní práce pro ...'!$C$117:$J$264</definedName>
    <definedName name="_xlnm.Print_Titles" localSheetId="6">'SO 353 - Zemní práce pro ...'!$129:$129</definedName>
    <definedName name="_xlnm._FilterDatabase" localSheetId="7" hidden="1">'SO 510.1 - Sanace stanovi...'!$C$130:$K$210</definedName>
    <definedName name="_xlnm.Print_Area" localSheetId="7">'SO 510.1 - Sanace stanovi...'!$C$4:$J$76,'SO 510.1 - Sanace stanovi...'!$C$82:$J$112,'SO 510.1 - Sanace stanovi...'!$C$118:$J$210</definedName>
    <definedName name="_xlnm.Print_Titles" localSheetId="7">'SO 510.1 - Sanace stanovi...'!$130:$130</definedName>
    <definedName name="_xlnm._FilterDatabase" localSheetId="8" hidden="1">'SO 522.1 - Venkovní rozvo...'!$C$131:$K$250</definedName>
    <definedName name="_xlnm.Print_Area" localSheetId="8">'SO 522.1 - Venkovní rozvo...'!$C$4:$J$76,'SO 522.1 - Venkovní rozvo...'!$C$82:$J$113,'SO 522.1 - Venkovní rozvo...'!$C$119:$J$250</definedName>
    <definedName name="_xlnm.Print_Titles" localSheetId="8">'SO 522.1 - Venkovní rozvo...'!$131:$131</definedName>
    <definedName name="_xlnm._FilterDatabase" localSheetId="9" hidden="1">'SO 527 - Kabelové kanály ...'!$C$132:$K$250</definedName>
    <definedName name="_xlnm.Print_Area" localSheetId="9">'SO 527 - Kabelové kanály ...'!$C$4:$J$76,'SO 527 - Kabelové kanály ...'!$C$82:$J$114,'SO 527 - Kabelové kanály ...'!$C$120:$J$250</definedName>
    <definedName name="_xlnm.Print_Titles" localSheetId="9">'SO 527 - Kabelové kanály ...'!$132:$132</definedName>
    <definedName name="_xlnm._FilterDatabase" localSheetId="10" hidden="1">'VRN - Vedlejší rozpočtové...'!$C$117:$K$154</definedName>
    <definedName name="_xlnm.Print_Area" localSheetId="10">'VRN - Vedlejší rozpočtové...'!$C$4:$J$76,'VRN - Vedlejší rozpočtové...'!$C$82:$J$99,'VRN - Vedlejší rozpočtové...'!$C$105:$J$154</definedName>
    <definedName name="_xlnm.Print_Titles" localSheetId="10">'VRN - Vedlejší rozpočtové...'!$117:$117</definedName>
  </definedNames>
  <calcPr/>
</workbook>
</file>

<file path=xl/calcChain.xml><?xml version="1.0" encoding="utf-8"?>
<calcChain xmlns="http://schemas.openxmlformats.org/spreadsheetml/2006/main">
  <c i="11" l="1" r="J37"/>
  <c r="J36"/>
  <c i="1" r="AY104"/>
  <c i="11" r="J35"/>
  <c i="1" r="AX104"/>
  <c i="11"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F112"/>
  <c r="E110"/>
  <c r="F89"/>
  <c r="E87"/>
  <c r="J24"/>
  <c r="E24"/>
  <c r="J92"/>
  <c r="J23"/>
  <c r="J21"/>
  <c r="E21"/>
  <c r="J114"/>
  <c r="J20"/>
  <c r="J18"/>
  <c r="E18"/>
  <c r="F92"/>
  <c r="J17"/>
  <c r="J15"/>
  <c r="E15"/>
  <c r="F114"/>
  <c r="J14"/>
  <c r="J12"/>
  <c r="J112"/>
  <c r="E7"/>
  <c r="E108"/>
  <c i="10" r="J37"/>
  <c r="J36"/>
  <c i="1" r="AY103"/>
  <c i="10" r="J35"/>
  <c i="1" r="AX103"/>
  <c i="10" r="BI249"/>
  <c r="BH249"/>
  <c r="BG249"/>
  <c r="BF249"/>
  <c r="T249"/>
  <c r="R249"/>
  <c r="P249"/>
  <c r="BI247"/>
  <c r="BH247"/>
  <c r="BG247"/>
  <c r="BF247"/>
  <c r="T247"/>
  <c r="R247"/>
  <c r="P247"/>
  <c r="BI245"/>
  <c r="BH245"/>
  <c r="BG245"/>
  <c r="BF245"/>
  <c r="T245"/>
  <c r="R245"/>
  <c r="P245"/>
  <c r="BI242"/>
  <c r="BH242"/>
  <c r="BG242"/>
  <c r="BF242"/>
  <c r="T242"/>
  <c r="T241"/>
  <c r="R242"/>
  <c r="R241"/>
  <c r="P242"/>
  <c r="P241"/>
  <c r="BI238"/>
  <c r="BH238"/>
  <c r="BG238"/>
  <c r="BF238"/>
  <c r="T238"/>
  <c r="R238"/>
  <c r="P238"/>
  <c r="BI236"/>
  <c r="BH236"/>
  <c r="BG236"/>
  <c r="BF236"/>
  <c r="T236"/>
  <c r="R236"/>
  <c r="P236"/>
  <c r="BI234"/>
  <c r="BH234"/>
  <c r="BG234"/>
  <c r="BF234"/>
  <c r="T234"/>
  <c r="R234"/>
  <c r="P234"/>
  <c r="BI232"/>
  <c r="BH232"/>
  <c r="BG232"/>
  <c r="BF232"/>
  <c r="T232"/>
  <c r="R232"/>
  <c r="P232"/>
  <c r="BI229"/>
  <c r="BH229"/>
  <c r="BG229"/>
  <c r="BF229"/>
  <c r="T229"/>
  <c r="R229"/>
  <c r="P229"/>
  <c r="BI227"/>
  <c r="BH227"/>
  <c r="BG227"/>
  <c r="BF227"/>
  <c r="T227"/>
  <c r="R227"/>
  <c r="P227"/>
  <c r="BI224"/>
  <c r="BH224"/>
  <c r="BG224"/>
  <c r="BF224"/>
  <c r="T224"/>
  <c r="T223"/>
  <c r="R224"/>
  <c r="R223"/>
  <c r="P224"/>
  <c r="P223"/>
  <c r="BI221"/>
  <c r="BH221"/>
  <c r="BG221"/>
  <c r="BF221"/>
  <c r="T221"/>
  <c r="T220"/>
  <c r="R221"/>
  <c r="R220"/>
  <c r="P221"/>
  <c r="P220"/>
  <c r="BI218"/>
  <c r="BH218"/>
  <c r="BG218"/>
  <c r="BF218"/>
  <c r="T218"/>
  <c r="R218"/>
  <c r="P218"/>
  <c r="BI216"/>
  <c r="BH216"/>
  <c r="BG216"/>
  <c r="BF216"/>
  <c r="T216"/>
  <c r="R216"/>
  <c r="P216"/>
  <c r="BI214"/>
  <c r="BH214"/>
  <c r="BG214"/>
  <c r="BF214"/>
  <c r="T214"/>
  <c r="R214"/>
  <c r="P214"/>
  <c r="BI211"/>
  <c r="BH211"/>
  <c r="BG211"/>
  <c r="BF211"/>
  <c r="T211"/>
  <c r="T210"/>
  <c r="R211"/>
  <c r="R210"/>
  <c r="P211"/>
  <c r="P210"/>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7"/>
  <c r="BH177"/>
  <c r="BG177"/>
  <c r="BF177"/>
  <c r="T177"/>
  <c r="R177"/>
  <c r="P177"/>
  <c r="BI175"/>
  <c r="BH175"/>
  <c r="BG175"/>
  <c r="BF175"/>
  <c r="T175"/>
  <c r="R175"/>
  <c r="P175"/>
  <c r="BI172"/>
  <c r="BH172"/>
  <c r="BG172"/>
  <c r="BF172"/>
  <c r="T172"/>
  <c r="R172"/>
  <c r="P172"/>
  <c r="BI170"/>
  <c r="BH170"/>
  <c r="BG170"/>
  <c r="BF170"/>
  <c r="T170"/>
  <c r="R170"/>
  <c r="P170"/>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F127"/>
  <c r="E125"/>
  <c r="F89"/>
  <c r="E87"/>
  <c r="J24"/>
  <c r="E24"/>
  <c r="J92"/>
  <c r="J23"/>
  <c r="J21"/>
  <c r="E21"/>
  <c r="J91"/>
  <c r="J20"/>
  <c r="J18"/>
  <c r="E18"/>
  <c r="F130"/>
  <c r="J17"/>
  <c r="J15"/>
  <c r="E15"/>
  <c r="F129"/>
  <c r="J14"/>
  <c r="J12"/>
  <c r="J89"/>
  <c r="E7"/>
  <c r="E85"/>
  <c i="9" r="J37"/>
  <c r="J36"/>
  <c i="1" r="AY102"/>
  <c i="9" r="J35"/>
  <c i="1" r="AX102"/>
  <c i="9" r="BI249"/>
  <c r="BH249"/>
  <c r="BG249"/>
  <c r="BF249"/>
  <c r="T249"/>
  <c r="R249"/>
  <c r="P249"/>
  <c r="BI247"/>
  <c r="BH247"/>
  <c r="BG247"/>
  <c r="BF247"/>
  <c r="T247"/>
  <c r="R247"/>
  <c r="P247"/>
  <c r="BI243"/>
  <c r="BH243"/>
  <c r="BG243"/>
  <c r="BF243"/>
  <c r="T243"/>
  <c r="T242"/>
  <c r="R243"/>
  <c r="R242"/>
  <c r="P243"/>
  <c r="P242"/>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T219"/>
  <c r="R220"/>
  <c r="R219"/>
  <c r="P220"/>
  <c r="P219"/>
  <c r="BI217"/>
  <c r="BH217"/>
  <c r="BG217"/>
  <c r="BF217"/>
  <c r="T217"/>
  <c r="T216"/>
  <c r="R217"/>
  <c r="R216"/>
  <c r="P217"/>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7"/>
  <c r="BH177"/>
  <c r="BG177"/>
  <c r="BF177"/>
  <c r="T177"/>
  <c r="T176"/>
  <c r="R177"/>
  <c r="R176"/>
  <c r="P177"/>
  <c r="P176"/>
  <c r="BI174"/>
  <c r="BH174"/>
  <c r="BG174"/>
  <c r="BF174"/>
  <c r="T174"/>
  <c r="T173"/>
  <c r="R174"/>
  <c r="R173"/>
  <c r="P174"/>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F126"/>
  <c r="E124"/>
  <c r="F89"/>
  <c r="E87"/>
  <c r="J24"/>
  <c r="E24"/>
  <c r="J92"/>
  <c r="J23"/>
  <c r="J21"/>
  <c r="E21"/>
  <c r="J128"/>
  <c r="J20"/>
  <c r="J18"/>
  <c r="E18"/>
  <c r="F129"/>
  <c r="J17"/>
  <c r="J15"/>
  <c r="E15"/>
  <c r="F128"/>
  <c r="J14"/>
  <c r="J12"/>
  <c r="J89"/>
  <c r="E7"/>
  <c r="E85"/>
  <c i="8" r="J37"/>
  <c r="J36"/>
  <c i="1" r="AY101"/>
  <c i="8" r="J35"/>
  <c i="1" r="AX101"/>
  <c i="8"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7"/>
  <c r="BH197"/>
  <c r="BG197"/>
  <c r="BF197"/>
  <c r="T197"/>
  <c r="T196"/>
  <c r="R197"/>
  <c r="R196"/>
  <c r="P197"/>
  <c r="P196"/>
  <c r="BI194"/>
  <c r="BH194"/>
  <c r="BG194"/>
  <c r="BF194"/>
  <c r="T194"/>
  <c r="T193"/>
  <c r="R194"/>
  <c r="R193"/>
  <c r="P194"/>
  <c r="P193"/>
  <c r="BI191"/>
  <c r="BH191"/>
  <c r="BG191"/>
  <c r="BF191"/>
  <c r="T191"/>
  <c r="R191"/>
  <c r="P191"/>
  <c r="BI189"/>
  <c r="BH189"/>
  <c r="BG189"/>
  <c r="BF189"/>
  <c r="T189"/>
  <c r="R189"/>
  <c r="P189"/>
  <c r="BI187"/>
  <c r="BH187"/>
  <c r="BG187"/>
  <c r="BF187"/>
  <c r="T187"/>
  <c r="R187"/>
  <c r="P187"/>
  <c r="BI184"/>
  <c r="BH184"/>
  <c r="BG184"/>
  <c r="BF184"/>
  <c r="T184"/>
  <c r="T183"/>
  <c r="R184"/>
  <c r="R183"/>
  <c r="P184"/>
  <c r="P183"/>
  <c r="BI180"/>
  <c r="BH180"/>
  <c r="BG180"/>
  <c r="BF180"/>
  <c r="T180"/>
  <c r="T179"/>
  <c r="R180"/>
  <c r="R179"/>
  <c r="P180"/>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4"/>
  <c r="BH154"/>
  <c r="BG154"/>
  <c r="BF154"/>
  <c r="T154"/>
  <c r="T153"/>
  <c r="R154"/>
  <c r="R153"/>
  <c r="P154"/>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F125"/>
  <c r="E123"/>
  <c r="F89"/>
  <c r="E87"/>
  <c r="J24"/>
  <c r="E24"/>
  <c r="J92"/>
  <c r="J23"/>
  <c r="J21"/>
  <c r="E21"/>
  <c r="J91"/>
  <c r="J20"/>
  <c r="J18"/>
  <c r="E18"/>
  <c r="F128"/>
  <c r="J17"/>
  <c r="J15"/>
  <c r="E15"/>
  <c r="F127"/>
  <c r="J14"/>
  <c r="J12"/>
  <c r="J89"/>
  <c r="E7"/>
  <c r="E85"/>
  <c i="7" r="J37"/>
  <c r="J36"/>
  <c i="1" r="AY100"/>
  <c i="7" r="J35"/>
  <c i="1" r="AX100"/>
  <c i="7" r="BI263"/>
  <c r="BH263"/>
  <c r="BG263"/>
  <c r="BF263"/>
  <c r="T263"/>
  <c r="T262"/>
  <c r="T261"/>
  <c r="R263"/>
  <c r="R262"/>
  <c r="R261"/>
  <c r="P263"/>
  <c r="P262"/>
  <c r="P261"/>
  <c r="BI259"/>
  <c r="BH259"/>
  <c r="BG259"/>
  <c r="BF259"/>
  <c r="T259"/>
  <c r="R259"/>
  <c r="P259"/>
  <c r="BI257"/>
  <c r="BH257"/>
  <c r="BG257"/>
  <c r="BF257"/>
  <c r="T257"/>
  <c r="R257"/>
  <c r="P257"/>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6"/>
  <c r="BH236"/>
  <c r="BG236"/>
  <c r="BF236"/>
  <c r="T236"/>
  <c r="T235"/>
  <c r="R236"/>
  <c r="R235"/>
  <c r="P236"/>
  <c r="P235"/>
  <c r="BI233"/>
  <c r="BH233"/>
  <c r="BG233"/>
  <c r="BF233"/>
  <c r="T233"/>
  <c r="T232"/>
  <c r="T231"/>
  <c r="R233"/>
  <c r="R232"/>
  <c r="R231"/>
  <c r="P233"/>
  <c r="P232"/>
  <c r="P231"/>
  <c r="BI229"/>
  <c r="BH229"/>
  <c r="BG229"/>
  <c r="BF229"/>
  <c r="T229"/>
  <c r="T228"/>
  <c r="R229"/>
  <c r="R228"/>
  <c r="P229"/>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F124"/>
  <c r="E122"/>
  <c r="F89"/>
  <c r="E87"/>
  <c r="J24"/>
  <c r="E24"/>
  <c r="J127"/>
  <c r="J23"/>
  <c r="J21"/>
  <c r="E21"/>
  <c r="J126"/>
  <c r="J20"/>
  <c r="J18"/>
  <c r="E18"/>
  <c r="F127"/>
  <c r="J17"/>
  <c r="J15"/>
  <c r="E15"/>
  <c r="F126"/>
  <c r="J14"/>
  <c r="J12"/>
  <c r="J124"/>
  <c r="E7"/>
  <c r="E85"/>
  <c i="6" r="J37"/>
  <c r="J36"/>
  <c i="1" r="AY99"/>
  <c i="6" r="J35"/>
  <c i="1" r="AX99"/>
  <c i="6" r="BI271"/>
  <c r="BH271"/>
  <c r="BG271"/>
  <c r="BF271"/>
  <c r="T271"/>
  <c r="R271"/>
  <c r="P271"/>
  <c r="BI269"/>
  <c r="BH269"/>
  <c r="BG269"/>
  <c r="BF269"/>
  <c r="T269"/>
  <c r="R269"/>
  <c r="P269"/>
  <c r="BI267"/>
  <c r="BH267"/>
  <c r="BG267"/>
  <c r="BF267"/>
  <c r="T267"/>
  <c r="R267"/>
  <c r="P267"/>
  <c r="BI264"/>
  <c r="BH264"/>
  <c r="BG264"/>
  <c r="BF264"/>
  <c r="T264"/>
  <c r="T263"/>
  <c r="R264"/>
  <c r="R263"/>
  <c r="P264"/>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T247"/>
  <c r="R248"/>
  <c r="R247"/>
  <c r="P248"/>
  <c r="P247"/>
  <c r="BI244"/>
  <c r="BH244"/>
  <c r="BG244"/>
  <c r="BF244"/>
  <c r="T244"/>
  <c r="R244"/>
  <c r="P244"/>
  <c r="BI242"/>
  <c r="BH242"/>
  <c r="BG242"/>
  <c r="BF242"/>
  <c r="T242"/>
  <c r="R242"/>
  <c r="P242"/>
  <c r="BI240"/>
  <c r="BH240"/>
  <c r="BG240"/>
  <c r="BF240"/>
  <c r="T240"/>
  <c r="R240"/>
  <c r="P240"/>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6"/>
  <c r="BH196"/>
  <c r="BG196"/>
  <c r="BF196"/>
  <c r="T196"/>
  <c r="R196"/>
  <c r="P196"/>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0"/>
  <c r="BH140"/>
  <c r="BG140"/>
  <c r="BF140"/>
  <c r="T140"/>
  <c r="T139"/>
  <c r="R140"/>
  <c r="R139"/>
  <c r="P140"/>
  <c r="P139"/>
  <c r="BI137"/>
  <c r="BH137"/>
  <c r="BG137"/>
  <c r="BF137"/>
  <c r="T137"/>
  <c r="R137"/>
  <c r="P137"/>
  <c r="BI135"/>
  <c r="BH135"/>
  <c r="BG135"/>
  <c r="BF135"/>
  <c r="T135"/>
  <c r="R135"/>
  <c r="P135"/>
  <c r="F125"/>
  <c r="E123"/>
  <c r="F89"/>
  <c r="E87"/>
  <c r="J24"/>
  <c r="E24"/>
  <c r="J128"/>
  <c r="J23"/>
  <c r="J21"/>
  <c r="E21"/>
  <c r="J127"/>
  <c r="J20"/>
  <c r="J18"/>
  <c r="E18"/>
  <c r="F92"/>
  <c r="J17"/>
  <c r="J15"/>
  <c r="E15"/>
  <c r="F127"/>
  <c r="J14"/>
  <c r="J12"/>
  <c r="J89"/>
  <c r="E7"/>
  <c r="E121"/>
  <c i="5" r="J37"/>
  <c r="J36"/>
  <c i="1" r="AY98"/>
  <c i="5" r="J35"/>
  <c i="1" r="AX98"/>
  <c i="5" r="BI163"/>
  <c r="BH163"/>
  <c r="BG163"/>
  <c r="BF163"/>
  <c r="T163"/>
  <c r="R163"/>
  <c r="P163"/>
  <c r="BI161"/>
  <c r="BH161"/>
  <c r="BG161"/>
  <c r="BF161"/>
  <c r="T161"/>
  <c r="R161"/>
  <c r="P161"/>
  <c r="BI157"/>
  <c r="BH157"/>
  <c r="BG157"/>
  <c r="BF157"/>
  <c r="T157"/>
  <c r="T156"/>
  <c r="T155"/>
  <c r="R157"/>
  <c r="R156"/>
  <c r="R155"/>
  <c r="P157"/>
  <c r="P156"/>
  <c r="P155"/>
  <c r="BI153"/>
  <c r="BH153"/>
  <c r="BG153"/>
  <c r="BF153"/>
  <c r="T153"/>
  <c r="R153"/>
  <c r="P153"/>
  <c r="BI151"/>
  <c r="BH151"/>
  <c r="BG151"/>
  <c r="BF151"/>
  <c r="T151"/>
  <c r="R151"/>
  <c r="P151"/>
  <c r="BI149"/>
  <c r="BH149"/>
  <c r="BG149"/>
  <c r="BF149"/>
  <c r="T149"/>
  <c r="R149"/>
  <c r="P149"/>
  <c r="BI147"/>
  <c r="BH147"/>
  <c r="BG147"/>
  <c r="BF147"/>
  <c r="T147"/>
  <c r="R147"/>
  <c r="P147"/>
  <c r="BI144"/>
  <c r="BH144"/>
  <c r="BG144"/>
  <c r="BF144"/>
  <c r="T144"/>
  <c r="T143"/>
  <c r="R144"/>
  <c r="R143"/>
  <c r="P144"/>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T127"/>
  <c r="R128"/>
  <c r="R127"/>
  <c r="P128"/>
  <c r="P127"/>
  <c r="F119"/>
  <c r="E117"/>
  <c r="F89"/>
  <c r="E87"/>
  <c r="J24"/>
  <c r="E24"/>
  <c r="J92"/>
  <c r="J23"/>
  <c r="J21"/>
  <c r="E21"/>
  <c r="J121"/>
  <c r="J20"/>
  <c r="J18"/>
  <c r="E18"/>
  <c r="F122"/>
  <c r="J17"/>
  <c r="J15"/>
  <c r="E15"/>
  <c r="F91"/>
  <c r="J14"/>
  <c r="J12"/>
  <c r="J89"/>
  <c r="E7"/>
  <c r="E115"/>
  <c i="4" r="J37"/>
  <c r="J36"/>
  <c i="1" r="AY97"/>
  <c i="4" r="J35"/>
  <c i="1" r="AX97"/>
  <c i="4" r="BI249"/>
  <c r="BH249"/>
  <c r="BG249"/>
  <c r="BF249"/>
  <c r="T249"/>
  <c r="R249"/>
  <c r="P249"/>
  <c r="BI247"/>
  <c r="BH247"/>
  <c r="BG247"/>
  <c r="BF247"/>
  <c r="T247"/>
  <c r="R247"/>
  <c r="P247"/>
  <c r="BI245"/>
  <c r="BH245"/>
  <c r="BG245"/>
  <c r="BF245"/>
  <c r="T245"/>
  <c r="R245"/>
  <c r="P245"/>
  <c r="BI243"/>
  <c r="BH243"/>
  <c r="BG243"/>
  <c r="BF243"/>
  <c r="T243"/>
  <c r="R243"/>
  <c r="P243"/>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3"/>
  <c r="BH163"/>
  <c r="BG163"/>
  <c r="BF163"/>
  <c r="T163"/>
  <c r="R163"/>
  <c r="P163"/>
  <c r="BI161"/>
  <c r="BH161"/>
  <c r="BG161"/>
  <c r="BF161"/>
  <c r="T161"/>
  <c r="R161"/>
  <c r="P161"/>
  <c r="BI159"/>
  <c r="BH159"/>
  <c r="BG159"/>
  <c r="BF159"/>
  <c r="T159"/>
  <c r="R159"/>
  <c r="P159"/>
  <c r="BI157"/>
  <c r="BH157"/>
  <c r="BG157"/>
  <c r="BF157"/>
  <c r="T157"/>
  <c r="R157"/>
  <c r="P157"/>
  <c r="BI153"/>
  <c r="BH153"/>
  <c r="BG153"/>
  <c r="BF153"/>
  <c r="T153"/>
  <c r="T152"/>
  <c r="R153"/>
  <c r="R152"/>
  <c r="P153"/>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6"/>
  <c r="BH136"/>
  <c r="BG136"/>
  <c r="BF136"/>
  <c r="T136"/>
  <c r="R136"/>
  <c r="P136"/>
  <c r="BI134"/>
  <c r="BH134"/>
  <c r="BG134"/>
  <c r="BF134"/>
  <c r="T134"/>
  <c r="R134"/>
  <c r="P134"/>
  <c r="BI132"/>
  <c r="BH132"/>
  <c r="BG132"/>
  <c r="BF132"/>
  <c r="T132"/>
  <c r="R132"/>
  <c r="P132"/>
  <c r="BI130"/>
  <c r="BH130"/>
  <c r="BG130"/>
  <c r="BF130"/>
  <c r="T130"/>
  <c r="R130"/>
  <c r="P130"/>
  <c r="F122"/>
  <c r="E120"/>
  <c r="F89"/>
  <c r="E87"/>
  <c r="J24"/>
  <c r="E24"/>
  <c r="J92"/>
  <c r="J23"/>
  <c r="J21"/>
  <c r="E21"/>
  <c r="J124"/>
  <c r="J20"/>
  <c r="J18"/>
  <c r="E18"/>
  <c r="F125"/>
  <c r="J17"/>
  <c r="J15"/>
  <c r="E15"/>
  <c r="F124"/>
  <c r="J14"/>
  <c r="J12"/>
  <c r="J122"/>
  <c r="E7"/>
  <c r="E85"/>
  <c i="3" r="J37"/>
  <c r="J36"/>
  <c i="1" r="AY96"/>
  <c i="3" r="J35"/>
  <c i="1" r="AX96"/>
  <c i="3" r="BI333"/>
  <c r="BH333"/>
  <c r="BG333"/>
  <c r="BF333"/>
  <c r="T333"/>
  <c r="R333"/>
  <c r="P333"/>
  <c r="BI331"/>
  <c r="BH331"/>
  <c r="BG331"/>
  <c r="BF331"/>
  <c r="T331"/>
  <c r="R331"/>
  <c r="P331"/>
  <c r="BI329"/>
  <c r="BH329"/>
  <c r="BG329"/>
  <c r="BF329"/>
  <c r="T329"/>
  <c r="R329"/>
  <c r="P329"/>
  <c r="BI327"/>
  <c r="BH327"/>
  <c r="BG327"/>
  <c r="BF327"/>
  <c r="T327"/>
  <c r="R327"/>
  <c r="P327"/>
  <c r="BI324"/>
  <c r="BH324"/>
  <c r="BG324"/>
  <c r="BF324"/>
  <c r="T324"/>
  <c r="T323"/>
  <c r="R324"/>
  <c r="R323"/>
  <c r="P324"/>
  <c r="P323"/>
  <c r="BI321"/>
  <c r="BH321"/>
  <c r="BG321"/>
  <c r="BF321"/>
  <c r="T321"/>
  <c r="T320"/>
  <c r="R321"/>
  <c r="R320"/>
  <c r="P321"/>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F124"/>
  <c r="E122"/>
  <c r="F89"/>
  <c r="E87"/>
  <c r="J24"/>
  <c r="E24"/>
  <c r="J127"/>
  <c r="J23"/>
  <c r="J21"/>
  <c r="E21"/>
  <c r="J91"/>
  <c r="J20"/>
  <c r="J18"/>
  <c r="E18"/>
  <c r="F92"/>
  <c r="J17"/>
  <c r="J15"/>
  <c r="E15"/>
  <c r="F91"/>
  <c r="J14"/>
  <c r="J12"/>
  <c r="J89"/>
  <c r="E7"/>
  <c r="E85"/>
  <c i="2" r="J37"/>
  <c r="J36"/>
  <c i="1" r="AY95"/>
  <c i="2" r="J35"/>
  <c i="1" r="AX95"/>
  <c i="2" r="BI281"/>
  <c r="BH281"/>
  <c r="BG281"/>
  <c r="BF281"/>
  <c r="T281"/>
  <c r="R281"/>
  <c r="P281"/>
  <c r="BI279"/>
  <c r="BH279"/>
  <c r="BG279"/>
  <c r="BF279"/>
  <c r="T279"/>
  <c r="R279"/>
  <c r="P279"/>
  <c r="BI277"/>
  <c r="BH277"/>
  <c r="BG277"/>
  <c r="BF277"/>
  <c r="T277"/>
  <c r="R277"/>
  <c r="P277"/>
  <c r="BI275"/>
  <c r="BH275"/>
  <c r="BG275"/>
  <c r="BF275"/>
  <c r="T275"/>
  <c r="R275"/>
  <c r="P275"/>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6"/>
  <c r="BH256"/>
  <c r="BG256"/>
  <c r="BF256"/>
  <c r="T256"/>
  <c r="T255"/>
  <c r="R256"/>
  <c r="R255"/>
  <c r="P256"/>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T203"/>
  <c r="R204"/>
  <c r="R203"/>
  <c r="P204"/>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F123"/>
  <c r="E121"/>
  <c r="F89"/>
  <c r="E87"/>
  <c r="J24"/>
  <c r="E24"/>
  <c r="J126"/>
  <c r="J23"/>
  <c r="J21"/>
  <c r="E21"/>
  <c r="J125"/>
  <c r="J20"/>
  <c r="J18"/>
  <c r="E18"/>
  <c r="F126"/>
  <c r="J17"/>
  <c r="J15"/>
  <c r="E15"/>
  <c r="F125"/>
  <c r="J14"/>
  <c r="J12"/>
  <c r="J123"/>
  <c r="E7"/>
  <c r="E119"/>
  <c i="1" r="L90"/>
  <c r="AM90"/>
  <c r="AM89"/>
  <c r="L89"/>
  <c r="AM87"/>
  <c r="L87"/>
  <c r="L85"/>
  <c r="L84"/>
  <c i="2" r="F36"/>
  <c r="BK281"/>
  <c r="BK279"/>
  <c r="BK277"/>
  <c r="BK275"/>
  <c r="J272"/>
  <c r="BK270"/>
  <c r="BK268"/>
  <c r="J266"/>
  <c r="BK264"/>
  <c r="J262"/>
  <c r="J260"/>
  <c r="J256"/>
  <c r="BK251"/>
  <c r="BK247"/>
  <c r="BK243"/>
  <c r="BK237"/>
  <c r="J233"/>
  <c r="BK225"/>
  <c r="BK223"/>
  <c r="BK219"/>
  <c r="BK215"/>
  <c r="J213"/>
  <c r="BK207"/>
  <c r="BK201"/>
  <c r="J197"/>
  <c r="BK191"/>
  <c r="J189"/>
  <c r="J185"/>
  <c r="BK179"/>
  <c r="J175"/>
  <c r="J171"/>
  <c r="BK165"/>
  <c r="J163"/>
  <c r="J157"/>
  <c r="J153"/>
  <c r="J144"/>
  <c r="BK137"/>
  <c r="BK133"/>
  <c i="5" r="BK163"/>
  <c i="6" r="BK213"/>
  <c r="J173"/>
  <c r="J149"/>
  <c i="7" r="J205"/>
  <c r="J257"/>
  <c r="BK236"/>
  <c r="BK201"/>
  <c r="BK146"/>
  <c r="BK218"/>
  <c r="BK180"/>
  <c r="J158"/>
  <c r="J255"/>
  <c r="BK229"/>
  <c r="J222"/>
  <c r="J203"/>
  <c r="J156"/>
  <c r="BK216"/>
  <c r="J197"/>
  <c r="BK156"/>
  <c r="BK193"/>
  <c r="J160"/>
  <c r="BK244"/>
  <c r="J201"/>
  <c r="BK152"/>
  <c r="BK259"/>
  <c r="J226"/>
  <c r="J136"/>
  <c i="8" r="J137"/>
  <c r="BK173"/>
  <c r="BK137"/>
  <c r="J197"/>
  <c r="BK166"/>
  <c r="J145"/>
  <c r="BK187"/>
  <c r="BK169"/>
  <c r="J141"/>
  <c r="J187"/>
  <c r="BK194"/>
  <c r="J166"/>
  <c r="BK141"/>
  <c i="9" r="BK225"/>
  <c r="J189"/>
  <c r="J142"/>
  <c r="BK229"/>
  <c r="J206"/>
  <c r="BK183"/>
  <c r="BK148"/>
  <c r="J191"/>
  <c r="BK159"/>
  <c r="J223"/>
  <c r="BK174"/>
  <c r="J169"/>
  <c r="J146"/>
  <c r="J236"/>
  <c r="J183"/>
  <c r="BK154"/>
  <c r="BK220"/>
  <c r="BK185"/>
  <c r="BK152"/>
  <c r="J249"/>
  <c r="BK240"/>
  <c r="BK191"/>
  <c r="BK144"/>
  <c i="10" r="BK218"/>
  <c r="J185"/>
  <c r="BK249"/>
  <c r="BK201"/>
  <c r="J172"/>
  <c r="J234"/>
  <c r="BK216"/>
  <c r="BK195"/>
  <c r="J155"/>
  <c r="J247"/>
  <c r="J191"/>
  <c r="J236"/>
  <c r="BK185"/>
  <c r="BK211"/>
  <c r="BK193"/>
  <c r="BK149"/>
  <c r="BK189"/>
  <c r="BK165"/>
  <c r="BK199"/>
  <c r="J167"/>
  <c i="11" r="J125"/>
  <c r="J135"/>
  <c r="BK143"/>
  <c r="J141"/>
  <c r="BK147"/>
  <c r="BK129"/>
  <c i="2" r="J239"/>
  <c r="BK221"/>
  <c r="BK213"/>
  <c r="J201"/>
  <c r="J193"/>
  <c r="J187"/>
  <c r="J181"/>
  <c r="J177"/>
  <c r="BK167"/>
  <c r="BK161"/>
  <c r="BK155"/>
  <c r="BK153"/>
  <c r="BK144"/>
  <c r="J139"/>
  <c i="4" r="J221"/>
  <c r="BK187"/>
  <c r="BK247"/>
  <c r="BK203"/>
  <c r="J143"/>
  <c i="5" r="BK153"/>
  <c r="BK137"/>
  <c r="BK128"/>
  <c r="BK135"/>
  <c r="BK133"/>
  <c i="6" r="J233"/>
  <c r="BK201"/>
  <c r="BK175"/>
  <c r="BK135"/>
  <c r="BK235"/>
  <c r="BK211"/>
  <c r="J209"/>
  <c r="BK177"/>
  <c r="J169"/>
  <c r="J161"/>
  <c r="BK147"/>
  <c r="BK264"/>
  <c r="BK259"/>
  <c r="BK242"/>
  <c r="J229"/>
  <c r="J223"/>
  <c r="BK205"/>
  <c r="BK189"/>
  <c r="BK173"/>
  <c r="BK151"/>
  <c r="BK251"/>
  <c r="J191"/>
  <c r="J155"/>
  <c r="J267"/>
  <c r="J248"/>
  <c r="BK229"/>
  <c r="BK209"/>
  <c r="J196"/>
  <c r="J145"/>
  <c r="BK253"/>
  <c r="BK223"/>
  <c r="BK203"/>
  <c r="J159"/>
  <c r="BK261"/>
  <c r="J244"/>
  <c r="BK171"/>
  <c r="J135"/>
  <c i="7" r="BK195"/>
  <c r="BK136"/>
  <c r="J229"/>
  <c r="J176"/>
  <c r="BK242"/>
  <c r="BK189"/>
  <c r="BK160"/>
  <c r="BK134"/>
  <c r="J242"/>
  <c r="J224"/>
  <c r="BK168"/>
  <c r="BK138"/>
  <c r="BK220"/>
  <c r="BK187"/>
  <c r="J199"/>
  <c r="J164"/>
  <c r="J146"/>
  <c r="BK203"/>
  <c r="J182"/>
  <c r="J259"/>
  <c r="BK170"/>
  <c r="BK142"/>
  <c i="8" r="J209"/>
  <c r="J189"/>
  <c r="BK154"/>
  <c r="J205"/>
  <c r="BK171"/>
  <c r="J147"/>
  <c r="J203"/>
  <c r="J177"/>
  <c r="J171"/>
  <c r="BK135"/>
  <c r="BK205"/>
  <c r="BK189"/>
  <c r="J143"/>
  <c i="9" r="BK199"/>
  <c r="BK165"/>
  <c r="J220"/>
  <c r="J199"/>
  <c r="J167"/>
  <c r="J225"/>
  <c r="J193"/>
  <c r="J156"/>
  <c r="BK142"/>
  <c r="J212"/>
  <c r="BK189"/>
  <c i="10" r="J245"/>
  <c r="BK180"/>
  <c r="BK147"/>
  <c r="BK221"/>
  <c r="BK245"/>
  <c r="J229"/>
  <c r="BK161"/>
  <c r="BK145"/>
  <c r="BK236"/>
  <c r="J197"/>
  <c r="J195"/>
  <c r="J151"/>
  <c r="J203"/>
  <c r="J165"/>
  <c r="BK197"/>
  <c r="BK157"/>
  <c r="J187"/>
  <c r="J137"/>
  <c i="11" r="J129"/>
  <c r="J149"/>
  <c r="J127"/>
  <c r="J123"/>
  <c r="BK153"/>
  <c r="BK127"/>
  <c r="J121"/>
  <c r="J147"/>
  <c i="2" r="J34"/>
  <c r="J281"/>
  <c r="J279"/>
  <c r="J277"/>
  <c r="J275"/>
  <c r="BK272"/>
  <c r="J270"/>
  <c r="J268"/>
  <c r="BK266"/>
  <c r="J264"/>
  <c r="BK262"/>
  <c r="BK260"/>
  <c r="BK256"/>
  <c r="BK253"/>
  <c r="J251"/>
  <c r="J247"/>
  <c r="J243"/>
  <c r="BK239"/>
  <c r="BK235"/>
  <c r="BK233"/>
  <c r="BK229"/>
  <c r="BK217"/>
  <c r="J211"/>
  <c r="J209"/>
  <c r="J204"/>
  <c r="BK197"/>
  <c r="J195"/>
  <c r="BK189"/>
  <c r="BK183"/>
  <c r="BK177"/>
  <c r="J173"/>
  <c r="J169"/>
  <c r="J165"/>
  <c r="BK159"/>
  <c r="BK151"/>
  <c r="J146"/>
  <c r="BK139"/>
  <c r="J135"/>
  <c i="3" r="J318"/>
  <c r="BK312"/>
  <c r="BK294"/>
  <c r="J286"/>
  <c r="BK252"/>
  <c r="BK228"/>
  <c r="J206"/>
  <c r="J182"/>
  <c r="J173"/>
  <c r="J149"/>
  <c r="BK134"/>
  <c r="J316"/>
  <c r="BK296"/>
  <c r="BK258"/>
  <c r="BK218"/>
  <c r="BK196"/>
  <c r="BK186"/>
  <c r="J138"/>
  <c r="J308"/>
  <c r="J292"/>
  <c r="J280"/>
  <c r="J214"/>
  <c r="J194"/>
  <c r="BK149"/>
  <c r="BK324"/>
  <c r="J282"/>
  <c r="J272"/>
  <c r="BK256"/>
  <c r="BK243"/>
  <c r="J218"/>
  <c r="BK206"/>
  <c r="J190"/>
  <c r="BK177"/>
  <c r="J136"/>
  <c r="BK298"/>
  <c r="J262"/>
  <c r="BK247"/>
  <c r="J234"/>
  <c r="J224"/>
  <c r="J204"/>
  <c r="BK169"/>
  <c r="BK153"/>
  <c r="J321"/>
  <c r="J302"/>
  <c r="BK276"/>
  <c r="J245"/>
  <c r="BK210"/>
  <c r="BK194"/>
  <c r="BK182"/>
  <c r="J142"/>
  <c r="BK140"/>
  <c r="BK264"/>
  <c r="BK220"/>
  <c r="BK200"/>
  <c r="BK190"/>
  <c r="J171"/>
  <c r="BK159"/>
  <c r="BK147"/>
  <c r="BK331"/>
  <c r="J329"/>
  <c r="BK314"/>
  <c r="J270"/>
  <c r="J222"/>
  <c r="BK184"/>
  <c r="BK165"/>
  <c r="BK136"/>
  <c i="4" r="BK209"/>
  <c r="J193"/>
  <c r="BK159"/>
  <c r="J130"/>
  <c r="BK213"/>
  <c r="BK240"/>
  <c r="J233"/>
  <c r="J217"/>
  <c r="J189"/>
  <c r="J153"/>
  <c r="J141"/>
  <c r="BK233"/>
  <c r="J185"/>
  <c r="J173"/>
  <c r="BK134"/>
  <c r="BK223"/>
  <c r="J207"/>
  <c r="BK191"/>
  <c r="BK130"/>
  <c r="BK201"/>
  <c r="J175"/>
  <c r="BK229"/>
  <c r="J195"/>
  <c r="BK189"/>
  <c r="BK161"/>
  <c r="J249"/>
  <c r="BK231"/>
  <c r="BK211"/>
  <c r="BK185"/>
  <c i="5" r="BK144"/>
  <c r="BK139"/>
  <c r="BK147"/>
  <c r="J144"/>
  <c r="J151"/>
  <c r="J139"/>
  <c i="6" r="J235"/>
  <c r="J207"/>
  <c r="BK183"/>
  <c r="BK159"/>
  <c r="J264"/>
  <c r="BK221"/>
  <c r="J137"/>
  <c r="J211"/>
  <c r="J198"/>
  <c r="J167"/>
  <c r="J147"/>
  <c r="BK271"/>
  <c r="J242"/>
  <c r="J237"/>
  <c r="J213"/>
  <c r="J185"/>
  <c r="J140"/>
  <c r="BK244"/>
  <c r="BK179"/>
  <c r="J153"/>
  <c r="J251"/>
  <c r="BK225"/>
  <c r="BK207"/>
  <c r="BK191"/>
  <c r="BK155"/>
  <c i="7" r="BK207"/>
  <c r="J150"/>
  <c r="J246"/>
  <c r="J178"/>
  <c r="J162"/>
  <c r="BK246"/>
  <c r="BK233"/>
  <c r="J184"/>
  <c r="BK166"/>
  <c r="J138"/>
  <c r="J248"/>
  <c r="BK214"/>
  <c r="BK205"/>
  <c r="J180"/>
  <c r="J172"/>
  <c r="BK164"/>
  <c r="BK226"/>
  <c r="J207"/>
  <c r="J189"/>
  <c r="J140"/>
  <c r="J134"/>
  <c r="BK176"/>
  <c r="J152"/>
  <c r="J218"/>
  <c r="J195"/>
  <c r="BK144"/>
  <c r="J250"/>
  <c r="J174"/>
  <c r="BK154"/>
  <c i="8" r="BK143"/>
  <c r="J169"/>
  <c r="J139"/>
  <c r="J175"/>
  <c r="BK160"/>
  <c r="BK207"/>
  <c r="BK184"/>
  <c r="BK164"/>
  <c r="BK151"/>
  <c r="BK158"/>
  <c r="BK203"/>
  <c r="BK191"/>
  <c r="BK180"/>
  <c r="BK145"/>
  <c i="9" r="BK231"/>
  <c r="BK217"/>
  <c r="J177"/>
  <c r="J240"/>
  <c r="BK223"/>
  <c r="J187"/>
  <c r="J152"/>
  <c r="J210"/>
  <c r="BK169"/>
  <c r="BK161"/>
  <c r="BK208"/>
  <c r="J171"/>
  <c r="BK136"/>
  <c r="J243"/>
  <c r="J204"/>
  <c r="J163"/>
  <c r="BK206"/>
  <c r="J165"/>
  <c r="BK146"/>
  <c r="BK249"/>
  <c r="J247"/>
  <c r="BK197"/>
  <c r="BK150"/>
  <c i="10" r="BK238"/>
  <c r="J227"/>
  <c r="J201"/>
  <c r="J161"/>
  <c r="BK207"/>
  <c r="BK177"/>
  <c r="BK242"/>
  <c r="J199"/>
  <c r="BK172"/>
  <c r="BK151"/>
  <c r="BK139"/>
  <c r="J218"/>
  <c r="BK205"/>
  <c r="BK187"/>
  <c r="BK224"/>
  <c r="J180"/>
  <c r="J242"/>
  <c r="BK153"/>
  <c r="J177"/>
  <c r="J163"/>
  <c r="BK137"/>
  <c r="J157"/>
  <c i="11" r="J143"/>
  <c r="J145"/>
  <c r="J153"/>
  <c r="BK125"/>
  <c r="J151"/>
  <c r="BK151"/>
  <c r="J133"/>
  <c r="BK131"/>
  <c r="BK135"/>
  <c i="3" r="J331"/>
  <c r="BK234"/>
  <c r="BK180"/>
  <c r="BK163"/>
  <c i="4" r="J245"/>
  <c r="BK179"/>
  <c r="BK143"/>
  <c r="J229"/>
  <c r="BK236"/>
  <c r="BK207"/>
  <c r="J197"/>
  <c r="J163"/>
  <c r="BK238"/>
  <c r="J183"/>
  <c r="J177"/>
  <c r="J157"/>
  <c r="J227"/>
  <c r="J205"/>
  <c r="BK175"/>
  <c r="J243"/>
  <c r="J161"/>
  <c r="BK193"/>
  <c r="BK157"/>
  <c r="J247"/>
  <c r="J134"/>
  <c i="5" r="J157"/>
  <c r="BK149"/>
  <c r="J153"/>
  <c r="J135"/>
  <c r="BK157"/>
  <c r="J163"/>
  <c i="6" r="J227"/>
  <c r="BK187"/>
  <c r="BK169"/>
  <c r="BK269"/>
  <c r="BK231"/>
  <c r="J205"/>
  <c r="J221"/>
  <c r="J203"/>
  <c r="J181"/>
  <c r="J165"/>
  <c r="BK255"/>
  <c r="J179"/>
  <c r="BK157"/>
  <c r="J151"/>
  <c r="BK137"/>
  <c r="BK257"/>
  <c r="J253"/>
  <c r="J219"/>
  <c r="J189"/>
  <c r="J163"/>
  <c r="J269"/>
  <c r="BK240"/>
  <c r="BK193"/>
  <c r="J255"/>
  <c r="J240"/>
  <c r="J193"/>
  <c r="BK167"/>
  <c i="7" r="BK240"/>
  <c r="J191"/>
  <c r="BK252"/>
  <c r="BK197"/>
  <c r="J154"/>
  <c r="J193"/>
  <c r="BK174"/>
  <c r="J148"/>
  <c r="J244"/>
  <c r="J211"/>
  <c r="J166"/>
  <c r="BK148"/>
  <c r="BK224"/>
  <c r="BK211"/>
  <c r="BK199"/>
  <c r="J187"/>
  <c r="BK158"/>
  <c r="BK248"/>
  <c r="J216"/>
  <c r="BK184"/>
  <c r="J263"/>
  <c r="J220"/>
  <c r="J144"/>
  <c i="9" r="BK138"/>
  <c r="J231"/>
  <c r="J217"/>
  <c r="BK214"/>
  <c r="BK171"/>
  <c r="BK204"/>
  <c i="2" r="F37"/>
  <c i="1" r="AS94"/>
  <c i="2" r="J249"/>
  <c r="J245"/>
  <c r="BK241"/>
  <c r="J237"/>
  <c r="BK231"/>
  <c r="J229"/>
  <c r="J227"/>
  <c r="J225"/>
  <c r="J221"/>
  <c r="J217"/>
  <c r="BK211"/>
  <c r="BK204"/>
  <c r="BK199"/>
  <c r="BK195"/>
  <c r="J191"/>
  <c r="BK185"/>
  <c r="BK181"/>
  <c r="BK175"/>
  <c r="BK171"/>
  <c r="J167"/>
  <c r="J161"/>
  <c r="BK157"/>
  <c r="BK146"/>
  <c r="BK141"/>
  <c r="BK135"/>
  <c r="J133"/>
  <c i="3" r="J264"/>
  <c r="BK238"/>
  <c r="J210"/>
  <c r="J196"/>
  <c r="BK321"/>
  <c r="BK300"/>
  <c r="BK292"/>
  <c r="BK268"/>
  <c r="J236"/>
  <c r="BK202"/>
  <c r="J151"/>
  <c r="BK302"/>
  <c r="BK290"/>
  <c r="BK249"/>
  <c r="J202"/>
  <c r="J161"/>
  <c r="J327"/>
  <c r="J300"/>
  <c r="J284"/>
  <c r="J260"/>
  <c r="J238"/>
  <c r="J232"/>
  <c r="J216"/>
  <c r="J186"/>
  <c r="J155"/>
  <c r="BK306"/>
  <c r="J290"/>
  <c r="J249"/>
  <c r="J241"/>
  <c r="J228"/>
  <c r="J198"/>
  <c r="BK167"/>
  <c r="BK155"/>
  <c r="BK142"/>
  <c r="BK304"/>
  <c r="BK280"/>
  <c r="BK262"/>
  <c r="J256"/>
  <c r="J243"/>
  <c r="BK232"/>
  <c r="J200"/>
  <c r="J177"/>
  <c r="J157"/>
  <c r="BK308"/>
  <c r="J296"/>
  <c r="BK236"/>
  <c r="J192"/>
  <c r="J184"/>
  <c r="J169"/>
  <c r="BK333"/>
  <c r="BK329"/>
  <c r="J276"/>
  <c r="J252"/>
  <c r="BK214"/>
  <c r="BK173"/>
  <c r="J140"/>
  <c i="4" r="BK205"/>
  <c r="BK173"/>
  <c r="J145"/>
  <c r="J225"/>
  <c r="BK167"/>
  <c r="BK221"/>
  <c r="J213"/>
  <c r="J201"/>
  <c r="BK177"/>
  <c r="BK145"/>
  <c r="J136"/>
  <c r="J223"/>
  <c r="BK163"/>
  <c r="BK136"/>
  <c r="BK132"/>
  <c r="J209"/>
  <c r="BK197"/>
  <c r="BK181"/>
  <c r="BK148"/>
  <c r="BK199"/>
  <c r="J132"/>
  <c r="J199"/>
  <c r="BK171"/>
  <c r="J150"/>
  <c r="BK243"/>
  <c r="BK225"/>
  <c r="J187"/>
  <c i="5" r="J141"/>
  <c r="BK151"/>
  <c r="J149"/>
  <c r="J161"/>
  <c r="BK131"/>
  <c r="J128"/>
  <c i="6" r="BK215"/>
  <c r="BK185"/>
  <c r="BK161"/>
  <c r="BK233"/>
  <c r="J217"/>
  <c r="BK248"/>
  <c r="J215"/>
  <c r="J177"/>
  <c r="BK153"/>
  <c i="7" r="BK255"/>
  <c r="J142"/>
  <c r="BK222"/>
  <c r="BK182"/>
  <c r="BK150"/>
  <c r="J233"/>
  <c r="BK191"/>
  <c r="J252"/>
  <c r="J168"/>
  <c i="8" r="BK147"/>
  <c r="J194"/>
  <c r="BK162"/>
  <c r="BK177"/>
  <c r="J151"/>
  <c r="J201"/>
  <c r="J154"/>
  <c r="J191"/>
  <c r="BK201"/>
  <c r="J162"/>
  <c i="9" r="J233"/>
  <c r="J214"/>
  <c r="J144"/>
  <c r="BK238"/>
  <c r="BK210"/>
  <c r="J159"/>
  <c r="BK233"/>
  <c r="J185"/>
  <c r="J150"/>
  <c r="J181"/>
  <c r="BK156"/>
  <c r="J227"/>
  <c r="J202"/>
  <c r="BK227"/>
  <c r="BK177"/>
  <c r="J140"/>
  <c r="BK243"/>
  <c r="J208"/>
  <c r="J161"/>
  <c i="10" r="BK229"/>
  <c r="BK203"/>
  <c r="BK170"/>
  <c r="BK234"/>
  <c r="BK191"/>
  <c r="J238"/>
  <c r="J205"/>
  <c r="J159"/>
  <c r="J249"/>
  <c r="J224"/>
  <c r="BK182"/>
  <c r="BK247"/>
  <c r="J214"/>
  <c r="J139"/>
  <c r="J175"/>
  <c r="BK143"/>
  <c r="BK167"/>
  <c r="BK155"/>
  <c i="11" r="BK149"/>
  <c r="BK121"/>
  <c r="J131"/>
  <c i="2" r="F34"/>
  <c r="F35"/>
  <c r="J253"/>
  <c r="BK249"/>
  <c r="BK245"/>
  <c r="J241"/>
  <c r="J235"/>
  <c r="J231"/>
  <c r="BK227"/>
  <c r="J223"/>
  <c r="J219"/>
  <c r="J215"/>
  <c r="BK209"/>
  <c r="J207"/>
  <c r="J199"/>
  <c r="BK193"/>
  <c r="BK187"/>
  <c r="J183"/>
  <c r="J179"/>
  <c r="BK173"/>
  <c r="BK169"/>
  <c r="BK163"/>
  <c r="J159"/>
  <c r="J155"/>
  <c r="J151"/>
  <c r="J141"/>
  <c r="J137"/>
  <c i="3" r="J314"/>
  <c r="J306"/>
  <c r="J288"/>
  <c r="BK272"/>
  <c r="J254"/>
  <c r="J220"/>
  <c r="BK204"/>
  <c r="J175"/>
  <c r="J167"/>
  <c r="BK138"/>
  <c r="J310"/>
  <c r="J278"/>
  <c r="BK254"/>
  <c r="J226"/>
  <c r="BK208"/>
  <c r="BK175"/>
  <c r="BK161"/>
  <c r="BK318"/>
  <c r="J298"/>
  <c r="BK282"/>
  <c r="J268"/>
  <c r="BK226"/>
  <c r="BK212"/>
  <c r="BK198"/>
  <c r="BK151"/>
  <c r="BK316"/>
  <c r="BK288"/>
  <c r="BK278"/>
  <c r="BK270"/>
  <c r="J247"/>
  <c r="BK224"/>
  <c r="BK192"/>
  <c r="J159"/>
  <c r="J134"/>
  <c r="J312"/>
  <c r="J294"/>
  <c r="BK260"/>
  <c r="J258"/>
  <c r="BK230"/>
  <c r="J212"/>
  <c r="BK171"/>
  <c r="J163"/>
  <c r="J147"/>
  <c r="BK310"/>
  <c r="BK284"/>
  <c r="J274"/>
  <c r="BK241"/>
  <c r="BK222"/>
  <c r="J188"/>
  <c r="J165"/>
  <c r="J304"/>
  <c r="BK286"/>
  <c r="J230"/>
  <c r="BK216"/>
  <c r="BK188"/>
  <c r="J180"/>
  <c r="BK157"/>
  <c r="J333"/>
  <c r="BK327"/>
  <c r="J324"/>
  <c r="BK274"/>
  <c r="BK245"/>
  <c r="J208"/>
  <c r="J153"/>
  <c i="4" r="J231"/>
  <c r="BK195"/>
  <c r="J171"/>
  <c r="J240"/>
  <c r="J179"/>
  <c r="BK153"/>
  <c r="J219"/>
  <c r="J203"/>
  <c r="BK183"/>
  <c r="J169"/>
  <c r="J236"/>
  <c r="BK217"/>
  <c r="J181"/>
  <c r="BK150"/>
  <c r="J238"/>
  <c r="J215"/>
  <c r="BK169"/>
  <c r="BK141"/>
  <c r="BK215"/>
  <c r="J191"/>
  <c r="J148"/>
  <c r="J211"/>
  <c r="J167"/>
  <c r="BK249"/>
  <c r="BK245"/>
  <c r="BK227"/>
  <c r="BK219"/>
  <c r="J159"/>
  <c i="5" r="BK161"/>
  <c r="BK141"/>
  <c r="J131"/>
  <c r="J133"/>
  <c r="J137"/>
  <c r="J147"/>
  <c i="6" r="J259"/>
  <c r="BK196"/>
  <c r="J171"/>
  <c r="J157"/>
  <c r="J257"/>
  <c r="BK140"/>
  <c r="J225"/>
  <c r="J187"/>
  <c r="BK163"/>
  <c r="BK145"/>
  <c r="J261"/>
  <c r="J231"/>
  <c r="BK217"/>
  <c r="BK198"/>
  <c r="J175"/>
  <c r="J271"/>
  <c r="BK267"/>
  <c r="BK237"/>
  <c r="BK219"/>
  <c r="J183"/>
  <c r="BK149"/>
  <c r="BK227"/>
  <c r="J201"/>
  <c r="BK181"/>
  <c r="BK165"/>
  <c i="7" r="BK257"/>
  <c r="BK178"/>
  <c r="J214"/>
  <c r="BK172"/>
  <c r="BK250"/>
  <c r="BK209"/>
  <c r="J170"/>
  <c r="BK140"/>
  <c r="J236"/>
  <c r="BK263"/>
  <c r="J240"/>
  <c r="J209"/>
  <c r="BK162"/>
  <c i="8" r="J149"/>
  <c r="BK175"/>
  <c r="BK149"/>
  <c r="BK209"/>
  <c r="J180"/>
  <c r="J164"/>
  <c r="BK139"/>
  <c r="BK197"/>
  <c r="J173"/>
  <c r="J160"/>
  <c r="J207"/>
  <c r="J184"/>
  <c r="J158"/>
  <c r="J135"/>
  <c i="9" r="J229"/>
  <c r="J197"/>
  <c r="BK181"/>
  <c r="J138"/>
  <c r="BK236"/>
  <c r="J195"/>
  <c r="J174"/>
  <c r="J238"/>
  <c r="BK187"/>
  <c r="BK167"/>
  <c r="J154"/>
  <c r="BK193"/>
  <c r="BK195"/>
  <c r="J148"/>
  <c r="BK212"/>
  <c r="BK163"/>
  <c r="J136"/>
  <c r="BK247"/>
  <c r="BK202"/>
  <c r="BK140"/>
  <c i="10" r="BK232"/>
  <c r="BK214"/>
  <c r="J182"/>
  <c r="BK141"/>
  <c r="J216"/>
  <c r="J149"/>
  <c r="J221"/>
  <c r="J189"/>
  <c r="J147"/>
  <c r="J143"/>
  <c r="BK227"/>
  <c r="J211"/>
  <c r="J232"/>
  <c r="BK175"/>
  <c r="J207"/>
  <c r="J170"/>
  <c r="BK163"/>
  <c r="J141"/>
  <c r="J153"/>
  <c r="J193"/>
  <c r="BK159"/>
  <c r="J145"/>
  <c i="11" r="J139"/>
  <c r="BK139"/>
  <c r="J137"/>
  <c r="BK145"/>
  <c r="BK137"/>
  <c r="BK133"/>
  <c r="BK141"/>
  <c r="BK123"/>
  <c i="3" l="1" r="BK133"/>
  <c r="J133"/>
  <c r="J99"/>
  <c r="T146"/>
  <c r="BK267"/>
  <c i="4" r="BK129"/>
  <c r="J129"/>
  <c r="J97"/>
  <c r="BK140"/>
  <c r="J140"/>
  <c r="J100"/>
  <c r="BK147"/>
  <c r="J147"/>
  <c r="J101"/>
  <c r="P156"/>
  <c r="P155"/>
  <c r="P235"/>
  <c i="5" r="T130"/>
  <c r="T126"/>
  <c r="T125"/>
  <c r="R146"/>
  <c r="P160"/>
  <c r="P159"/>
  <c i="6" r="R134"/>
  <c r="R133"/>
  <c r="R132"/>
  <c r="P200"/>
  <c r="P250"/>
  <c r="P246"/>
  <c i="7" r="P186"/>
  <c r="R239"/>
  <c r="R238"/>
  <c i="8" r="T134"/>
  <c r="T133"/>
  <c r="T132"/>
  <c r="R168"/>
  <c r="BK200"/>
  <c r="BK199"/>
  <c r="J199"/>
  <c r="J110"/>
  <c i="2" r="P132"/>
  <c r="P131"/>
  <c r="BK143"/>
  <c r="J143"/>
  <c r="J100"/>
  <c r="T143"/>
  <c r="T150"/>
  <c r="T149"/>
  <c r="R206"/>
  <c r="R259"/>
  <c r="R258"/>
  <c r="R274"/>
  <c i="3" r="R133"/>
  <c r="R132"/>
  <c r="R131"/>
  <c r="P146"/>
  <c r="P267"/>
  <c r="P266"/>
  <c i="4" r="BK166"/>
  <c r="J166"/>
  <c r="J106"/>
  <c r="BK242"/>
  <c r="J242"/>
  <c r="J108"/>
  <c i="6" r="T134"/>
  <c r="T133"/>
  <c r="T132"/>
  <c r="R200"/>
  <c i="7" r="P133"/>
  <c r="P132"/>
  <c r="R213"/>
  <c r="T254"/>
  <c i="8" r="BK134"/>
  <c r="J134"/>
  <c r="J99"/>
  <c r="T157"/>
  <c i="9" r="T158"/>
  <c r="P180"/>
  <c r="T222"/>
  <c r="T235"/>
  <c r="R246"/>
  <c r="R245"/>
  <c i="10" r="T184"/>
  <c r="P226"/>
  <c r="T231"/>
  <c r="BK244"/>
  <c r="J244"/>
  <c r="J113"/>
  <c r="T244"/>
  <c r="T240"/>
  <c i="2" r="BK132"/>
  <c r="J132"/>
  <c r="J99"/>
  <c r="R132"/>
  <c r="R131"/>
  <c r="R130"/>
  <c r="P143"/>
  <c r="R143"/>
  <c r="P150"/>
  <c r="P149"/>
  <c r="P206"/>
  <c r="BK259"/>
  <c r="J259"/>
  <c r="J108"/>
  <c r="BK274"/>
  <c r="J274"/>
  <c r="J109"/>
  <c i="3" r="T179"/>
  <c r="T240"/>
  <c r="T251"/>
  <c r="P326"/>
  <c i="4" r="P166"/>
  <c r="P165"/>
  <c r="T242"/>
  <c i="5" r="R130"/>
  <c r="R126"/>
  <c r="R125"/>
  <c i="6" r="BK144"/>
  <c r="BK143"/>
  <c r="J143"/>
  <c r="J102"/>
  <c r="BK195"/>
  <c r="J195"/>
  <c r="J104"/>
  <c r="BK239"/>
  <c r="J239"/>
  <c r="J106"/>
  <c r="BK250"/>
  <c r="J250"/>
  <c r="J109"/>
  <c i="7" r="T133"/>
  <c r="T132"/>
  <c r="T213"/>
  <c r="BK239"/>
  <c r="BK238"/>
  <c r="J238"/>
  <c r="J106"/>
  <c r="R254"/>
  <c i="8" r="BK168"/>
  <c r="J168"/>
  <c r="J103"/>
  <c r="BK186"/>
  <c i="9" r="BK135"/>
  <c r="J135"/>
  <c r="J99"/>
  <c r="R158"/>
  <c r="BK201"/>
  <c r="J201"/>
  <c r="J105"/>
  <c r="BK235"/>
  <c r="J235"/>
  <c r="J109"/>
  <c i="10" r="R136"/>
  <c r="R135"/>
  <c r="R184"/>
  <c r="BK213"/>
  <c r="J213"/>
  <c r="J106"/>
  <c r="R231"/>
  <c i="3" r="P133"/>
  <c r="P132"/>
  <c r="P131"/>
  <c r="R146"/>
  <c r="BK240"/>
  <c r="J240"/>
  <c r="J104"/>
  <c r="BK251"/>
  <c r="J251"/>
  <c r="J105"/>
  <c i="4" r="P129"/>
  <c r="R140"/>
  <c r="R139"/>
  <c r="R138"/>
  <c r="R147"/>
  <c r="BK156"/>
  <c r="J156"/>
  <c r="J104"/>
  <c r="BK235"/>
  <c r="J235"/>
  <c r="J107"/>
  <c i="5" r="P130"/>
  <c r="P126"/>
  <c r="P125"/>
  <c i="1" r="AU98"/>
  <c i="5" r="T160"/>
  <c r="T159"/>
  <c i="6" r="P134"/>
  <c r="P133"/>
  <c r="P132"/>
  <c r="BK200"/>
  <c r="J200"/>
  <c r="J105"/>
  <c r="BK266"/>
  <c r="J266"/>
  <c r="J111"/>
  <c i="7" r="T186"/>
  <c r="BK254"/>
  <c r="J254"/>
  <c r="J108"/>
  <c i="8" r="R134"/>
  <c r="R133"/>
  <c r="R132"/>
  <c r="BK157"/>
  <c r="J157"/>
  <c r="J102"/>
  <c r="T186"/>
  <c r="T182"/>
  <c r="R200"/>
  <c r="R199"/>
  <c i="9" r="T135"/>
  <c r="T134"/>
  <c r="T133"/>
  <c r="R201"/>
  <c i="10" r="BK169"/>
  <c r="J169"/>
  <c r="J100"/>
  <c r="BK174"/>
  <c r="J174"/>
  <c r="J101"/>
  <c r="R174"/>
  <c r="R179"/>
  <c r="R226"/>
  <c i="3" r="BK179"/>
  <c r="J179"/>
  <c r="J103"/>
  <c r="R267"/>
  <c r="R266"/>
  <c i="4" r="T166"/>
  <c r="R242"/>
  <c i="5" r="P146"/>
  <c i="6" r="T144"/>
  <c r="T143"/>
  <c r="T195"/>
  <c r="R239"/>
  <c r="T250"/>
  <c r="T246"/>
  <c r="R266"/>
  <c i="7" r="BK133"/>
  <c r="J133"/>
  <c r="J99"/>
  <c r="BK213"/>
  <c r="J213"/>
  <c r="J101"/>
  <c i="8" r="T168"/>
  <c i="9" r="P158"/>
  <c r="R180"/>
  <c r="P222"/>
  <c r="R235"/>
  <c r="P246"/>
  <c r="P245"/>
  <c i="10" r="P136"/>
  <c r="P135"/>
  <c r="R169"/>
  <c r="P174"/>
  <c r="BK179"/>
  <c r="J179"/>
  <c r="J102"/>
  <c r="T179"/>
  <c r="T226"/>
  <c r="R244"/>
  <c r="R240"/>
  <c i="11" r="BK120"/>
  <c r="BK119"/>
  <c r="BK118"/>
  <c r="J118"/>
  <c r="J96"/>
  <c i="2" r="R150"/>
  <c r="R149"/>
  <c r="R148"/>
  <c r="R129"/>
  <c r="BK206"/>
  <c r="J206"/>
  <c r="J105"/>
  <c r="P259"/>
  <c r="P258"/>
  <c r="T274"/>
  <c i="3" r="P179"/>
  <c r="R240"/>
  <c r="P251"/>
  <c r="R326"/>
  <c i="4" r="R166"/>
  <c r="P242"/>
  <c i="5" r="T146"/>
  <c r="BK160"/>
  <c r="J160"/>
  <c r="J105"/>
  <c i="6" r="BK134"/>
  <c r="BK133"/>
  <c r="J133"/>
  <c r="J98"/>
  <c r="T200"/>
  <c i="7" r="R133"/>
  <c r="R132"/>
  <c r="P213"/>
  <c r="T239"/>
  <c r="T238"/>
  <c i="8" r="P168"/>
  <c i="9" r="R135"/>
  <c r="R134"/>
  <c r="R133"/>
  <c r="T180"/>
  <c i="10" r="BK136"/>
  <c r="J136"/>
  <c r="J99"/>
  <c r="BK184"/>
  <c r="J184"/>
  <c r="J103"/>
  <c r="T213"/>
  <c r="T209"/>
  <c r="BK226"/>
  <c r="J226"/>
  <c r="J109"/>
  <c r="P231"/>
  <c r="P244"/>
  <c r="P240"/>
  <c i="11" r="P120"/>
  <c r="P119"/>
  <c r="P118"/>
  <c i="1" r="AU104"/>
  <c i="3" r="R179"/>
  <c r="P240"/>
  <c r="R251"/>
  <c r="T326"/>
  <c i="4" r="T129"/>
  <c r="P140"/>
  <c r="P139"/>
  <c r="P138"/>
  <c r="P128"/>
  <c i="1" r="AU97"/>
  <c i="4" r="P147"/>
  <c r="R156"/>
  <c r="R155"/>
  <c r="R235"/>
  <c i="5" r="BK130"/>
  <c r="J130"/>
  <c r="J99"/>
  <c i="6" r="P144"/>
  <c r="P143"/>
  <c r="P195"/>
  <c r="T239"/>
  <c r="R250"/>
  <c r="R246"/>
  <c r="P266"/>
  <c i="7" r="BK186"/>
  <c r="J186"/>
  <c r="J100"/>
  <c r="P254"/>
  <c i="8" r="P134"/>
  <c r="P133"/>
  <c r="P132"/>
  <c r="R157"/>
  <c r="R156"/>
  <c r="R186"/>
  <c r="R182"/>
  <c r="P200"/>
  <c r="P199"/>
  <c i="9" r="BK158"/>
  <c r="J158"/>
  <c r="J100"/>
  <c r="P201"/>
  <c r="R222"/>
  <c r="BK246"/>
  <c r="J246"/>
  <c r="J112"/>
  <c i="10" r="P169"/>
  <c r="T169"/>
  <c r="T174"/>
  <c r="P179"/>
  <c r="R213"/>
  <c r="R209"/>
  <c r="BK231"/>
  <c r="J231"/>
  <c r="J110"/>
  <c i="11" r="R120"/>
  <c r="R119"/>
  <c r="R118"/>
  <c i="2" r="T132"/>
  <c r="T131"/>
  <c r="T130"/>
  <c r="BK150"/>
  <c r="J150"/>
  <c r="J103"/>
  <c r="T206"/>
  <c r="T259"/>
  <c r="T258"/>
  <c r="P274"/>
  <c i="3" r="T133"/>
  <c r="T132"/>
  <c r="T131"/>
  <c r="BK146"/>
  <c r="BK145"/>
  <c r="BK144"/>
  <c r="J144"/>
  <c r="J100"/>
  <c r="T267"/>
  <c r="T266"/>
  <c r="BK326"/>
  <c r="J326"/>
  <c r="J110"/>
  <c i="4" r="R129"/>
  <c r="T140"/>
  <c r="T139"/>
  <c r="T147"/>
  <c r="T156"/>
  <c r="T155"/>
  <c r="T235"/>
  <c i="5" r="BK146"/>
  <c r="J146"/>
  <c r="J101"/>
  <c r="R160"/>
  <c r="R159"/>
  <c i="6" r="R144"/>
  <c r="R143"/>
  <c r="R142"/>
  <c r="R195"/>
  <c r="P239"/>
  <c r="T266"/>
  <c i="7" r="R186"/>
  <c r="P239"/>
  <c r="P238"/>
  <c i="8" r="P157"/>
  <c r="P156"/>
  <c r="P186"/>
  <c r="P182"/>
  <c r="T200"/>
  <c r="T199"/>
  <c i="9" r="P135"/>
  <c r="P134"/>
  <c r="P133"/>
  <c r="BK180"/>
  <c r="T201"/>
  <c r="BK222"/>
  <c r="J222"/>
  <c r="J108"/>
  <c r="P235"/>
  <c r="T246"/>
  <c r="T245"/>
  <c i="10" r="T136"/>
  <c r="T135"/>
  <c r="T134"/>
  <c r="P184"/>
  <c r="P213"/>
  <c r="P209"/>
  <c i="11" r="T120"/>
  <c r="T119"/>
  <c r="T118"/>
  <c i="3" r="BK323"/>
  <c r="J323"/>
  <c r="J109"/>
  <c i="4" r="BK152"/>
  <c r="J152"/>
  <c r="J102"/>
  <c i="7" r="BK232"/>
  <c i="8" r="BK183"/>
  <c r="J183"/>
  <c r="J106"/>
  <c i="6" r="BK139"/>
  <c r="J139"/>
  <c r="J100"/>
  <c r="BK247"/>
  <c r="BK246"/>
  <c r="J246"/>
  <c r="J107"/>
  <c r="BK263"/>
  <c r="J263"/>
  <c r="J110"/>
  <c i="8" r="BK193"/>
  <c r="J193"/>
  <c r="J108"/>
  <c i="9" r="BK216"/>
  <c r="J216"/>
  <c r="J106"/>
  <c i="3" r="BK320"/>
  <c r="J320"/>
  <c r="J108"/>
  <c i="9" r="BK176"/>
  <c r="J176"/>
  <c r="J102"/>
  <c i="5" r="BK156"/>
  <c r="J156"/>
  <c r="J103"/>
  <c i="7" r="BK235"/>
  <c r="J235"/>
  <c r="J105"/>
  <c i="9" r="BK173"/>
  <c r="J173"/>
  <c r="J101"/>
  <c r="BK219"/>
  <c r="J219"/>
  <c r="J107"/>
  <c i="10" r="BK220"/>
  <c r="J220"/>
  <c r="J107"/>
  <c i="5" r="BK127"/>
  <c r="J127"/>
  <c r="J98"/>
  <c i="2" r="BK255"/>
  <c r="J255"/>
  <c r="J106"/>
  <c i="5" r="BK143"/>
  <c r="J143"/>
  <c r="J100"/>
  <c i="7" r="BK262"/>
  <c r="J262"/>
  <c r="J110"/>
  <c i="8" r="BK153"/>
  <c r="J153"/>
  <c r="J100"/>
  <c r="BK196"/>
  <c r="J196"/>
  <c r="J109"/>
  <c i="10" r="BK241"/>
  <c r="BK240"/>
  <c r="J240"/>
  <c r="J111"/>
  <c r="BK210"/>
  <c r="J210"/>
  <c r="J105"/>
  <c r="BK223"/>
  <c r="J223"/>
  <c r="J108"/>
  <c i="2" r="BK203"/>
  <c r="J203"/>
  <c r="J104"/>
  <c i="7" r="BK228"/>
  <c r="J228"/>
  <c r="J102"/>
  <c i="8" r="BK179"/>
  <c r="J179"/>
  <c r="J104"/>
  <c i="9" r="BK242"/>
  <c r="J242"/>
  <c r="J110"/>
  <c i="10" r="BK135"/>
  <c r="J135"/>
  <c r="J98"/>
  <c i="11" r="J91"/>
  <c r="F115"/>
  <c r="BE125"/>
  <c r="BE145"/>
  <c r="BE151"/>
  <c r="BE139"/>
  <c r="BE141"/>
  <c i="10" r="J241"/>
  <c r="J112"/>
  <c i="11" r="F91"/>
  <c r="BE121"/>
  <c r="BE123"/>
  <c r="BE127"/>
  <c r="BE137"/>
  <c r="BE143"/>
  <c r="BE149"/>
  <c r="E85"/>
  <c r="BE135"/>
  <c r="J89"/>
  <c r="BE129"/>
  <c r="BE131"/>
  <c r="J115"/>
  <c r="BE133"/>
  <c r="BE147"/>
  <c r="BE153"/>
  <c i="9" r="BK134"/>
  <c r="J134"/>
  <c r="J98"/>
  <c r="BK245"/>
  <c r="J245"/>
  <c r="J111"/>
  <c i="10" r="BE141"/>
  <c r="BE170"/>
  <c r="BE195"/>
  <c r="E123"/>
  <c r="BE145"/>
  <c r="BE175"/>
  <c r="BE199"/>
  <c r="BE201"/>
  <c r="J130"/>
  <c r="BE155"/>
  <c r="BE172"/>
  <c r="BE182"/>
  <c i="9" r="J180"/>
  <c r="J104"/>
  <c i="10" r="F91"/>
  <c r="J129"/>
  <c r="BE159"/>
  <c r="BE161"/>
  <c r="BE163"/>
  <c r="BE189"/>
  <c r="BE191"/>
  <c r="BE205"/>
  <c r="BE207"/>
  <c r="BE229"/>
  <c r="BE234"/>
  <c r="BE238"/>
  <c r="BE245"/>
  <c r="F92"/>
  <c r="J127"/>
  <c r="BE143"/>
  <c r="BE203"/>
  <c r="BE221"/>
  <c r="BE249"/>
  <c r="BE165"/>
  <c r="BE167"/>
  <c r="BE177"/>
  <c r="BE185"/>
  <c r="BE197"/>
  <c r="BE214"/>
  <c r="BE227"/>
  <c r="BE236"/>
  <c r="BE137"/>
  <c r="BE139"/>
  <c r="BE147"/>
  <c r="BE151"/>
  <c r="BE157"/>
  <c r="BE180"/>
  <c r="BE218"/>
  <c r="BE232"/>
  <c r="BE242"/>
  <c r="BE149"/>
  <c r="BE153"/>
  <c r="BE187"/>
  <c r="BE193"/>
  <c r="BE211"/>
  <c r="BE216"/>
  <c r="BE224"/>
  <c r="BE247"/>
  <c i="8" r="BK156"/>
  <c r="J156"/>
  <c r="J101"/>
  <c r="J200"/>
  <c r="J111"/>
  <c i="9" r="J126"/>
  <c r="J129"/>
  <c r="BE169"/>
  <c r="BE171"/>
  <c r="BE174"/>
  <c r="BE183"/>
  <c r="BE185"/>
  <c r="BE187"/>
  <c r="BE214"/>
  <c r="BE247"/>
  <c r="BE249"/>
  <c r="E122"/>
  <c r="BE148"/>
  <c r="BE159"/>
  <c r="BE167"/>
  <c r="BE197"/>
  <c r="BE199"/>
  <c r="BE202"/>
  <c r="BE208"/>
  <c r="BE210"/>
  <c r="J91"/>
  <c r="BE140"/>
  <c r="BE150"/>
  <c r="BE156"/>
  <c r="BE189"/>
  <c r="BE223"/>
  <c r="BE212"/>
  <c i="8" r="J186"/>
  <c r="J107"/>
  <c i="9" r="F91"/>
  <c r="BE142"/>
  <c r="BE154"/>
  <c r="BE161"/>
  <c r="BE163"/>
  <c r="BE177"/>
  <c r="BE195"/>
  <c r="BE217"/>
  <c r="BE227"/>
  <c r="BE231"/>
  <c r="BE233"/>
  <c r="BE236"/>
  <c r="BE238"/>
  <c r="F92"/>
  <c r="BE138"/>
  <c r="BE206"/>
  <c r="BE220"/>
  <c r="BE225"/>
  <c r="BE229"/>
  <c r="BE243"/>
  <c i="8" r="BK133"/>
  <c r="BK132"/>
  <c r="J132"/>
  <c r="J97"/>
  <c i="9" r="BE144"/>
  <c r="BE146"/>
  <c r="BE152"/>
  <c r="BE165"/>
  <c r="BE181"/>
  <c r="BE204"/>
  <c r="BE136"/>
  <c r="BE191"/>
  <c r="BE193"/>
  <c r="BE240"/>
  <c i="7" r="J232"/>
  <c r="J104"/>
  <c i="8" r="E121"/>
  <c r="J128"/>
  <c r="BE160"/>
  <c r="BE166"/>
  <c r="BE169"/>
  <c r="BE175"/>
  <c r="BE197"/>
  <c r="BE194"/>
  <c i="7" r="J239"/>
  <c r="J107"/>
  <c i="8" r="F92"/>
  <c r="J127"/>
  <c i="7" r="BK132"/>
  <c r="J132"/>
  <c r="J98"/>
  <c i="8" r="J125"/>
  <c r="BE149"/>
  <c r="BE162"/>
  <c r="BE171"/>
  <c r="BE189"/>
  <c r="BE201"/>
  <c r="BE209"/>
  <c r="F91"/>
  <c r="BE137"/>
  <c r="BE158"/>
  <c r="BE173"/>
  <c r="BE184"/>
  <c r="BE191"/>
  <c r="BE205"/>
  <c r="BE207"/>
  <c r="BE135"/>
  <c r="BE143"/>
  <c r="BE147"/>
  <c r="BE164"/>
  <c r="BE177"/>
  <c r="BE180"/>
  <c r="BE187"/>
  <c r="BE203"/>
  <c r="BE139"/>
  <c r="BE141"/>
  <c r="BE145"/>
  <c r="BE151"/>
  <c r="BE154"/>
  <c i="6" r="BK132"/>
  <c r="J132"/>
  <c r="J97"/>
  <c r="J144"/>
  <c r="J103"/>
  <c r="J247"/>
  <c r="J108"/>
  <c i="7" r="J92"/>
  <c r="BE148"/>
  <c r="BE158"/>
  <c r="BE160"/>
  <c r="BE244"/>
  <c r="BE255"/>
  <c r="BE257"/>
  <c r="BE259"/>
  <c r="BE263"/>
  <c r="J89"/>
  <c r="BE134"/>
  <c r="BE154"/>
  <c r="BE170"/>
  <c r="BE172"/>
  <c r="BE187"/>
  <c r="BE197"/>
  <c r="BE209"/>
  <c r="BE220"/>
  <c r="BE240"/>
  <c i="6" r="J134"/>
  <c r="J99"/>
  <c i="7" r="F92"/>
  <c r="BE136"/>
  <c r="BE140"/>
  <c r="BE166"/>
  <c r="BE168"/>
  <c r="BE174"/>
  <c r="BE189"/>
  <c r="BE191"/>
  <c r="BE201"/>
  <c r="BE207"/>
  <c r="BE211"/>
  <c r="BE214"/>
  <c r="BE229"/>
  <c r="BE236"/>
  <c r="BE242"/>
  <c r="BE252"/>
  <c r="BE146"/>
  <c r="BE152"/>
  <c r="BE164"/>
  <c r="BE178"/>
  <c r="BE180"/>
  <c r="BE182"/>
  <c r="BE205"/>
  <c r="BE248"/>
  <c r="E120"/>
  <c r="BE142"/>
  <c r="BE144"/>
  <c r="BE150"/>
  <c r="BE176"/>
  <c r="BE184"/>
  <c r="BE199"/>
  <c r="BE162"/>
  <c r="BE195"/>
  <c r="BE203"/>
  <c r="BE226"/>
  <c i="6" r="BK142"/>
  <c r="J142"/>
  <c r="J101"/>
  <c i="7" r="F91"/>
  <c r="BE138"/>
  <c r="BE216"/>
  <c r="BE218"/>
  <c r="BE233"/>
  <c r="J91"/>
  <c r="BE156"/>
  <c r="BE193"/>
  <c r="BE222"/>
  <c r="BE224"/>
  <c r="BE246"/>
  <c r="BE250"/>
  <c i="6" r="E85"/>
  <c r="J92"/>
  <c r="BE169"/>
  <c r="BE237"/>
  <c r="BE257"/>
  <c i="5" r="BK126"/>
  <c r="BK159"/>
  <c r="J159"/>
  <c r="J104"/>
  <c i="6" r="F128"/>
  <c r="BE145"/>
  <c r="BE159"/>
  <c r="BE161"/>
  <c r="BE175"/>
  <c r="BE177"/>
  <c r="BE187"/>
  <c r="BE191"/>
  <c r="BE205"/>
  <c r="BE207"/>
  <c r="BE217"/>
  <c r="BE229"/>
  <c r="BE248"/>
  <c r="BE261"/>
  <c r="BE264"/>
  <c r="F91"/>
  <c r="BE135"/>
  <c r="BE157"/>
  <c r="BE165"/>
  <c r="BE201"/>
  <c r="BE203"/>
  <c r="BE223"/>
  <c r="BE225"/>
  <c r="BE227"/>
  <c r="BE233"/>
  <c r="BE235"/>
  <c r="BE255"/>
  <c r="BE259"/>
  <c r="BE271"/>
  <c r="J125"/>
  <c r="BE231"/>
  <c r="J91"/>
  <c r="BE147"/>
  <c r="BE149"/>
  <c r="BE193"/>
  <c r="BE196"/>
  <c r="BE198"/>
  <c r="BE213"/>
  <c r="BE215"/>
  <c r="BE269"/>
  <c r="BE137"/>
  <c r="BE140"/>
  <c r="BE151"/>
  <c r="BE153"/>
  <c r="BE155"/>
  <c r="BE171"/>
  <c r="BE173"/>
  <c r="BE183"/>
  <c r="BE185"/>
  <c r="BE189"/>
  <c r="BE267"/>
  <c r="BE163"/>
  <c r="BE167"/>
  <c r="BE179"/>
  <c r="BE181"/>
  <c r="BE209"/>
  <c r="BE211"/>
  <c r="BE219"/>
  <c r="BE221"/>
  <c r="BE240"/>
  <c r="BE242"/>
  <c r="BE244"/>
  <c r="BE251"/>
  <c r="BE253"/>
  <c i="5" r="BE151"/>
  <c r="BE153"/>
  <c r="E85"/>
  <c r="J122"/>
  <c r="BE133"/>
  <c r="BE144"/>
  <c r="BE147"/>
  <c r="BE161"/>
  <c r="BE163"/>
  <c r="F92"/>
  <c r="J119"/>
  <c r="J91"/>
  <c r="BE128"/>
  <c r="BE131"/>
  <c r="BE137"/>
  <c i="4" r="BK165"/>
  <c r="J165"/>
  <c r="J105"/>
  <c i="5" r="F121"/>
  <c r="BE139"/>
  <c r="BE141"/>
  <c r="BE157"/>
  <c r="BE149"/>
  <c r="BE135"/>
  <c i="3" r="J146"/>
  <c r="J102"/>
  <c r="J267"/>
  <c r="J107"/>
  <c i="4" r="F91"/>
  <c r="E118"/>
  <c r="BE130"/>
  <c r="BE163"/>
  <c r="BE193"/>
  <c r="BE195"/>
  <c r="BE201"/>
  <c r="BE247"/>
  <c r="BE249"/>
  <c r="J89"/>
  <c r="J125"/>
  <c r="BE132"/>
  <c r="BE205"/>
  <c r="BE207"/>
  <c r="BE213"/>
  <c r="BE215"/>
  <c r="BE217"/>
  <c r="BE236"/>
  <c r="BE240"/>
  <c r="BE134"/>
  <c r="BE150"/>
  <c r="BE153"/>
  <c r="BE167"/>
  <c r="BE169"/>
  <c r="BE177"/>
  <c r="BE181"/>
  <c r="BE183"/>
  <c r="BE185"/>
  <c r="BE187"/>
  <c r="BE197"/>
  <c r="BE209"/>
  <c r="BE211"/>
  <c r="BE219"/>
  <c r="BE238"/>
  <c i="3" r="J145"/>
  <c r="J101"/>
  <c i="4" r="J91"/>
  <c r="BE136"/>
  <c r="BE143"/>
  <c r="BE189"/>
  <c r="BE231"/>
  <c r="F92"/>
  <c r="BE141"/>
  <c r="BE179"/>
  <c r="BE229"/>
  <c r="BE157"/>
  <c r="BE159"/>
  <c r="BE191"/>
  <c r="BE199"/>
  <c r="BE243"/>
  <c r="BE245"/>
  <c r="BE145"/>
  <c r="BE161"/>
  <c r="BE171"/>
  <c r="BE173"/>
  <c r="BE175"/>
  <c r="BE227"/>
  <c r="BE233"/>
  <c r="BE148"/>
  <c r="BE203"/>
  <c r="BE221"/>
  <c r="BE223"/>
  <c r="BE225"/>
  <c i="2" r="BK131"/>
  <c r="J131"/>
  <c r="J98"/>
  <c r="BK149"/>
  <c r="J149"/>
  <c r="J102"/>
  <c i="3" r="J92"/>
  <c r="E120"/>
  <c r="J124"/>
  <c r="F126"/>
  <c r="F127"/>
  <c r="BE169"/>
  <c r="BE171"/>
  <c r="BE188"/>
  <c r="BE190"/>
  <c r="BE241"/>
  <c r="BE256"/>
  <c r="BE288"/>
  <c r="BE294"/>
  <c r="BE302"/>
  <c r="BE327"/>
  <c r="BE329"/>
  <c r="BE331"/>
  <c r="BE333"/>
  <c r="J126"/>
  <c r="BE136"/>
  <c r="BE161"/>
  <c r="BE163"/>
  <c r="BE177"/>
  <c r="BE210"/>
  <c r="BE224"/>
  <c r="BE270"/>
  <c r="BE282"/>
  <c r="BE290"/>
  <c r="BE300"/>
  <c r="BE321"/>
  <c r="BE134"/>
  <c r="BE147"/>
  <c r="BE180"/>
  <c r="BE198"/>
  <c r="BE204"/>
  <c r="BE216"/>
  <c r="BE218"/>
  <c r="BE230"/>
  <c r="BE236"/>
  <c r="BE238"/>
  <c r="BE247"/>
  <c r="BE249"/>
  <c r="BE252"/>
  <c r="BE292"/>
  <c r="BE296"/>
  <c r="BE298"/>
  <c r="BE308"/>
  <c r="BE184"/>
  <c r="BE186"/>
  <c r="BE194"/>
  <c r="BE200"/>
  <c r="BE274"/>
  <c r="BE276"/>
  <c r="BE286"/>
  <c r="BE316"/>
  <c r="BE138"/>
  <c r="BE149"/>
  <c r="BE151"/>
  <c r="BE167"/>
  <c r="BE196"/>
  <c r="BE212"/>
  <c r="BE226"/>
  <c r="BE228"/>
  <c r="BE254"/>
  <c r="BE268"/>
  <c r="BE304"/>
  <c r="BE310"/>
  <c r="BE312"/>
  <c r="BE318"/>
  <c r="BE140"/>
  <c r="BE173"/>
  <c r="BE175"/>
  <c r="BE206"/>
  <c r="BE208"/>
  <c r="BE220"/>
  <c r="BE234"/>
  <c r="BE243"/>
  <c r="BE258"/>
  <c r="BE260"/>
  <c r="BE262"/>
  <c r="BE264"/>
  <c r="BE272"/>
  <c r="BE314"/>
  <c r="BE142"/>
  <c r="BE157"/>
  <c r="BE165"/>
  <c r="BE182"/>
  <c r="BE214"/>
  <c r="BE222"/>
  <c r="BE232"/>
  <c r="BE245"/>
  <c r="BE280"/>
  <c r="BE284"/>
  <c r="BE306"/>
  <c r="BE324"/>
  <c r="BE153"/>
  <c r="BE155"/>
  <c r="BE159"/>
  <c r="BE192"/>
  <c r="BE202"/>
  <c r="BE278"/>
  <c i="1" r="BB95"/>
  <c i="2" r="E85"/>
  <c r="J89"/>
  <c r="F91"/>
  <c r="J91"/>
  <c r="F92"/>
  <c r="J92"/>
  <c r="BE133"/>
  <c r="BE135"/>
  <c r="BE137"/>
  <c r="BE139"/>
  <c r="BE141"/>
  <c r="BE144"/>
  <c r="BE146"/>
  <c r="BE151"/>
  <c r="BE153"/>
  <c r="BE155"/>
  <c r="BE157"/>
  <c r="BE159"/>
  <c r="BE161"/>
  <c r="BE163"/>
  <c r="BE165"/>
  <c r="BE167"/>
  <c r="BE169"/>
  <c r="BE171"/>
  <c r="BE173"/>
  <c r="BE175"/>
  <c r="BE177"/>
  <c r="BE179"/>
  <c r="BE181"/>
  <c r="BE183"/>
  <c r="BE185"/>
  <c r="BE187"/>
  <c r="BE189"/>
  <c r="BE191"/>
  <c r="BE193"/>
  <c r="BE195"/>
  <c r="BE197"/>
  <c r="BE199"/>
  <c r="BE201"/>
  <c r="BE204"/>
  <c r="BE207"/>
  <c r="BE209"/>
  <c r="BE211"/>
  <c r="BE213"/>
  <c r="BE215"/>
  <c r="BE217"/>
  <c r="BE219"/>
  <c r="BE221"/>
  <c r="BE223"/>
  <c r="BE225"/>
  <c r="BE227"/>
  <c r="BE229"/>
  <c r="BE231"/>
  <c r="BE233"/>
  <c r="BE235"/>
  <c r="BE237"/>
  <c r="BE239"/>
  <c r="BE241"/>
  <c r="BE243"/>
  <c r="BE245"/>
  <c r="BE247"/>
  <c r="BE249"/>
  <c r="BE251"/>
  <c r="BE253"/>
  <c r="BE256"/>
  <c r="BE260"/>
  <c r="BE262"/>
  <c r="BE264"/>
  <c r="BE266"/>
  <c r="BE268"/>
  <c r="BE270"/>
  <c r="BE272"/>
  <c r="BE275"/>
  <c r="BE277"/>
  <c r="BE279"/>
  <c r="BE281"/>
  <c i="1" r="BA95"/>
  <c r="BC95"/>
  <c r="AW95"/>
  <c r="BD95"/>
  <c i="3" r="J34"/>
  <c i="1" r="AW96"/>
  <c i="5" r="F36"/>
  <c i="1" r="BC98"/>
  <c i="7" r="J34"/>
  <c i="1" r="AW100"/>
  <c i="8" r="F34"/>
  <c i="1" r="BA101"/>
  <c i="9" r="F36"/>
  <c i="1" r="BC102"/>
  <c i="11" r="J34"/>
  <c i="1" r="AW104"/>
  <c i="3" r="F35"/>
  <c i="1" r="BB96"/>
  <c i="6" r="F34"/>
  <c i="1" r="BA99"/>
  <c i="8" r="F36"/>
  <c i="1" r="BC101"/>
  <c i="9" r="F35"/>
  <c i="1" r="BB102"/>
  <c i="11" r="F36"/>
  <c i="1" r="BC104"/>
  <c i="11" r="F35"/>
  <c i="1" r="BB104"/>
  <c i="3" r="F37"/>
  <c i="1" r="BD96"/>
  <c i="6" r="F35"/>
  <c i="1" r="BB99"/>
  <c i="8" r="F35"/>
  <c i="1" r="BB101"/>
  <c i="9" r="J34"/>
  <c i="1" r="AW102"/>
  <c i="10" r="F36"/>
  <c i="1" r="BC103"/>
  <c i="11" r="F37"/>
  <c i="1" r="BD104"/>
  <c i="3" r="F34"/>
  <c i="1" r="BA96"/>
  <c i="6" r="F37"/>
  <c i="1" r="BD99"/>
  <c i="9" r="F34"/>
  <c i="1" r="BA102"/>
  <c i="10" r="J34"/>
  <c i="1" r="AW103"/>
  <c i="3" r="F36"/>
  <c i="1" r="BC96"/>
  <c i="6" r="J34"/>
  <c i="1" r="AW99"/>
  <c i="8" r="F37"/>
  <c i="1" r="BD101"/>
  <c i="10" r="F34"/>
  <c i="1" r="BA103"/>
  <c i="4" r="F34"/>
  <c i="1" r="BA97"/>
  <c i="4" r="F36"/>
  <c i="1" r="BC97"/>
  <c i="5" r="F35"/>
  <c i="1" r="BB98"/>
  <c i="7" r="F35"/>
  <c i="1" r="BB100"/>
  <c i="7" r="F37"/>
  <c i="1" r="BD100"/>
  <c i="10" r="F37"/>
  <c i="1" r="BD103"/>
  <c i="4" r="F37"/>
  <c i="1" r="BD97"/>
  <c i="4" r="F35"/>
  <c i="1" r="BB97"/>
  <c i="6" r="F36"/>
  <c i="1" r="BC99"/>
  <c i="8" r="J34"/>
  <c i="1" r="AW101"/>
  <c i="9" r="F37"/>
  <c i="1" r="BD102"/>
  <c i="11" r="F34"/>
  <c i="1" r="BA104"/>
  <c i="4" r="J34"/>
  <c i="1" r="AW97"/>
  <c i="5" r="J34"/>
  <c i="1" r="AW98"/>
  <c i="5" r="F34"/>
  <c i="1" r="BA98"/>
  <c i="5" r="F37"/>
  <c i="1" r="BD98"/>
  <c i="7" r="F34"/>
  <c i="1" r="BA100"/>
  <c i="7" r="F36"/>
  <c i="1" r="BC100"/>
  <c i="10" r="F35"/>
  <c i="1" r="BB103"/>
  <c i="3" l="1" r="R145"/>
  <c r="R144"/>
  <c r="R130"/>
  <c i="7" r="P131"/>
  <c r="P130"/>
  <c i="1" r="AU100"/>
  <c i="9" r="T179"/>
  <c r="T132"/>
  <c i="6" r="T142"/>
  <c r="T131"/>
  <c i="10" r="R134"/>
  <c r="R133"/>
  <c i="9" r="P179"/>
  <c r="P132"/>
  <c i="1" r="AU102"/>
  <c i="2" r="P130"/>
  <c i="7" r="BK231"/>
  <c r="J231"/>
  <c r="J103"/>
  <c i="9" r="BK179"/>
  <c r="J179"/>
  <c r="J103"/>
  <c i="6" r="P142"/>
  <c r="P131"/>
  <c i="1" r="AU99"/>
  <c i="10" r="P134"/>
  <c r="P133"/>
  <c i="1" r="AU103"/>
  <c i="8" r="T156"/>
  <c r="T131"/>
  <c i="4" r="T165"/>
  <c i="2" r="T148"/>
  <c r="T129"/>
  <c i="7" r="R131"/>
  <c r="R130"/>
  <c i="3" r="T145"/>
  <c r="T144"/>
  <c r="T130"/>
  <c i="10" r="T133"/>
  <c i="8" r="P131"/>
  <c i="1" r="AU101"/>
  <c i="8" r="BK182"/>
  <c r="J182"/>
  <c r="J105"/>
  <c i="3" r="P145"/>
  <c r="P144"/>
  <c r="P130"/>
  <c i="1" r="AU96"/>
  <c i="3" r="BK266"/>
  <c r="J266"/>
  <c r="J106"/>
  <c i="6" r="R131"/>
  <c i="4" r="T138"/>
  <c r="T128"/>
  <c r="R165"/>
  <c r="R128"/>
  <c i="9" r="R179"/>
  <c r="R132"/>
  <c i="8" r="R131"/>
  <c i="7" r="T131"/>
  <c r="T130"/>
  <c i="2" r="P148"/>
  <c i="4" r="BK155"/>
  <c r="J155"/>
  <c r="J103"/>
  <c i="2" r="BK258"/>
  <c r="J258"/>
  <c r="J107"/>
  <c i="3" r="BK132"/>
  <c r="J132"/>
  <c r="J98"/>
  <c i="10" r="BK209"/>
  <c r="J209"/>
  <c r="J104"/>
  <c i="11" r="J120"/>
  <c r="J98"/>
  <c r="J119"/>
  <c r="J97"/>
  <c i="7" r="BK261"/>
  <c r="J261"/>
  <c r="J109"/>
  <c i="4" r="BK139"/>
  <c r="J139"/>
  <c r="J99"/>
  <c i="5" r="BK155"/>
  <c r="J155"/>
  <c r="J102"/>
  <c i="10" r="BK134"/>
  <c r="J134"/>
  <c r="J97"/>
  <c i="9" r="BK133"/>
  <c r="J133"/>
  <c r="J97"/>
  <c i="8" r="J133"/>
  <c r="J98"/>
  <c r="BK131"/>
  <c r="J131"/>
  <c i="7" r="BK131"/>
  <c r="J131"/>
  <c r="J97"/>
  <c i="6" r="BK131"/>
  <c r="J131"/>
  <c i="5" r="BK125"/>
  <c r="J125"/>
  <c r="J96"/>
  <c r="J126"/>
  <c r="J97"/>
  <c i="2" r="BK130"/>
  <c r="J130"/>
  <c r="J97"/>
  <c r="BK148"/>
  <c r="J148"/>
  <c r="J101"/>
  <c i="11" r="J30"/>
  <c i="1" r="AG104"/>
  <c i="3" r="F33"/>
  <c i="1" r="AZ96"/>
  <c i="4" r="J33"/>
  <c i="1" r="AV97"/>
  <c r="AT97"/>
  <c i="6" r="J30"/>
  <c i="1" r="AG99"/>
  <c i="7" r="J33"/>
  <c i="1" r="AV100"/>
  <c r="AT100"/>
  <c i="9" r="J33"/>
  <c i="1" r="AV102"/>
  <c r="AT102"/>
  <c r="BA94"/>
  <c r="W30"/>
  <c i="11" r="F33"/>
  <c i="1" r="AZ104"/>
  <c r="BD94"/>
  <c r="W33"/>
  <c i="2" r="F33"/>
  <c i="1" r="AZ95"/>
  <c i="5" r="J33"/>
  <c i="1" r="AV98"/>
  <c r="AT98"/>
  <c i="6" r="J33"/>
  <c i="1" r="AV99"/>
  <c r="AT99"/>
  <c i="8" r="F33"/>
  <c i="1" r="AZ101"/>
  <c i="10" r="F33"/>
  <c i="1" r="AZ103"/>
  <c r="BB94"/>
  <c r="W31"/>
  <c r="BC94"/>
  <c r="W32"/>
  <c i="3" r="J33"/>
  <c i="1" r="AV96"/>
  <c r="AT96"/>
  <c i="5" r="F33"/>
  <c i="1" r="AZ98"/>
  <c i="6" r="F33"/>
  <c i="1" r="AZ99"/>
  <c i="8" r="J33"/>
  <c i="1" r="AV101"/>
  <c r="AT101"/>
  <c i="10" r="J33"/>
  <c i="1" r="AV103"/>
  <c r="AT103"/>
  <c i="2" r="J33"/>
  <c i="1" r="AV95"/>
  <c r="AT95"/>
  <c i="4" r="F33"/>
  <c i="1" r="AZ97"/>
  <c i="7" r="F33"/>
  <c i="1" r="AZ100"/>
  <c i="8" r="J30"/>
  <c i="1" r="AG101"/>
  <c i="9" r="F33"/>
  <c i="1" r="AZ102"/>
  <c i="11" r="J33"/>
  <c i="1" r="AV104"/>
  <c r="AT104"/>
  <c r="AN104"/>
  <c i="2" l="1" r="P129"/>
  <c i="1" r="AU95"/>
  <c i="4" r="BK138"/>
  <c r="J138"/>
  <c r="J98"/>
  <c i="3" r="BK131"/>
  <c r="J131"/>
  <c r="J97"/>
  <c i="10" r="BK133"/>
  <c r="J133"/>
  <c r="J96"/>
  <c i="11" r="J39"/>
  <c i="9" r="BK132"/>
  <c r="J132"/>
  <c i="1" r="AN101"/>
  <c i="8" r="J96"/>
  <c i="7" r="BK130"/>
  <c r="J130"/>
  <c r="J96"/>
  <c i="8" r="J39"/>
  <c i="1" r="AN99"/>
  <c i="6" r="J96"/>
  <c r="J39"/>
  <c i="2" r="BK129"/>
  <c r="J129"/>
  <c r="J96"/>
  <c i="1" r="AU94"/>
  <c i="9" r="J30"/>
  <c i="1" r="AG102"/>
  <c r="AN102"/>
  <c r="AZ94"/>
  <c r="W29"/>
  <c r="AX94"/>
  <c i="5" r="J30"/>
  <c i="1" r="AG98"/>
  <c r="AN98"/>
  <c r="AY94"/>
  <c r="AW94"/>
  <c r="AK30"/>
  <c i="4" l="1" r="BK128"/>
  <c r="J128"/>
  <c i="3" r="BK130"/>
  <c r="J130"/>
  <c r="J96"/>
  <c i="9" r="J39"/>
  <c r="J96"/>
  <c i="5" r="J39"/>
  <c i="4" r="J30"/>
  <c i="1" r="AG97"/>
  <c i="2" r="J30"/>
  <c i="1" r="AG95"/>
  <c i="7" r="J30"/>
  <c i="1" r="AG100"/>
  <c r="AN100"/>
  <c i="10" r="J30"/>
  <c i="1" r="AG103"/>
  <c r="AN103"/>
  <c r="AV94"/>
  <c r="AK29"/>
  <c i="4" l="1" r="J96"/>
  <c r="J39"/>
  <c i="10" r="J39"/>
  <c i="7" r="J39"/>
  <c i="2" r="J39"/>
  <c i="1" r="AN95"/>
  <c r="AN97"/>
  <c i="3" r="J30"/>
  <c i="1" r="AG96"/>
  <c r="AN96"/>
  <c r="AT94"/>
  <c i="3" l="1" r="J39"/>
  <c i="1" r="AG94"/>
  <c r="AK26"/>
  <c r="AK35"/>
  <c l="1" r="AN94"/>
</calcChain>
</file>

<file path=xl/sharedStrings.xml><?xml version="1.0" encoding="utf-8"?>
<sst xmlns="http://schemas.openxmlformats.org/spreadsheetml/2006/main">
  <si>
    <t>Export Komplet</t>
  </si>
  <si>
    <t/>
  </si>
  <si>
    <t>2.0</t>
  </si>
  <si>
    <t>False</t>
  </si>
  <si>
    <t>{f696629c-4231-484c-95f5-ce481e898c76}</t>
  </si>
  <si>
    <t xml:space="preserve">&gt;&gt;  skryté sloupce  &lt;&lt;</t>
  </si>
  <si>
    <t>0,01</t>
  </si>
  <si>
    <t>21</t>
  </si>
  <si>
    <t>12</t>
  </si>
  <si>
    <t>REKAPITULACE STAVBY</t>
  </si>
  <si>
    <t xml:space="preserve">v ---  níže se nacházejí doplnkové a pomocné údaje k sestavám  --- v</t>
  </si>
  <si>
    <t>Návod na vyplnění</t>
  </si>
  <si>
    <t>0,001</t>
  </si>
  <si>
    <t>Kód:</t>
  </si>
  <si>
    <t>22-023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</si>
  <si>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</si>
  <si>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</si>
  <si>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Čepro Šlapanov</t>
  </si>
  <si>
    <t>KSO:</t>
  </si>
  <si>
    <t>CC-CZ:</t>
  </si>
  <si>
    <t>Místo:</t>
  </si>
  <si>
    <t xml:space="preserve"> </t>
  </si>
  <si>
    <t>Datum:</t>
  </si>
  <si>
    <t>18. 3. 2024</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</si>
  <si>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</si>
  <si>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</si>
  <si>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</si>
  <si>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</si>
  <si>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</si>
  <si>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</si>
  <si>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</si>
  <si>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</si>
  <si>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</si>
  <si>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</si>
  <si>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</si>
  <si>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</si>
  <si>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</si>
  <si>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</si>
  <si>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</si>
  <si>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</si>
  <si>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</si>
  <si>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</si>
  <si>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</si>
  <si>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</si>
  <si>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</si>
  <si>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</si>
  <si>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</si>
  <si>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</si>
  <si>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</si>
  <si>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</si>
  <si>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</si>
  <si>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</si>
  <si>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</si>
  <si>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</si>
  <si>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</si>
  <si>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</si>
  <si>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</si>
  <si>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</si>
  <si>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</si>
  <si>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</si>
  <si>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</si>
  <si>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</si>
  <si>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</si>
  <si>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</si>
  <si>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</si>
  <si>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</si>
  <si>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</si>
  <si>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</si>
  <si>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</si>
  <si>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</si>
  <si>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</si>
  <si>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</si>
  <si>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</si>
  <si>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</si>
  <si>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</si>
  <si>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</si>
  <si>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</si>
  <si>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</si>
  <si>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PS 13</t>
  </si>
  <si>
    <t>Rozvodna 110 kV</t>
  </si>
  <si>
    <t>STA</t>
  </si>
  <si>
    <t>1</t>
  </si>
  <si>
    <t>{5cf2c7db-12f9-4224-93ba-a652bf2c0c71}</t>
  </si>
  <si>
    <t>2</t>
  </si>
  <si>
    <t>PS 30.1</t>
  </si>
  <si>
    <t>Řídící systém, ochrany - R110 kV</t>
  </si>
  <si>
    <t>{f2337a17-7075-4c16-a22a-c8f3a2f7cb9e}</t>
  </si>
  <si>
    <t>PS 50</t>
  </si>
  <si>
    <t>Vlastní spotřeba</t>
  </si>
  <si>
    <t>{1c0b22f2-d7f9-435a-b7cb-0fa15b548249}</t>
  </si>
  <si>
    <t>SO 200</t>
  </si>
  <si>
    <t>Demolice</t>
  </si>
  <si>
    <t>{24ffea5a-fa84-479f-a129-130b45b4f603}</t>
  </si>
  <si>
    <t>SO 340</t>
  </si>
  <si>
    <t>Vnější osvětlení</t>
  </si>
  <si>
    <t>{508e3104-9e56-497d-baeb-56670679876f}</t>
  </si>
  <si>
    <t>SO 353</t>
  </si>
  <si>
    <t>Zemní práce pro uzemnění</t>
  </si>
  <si>
    <t>{a2e12ffa-d5c1-4395-8cc6-7bc6d03518c5}</t>
  </si>
  <si>
    <t>SO 510.1</t>
  </si>
  <si>
    <t>Sanace stanoviště transformátoru</t>
  </si>
  <si>
    <t>{86078107-20fa-4df4-ad33-82b942a34133}</t>
  </si>
  <si>
    <t>SO 522.1</t>
  </si>
  <si>
    <t>Venkovní rozvodna 110 kV</t>
  </si>
  <si>
    <t>{704c15de-9c24-4a5d-9ba9-a33a2f9a0a41}</t>
  </si>
  <si>
    <t>SO 527</t>
  </si>
  <si>
    <t>Kabelové kanály a kabelovody</t>
  </si>
  <si>
    <t>{dee4b9c7-87a7-4e4c-8698-6e11c41d2e8a}</t>
  </si>
  <si>
    <t>VRN</t>
  </si>
  <si>
    <t>Vedlejší rozpočtové náklady</t>
  </si>
  <si>
    <t>{a244e767-8d68-44ee-8ea5-63e9fa192ffc}</t>
  </si>
  <si>
    <t>KRYCÍ LIST SOUPISU PRACÍ</t>
  </si>
  <si>
    <t>Objekt:</t>
  </si>
  <si>
    <t>PS 13 - Rozvodna 110 kV</t>
  </si>
  <si>
    <t>REKAPITULACE ČLENĚNÍ SOUPISU PRACÍ</t>
  </si>
  <si>
    <t>Kód dílu - Popis</t>
  </si>
  <si>
    <t>Cena celkem [CZK]</t>
  </si>
  <si>
    <t>Náklady ze soupisu prací</t>
  </si>
  <si>
    <t>-1</t>
  </si>
  <si>
    <t>HSV - HSV</t>
  </si>
  <si>
    <t xml:space="preserve">    AA-0 - DODÁVKY CELKEM</t>
  </si>
  <si>
    <t xml:space="preserve">      AA - 01 - Dodávky zhotovitel</t>
  </si>
  <si>
    <t xml:space="preserve">    9 - Ostatní konstrukce a práce, bourání</t>
  </si>
  <si>
    <t>M - Technologická část</t>
  </si>
  <si>
    <t xml:space="preserve">    BB-00 - MATERIÁL CELKEM</t>
  </si>
  <si>
    <t xml:space="preserve">      BB-01 - Materiál</t>
  </si>
  <si>
    <t xml:space="preserve">      BB-02 - Kabely</t>
  </si>
  <si>
    <t xml:space="preserve">    21-M - Elektromontáže</t>
  </si>
  <si>
    <t xml:space="preserve">    22-M - Montáže technologických zařízení pro dopravní stavby</t>
  </si>
  <si>
    <t>PSV - Práce a dodávky PSV</t>
  </si>
  <si>
    <t xml:space="preserve">    741 - Elektroinstalace - silnoproud</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</si>
  <si>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</si>
  <si>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</si>
  <si>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</si>
  <si>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</si>
  <si>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</si>
  <si>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</si>
  <si>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</si>
  <si>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</si>
  <si>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</si>
  <si>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</si>
  <si>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</si>
  <si>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</si>
  <si>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</si>
  <si>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</si>
  <si>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</si>
  <si>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ROZPOCET</t>
  </si>
  <si>
    <t>AA-0</t>
  </si>
  <si>
    <t>DODÁVKY CELKEM</t>
  </si>
  <si>
    <t>AA - 01</t>
  </si>
  <si>
    <t>Dodávky zhotovitel</t>
  </si>
  <si>
    <t>M</t>
  </si>
  <si>
    <t>T13.06</t>
  </si>
  <si>
    <t>TOS QMx</t>
  </si>
  <si>
    <t>ks</t>
  </si>
  <si>
    <t>8</t>
  </si>
  <si>
    <t>3</t>
  </si>
  <si>
    <t>4</t>
  </si>
  <si>
    <t>1934907284</t>
  </si>
  <si>
    <t>PP</t>
  </si>
  <si>
    <t>Technická specifikace RH1.1</t>
  </si>
  <si>
    <t>T13.07</t>
  </si>
  <si>
    <t>TOS Qx</t>
  </si>
  <si>
    <t>333166609</t>
  </si>
  <si>
    <t>Rozváděč RH1.2</t>
  </si>
  <si>
    <t>T13.08</t>
  </si>
  <si>
    <t>TOS TWx</t>
  </si>
  <si>
    <t>-329553938</t>
  </si>
  <si>
    <t>Rozváděč RH1.3</t>
  </si>
  <si>
    <t>T13.09</t>
  </si>
  <si>
    <t>TOS FVx</t>
  </si>
  <si>
    <t>-18321521</t>
  </si>
  <si>
    <t>Rozváděč RH2.1</t>
  </si>
  <si>
    <t>5</t>
  </si>
  <si>
    <t>T13.10</t>
  </si>
  <si>
    <t>TOS Px</t>
  </si>
  <si>
    <t>758260447</t>
  </si>
  <si>
    <t>Rozváděč RH2.2</t>
  </si>
  <si>
    <t>9</t>
  </si>
  <si>
    <t>Ostatní konstrukce a práce, bourání</t>
  </si>
  <si>
    <t>96</t>
  </si>
  <si>
    <t>K</t>
  </si>
  <si>
    <t>945421110</t>
  </si>
  <si>
    <t>Hydraulická zvedací plošina na automobilovém podvozku výška zdvihu do 18 m včetně obsluhy</t>
  </si>
  <si>
    <t>hod</t>
  </si>
  <si>
    <t>-2126020432</t>
  </si>
  <si>
    <t>Hydraulická zvedací plošina včetně obsluhy instalovaná na automobilovém podvozku, výšky zdvihu do 18 m</t>
  </si>
  <si>
    <t>102</t>
  </si>
  <si>
    <t>945421112R</t>
  </si>
  <si>
    <t>Pronájem Jeřábu s jeřábníkem</t>
  </si>
  <si>
    <t>-1132196321</t>
  </si>
  <si>
    <t>Technologická část</t>
  </si>
  <si>
    <t>BB-00</t>
  </si>
  <si>
    <t>MATERIÁL CELKEM</t>
  </si>
  <si>
    <t>BB-01</t>
  </si>
  <si>
    <t>Materiál</t>
  </si>
  <si>
    <t>35</t>
  </si>
  <si>
    <t>012.1</t>
  </si>
  <si>
    <t xml:space="preserve">Trubka  ∅100/5 Trubka</t>
  </si>
  <si>
    <t>m</t>
  </si>
  <si>
    <t>256</t>
  </si>
  <si>
    <t>64</t>
  </si>
  <si>
    <t>-432282029</t>
  </si>
  <si>
    <t>36</t>
  </si>
  <si>
    <t>013.1</t>
  </si>
  <si>
    <t>Oranžový nátěr trubkových vodičů</t>
  </si>
  <si>
    <t>kpl</t>
  </si>
  <si>
    <t>-618394504</t>
  </si>
  <si>
    <t>37</t>
  </si>
  <si>
    <t>014.1</t>
  </si>
  <si>
    <t>Lano AlFe 758-AL1/43-ST1A</t>
  </si>
  <si>
    <t>1638382707</t>
  </si>
  <si>
    <t>38</t>
  </si>
  <si>
    <t>015.1</t>
  </si>
  <si>
    <t>Svorka pro zkratovací soupravu na AlFe vodič a Al pásové vodiče ELBA 409 152</t>
  </si>
  <si>
    <t>-1754539458</t>
  </si>
  <si>
    <t>39</t>
  </si>
  <si>
    <t>016.1</t>
  </si>
  <si>
    <t>Přístrojová svorka Al pro Al svorník a AlFe vodič přímo/bočně ELBA 321 268</t>
  </si>
  <si>
    <t>582433086</t>
  </si>
  <si>
    <t>Přístrojová svorka Al pro Al svorník a AlFe vodič přímo/bočně ELBA 321 369.1</t>
  </si>
  <si>
    <t>40</t>
  </si>
  <si>
    <t>017.1</t>
  </si>
  <si>
    <t>Svorka s praporcem 90° pro připojení AlFe vodiče na praporec přístroje ELBA 414 237.4</t>
  </si>
  <si>
    <t>-1342729277</t>
  </si>
  <si>
    <t>41</t>
  </si>
  <si>
    <t>018.1</t>
  </si>
  <si>
    <t>Svorka s praporcem přímo pro připojení AlFe vodiče na Al praporec přístroje ELBA 414 227.5</t>
  </si>
  <si>
    <t>-307051625</t>
  </si>
  <si>
    <t>Svorka s praporcem přímo pro připojení AlFe vodiče na Al praporec přístroje ELBA 330 135.4</t>
  </si>
  <si>
    <t>42</t>
  </si>
  <si>
    <t>019.1</t>
  </si>
  <si>
    <t>Přístrojová svorka Al pro Al svorník, AlFe vodič a Al trubku přímo a bočně. Pevná. ELBA 330 312.6</t>
  </si>
  <si>
    <t>259332767</t>
  </si>
  <si>
    <t>Přístrojová svorka Al pro Al svorník, AlFe vodič a Al trubku přímo a bočně. Pevná. ELBA 330 312.4</t>
  </si>
  <si>
    <t>43</t>
  </si>
  <si>
    <t>020.1</t>
  </si>
  <si>
    <t>Přístrojová svorka Al pro Al svorník, AlFe vodič a Al trubku přímo a bočně. Kluzná. ELBA 341 102.2</t>
  </si>
  <si>
    <t>1346448342</t>
  </si>
  <si>
    <t>Přístrojová svorka Al pro Al svorník, AlFe vodič a Al trubku přímo a bočně. Kluzná. ELBA 344 069</t>
  </si>
  <si>
    <t>44</t>
  </si>
  <si>
    <t>021.1</t>
  </si>
  <si>
    <t>Odbočné svorky T pro Al trubku a AlFe vodič ELBA 342 069.1</t>
  </si>
  <si>
    <t>384787474</t>
  </si>
  <si>
    <t>Odbočné svorky T pro Al trubku a AlFe vodič ELBA 406 068</t>
  </si>
  <si>
    <t>45</t>
  </si>
  <si>
    <t>022.1</t>
  </si>
  <si>
    <t>Uzávěra Al trubky ∅100/5 bez uchycení tlumícího vodiče ELBA 399 022</t>
  </si>
  <si>
    <t>-189966111</t>
  </si>
  <si>
    <t>46</t>
  </si>
  <si>
    <t>023.1</t>
  </si>
  <si>
    <t>Uzávěra Al trubky ∅100/5 s uchycením tlumícího vodiče ELBA 399 022.1</t>
  </si>
  <si>
    <t>-1822381316</t>
  </si>
  <si>
    <t>47</t>
  </si>
  <si>
    <t>024.1</t>
  </si>
  <si>
    <t>Bezpečnostní tabulka smaltovaná, ozn. fáze (L - portál)</t>
  </si>
  <si>
    <t>-746292596</t>
  </si>
  <si>
    <t xml:space="preserve">Smaltovaná, 4 otvory 6 mm, 10 mm od rohu tabulky  Velikost tabulky 200x200</t>
  </si>
  <si>
    <t>48</t>
  </si>
  <si>
    <t>025.1</t>
  </si>
  <si>
    <t>Bezpečnostní tabulka smaltovaná, ozn. fáze VVN (L - přístroj)</t>
  </si>
  <si>
    <t>1680310116</t>
  </si>
  <si>
    <t xml:space="preserve">Smaltovaná, 4 otvory 6 mm, 10 mm od rohu tabulky  Velikost tabulky 300x120</t>
  </si>
  <si>
    <t>49</t>
  </si>
  <si>
    <t>026.1</t>
  </si>
  <si>
    <t>Bezpečnostní tabulka smaltovaná, omezovač VVN (FV)</t>
  </si>
  <si>
    <t>-1457547222</t>
  </si>
  <si>
    <t xml:space="preserve">Smaltovaná, 4 otvory 6 mm, 10 mm od rohu tabulky  Velikost tabulky 380x120</t>
  </si>
  <si>
    <t>50</t>
  </si>
  <si>
    <t>027.1</t>
  </si>
  <si>
    <t>Bezpečnostní tabulka smaltovaná, PTK VVN (TW)</t>
  </si>
  <si>
    <t>-1124582882</t>
  </si>
  <si>
    <t>Samolepící fólie UV stabilní Velikost tabulky 297x420</t>
  </si>
  <si>
    <t>51</t>
  </si>
  <si>
    <t>028.1</t>
  </si>
  <si>
    <t>Bezpečnostní tabulka smaltovaná, vypínač VVN (QM)</t>
  </si>
  <si>
    <t>-1622365605</t>
  </si>
  <si>
    <t>Samolepící fólie UV stabilní Velikost tabulky 350x170</t>
  </si>
  <si>
    <t>52</t>
  </si>
  <si>
    <t>029.1</t>
  </si>
  <si>
    <t>Bezpečnostní tabulka smaltovaná, odpoj. VVN (Q - pohon)</t>
  </si>
  <si>
    <t>-993492033</t>
  </si>
  <si>
    <t>Samolepící fólie UV stabilní Velikost tabulky 200x90</t>
  </si>
  <si>
    <t>54</t>
  </si>
  <si>
    <t>031.1</t>
  </si>
  <si>
    <t>Doplnění SF6 do vypínače</t>
  </si>
  <si>
    <t>328384970</t>
  </si>
  <si>
    <t xml:space="preserve">Doplnění SF6 do vypínače  3AP1-FG</t>
  </si>
  <si>
    <t>55</t>
  </si>
  <si>
    <t>032.1</t>
  </si>
  <si>
    <t>Kabelová chránička DN90</t>
  </si>
  <si>
    <t>-1975201481</t>
  </si>
  <si>
    <t>56</t>
  </si>
  <si>
    <t>033.1</t>
  </si>
  <si>
    <t>Kabelová chránička DN125</t>
  </si>
  <si>
    <t>-518431781</t>
  </si>
  <si>
    <t>57</t>
  </si>
  <si>
    <t>034.1</t>
  </si>
  <si>
    <t>UV stabilní ochranná trubka DN32</t>
  </si>
  <si>
    <t>285520329</t>
  </si>
  <si>
    <t>58</t>
  </si>
  <si>
    <t>035.1</t>
  </si>
  <si>
    <t>UV stabilní ochranná trubka DN25</t>
  </si>
  <si>
    <t>1996152359</t>
  </si>
  <si>
    <t>59</t>
  </si>
  <si>
    <t>036.1</t>
  </si>
  <si>
    <t>UV stabilní ochranná trubka DN20</t>
  </si>
  <si>
    <t>875210487</t>
  </si>
  <si>
    <t>99</t>
  </si>
  <si>
    <t>Al připojovací svorka pro Al trubku a Al přírubu. Pevná. ELBA 341 100</t>
  </si>
  <si>
    <t>28814878</t>
  </si>
  <si>
    <t>100</t>
  </si>
  <si>
    <t>Přístrojová svorka Al pro Al svorník a AlFe vodič přímo/bočně ELBA 321 369</t>
  </si>
  <si>
    <t>2094339425</t>
  </si>
  <si>
    <t>BB-02</t>
  </si>
  <si>
    <t>Kabely</t>
  </si>
  <si>
    <t>60</t>
  </si>
  <si>
    <t>037.1</t>
  </si>
  <si>
    <t>CYKY-J 3x2,5</t>
  </si>
  <si>
    <t>317448305</t>
  </si>
  <si>
    <t>21-M</t>
  </si>
  <si>
    <t>Elektromontáže</t>
  </si>
  <si>
    <t>75</t>
  </si>
  <si>
    <t>210021354</t>
  </si>
  <si>
    <t>Nátěr konstrukcí rozvoden základní jednosložkový</t>
  </si>
  <si>
    <t>m2</t>
  </si>
  <si>
    <t>-999117042</t>
  </si>
  <si>
    <t>Montáž ocelových konstrukcí rozvoden vvn nátěry v rozvodnách vvn nátěr jednosložkový základní</t>
  </si>
  <si>
    <t>76</t>
  </si>
  <si>
    <t>210021355</t>
  </si>
  <si>
    <t>Nátěr konstrukcí rozvoden vrchní jednosložkový</t>
  </si>
  <si>
    <t>-1246841344</t>
  </si>
  <si>
    <t>Montáž ocelových konstrukcí rozvoden vvn nátěry v rozvodnách vvn nátěr jednosložkový vrchní</t>
  </si>
  <si>
    <t>82</t>
  </si>
  <si>
    <t>210062095</t>
  </si>
  <si>
    <t>Montáž příslušenství vvn včetně rozvozu - tabulek výstražných, číslovacích apod.</t>
  </si>
  <si>
    <t>kus</t>
  </si>
  <si>
    <t>16</t>
  </si>
  <si>
    <t>2099462594</t>
  </si>
  <si>
    <t>Montáž příslušenství venkovního vedení vvn, zvn včetně rozvozu - plošná instalace výstražných, číslovacích a jiných tabulek</t>
  </si>
  <si>
    <t>78</t>
  </si>
  <si>
    <t>210072122R</t>
  </si>
  <si>
    <t>Montáž odpojovače horizontálního vvn, 123 kV</t>
  </si>
  <si>
    <t>pól</t>
  </si>
  <si>
    <t>1651729773</t>
  </si>
  <si>
    <t>81</t>
  </si>
  <si>
    <t>210074001</t>
  </si>
  <si>
    <t>Montáž podpěrného izolátoru vvn 110kV</t>
  </si>
  <si>
    <t>375211668</t>
  </si>
  <si>
    <t>Montáž podpěrek vvn podpěrných izolátorů vvn Al trubek nebo AlFe lan bez připojení 110 kV</t>
  </si>
  <si>
    <t>84</t>
  </si>
  <si>
    <t>210075061R</t>
  </si>
  <si>
    <t>Montáž svorky pro zkratovací soustavu</t>
  </si>
  <si>
    <t>1644131381</t>
  </si>
  <si>
    <t>83</t>
  </si>
  <si>
    <t>210075071</t>
  </si>
  <si>
    <t>Montáž přeponek svislých do 8 m pro přípojnici pro rozvodny vvn 110 kV bez řetězce AlFe6 1x350 mm2</t>
  </si>
  <si>
    <t>-1419208986</t>
  </si>
  <si>
    <t>Montáž přípojnic a přeponek pro rozvodny vvn rozvodny 110 kV přeponky svislé pro připojení na hlavní nebo pomocnou přípojnici, připojení přístrojů čtvrtpřeponkou na vedení nebo přípojnici bez izolátorového řetězce, výška do 8 m lano AlFe 6 1 x 350 mm2</t>
  </si>
  <si>
    <t>74</t>
  </si>
  <si>
    <t>210075202</t>
  </si>
  <si>
    <t>Montáž přeponek z trubky Al D 100/5 mm délky přes 4 do 7 m pro rozvodny vvn 110 kV</t>
  </si>
  <si>
    <t>1660499196</t>
  </si>
  <si>
    <t>Montáž přípojnic a přeponek pro rozvodny vvn rozvodny 110 kV přeponky z trubek Al, včetně svorek a ohybů průměru 100/5 mm, délky přes 4 do 7 m</t>
  </si>
  <si>
    <t>80</t>
  </si>
  <si>
    <t>210075233R</t>
  </si>
  <si>
    <t>montáž omezovače přepětí 110 kV</t>
  </si>
  <si>
    <t>-399267297</t>
  </si>
  <si>
    <t>89</t>
  </si>
  <si>
    <t>210103042</t>
  </si>
  <si>
    <t>Montáž těsnicí vložky potrubí pro vývrt/pažnici DN 200 trubka nebo kabel d 125</t>
  </si>
  <si>
    <t>1634723401</t>
  </si>
  <si>
    <t>Montáž vložky těsnicí pro chráničku nebo kabel do prostupových vývrtů nebo pažnic DN 200, průměru trubky nebo kabelu d 125</t>
  </si>
  <si>
    <t>97</t>
  </si>
  <si>
    <t>210113013R</t>
  </si>
  <si>
    <t>Likvidace náplní přístrojů VVN - olej, sf6 apod.</t>
  </si>
  <si>
    <t>-1062680963</t>
  </si>
  <si>
    <t>72</t>
  </si>
  <si>
    <t>210113014R</t>
  </si>
  <si>
    <t>Demontáž vypánače vvn</t>
  </si>
  <si>
    <t>1949747991</t>
  </si>
  <si>
    <t>77</t>
  </si>
  <si>
    <t>210114921R</t>
  </si>
  <si>
    <t>Montáž vypínače vvn, s plynem SF6, 123 kV</t>
  </si>
  <si>
    <t>-1705544866</t>
  </si>
  <si>
    <t>71</t>
  </si>
  <si>
    <t>210172553R</t>
  </si>
  <si>
    <t xml:space="preserve">Demontáž transformátorů měřicích  vn a vvn  s odpojením vodičů</t>
  </si>
  <si>
    <t>1842825432</t>
  </si>
  <si>
    <t>79</t>
  </si>
  <si>
    <t>210173501R</t>
  </si>
  <si>
    <t>Montáž měřícího transformátoru kombinovaného 110 kV</t>
  </si>
  <si>
    <t>-1806498387</t>
  </si>
  <si>
    <t>90</t>
  </si>
  <si>
    <t>210280003</t>
  </si>
  <si>
    <t>Zkoušky a prohlídky el rozvodů a zařízení celková prohlídka pro objem montážních prací přes 500 do 1 000 tis Kč</t>
  </si>
  <si>
    <t>-291204368</t>
  </si>
  <si>
    <t>Zkoušky a prohlídky elektrických rozvodů a zařízení celková prohlídka, zkoušení, měření a vyhotovení revizní zprávy pro objem montážních prací přes 500 do 1000 tisíc Kč</t>
  </si>
  <si>
    <t>91</t>
  </si>
  <si>
    <t>210280010</t>
  </si>
  <si>
    <t>Příplatek k celkové prohlídce za dalších i započatých 500 tis Kč přes 1 000 tis Kč</t>
  </si>
  <si>
    <t>630648690</t>
  </si>
  <si>
    <t>Zkoušky a prohlídky elektrických rozvodů a zařízení celková prohlídka, zkoušení, měření a vyhotovení revizní zprávy pro objem montážních prací Příplatek k ceně -0003 za každých dalších i započatých 500 tisíc Kč přes 1000 tisíc Kč</t>
  </si>
  <si>
    <t>67</t>
  </si>
  <si>
    <t>218020951</t>
  </si>
  <si>
    <t>Demontáž tabulky výstražné nebo označovací pro rozvodny a elektrická zařízení</t>
  </si>
  <si>
    <t>1834899887</t>
  </si>
  <si>
    <t>Demontáž tabulek pro rozvodny a elektrická zařízení výstražných nebo označovacích</t>
  </si>
  <si>
    <t>218074001</t>
  </si>
  <si>
    <t>Demontáž podpěrného izolátoru vvn 110 kV</t>
  </si>
  <si>
    <t>1719855127</t>
  </si>
  <si>
    <t>Demontáž podpěrek vvn podpěrných izolátorů vvn Al trubek nebo AlFe lan s odpojením 110 kV</t>
  </si>
  <si>
    <t>68</t>
  </si>
  <si>
    <t>218075061</t>
  </si>
  <si>
    <t>Demontáž přeponky svislé do 8 m pro přípojnici pro rozvodny vvn 110 kV jednoduchý řetězec 1 ks závěsného izolátoru lano AlFe6 1x350 mm2</t>
  </si>
  <si>
    <t>-1757933448</t>
  </si>
  <si>
    <t>Demontáž přípojnic a přeponek pro rozvodny vvn rozvodny 110 kV přeponky svislé pro připojení na hlavní nebo pomocnou přípojnici, připojení přístrojů čtvrtpřeponkou na vedení nebo přípojnici jednoduchý řetězec závěsného izolátoru včetně svorek, výška do 8 m lano AlFe6 1x350 mm2 1 ks závěsného izolátoru</t>
  </si>
  <si>
    <t>65</t>
  </si>
  <si>
    <t>218075182</t>
  </si>
  <si>
    <t>Demontáž přeponky z trubky Al D 70/3 mm délky přes 4 do 7 m pro rozvodny vvn 110 kV</t>
  </si>
  <si>
    <t>879662133</t>
  </si>
  <si>
    <t>Demontáž přípojnic a přeponek pro rozvodny vvn rozvodny 110 kV přeponky z trubek Al, včetně svorek a ohybů průměru 70/3 mm, délky přes 4 do 7 m</t>
  </si>
  <si>
    <t>73</t>
  </si>
  <si>
    <t>218075231R</t>
  </si>
  <si>
    <t>Demontáž omezovače přepětí vvn</t>
  </si>
  <si>
    <t>-1332710404</t>
  </si>
  <si>
    <t>66</t>
  </si>
  <si>
    <t>218075242</t>
  </si>
  <si>
    <t>Odpojení přístrojů z trubky Al 70/3 mm pro rozvodny vvn 110 kV lano 1x AlFe8 670 mm2</t>
  </si>
  <si>
    <t>-963137521</t>
  </si>
  <si>
    <t>Demontáž přípojnic a přeponek pro rozvodny vvn rozvodny 110 kV odpojení přístrojů včetně svorek z trubky Al průměru 70/3 mm lano AlFe8 1x670 mm2</t>
  </si>
  <si>
    <t>70</t>
  </si>
  <si>
    <t>218112295R</t>
  </si>
  <si>
    <t>Demontáž motorového pohonu pro venkovní odpojovač VVN</t>
  </si>
  <si>
    <t>1723024556</t>
  </si>
  <si>
    <t>22-M</t>
  </si>
  <si>
    <t>Montáže technologických zařízení pro dopravní stavby</t>
  </si>
  <si>
    <t>69</t>
  </si>
  <si>
    <t>228860310</t>
  </si>
  <si>
    <t>Demontáž venkovní rozvodné skříně pro ovládací prvky</t>
  </si>
  <si>
    <t>-846592485</t>
  </si>
  <si>
    <t>PSV</t>
  </si>
  <si>
    <t>Práce a dodávky PSV</t>
  </si>
  <si>
    <t>741</t>
  </si>
  <si>
    <t>Elektroinstalace - silnoproud</t>
  </si>
  <si>
    <t>86</t>
  </si>
  <si>
    <t>741110301</t>
  </si>
  <si>
    <t>Montáž trubka ochranná do krabic plastová tuhá D do 40 mm uložená pevně</t>
  </si>
  <si>
    <t>125871510</t>
  </si>
  <si>
    <t>Montáž trubek ochranných s nasunutím nebo našroubováním do krabic plastových tuhých, uložených pevně, vnitřní Ø do 40 mm</t>
  </si>
  <si>
    <t>85</t>
  </si>
  <si>
    <t>741110302</t>
  </si>
  <si>
    <t>Montáž trubka ochranná do krabic plastová tuhá D přes 40 do 90 mm uložená pevně</t>
  </si>
  <si>
    <t>-857869070</t>
  </si>
  <si>
    <t>Montáž trubek ochranných s nasunutím nebo našroubováním do krabic plastových tuhých, uložených pevně, vnitřní Ø přes 40 do 90 mm</t>
  </si>
  <si>
    <t>87</t>
  </si>
  <si>
    <t>741110303</t>
  </si>
  <si>
    <t>Montáž trubka ochranná do krabic plastová tuhá D přes 90 do 133 mm uložená pevně</t>
  </si>
  <si>
    <t>-257970003</t>
  </si>
  <si>
    <t>Montáž trubek ochranných s nasunutím nebo našroubováním do krabic plastových tuhých, uložených pevně, vnitřní Ø přes 90 do 133 mm</t>
  </si>
  <si>
    <t>61</t>
  </si>
  <si>
    <t>741122122</t>
  </si>
  <si>
    <t>Montáž kabel Cu plný kulatý žíla 3x1,5 až 6 mm2 zatažený v trubkách (např. CYKY)</t>
  </si>
  <si>
    <t>-757080023</t>
  </si>
  <si>
    <t>Montáž kabelů měděných bez ukončení uložených v trubkách zatažených plných kulatých nebo bezhalogenových (např. CYKY) počtu a průřezu žil 3x1,5 až 6 mm2</t>
  </si>
  <si>
    <t>62</t>
  </si>
  <si>
    <t>741130001</t>
  </si>
  <si>
    <t>Ukončení vodič izolovaný do 2,5 mm2 v rozváděči nebo na přístroji</t>
  </si>
  <si>
    <t>-1206313689</t>
  </si>
  <si>
    <t>Ukončení vodičů izolovaných s označením a zapojením v rozváděči nebo na přístroji, průřezu žíly do 2,5 mm2</t>
  </si>
  <si>
    <t>101</t>
  </si>
  <si>
    <t>741360161R</t>
  </si>
  <si>
    <t>Provedení provizorního stavu polí 110 kV pro vzduchové vedení</t>
  </si>
  <si>
    <t>-269446321</t>
  </si>
  <si>
    <t>63</t>
  </si>
  <si>
    <t>741410001R</t>
  </si>
  <si>
    <t>Demontáž pásku uzemňovacího průřezu do 120 mm2 na povrchu</t>
  </si>
  <si>
    <t>1447681137</t>
  </si>
  <si>
    <t>Demontáž uzemňovacího vedení s upevněním, propojením a připojením pomocí svorek na povrchu pásku průřezu do 120 mm2</t>
  </si>
  <si>
    <t>HZS</t>
  </si>
  <si>
    <t>Hodinové zúčtovací sazby</t>
  </si>
  <si>
    <t>92</t>
  </si>
  <si>
    <t>HZS4231</t>
  </si>
  <si>
    <t>Hodinová zúčtovací sazba technik</t>
  </si>
  <si>
    <t>512</t>
  </si>
  <si>
    <t>676027281</t>
  </si>
  <si>
    <t>Hodinové zúčtovací sazby ostatních profesí revizní a kontrolní činnost technik</t>
  </si>
  <si>
    <t>93</t>
  </si>
  <si>
    <t>HZS4232</t>
  </si>
  <si>
    <t>Hodinová zúčtovací sazba technik odborný</t>
  </si>
  <si>
    <t>265516637</t>
  </si>
  <si>
    <t>Hodinové zúčtovací sazby ostatních profesí revizní a kontrolní činnost technik odborný</t>
  </si>
  <si>
    <t>94</t>
  </si>
  <si>
    <t>HZS4232R</t>
  </si>
  <si>
    <t>Hodinová zúčtovací sazba technik odborný - dohledání návaznosti na stávající zařízení</t>
  </si>
  <si>
    <t>-841887953</t>
  </si>
  <si>
    <t>95</t>
  </si>
  <si>
    <t>HZS4232R1</t>
  </si>
  <si>
    <t>Hodinová zúčtovací sazba technik odborný - zkoušky</t>
  </si>
  <si>
    <t>2130979011</t>
  </si>
  <si>
    <t>PS 30.1 - Řídící systém, ochrany - R110 kV</t>
  </si>
  <si>
    <t>M - Práce a dodávky M</t>
  </si>
  <si>
    <t xml:space="preserve">    46-M - Zemní práce při extr.mont.pracích</t>
  </si>
  <si>
    <t xml:space="preserve">    742 - Elektroinstalace - slaboproud</t>
  </si>
  <si>
    <t xml:space="preserve">    751 - Vzduchotechnika</t>
  </si>
  <si>
    <t>10</t>
  </si>
  <si>
    <t>TOS_18</t>
  </si>
  <si>
    <t>TOS Ochran AWE</t>
  </si>
  <si>
    <t>699140674</t>
  </si>
  <si>
    <t>11</t>
  </si>
  <si>
    <t>TOS_19</t>
  </si>
  <si>
    <t>TOS skříní ochran AWE</t>
  </si>
  <si>
    <t>668020258</t>
  </si>
  <si>
    <t>TOS_20</t>
  </si>
  <si>
    <t>TOS zařízení řídícího systému AXE01</t>
  </si>
  <si>
    <t>-1529016157</t>
  </si>
  <si>
    <t>13</t>
  </si>
  <si>
    <t>TOS_21</t>
  </si>
  <si>
    <t>TOS skříně řídícího systému AXE01</t>
  </si>
  <si>
    <t>-683294903</t>
  </si>
  <si>
    <t>14</t>
  </si>
  <si>
    <t>TOS_22</t>
  </si>
  <si>
    <t>TOS přechodového rozváděče ASP</t>
  </si>
  <si>
    <t>-194746641</t>
  </si>
  <si>
    <t>Práce a dodávky M</t>
  </si>
  <si>
    <t>15</t>
  </si>
  <si>
    <t>01.2</t>
  </si>
  <si>
    <t xml:space="preserve">Jističe pro jištění DC  napájecích obovodů v ru1 LTN-16C-2</t>
  </si>
  <si>
    <t>-1891533591</t>
  </si>
  <si>
    <t>02.3</t>
  </si>
  <si>
    <t xml:space="preserve">Jistič pro jištění DC zásuvek v polích transformátorů Jistič dvoupólový,  16 A, char. C</t>
  </si>
  <si>
    <t>1740297038</t>
  </si>
  <si>
    <t>17</t>
  </si>
  <si>
    <t>03.2</t>
  </si>
  <si>
    <t>Premiumcord Patch kabel CAT6a S-FTP, RJ45-RJ45, délka 2 m</t>
  </si>
  <si>
    <t>-922491571</t>
  </si>
  <si>
    <t>18</t>
  </si>
  <si>
    <t>04.2</t>
  </si>
  <si>
    <t>Chránička pro optický kabel pro uložení do kabelovodů a výkopů oranžová, nebo červená, DN25/20</t>
  </si>
  <si>
    <t>-441853608</t>
  </si>
  <si>
    <t>19</t>
  </si>
  <si>
    <t>05.2</t>
  </si>
  <si>
    <t>Koncovky pro chráničku pro optický kabel</t>
  </si>
  <si>
    <t>-1683492708</t>
  </si>
  <si>
    <t>20</t>
  </si>
  <si>
    <t>06.2</t>
  </si>
  <si>
    <t>Konektory pro napájení záložního napájení ATS Konektory typu C19, 16 A, dle IEC 60320</t>
  </si>
  <si>
    <t>-1022037297</t>
  </si>
  <si>
    <t>07.2</t>
  </si>
  <si>
    <t>Konektory pro výstup ze záložního napájení ATS Konektory typu C14, 10 A, dle IEC 60320</t>
  </si>
  <si>
    <t>1241200563</t>
  </si>
  <si>
    <t>22</t>
  </si>
  <si>
    <t>08.2</t>
  </si>
  <si>
    <t>Kabelová chránička DN40 (31) - pro dočasné přeložení kabelů KV3-BSP</t>
  </si>
  <si>
    <t>1137709168</t>
  </si>
  <si>
    <t>23</t>
  </si>
  <si>
    <t>09.1</t>
  </si>
  <si>
    <t>Kabelová chránička DN110 (91) - pro dočasné přeložení kabelůr T102-BSP</t>
  </si>
  <si>
    <t>-920229289</t>
  </si>
  <si>
    <t>24</t>
  </si>
  <si>
    <t>10.1</t>
  </si>
  <si>
    <t>Kabelová chránička DN75 (61) - pro dočasné přeložení kabelů 6r1-BSP</t>
  </si>
  <si>
    <t>-588080677</t>
  </si>
  <si>
    <t>25</t>
  </si>
  <si>
    <t>11.1</t>
  </si>
  <si>
    <t>Kabelová chránička DN63 (50) - pro dočasné přeložení kabelů J1-BSP</t>
  </si>
  <si>
    <t>1522747939</t>
  </si>
  <si>
    <t>26</t>
  </si>
  <si>
    <t>12.1</t>
  </si>
  <si>
    <t>Kabelová chránička DN63 (50) - pro dočasné přeložení kabelů 6r1-rT102</t>
  </si>
  <si>
    <t>911563069</t>
  </si>
  <si>
    <t>27</t>
  </si>
  <si>
    <t>13.2</t>
  </si>
  <si>
    <t>Kabelová chránička DN75 (61) - pro dočasné přeložení kabelů Pole měření 2 - BSP</t>
  </si>
  <si>
    <t>352478955</t>
  </si>
  <si>
    <t>28</t>
  </si>
  <si>
    <t>14.1</t>
  </si>
  <si>
    <t>Kabelová chránička DN40 (31) - pro kabely faktur. měření z TW</t>
  </si>
  <si>
    <t>-1232829923</t>
  </si>
  <si>
    <t>29</t>
  </si>
  <si>
    <t>15.1</t>
  </si>
  <si>
    <t>Mechanická ochrana proti přejezdu těžké techniky přeložených chrániček Šířka komunikace pro přejezd těžké techniky: 7 m</t>
  </si>
  <si>
    <t>-35327067</t>
  </si>
  <si>
    <t>30</t>
  </si>
  <si>
    <t>17.1</t>
  </si>
  <si>
    <t>Skříně pro fakturační měření USM, vnitřní provedení, dle standardů ČEZS přípravou pro elektroměr a kvalitoměr, s optočlenem</t>
  </si>
  <si>
    <t>701872418</t>
  </si>
  <si>
    <t>31</t>
  </si>
  <si>
    <t>060.1</t>
  </si>
  <si>
    <t>CYKFY-J 12x2,5</t>
  </si>
  <si>
    <t>-1693112860</t>
  </si>
  <si>
    <t>32</t>
  </si>
  <si>
    <t>061.1</t>
  </si>
  <si>
    <t>CYKFY-O 12x1,5</t>
  </si>
  <si>
    <t>1291425978</t>
  </si>
  <si>
    <t>33</t>
  </si>
  <si>
    <t>062.1</t>
  </si>
  <si>
    <t>CYKFY-O 12x2,5</t>
  </si>
  <si>
    <t>-82252240</t>
  </si>
  <si>
    <t>34</t>
  </si>
  <si>
    <t>063.1</t>
  </si>
  <si>
    <t>CYKFY-O 16x1,5</t>
  </si>
  <si>
    <t>-1774171087</t>
  </si>
  <si>
    <t>064.1</t>
  </si>
  <si>
    <t>CYKFY-O 19x1,5</t>
  </si>
  <si>
    <t>-1117308062</t>
  </si>
  <si>
    <t>065.1</t>
  </si>
  <si>
    <t>CYKFY-O 24x1,5</t>
  </si>
  <si>
    <t>-898496448</t>
  </si>
  <si>
    <t>066.1</t>
  </si>
  <si>
    <t>CYKFY-O 2x2,5</t>
  </si>
  <si>
    <t>2147422146</t>
  </si>
  <si>
    <t>067.1</t>
  </si>
  <si>
    <t>CYKFY-O 3x4</t>
  </si>
  <si>
    <t>-1411713081</t>
  </si>
  <si>
    <t>068.1</t>
  </si>
  <si>
    <t>CYKFY-O 4x1,5</t>
  </si>
  <si>
    <t>-1508449116</t>
  </si>
  <si>
    <t>069.1</t>
  </si>
  <si>
    <t>CYKFY-O 3x10</t>
  </si>
  <si>
    <t>-1878646617</t>
  </si>
  <si>
    <t>CYKFY-O 4x2,5</t>
  </si>
  <si>
    <t>070.1</t>
  </si>
  <si>
    <t>CYKFY-O 4x4</t>
  </si>
  <si>
    <t>-1068886507</t>
  </si>
  <si>
    <t>071.1</t>
  </si>
  <si>
    <t>CYKFY-O 4x6</t>
  </si>
  <si>
    <t>1614870060</t>
  </si>
  <si>
    <t>072.1</t>
  </si>
  <si>
    <t>CYKFY-O 5x1,5</t>
  </si>
  <si>
    <t>-68533438</t>
  </si>
  <si>
    <t>073.1</t>
  </si>
  <si>
    <t>CYKFY-O 5x2,5</t>
  </si>
  <si>
    <t>-616718409</t>
  </si>
  <si>
    <t>074.1</t>
  </si>
  <si>
    <t>CYKFY-O 5x4</t>
  </si>
  <si>
    <t>-735234313</t>
  </si>
  <si>
    <t>075.1</t>
  </si>
  <si>
    <t>CYKFY-O 3x6</t>
  </si>
  <si>
    <t>1488064469</t>
  </si>
  <si>
    <t>076.1</t>
  </si>
  <si>
    <t>CYKFY-O 7x1,5</t>
  </si>
  <si>
    <t>077.1</t>
  </si>
  <si>
    <t>CYKFY-O 7x2,5</t>
  </si>
  <si>
    <t>-759373617</t>
  </si>
  <si>
    <t>078.1</t>
  </si>
  <si>
    <t>CYKFY-O 7x6</t>
  </si>
  <si>
    <t>-446031399</t>
  </si>
  <si>
    <t>080.1</t>
  </si>
  <si>
    <t>CYKY-J 3x10</t>
  </si>
  <si>
    <t>-1623158287</t>
  </si>
  <si>
    <t>081.1</t>
  </si>
  <si>
    <t>-1947602498</t>
  </si>
  <si>
    <t>53</t>
  </si>
  <si>
    <t>082.1</t>
  </si>
  <si>
    <t>CYKY-J 4x1,5</t>
  </si>
  <si>
    <t>1731103125</t>
  </si>
  <si>
    <t>083.1</t>
  </si>
  <si>
    <t>CYKY-J 4x6</t>
  </si>
  <si>
    <t>-892201889</t>
  </si>
  <si>
    <t>084.1</t>
  </si>
  <si>
    <t>CYKY-J 5x16</t>
  </si>
  <si>
    <t>1327718250</t>
  </si>
  <si>
    <t>085.1</t>
  </si>
  <si>
    <t>CYKY-J 5x6</t>
  </si>
  <si>
    <t>1773279042</t>
  </si>
  <si>
    <t>086.1</t>
  </si>
  <si>
    <t>CYKY-O 2x2,5</t>
  </si>
  <si>
    <t>1157302599</t>
  </si>
  <si>
    <t>087.1</t>
  </si>
  <si>
    <t>CYKY-O 2x4</t>
  </si>
  <si>
    <t>088.1</t>
  </si>
  <si>
    <t>TCEKCEY 1P 1,0</t>
  </si>
  <si>
    <t>-2130808150</t>
  </si>
  <si>
    <t>089.1</t>
  </si>
  <si>
    <t>Optický patchcord 62,5/125, MM, LC-LC, DUPLEX</t>
  </si>
  <si>
    <t>-639466854</t>
  </si>
  <si>
    <t>090.1</t>
  </si>
  <si>
    <t>Optický patchcord 9/125, SM, LC-LC, DUPLEX</t>
  </si>
  <si>
    <t>-1970067968</t>
  </si>
  <si>
    <t>-1909921854</t>
  </si>
  <si>
    <t>-1806509278</t>
  </si>
  <si>
    <t>210280161</t>
  </si>
  <si>
    <t>Oživení jednoho pole rozváděče se složitou výstrojí</t>
  </si>
  <si>
    <t>-1266655933</t>
  </si>
  <si>
    <t>Zkoušky a prohlídky rozvodných zařízení oživení jednoho pole rozváděče zhotoveného subdodavatelem v podmínkách externí montáže se složitou výstrojí</t>
  </si>
  <si>
    <t>210950101R</t>
  </si>
  <si>
    <t>Další štítek označovací na kabel</t>
  </si>
  <si>
    <t>-2080664877</t>
  </si>
  <si>
    <t>Ostatní práce při montáži vodičů, šňůr a kabelů označovací štítek na kabel dalším štítkem</t>
  </si>
  <si>
    <t>218190431</t>
  </si>
  <si>
    <t>Demontáž rozvaděčů vn vnitřních ostatních do 400 kg bez odpojení vodičů</t>
  </si>
  <si>
    <t>-832137740</t>
  </si>
  <si>
    <t>Demontáž rozvaděčů vn bez odpojení vodičů vnitřních ostatních, hmotnosti do 400 kg</t>
  </si>
  <si>
    <t>46-M</t>
  </si>
  <si>
    <t>Zemní práce při extr.mont.pracích</t>
  </si>
  <si>
    <t>460791111</t>
  </si>
  <si>
    <t>Montáž trubek ochranných plastových uložených volně do rýhy tuhých D do 32 mm</t>
  </si>
  <si>
    <t>-1488661499</t>
  </si>
  <si>
    <t>Montáž trubek ochranných uložených volně do rýhy plastových tuhých, vnitřního průměru do 32 mm</t>
  </si>
  <si>
    <t>460791112</t>
  </si>
  <si>
    <t>Montáž trubek ochranných plastových uložených volně do rýhy tuhých D přes 32 do 50 mm</t>
  </si>
  <si>
    <t>129249537</t>
  </si>
  <si>
    <t>Montáž trubek ochranných uložených volně do rýhy plastových tuhých, vnitřního průměru přes 32 do 50 mm</t>
  </si>
  <si>
    <t>460791113</t>
  </si>
  <si>
    <t>Montáž trubek ochranných plastových uložených volně do rýhy tuhých D přes 50 do 90 mm</t>
  </si>
  <si>
    <t>-1090217320</t>
  </si>
  <si>
    <t>Montáž trubek ochranných uložených volně do rýhy plastových tuhých, vnitřního průměru přes 50 do 90 mm</t>
  </si>
  <si>
    <t>460791114</t>
  </si>
  <si>
    <t>Montáž trubek ochranných plastových uložených volně do rýhy tuhých D přes 90 do 110 mm</t>
  </si>
  <si>
    <t>-443096327</t>
  </si>
  <si>
    <t>Montáž trubek ochranných uložených volně do rýhy plastových tuhých, vnitřního průměru přes 90 do 110 mm</t>
  </si>
  <si>
    <t>468161112</t>
  </si>
  <si>
    <t>Demontáž trubek ochranných plastových tuhých uložených do rýhy D do 100 mm</t>
  </si>
  <si>
    <t>-1299649588</t>
  </si>
  <si>
    <t>Demontáž trubek ochranných uložených volně v rýze, bez zemních prací plastových tuhých, vnitřního průměru do 100 mm</t>
  </si>
  <si>
    <t>6</t>
  </si>
  <si>
    <t>468161115</t>
  </si>
  <si>
    <t>Demontáž trubek ochranných plastových tuhých uložených do rýhy D přes 100 mm</t>
  </si>
  <si>
    <t>Demontáž trubek ochranných uložených volně v rýze, bez zemních prací plastových tuhých, vnitřního průměru přes 100 mm</t>
  </si>
  <si>
    <t>469973133R</t>
  </si>
  <si>
    <t>Poplatek za uložení na skládce (skládkovné) odpadu 17 04 01 Výzisk</t>
  </si>
  <si>
    <t>kg</t>
  </si>
  <si>
    <t>1891502717</t>
  </si>
  <si>
    <t>741112001R</t>
  </si>
  <si>
    <t>Odstranění stolu s odvozem do sběrného dvoru</t>
  </si>
  <si>
    <t>741120401R</t>
  </si>
  <si>
    <t>Montáž patch kabelu</t>
  </si>
  <si>
    <t>-1332188655</t>
  </si>
  <si>
    <t>741120821</t>
  </si>
  <si>
    <t>Demontáž vodič Cu izolovaný plný a laněný s PVC pláštěm žíla 0,15-70 mm2</t>
  </si>
  <si>
    <t>-362425261</t>
  </si>
  <si>
    <t>Demontáž vodičů izolovaných měděných uložených v trubkách nebo lištách plných a laněných s PVC pláštěm, bezhalogenových, ohniodolných průřezu žíly 0,15 až 70 mm2</t>
  </si>
  <si>
    <t>741122601</t>
  </si>
  <si>
    <t>Montáž kabel Cu plný kulatý žíla 2x1,5 až 6 mm2 uložený pevně (např. CYKY)</t>
  </si>
  <si>
    <t>1020761164</t>
  </si>
  <si>
    <t>Montáž kabelů měděných bez ukončení uložených pevně plných kulatých nebo bezhalogenových (např. CYKY) počtu a průřezu žil 2x1,5 až 6 mm2</t>
  </si>
  <si>
    <t>741122611</t>
  </si>
  <si>
    <t>Montáž kabel Cu plný kulatý žíla 3x1,5 až 6 mm2 uložený pevně (např. CYKY)</t>
  </si>
  <si>
    <t>-1059889158</t>
  </si>
  <si>
    <t>Montáž kabelů měděných bez ukončení uložených pevně plných kulatých nebo bezhalogenových (např. CYKY) počtu a průřezu žil 3x1,5 až 6 mm2</t>
  </si>
  <si>
    <t>741122612</t>
  </si>
  <si>
    <t>Montáž kabel Cu plný kulatý žíla 3x10 mm2 uložený pevně (např. CYKY)</t>
  </si>
  <si>
    <t>-159228868</t>
  </si>
  <si>
    <t>Montáž kabelů měděných bez ukončení uložených pevně plných kulatých nebo bezhalogenových (např. CYKY) počtu a průřezu žil 3x10 mm2</t>
  </si>
  <si>
    <t>741122621</t>
  </si>
  <si>
    <t>Montáž kabel Cu plný kulatý žíla 4x1,5 až 4 mm2 uložený pevně (např. CYKY)</t>
  </si>
  <si>
    <t>902380847</t>
  </si>
  <si>
    <t>Montáž kabelů měděných bez ukončení uložených pevně plných kulatých nebo bezhalogenových (např. CYKY) počtu a průřezu žil 4x1,5 až 4 mm2</t>
  </si>
  <si>
    <t>741122622</t>
  </si>
  <si>
    <t>Montáž kabel Cu plný kulatý žíla 4x6 mm2 uložený pevně (např. CYKY)</t>
  </si>
  <si>
    <t>895565569</t>
  </si>
  <si>
    <t>Montáž kabelů měděných bez ukončení uložených pevně plných kulatých nebo bezhalogenových (např. CYKY) počtu a průřezu žil 4x6 mm2</t>
  </si>
  <si>
    <t>741122641</t>
  </si>
  <si>
    <t>Montáž kabel Cu plný kulatý žíla 5x1,5 až 2,5 mm2 uložený pevně (např. CYKY)</t>
  </si>
  <si>
    <t>2055552969</t>
  </si>
  <si>
    <t>Montáž kabelů měděných bez ukončení uložených pevně plných kulatých nebo bezhalogenových (např. CYKY) počtu a průřezu žil 5x1,5 až 2,5 mm2</t>
  </si>
  <si>
    <t>88</t>
  </si>
  <si>
    <t>741122642</t>
  </si>
  <si>
    <t>Montáž kabel Cu plný kulatý žíla 5x4 až 6 mm2 uložený pevně (např. CYKY)</t>
  </si>
  <si>
    <t>-104994642</t>
  </si>
  <si>
    <t>Montáž kabelů měděných bez ukončení uložených pevně plných kulatých nebo bezhalogenových (např. CYKY) počtu a průřezu žil 5x4 až 6 mm2</t>
  </si>
  <si>
    <t>741122644</t>
  </si>
  <si>
    <t>Montáž kabel Cu plný kulatý žíla 5x16 mm2 uložený pevně (např. CYKY)</t>
  </si>
  <si>
    <t>1314772090</t>
  </si>
  <si>
    <t>Montáž kabelů měděných bez ukončení uložených pevně plných kulatých nebo bezhalogenových (např. CYKY) počtu a průřezu žil 5x16 mm2</t>
  </si>
  <si>
    <t>741122647</t>
  </si>
  <si>
    <t>Montáž kabel Cu plný kulatý žíla 7x1,5 až 2,5 mm2 uložený pevně (např. CYKY)</t>
  </si>
  <si>
    <t>1075873660</t>
  </si>
  <si>
    <t>Montáž kabelů měděných bez ukončení uložených pevně plných kulatých nebo bezhalogenových (např. CYKY) počtu a průřezu žil 7x1,5 až 2,5 mm2</t>
  </si>
  <si>
    <t>741122648</t>
  </si>
  <si>
    <t>Montáž kabel Cu plný kulatý žíla 7x4 mm2 uložený pevně (např. CYKY)</t>
  </si>
  <si>
    <t>2125815134</t>
  </si>
  <si>
    <t>Montáž kabelů měděných bez ukončení uložených pevně plných kulatých nebo bezhalogenových (např. CYKY) počtu a průřezu žil 7x4 mm2</t>
  </si>
  <si>
    <t>741122651</t>
  </si>
  <si>
    <t>Montáž kabel Cu plný kulatý žíla 12x1,5 mm2 uložený pevně (např. CYKY)</t>
  </si>
  <si>
    <t>-484922776</t>
  </si>
  <si>
    <t>Montáž kabelů měděných bez ukončení uložených pevně plných kulatých nebo bezhalogenových (např. CYKY) počtu a průřezu žil 12x1,5 mm2</t>
  </si>
  <si>
    <t>741122652</t>
  </si>
  <si>
    <t>Montáž kabel Cu plný kulatý žíla 12x2,5 až 4 mm2 uložený pevně (např. CYKY)</t>
  </si>
  <si>
    <t>523996177</t>
  </si>
  <si>
    <t>Montáž kabelů měděných bez ukončení uložených pevně plných kulatých nebo bezhalogenových (např. CYKY) počtu a průřezu žil 12x2,5 až 4 mm2</t>
  </si>
  <si>
    <t>741122654</t>
  </si>
  <si>
    <t>Montáž kabel Cu plný kulatý žíla 19x1,5 až 2,5 mm2 uložený pevně (např. CYKY)</t>
  </si>
  <si>
    <t>13617559</t>
  </si>
  <si>
    <t>Montáž kabelů měděných bez ukončení uložených pevně plných kulatých nebo bezhalogenových (např. CYKY) počtu a průřezu žil 19x1,5 až 2,5 mm2</t>
  </si>
  <si>
    <t>741122661</t>
  </si>
  <si>
    <t>Montáž kabel Cu plný kulatý žíla 24x1,5 mm2 uložený pevně (např. CYKY)</t>
  </si>
  <si>
    <t>1964499512</t>
  </si>
  <si>
    <t>Montáž kabelů měděných bez ukončení uložených pevně plných kulatých nebo bezhalogenových (např. CYKY) počtu a průřezu žil 24x1,5 mm2</t>
  </si>
  <si>
    <t>-957387921</t>
  </si>
  <si>
    <t>741130003</t>
  </si>
  <si>
    <t>Ukončení vodič izolovaný do 4 mm2 v rozváděči nebo na přístroji</t>
  </si>
  <si>
    <t>-1774537222</t>
  </si>
  <si>
    <t>Ukončení vodičů izolovaných s označením a zapojením v rozváděči nebo na přístroji, průřezu žíly do 4 mm2</t>
  </si>
  <si>
    <t>741130004</t>
  </si>
  <si>
    <t>Ukončení vodič izolovaný do 6 mm2 v rozváděči nebo na přístroji</t>
  </si>
  <si>
    <t>-561037721</t>
  </si>
  <si>
    <t>Ukončení vodičů izolovaných s označením a zapojením v rozváděči nebo na přístroji, průřezu žíly do 6 mm2</t>
  </si>
  <si>
    <t>741130005</t>
  </si>
  <si>
    <t>Ukončení vodič izolovaný do 10 mm2 v rozváděči nebo na přístroji</t>
  </si>
  <si>
    <t>1894823086</t>
  </si>
  <si>
    <t>Ukončení vodičů izolovaných s označením a zapojením v rozváděči nebo na přístroji, průřezu žíly do 10 mm2</t>
  </si>
  <si>
    <t>741130006</t>
  </si>
  <si>
    <t>Ukončení vodič izolovaný do 16 mm2 v rozváděči nebo na přístroji</t>
  </si>
  <si>
    <t>721465638</t>
  </si>
  <si>
    <t>Ukončení vodičů izolovaných s označením a zapojením v rozváděči nebo na přístroji, průřezu žíly do 16 mm2</t>
  </si>
  <si>
    <t>741320101</t>
  </si>
  <si>
    <t>Montáž jističů jednopólových nn do 25 A bez krytu se zapojením vodičů</t>
  </si>
  <si>
    <t>-2008560749</t>
  </si>
  <si>
    <t>Montáž jističů se zapojením vodičů jednopólových nn do 25 A bez krytu</t>
  </si>
  <si>
    <t>741331081R</t>
  </si>
  <si>
    <t>Montáž koncovky na chráničku pro optický kabel</t>
  </si>
  <si>
    <t>-795959170</t>
  </si>
  <si>
    <t>741811001</t>
  </si>
  <si>
    <t>Kontrola rozvaděč nn manipulační, ovládací nebo reléový</t>
  </si>
  <si>
    <t>Zkoušky a prohlídky rozvodných zařízení kontrola rozváděčů nn, (1 pole) manipulačních, ovládacích nebo reléových</t>
  </si>
  <si>
    <t>741812041</t>
  </si>
  <si>
    <t>Zkouška izolační kabelu ovládacího od 5 do 7 žil</t>
  </si>
  <si>
    <t>874560938</t>
  </si>
  <si>
    <t>Zkoušky vodičů a kabelů izolační kabelu ovládacího od 5 do 7 žil</t>
  </si>
  <si>
    <t>742</t>
  </si>
  <si>
    <t>Elektroinstalace - slaboproud</t>
  </si>
  <si>
    <t>742124005</t>
  </si>
  <si>
    <t>Montáž kabelů datových FTP, UTP, STP ukončení kabelu konektorem</t>
  </si>
  <si>
    <t>1398563314</t>
  </si>
  <si>
    <t>751</t>
  </si>
  <si>
    <t>Vzduchotechnika</t>
  </si>
  <si>
    <t>7</t>
  </si>
  <si>
    <t>751511819</t>
  </si>
  <si>
    <t>Demontáž potrubí plechového skupiny I kruhového s přírubou nebo bez příruby tloušťky plechu 0,8 mm D do 400 mm</t>
  </si>
  <si>
    <t>-2128127520</t>
  </si>
  <si>
    <t>Demontáž potrubí plechového skupiny I kruhového s přírubou nebo bez příruby tloušťky plechu 0,8 mm, průměru do 400 mm</t>
  </si>
  <si>
    <t>601384260</t>
  </si>
  <si>
    <t>98</t>
  </si>
  <si>
    <t>938690003</t>
  </si>
  <si>
    <t>645907364</t>
  </si>
  <si>
    <t>1577065769</t>
  </si>
  <si>
    <t>PS 50 - Vlastní spotřeba</t>
  </si>
  <si>
    <t>03 - Kabeláž</t>
  </si>
  <si>
    <t xml:space="preserve">    997 - Přesun sutě</t>
  </si>
  <si>
    <t>03</t>
  </si>
  <si>
    <t>Kabeláž</t>
  </si>
  <si>
    <t>PS50.1k</t>
  </si>
  <si>
    <t>CYKY-J 5x2,5</t>
  </si>
  <si>
    <t>1572469907</t>
  </si>
  <si>
    <t>22-NA2XS2Y 1x150</t>
  </si>
  <si>
    <t>PS50.2k</t>
  </si>
  <si>
    <t>CYKY-O 3x2,5</t>
  </si>
  <si>
    <t>sada</t>
  </si>
  <si>
    <t>160296258</t>
  </si>
  <si>
    <t>Podružný materiál</t>
  </si>
  <si>
    <t>PS50.3K</t>
  </si>
  <si>
    <t>CYKY-J 7x2,5</t>
  </si>
  <si>
    <t>-1886600820</t>
  </si>
  <si>
    <t>PS50.4k</t>
  </si>
  <si>
    <t>CYKY-J 5x50</t>
  </si>
  <si>
    <t>-1164931447</t>
  </si>
  <si>
    <t>TOS_10</t>
  </si>
  <si>
    <t>TOS úpravy T3 a T4</t>
  </si>
  <si>
    <t>1309582147</t>
  </si>
  <si>
    <t>TOS_11</t>
  </si>
  <si>
    <t>TOS rozváděče VLSP - pole 1-11,K, BSP ČEZ</t>
  </si>
  <si>
    <t>158399398</t>
  </si>
  <si>
    <t>TOS rozváděč VLSP - pole 1</t>
  </si>
  <si>
    <t>TOS_23</t>
  </si>
  <si>
    <t>TOS Spojka</t>
  </si>
  <si>
    <t>189241824</t>
  </si>
  <si>
    <t>-248520473</t>
  </si>
  <si>
    <t>976085411R</t>
  </si>
  <si>
    <t>Vybourání rámů rozváděčů přes 0,6 m2</t>
  </si>
  <si>
    <t>1415908803</t>
  </si>
  <si>
    <t>Vybourání drobných zámečnických a jiných konstrukcí kanalizačních rámů litinových, z rýhovaného plechu nebo betonových včetně poklopů nebo mříží, plochy přes 0,60 m2</t>
  </si>
  <si>
    <t>997</t>
  </si>
  <si>
    <t>Přesun sutě</t>
  </si>
  <si>
    <t>997221665R</t>
  </si>
  <si>
    <t>Poplatek za uložení na skládce (skládkovné) odpadu zařízení kód odpadu 160214</t>
  </si>
  <si>
    <t>t</t>
  </si>
  <si>
    <t>1701586900</t>
  </si>
  <si>
    <t>Poplatek za uložení stavebního odpadu na skládce (skládkovné) asfaltového s dehtem zatříděného do Katalogu odpadů pod kódem 17 03 01</t>
  </si>
  <si>
    <t>-2095402544</t>
  </si>
  <si>
    <t>741210203</t>
  </si>
  <si>
    <t>Montáž rozváděč skříňový nebo panelový dělitelný pole do 400 kg</t>
  </si>
  <si>
    <t>1737471650</t>
  </si>
  <si>
    <t>Montáž rozváděčů skříňových nebo panelových bez zapojení vodičů dělitelných, hmotnosti jednoho pole do 400 kg</t>
  </si>
  <si>
    <t>741210551</t>
  </si>
  <si>
    <t>Montáž rozváděčů pro dozorny a velíny - podstavec pod pole</t>
  </si>
  <si>
    <t>46535001</t>
  </si>
  <si>
    <t>Montáž rozváděčů pro dozorny a velíny bez zapojení vodičů konstrukčních prvků ostatních podstavce pod pole</t>
  </si>
  <si>
    <t>741211853</t>
  </si>
  <si>
    <t>Demontáž rozvodnic kovových volně stojících s krytím do IPx4 plochou přes 1 m2</t>
  </si>
  <si>
    <t>288830177</t>
  </si>
  <si>
    <t>Demontáž rozvodnic kovových, uložených volně stojících (skříňových), krytí do IPx 4, plochy přes 1 m2</t>
  </si>
  <si>
    <t>210020681</t>
  </si>
  <si>
    <t>Montáž konstrukce pro rozvodny z profilů ocelových</t>
  </si>
  <si>
    <t>-689981196</t>
  </si>
  <si>
    <t>Montáž kovových a doplňkových konstrukcí pro rozvodny bez zhotovení z profilů ocelových</t>
  </si>
  <si>
    <t>210070310</t>
  </si>
  <si>
    <t>Montáž vodičů Al holých vedení spojovacího z tyčí do 100x10 mm</t>
  </si>
  <si>
    <t>-487925173</t>
  </si>
  <si>
    <t>Montáž holého spojovacího vedení vodičů spojovacího vedení bez montáže držáků, spojek, podpěr a cínování spojů z hliníkových Al tyčí, rozměrů do 100x10 mm</t>
  </si>
  <si>
    <t>210100001</t>
  </si>
  <si>
    <t>Ukončení vodičů v rozváděči nebo na přístroji včetně zapojení průřezu žíly do 2,5 mm2</t>
  </si>
  <si>
    <t>1630952280</t>
  </si>
  <si>
    <t>Ukončení vodičů izolovaných s označením a zapojením v rozváděči nebo na přístroji průřezu žíly do 2,5 mm2</t>
  </si>
  <si>
    <t>210100002</t>
  </si>
  <si>
    <t>Ukončení vodičů v rozváděči nebo na přístroji včetně zapojení průřezu žíly do 6 mm2</t>
  </si>
  <si>
    <t>-69810043</t>
  </si>
  <si>
    <t>Ukončení vodičů izolovaných s označením a zapojením v rozváděči nebo na přístroji průřezu žíly do 6 mm2</t>
  </si>
  <si>
    <t>210100003</t>
  </si>
  <si>
    <t>Ukončení vodičů v rozváděči nebo na přístroji včetně zapojení průřezu žíly do 16 mm2</t>
  </si>
  <si>
    <t>-1091074733</t>
  </si>
  <si>
    <t>Ukončení vodičů izolovaných s označením a zapojením v rozváděči nebo na přístroji průřezu žíly do 16 mm2</t>
  </si>
  <si>
    <t>210100004</t>
  </si>
  <si>
    <t>Ukončení vodičů v rozváděči nebo na přístroji včetně zapojení průřezu žíly do 25 mm2</t>
  </si>
  <si>
    <t>268504645</t>
  </si>
  <si>
    <t>Ukončení vodičů izolovaných s označením a zapojením v rozváděči nebo na přístroji průřezu žíly do 25 mm2</t>
  </si>
  <si>
    <t>210100006</t>
  </si>
  <si>
    <t>Ukončení vodičů v rozváděči nebo na přístroji včetně zapojení průřezu žíly do 50 mm2</t>
  </si>
  <si>
    <t>-616557736</t>
  </si>
  <si>
    <t>Ukončení vodičů izolovaných s označením a zapojením v rozváděči nebo na přístroji průřezu žíly do 50 mm2</t>
  </si>
  <si>
    <t>210100009</t>
  </si>
  <si>
    <t>Ukončení vodičů v rozváděči nebo na přístroji včetně zapojení průřezu žíly do 120 mm2</t>
  </si>
  <si>
    <t>1756136502</t>
  </si>
  <si>
    <t>Ukončení vodičů izolovaných s označením a zapojením v rozváděči nebo na přístroji průřezu žíly do 120 mm2</t>
  </si>
  <si>
    <t>210100010</t>
  </si>
  <si>
    <t>Ukončení vodičů v rozváděči nebo na přístroji včetně zapojení průřezu žíly do 150 mm2</t>
  </si>
  <si>
    <t>-772702266</t>
  </si>
  <si>
    <t>Ukončení vodičů izolovaných s označením a zapojením v rozváděči nebo na přístroji průřezu žíly do 150 mm2</t>
  </si>
  <si>
    <t>210100012</t>
  </si>
  <si>
    <t>Ukončení vodičů v rozváděči nebo na přístroji včetně zapojení průřezu žíly do 240 mm2</t>
  </si>
  <si>
    <t>-1430570671</t>
  </si>
  <si>
    <t>Ukončení vodičů izolovaných s označením a zapojením v rozváděči nebo na přístroji průřezu žíly do 240 mm2</t>
  </si>
  <si>
    <t>210100013</t>
  </si>
  <si>
    <t>Ukončení vodičů v rozváděči nebo na přístroji včetně zapojení průřezu žíly do 4 mm2</t>
  </si>
  <si>
    <t>-43067070</t>
  </si>
  <si>
    <t>Ukončení vodičů izolovaných s označením a zapojením v rozváděči nebo na přístroji průřezu žíly do 4 mm2</t>
  </si>
  <si>
    <t>210100014</t>
  </si>
  <si>
    <t>Ukončení vodičů v rozváděči nebo na přístroji včetně zapojení průřezu žíly do 10 mm2</t>
  </si>
  <si>
    <t>635394642</t>
  </si>
  <si>
    <t>Ukončení vodičů izolovaných s označením a zapojením v rozváděči nebo na přístroji průřezu žíly do 10 mm2</t>
  </si>
  <si>
    <t>210170122</t>
  </si>
  <si>
    <t>Montáž transformátorů třífázových nn v krytu 1xprimár - 1xsekundár do 1000 VA se zapojením vodičů</t>
  </si>
  <si>
    <t>-438974633</t>
  </si>
  <si>
    <t>Montáž třífázových transformátorů nn se zapojením vodičů v krytu 1x primár - 1x sekundár do 1000 VA</t>
  </si>
  <si>
    <t>-1606395759</t>
  </si>
  <si>
    <t>-390776395</t>
  </si>
  <si>
    <t>210280103</t>
  </si>
  <si>
    <t>Kontrola rozváděčů nn silových hmotnosti přes 300 do 400 kg</t>
  </si>
  <si>
    <t>-1079195287</t>
  </si>
  <si>
    <t>Zkoušky a prohlídky rozvodných zařízení kontrola rozváděčů nn, (1 pole) silových, hmotnosti přes 300 do 400 kg</t>
  </si>
  <si>
    <t>1777293519</t>
  </si>
  <si>
    <t>210280531</t>
  </si>
  <si>
    <t>Uvedení do provozu transformátoru suchého otevřeného 6 a 10/0,4 kV</t>
  </si>
  <si>
    <t>-533521623</t>
  </si>
  <si>
    <t>Zkoušky a prohlídky elektrických přístrojů uvedení do provozu transformátoru suchého otevřeného 6 a 10/0,4 kV</t>
  </si>
  <si>
    <t>210812011</t>
  </si>
  <si>
    <t>Montáž kabelu Cu plného nebo laněného do 1 kV žíly 3x1,5 až 6 mm2 (např. CYKY) bez ukončení uloženého volně nebo v liště</t>
  </si>
  <si>
    <t>2031034170</t>
  </si>
  <si>
    <t>Montáž izolovaných kabelů měděných do 1 kV bez ukončení plných nebo laněných kulatých (např. CYKY, CHKE-R) uložených volně nebo v liště počtu a průřezu žil 3x1,5 až 6 mm2</t>
  </si>
  <si>
    <t>210812061</t>
  </si>
  <si>
    <t>Montáž kabelu Cu plného nebo laněného do 1 kV žíly 5x1,5 až 2,5 mm2 (např. CYKY) bez ukončení uloženého volně nebo v liště</t>
  </si>
  <si>
    <t>-976203410</t>
  </si>
  <si>
    <t>Montáž izolovaných kabelů měděných do 1 kV bez ukončení plných nebo laněných kulatých (např. CYKY, CHKE-R) uložených volně nebo v liště počtu a průřezu žil 5x1,5 až 2,5 mm2</t>
  </si>
  <si>
    <t>210812071</t>
  </si>
  <si>
    <t>Montáž kabelu Cu plného nebo laněného do 1 kV žíly 7x1,5až 2,5 mm2 (např. CYKY) bez ukončení uloženého volně nebo v liště</t>
  </si>
  <si>
    <t>-1633457257</t>
  </si>
  <si>
    <t>Montáž izolovaných kabelů měděných do 1 kV bez ukončení plných nebo laněných kulatých (např. CYKY, CHKE-R) uložených volně nebo v liště počtu a průřezu žil 7x1,5 až 2,5 mm2</t>
  </si>
  <si>
    <t>210813041</t>
  </si>
  <si>
    <t>Montáž kabelu Cu plného nebo laněného do 1 kV žíly 4x50 mm2 (např. CYKY) bez ukončení uloženého pevně</t>
  </si>
  <si>
    <t>1117728400</t>
  </si>
  <si>
    <t>Montáž izolovaných kabelů měděných do 1 kV bez ukončení plných nebo laněných kulatých (např. CYKY, CHKE-R) uložených pevně počtu a průřezu žil 4x50 mm2</t>
  </si>
  <si>
    <t>218020731</t>
  </si>
  <si>
    <t>Demontáž konstrukce krytů z orámovaného plechu</t>
  </si>
  <si>
    <t>1742365490</t>
  </si>
  <si>
    <t>Demontáž kovových a doplňkových konstrukcí krytů z orámovaného plechu</t>
  </si>
  <si>
    <t>218100001</t>
  </si>
  <si>
    <t>Odpojení vodičů z rozváděče nebo přístroje průřezu žíly do 2,5 mm2</t>
  </si>
  <si>
    <t>635171577</t>
  </si>
  <si>
    <t>Odpojení vodičů izolovaných z rozváděče nebo přístroje průřezu žíly do 2,5 mm2</t>
  </si>
  <si>
    <t>218100002</t>
  </si>
  <si>
    <t>Odpojení vodičů z rozváděče nebo přístroje průřezu žíly do 6 mm2</t>
  </si>
  <si>
    <t>1963246813</t>
  </si>
  <si>
    <t>Odpojení vodičů izolovaných z rozváděče nebo přístroje průřezu žíly do 6 mm2</t>
  </si>
  <si>
    <t>218100003</t>
  </si>
  <si>
    <t>Odpojení vodičů z rozváděče nebo přístroje průřezu žíly do 16 mm2</t>
  </si>
  <si>
    <t>1725442206</t>
  </si>
  <si>
    <t>Odpojení vodičů izolovaných z rozváděče nebo přístroje průřezu žíly do 16 mm2</t>
  </si>
  <si>
    <t>218100004</t>
  </si>
  <si>
    <t>Odpojení vodičů z rozváděče nebo přístroje průřezu žíly do 25 mm2</t>
  </si>
  <si>
    <t>-1508896198</t>
  </si>
  <si>
    <t>Odpojení vodičů izolovaných z rozváděče nebo přístroje průřezu žíly do 25 mm2</t>
  </si>
  <si>
    <t>218100006</t>
  </si>
  <si>
    <t>Odpojení vodičů z rozváděče nebo přístroje průřezu žíly do 50 mm2</t>
  </si>
  <si>
    <t>-560590205</t>
  </si>
  <si>
    <t>Odpojení vodičů izolovaných z rozváděče nebo přístroje průřezu žíly do 50 mm2</t>
  </si>
  <si>
    <t>218100009</t>
  </si>
  <si>
    <t>Odpojení vodičů z rozváděče nebo přístroje průřezu žíly do 120 mm2</t>
  </si>
  <si>
    <t>592789747</t>
  </si>
  <si>
    <t>Odpojení vodičů izolovaných z rozváděče nebo přístroje průřezu žíly do 120 mm2</t>
  </si>
  <si>
    <t>218100010</t>
  </si>
  <si>
    <t>Odpojení vodičů z rozváděče nebo přístroje průřezu žíly do 150 mm2</t>
  </si>
  <si>
    <t>1367784206</t>
  </si>
  <si>
    <t>Odpojení vodičů izolovaných z rozváděče nebo přístroje průřezu žíly do 150 mm2</t>
  </si>
  <si>
    <t>218100012</t>
  </si>
  <si>
    <t>Odpojení vodičů z rozváděče nebo přístroje průřezu žíly do 240 mm2</t>
  </si>
  <si>
    <t>1061063852</t>
  </si>
  <si>
    <t>Odpojení vodičů izolovaných z rozváděče nebo přístroje průřezu žíly do 240 mm2</t>
  </si>
  <si>
    <t>218100013</t>
  </si>
  <si>
    <t>Odpojení vodičů z rozváděče nebo přístroje průřezu žíly do 4 mm2</t>
  </si>
  <si>
    <t>-1646320145</t>
  </si>
  <si>
    <t>Odpojení vodičů izolovaných z rozváděče nebo přístroje průřezu žíly do 4 mm2</t>
  </si>
  <si>
    <t>218100014</t>
  </si>
  <si>
    <t>Odpojení vodičů z rozváděče nebo přístroje průřezu žíly do 10 mm2</t>
  </si>
  <si>
    <t>310639010</t>
  </si>
  <si>
    <t>Odpojení vodičů izolovaných z rozváděče nebo přístroje průřezu žíly do 10 mm2</t>
  </si>
  <si>
    <t>218171002</t>
  </si>
  <si>
    <t>Demontáž transformátorů třífázových nn od 5 kVA do 300 kg bez odpojení vodičů</t>
  </si>
  <si>
    <t>1417724103</t>
  </si>
  <si>
    <t>Demontáž třífázových transformátorů nn bez odpojení vodičů výkonu od 5 kVA, hmotnosti do 300 kg</t>
  </si>
  <si>
    <t>460742143R</t>
  </si>
  <si>
    <t>Osazení kabelových prostupů z trub plastových do otvoru ve zdivu průměru přes 20 do 60 cm</t>
  </si>
  <si>
    <t>-1187617237</t>
  </si>
  <si>
    <t>Osazení kabelových prostupů včetně utěsnění a spárování z trub plastových do otvoru ve zdivu včetně vybourání, zazdění a začištění, vnitřního průměru přes 20 do 30 cm</t>
  </si>
  <si>
    <t>-1124700285</t>
  </si>
  <si>
    <t>469973135R</t>
  </si>
  <si>
    <t>Poplatek za uložení na skládce (skládkovné) stavebního odpadu z izolačních materiálů kód odpadu 16 02 14</t>
  </si>
  <si>
    <t>-269354538</t>
  </si>
  <si>
    <t>-828922146</t>
  </si>
  <si>
    <t>-895252868</t>
  </si>
  <si>
    <t>1677147055</t>
  </si>
  <si>
    <t>400901546</t>
  </si>
  <si>
    <t>SO 200 - Demolice</t>
  </si>
  <si>
    <t>HSV - Práce a dodávky HSV</t>
  </si>
  <si>
    <t xml:space="preserve">    1 - Zemní práce</t>
  </si>
  <si>
    <t xml:space="preserve">    5 - Komunikace pozemní</t>
  </si>
  <si>
    <t xml:space="preserve">    767 - Konstrukce zámečnické</t>
  </si>
  <si>
    <t>Práce a dodávky HSV</t>
  </si>
  <si>
    <t>Zemní práce</t>
  </si>
  <si>
    <t>129951121</t>
  </si>
  <si>
    <t>Bourání zdiva z betonu prostého neprokládaného v odkopávkách nebo prokopávkách strojně</t>
  </si>
  <si>
    <t>m3</t>
  </si>
  <si>
    <t>846177678</t>
  </si>
  <si>
    <t>Bourání konstrukcí v odkopávkách a prokopávkách strojně s přemístěním suti na hromady na vzdálenost do 20 m nebo s naložením na dopravní prostředek z betonu prostého neprokládaného</t>
  </si>
  <si>
    <t>Komunikace pozemní</t>
  </si>
  <si>
    <t>564730101</t>
  </si>
  <si>
    <t>Podklad z kameniva hrubého drceného vel. 16-32 mm plochy do 100 m2 tl 100 mm</t>
  </si>
  <si>
    <t>-671077679</t>
  </si>
  <si>
    <t>Podklad nebo kryt z kameniva hrubého drceného vel. 16-32 mm s rozprostřením a zhutněním plochy jednotlivě do 100 m2, po zhutnění tl. 100 mm</t>
  </si>
  <si>
    <t>58343930</t>
  </si>
  <si>
    <t>kamenivo drcené hrubé frakce 16/32</t>
  </si>
  <si>
    <t>128</t>
  </si>
  <si>
    <t>1385888738</t>
  </si>
  <si>
    <t>564861011</t>
  </si>
  <si>
    <t>Podklad ze štěrkodrtě ŠD plochy do 100 m2 tl 200 mm</t>
  </si>
  <si>
    <t>-408287216</t>
  </si>
  <si>
    <t>Podklad ze štěrkodrti ŠD s rozprostřením a zhutněním plochy jednotlivě do 100 m2, po zhutnění tl. 200 mm</t>
  </si>
  <si>
    <t>58344003</t>
  </si>
  <si>
    <t>kamenivo drcené hrubé frakce 63/125</t>
  </si>
  <si>
    <t>224419162</t>
  </si>
  <si>
    <t>08211321</t>
  </si>
  <si>
    <t>voda pitná pro ostatní odběratele</t>
  </si>
  <si>
    <t>1960073971</t>
  </si>
  <si>
    <t>582126115</t>
  </si>
  <si>
    <t>Kryt cementobetonový vyztužený letišť tl 150 mm</t>
  </si>
  <si>
    <t>1022656177</t>
  </si>
  <si>
    <t>Kryt cementobetonový vyztužený letištních ploch skupiny L tl. 150 mm</t>
  </si>
  <si>
    <t>962052211</t>
  </si>
  <si>
    <t>Bourání zdiva nadzákladového ze ŽB přes 1 m3</t>
  </si>
  <si>
    <t>-607092155</t>
  </si>
  <si>
    <t>Bourání zdiva železobetonového nadzákladového, objemu přes 1 m3</t>
  </si>
  <si>
    <t>997002511</t>
  </si>
  <si>
    <t>Vodorovné přemístění suti a vybouraných hmot bez naložení ale se složením a urovnáním do 1 km</t>
  </si>
  <si>
    <t>1088201926</t>
  </si>
  <si>
    <t>Vodorovné přemístění suti a vybouraných hmot bez naložení, se složením a hrubým urovnáním na vzdálenost do 1 km</t>
  </si>
  <si>
    <t>997002611</t>
  </si>
  <si>
    <t>Nakládání suti a vybouraných hmot</t>
  </si>
  <si>
    <t>-2085393636</t>
  </si>
  <si>
    <t>Nakládání suti a vybouraných hmot na dopravní prostředek pro vodorovné přemístění</t>
  </si>
  <si>
    <t>997013601</t>
  </si>
  <si>
    <t>Poplatek za uložení na skládce (skládkovné) stavebního odpadu betonového kód odpadu 17 01 01</t>
  </si>
  <si>
    <t>-1833021878</t>
  </si>
  <si>
    <t>Poplatek za uložení stavebního odpadu na skládce (skládkovné) z prostého betonu zatříděného do Katalogu odpadů pod kódem 17 01 01</t>
  </si>
  <si>
    <t>997013609</t>
  </si>
  <si>
    <t>Poplatek za uložení na skládce (skládkovné) stavebního odpadu ze směsí nebo oddělených frakcí betonu, cihel a keramických výrobků kód odpadu 17 01 07</t>
  </si>
  <si>
    <t>-925836073</t>
  </si>
  <si>
    <t>Poplatek za uložení stavebního odpadu na skládce (skládkovné) ze směsí nebo oddělených frakcí betonu, cihel a keramických výrobků zatříděného do Katalogu odpadů pod kódem 17 01 07</t>
  </si>
  <si>
    <t>767</t>
  </si>
  <si>
    <t>Konstrukce zámečnické</t>
  </si>
  <si>
    <t>767996701</t>
  </si>
  <si>
    <t>Demontáž atypických zámečnických konstrukcí řezáním hm jednotlivých dílů do 50 kg</t>
  </si>
  <si>
    <t>-801625563</t>
  </si>
  <si>
    <t>Demontáž ostatních zámečnických konstrukcí řezáním o hmotnosti jednotlivých dílů do 50 kg</t>
  </si>
  <si>
    <t>469973118R</t>
  </si>
  <si>
    <t>Poplatek za uložení na skládce (skládkovné) odpadu 17 04 09 výzisk</t>
  </si>
  <si>
    <t>-764107188</t>
  </si>
  <si>
    <t>Poplatek za uložení na skládce (skládkovné) odpadu 17 04 05 Výzisk</t>
  </si>
  <si>
    <t>-2144419984</t>
  </si>
  <si>
    <t>SO 340 - Vnější osvětlení</t>
  </si>
  <si>
    <t xml:space="preserve">    727 - Zdravotechnika - požární ochrana</t>
  </si>
  <si>
    <t>D-2-340-06</t>
  </si>
  <si>
    <t>TOS Svítidla</t>
  </si>
  <si>
    <t>1748211694</t>
  </si>
  <si>
    <t>D-2-340-07</t>
  </si>
  <si>
    <t>TOS Stožáry a Výložníky</t>
  </si>
  <si>
    <t>899954744</t>
  </si>
  <si>
    <t>984064140</t>
  </si>
  <si>
    <t>038.1</t>
  </si>
  <si>
    <t>DIN lišta 15x35mm</t>
  </si>
  <si>
    <t>677327001</t>
  </si>
  <si>
    <t>039.1</t>
  </si>
  <si>
    <t>Kabelová svorka UT2.5 - šedá</t>
  </si>
  <si>
    <t>469026560</t>
  </si>
  <si>
    <t>040.1</t>
  </si>
  <si>
    <t>Zásuvný můstek - svorka UT 2.5 Pro 2ks svorek</t>
  </si>
  <si>
    <t>226232196</t>
  </si>
  <si>
    <t>041.1</t>
  </si>
  <si>
    <t>Zásuvný můstek - svorka UT 2.5 Pro 3ks svorek</t>
  </si>
  <si>
    <t>-1030897904</t>
  </si>
  <si>
    <t>042.1</t>
  </si>
  <si>
    <t>Zakončovací kryt - svorka UT 2.5</t>
  </si>
  <si>
    <t>1674764465</t>
  </si>
  <si>
    <t>043.1</t>
  </si>
  <si>
    <t>Rozbočovací můstek Modrá</t>
  </si>
  <si>
    <t>618054587</t>
  </si>
  <si>
    <t>044.1</t>
  </si>
  <si>
    <t>Rozbočovací můstek Žlutozelená</t>
  </si>
  <si>
    <t>-1844058954</t>
  </si>
  <si>
    <t>045.1</t>
  </si>
  <si>
    <t>Zarážka na DIN lištu</t>
  </si>
  <si>
    <t>962688731</t>
  </si>
  <si>
    <t>046.1</t>
  </si>
  <si>
    <t>Kabelová chránička KF 09040 BA</t>
  </si>
  <si>
    <t>-1798839292</t>
  </si>
  <si>
    <t>047.1</t>
  </si>
  <si>
    <t>Trubka ohebná - husí krk Trubka ohebná, ϕ25mm</t>
  </si>
  <si>
    <t>-1901440593</t>
  </si>
  <si>
    <t>048.1</t>
  </si>
  <si>
    <t>Kabelový štítek PE 40x16mm (barva přírodní)</t>
  </si>
  <si>
    <t>1132333031</t>
  </si>
  <si>
    <t>049.1</t>
  </si>
  <si>
    <t>Svorka Drát - Páska</t>
  </si>
  <si>
    <t>1132929550</t>
  </si>
  <si>
    <t>050.1</t>
  </si>
  <si>
    <t>Svorka zemnícího drátu</t>
  </si>
  <si>
    <t>1182259422</t>
  </si>
  <si>
    <t>051.1</t>
  </si>
  <si>
    <t>Zemnící drát Fezn ϕ10mm</t>
  </si>
  <si>
    <t>-196010319</t>
  </si>
  <si>
    <t>052.1</t>
  </si>
  <si>
    <t>SONAP příchytka ke kab. Žebříku</t>
  </si>
  <si>
    <t>2074094414</t>
  </si>
  <si>
    <t>053.1</t>
  </si>
  <si>
    <t>Drobný materiál</t>
  </si>
  <si>
    <t>-1200650486</t>
  </si>
  <si>
    <t>Výstražná fólie, červená, šířka 22 cm</t>
  </si>
  <si>
    <t>1171857880</t>
  </si>
  <si>
    <t>Kabelová svorka UT10 - žlutozelená</t>
  </si>
  <si>
    <t>-832835718</t>
  </si>
  <si>
    <t>Zásuvný můstek - svorka UT 10</t>
  </si>
  <si>
    <t>js</t>
  </si>
  <si>
    <t>-1178901280</t>
  </si>
  <si>
    <t>Svodič přepětí DA-320-LED</t>
  </si>
  <si>
    <t>183054185</t>
  </si>
  <si>
    <t>Vodič CYA 16 žlutozelená</t>
  </si>
  <si>
    <t>1235848327</t>
  </si>
  <si>
    <t>60.1</t>
  </si>
  <si>
    <t>Beton C20/25</t>
  </si>
  <si>
    <t>1854817893</t>
  </si>
  <si>
    <t>Montážní pěna protipožární</t>
  </si>
  <si>
    <t>1015893479</t>
  </si>
  <si>
    <t>Sádra bílá</t>
  </si>
  <si>
    <t>-1094915833</t>
  </si>
  <si>
    <t>Barva fasádní šedá dle BSP</t>
  </si>
  <si>
    <t>1055496456</t>
  </si>
  <si>
    <t>054.1</t>
  </si>
  <si>
    <t>CYKY-J 3x1,5</t>
  </si>
  <si>
    <t>391126493</t>
  </si>
  <si>
    <t>CYKY-J 3x4</t>
  </si>
  <si>
    <t>-1107788618</t>
  </si>
  <si>
    <t>-468195754</t>
  </si>
  <si>
    <t>210204011</t>
  </si>
  <si>
    <t>Montáž stožárů osvětlení ocelových samostatně stojících délky do 12 m</t>
  </si>
  <si>
    <t>-548206431</t>
  </si>
  <si>
    <t>Montáž stožárů osvětlení samostatně stojících ocelových, délky do 12 m</t>
  </si>
  <si>
    <t>210204011R</t>
  </si>
  <si>
    <t>Demontáž stožárů osvětlení ocelových samostatně stojících délky do 12 m</t>
  </si>
  <si>
    <t>1724046868</t>
  </si>
  <si>
    <t>210204100</t>
  </si>
  <si>
    <t>Montáž výložníků osvětlení jednoramenných nástěnných hmotnosti do 35 kg</t>
  </si>
  <si>
    <t>1426361748</t>
  </si>
  <si>
    <t>Montáž výložníků osvětlení jednoramenných nástěnných, hmotnosti do 35 kg</t>
  </si>
  <si>
    <t>210204103</t>
  </si>
  <si>
    <t>Montáž výložníků osvětlení jednoramenných sloupových hmotnosti do 35 kg</t>
  </si>
  <si>
    <t>771543488</t>
  </si>
  <si>
    <t>Montáž výložníků osvětlení jednoramenných sloupových, hmotnosti do 35 kg</t>
  </si>
  <si>
    <t>210204105</t>
  </si>
  <si>
    <t>Montáž výložníků osvětlení dvouramenných sloupových hmotnosti do 70 kg</t>
  </si>
  <si>
    <t>-1002894844</t>
  </si>
  <si>
    <t>Montáž výložníků osvětlení dvouramenných sloupových, hmotnosti do 70 kg</t>
  </si>
  <si>
    <t>210204201R</t>
  </si>
  <si>
    <t>Montáž elektrovýzbroje stožárů osvětlení 1 okruh</t>
  </si>
  <si>
    <t>-899261841</t>
  </si>
  <si>
    <t>210220021</t>
  </si>
  <si>
    <t>Montáž uzemňovacího vedení vodičů FeZn pomocí svorek v zemi páskou do 120 mm2 v průmyslové výstavbě</t>
  </si>
  <si>
    <t>181489748</t>
  </si>
  <si>
    <t>Montáž uzemňovacího vedení s upevněním, propojením a připojením pomocí svorek v zemi s izolací spojů vodičů FeZn páskou průřezu do 120 mm2 v průmyslové výstavbě</t>
  </si>
  <si>
    <t>210220301</t>
  </si>
  <si>
    <t>Montáž svorek hromosvodných se 2 šrouby</t>
  </si>
  <si>
    <t>-1200161938</t>
  </si>
  <si>
    <t>Montáž hromosvodného vedení svorek se 2 šrouby</t>
  </si>
  <si>
    <t>210220302</t>
  </si>
  <si>
    <t>Montáž svorek hromosvodných se 3 a více šrouby</t>
  </si>
  <si>
    <t>952944150</t>
  </si>
  <si>
    <t>Montáž hromosvodného vedení svorek se 3 a více šrouby</t>
  </si>
  <si>
    <t>210280002</t>
  </si>
  <si>
    <t>Zkoušky a prohlídky el rozvodů a zařízení celková prohlídka pro objem montážních prací přes 100 do 500 tis Kč</t>
  </si>
  <si>
    <t>1058068256</t>
  </si>
  <si>
    <t>Zkoušky a prohlídky elektrických rozvodů a zařízení celková prohlídka, zkoušení, měření a vyhotovení revizní zprávy pro objem montážních prací přes 100 do 500 tisíc Kč</t>
  </si>
  <si>
    <t>210280711</t>
  </si>
  <si>
    <t>Měření izolačního stavu svítidel na pracovišti do 200 svítidel</t>
  </si>
  <si>
    <t>soubor</t>
  </si>
  <si>
    <t>-1483216477</t>
  </si>
  <si>
    <t>Zkoušky a prohlídky osvětlovacího zařízení měření izolačního stavu svítidel na pracovišti do 200 svítidel</t>
  </si>
  <si>
    <t>210280712</t>
  </si>
  <si>
    <t>Měření intenzity osvětlení na pracovišti do 50 svítidel</t>
  </si>
  <si>
    <t>275677207</t>
  </si>
  <si>
    <t>Zkoušky a prohlídky osvětlovacího zařízení měření intenzity osvětlení</t>
  </si>
  <si>
    <t>210293011</t>
  </si>
  <si>
    <t>Nátěry svodových vodičů včetně podpěr a svorek hromosvodů</t>
  </si>
  <si>
    <t>-713430684</t>
  </si>
  <si>
    <t>Údržba hromosvodů nátěry částí hromosvodných zařízení (odrezivění, očistění, základní a vrchní nátěr) svodových vodičů včetně podpěr a svorek</t>
  </si>
  <si>
    <t>210800411</t>
  </si>
  <si>
    <t>Montáž vodiče Cu izolovaného plného nebo laněného s PVC pláštěm do 1 kV žíla 0,15 až 16 mm2 zataženého (např. CY, CHAH-V) bez ukončení</t>
  </si>
  <si>
    <t>400872343</t>
  </si>
  <si>
    <t>Montáž izolovaných vodičů měděných do 1 kV bez ukončení uložených v trubkách nebo lištách zatažených plných nebo laněných s PVC pláštěm, bezhalogenových, ohniodolných (např. CY, CHAH-V) průřezu žíly 0,5 až 16 mm2</t>
  </si>
  <si>
    <t>210813011</t>
  </si>
  <si>
    <t>Montáž kabelu Cu plného nebo laněného do 1 kV žíly 3x1,5 až 6 mm2 (např. CYKY) bez ukončení uloženého pevně</t>
  </si>
  <si>
    <t>503124856</t>
  </si>
  <si>
    <t>Montáž izolovaných kabelů měděných do 1 kV bez ukončení plných nebo laněných kulatých (např. CYKY, CHKE-R) uložených pevně počtu a průřezu žil 3x1,5 až 6 mm2</t>
  </si>
  <si>
    <t>210900621r</t>
  </si>
  <si>
    <t>Demontáž vodičů Al izolovaných plných nebo laněných žíla 16 až 35 mm2 (např. AY, AYY) bez ukončení uložených pevně</t>
  </si>
  <si>
    <t>-1367735832</t>
  </si>
  <si>
    <t>210950001</t>
  </si>
  <si>
    <t>Odjutování a očištění kabelů do průřezu 300 mm</t>
  </si>
  <si>
    <t>741202334</t>
  </si>
  <si>
    <t>Ostatní práce při montáži vodičů, šňůr a kabelů odjutování a očištění kabelů do průřezu 300 mm</t>
  </si>
  <si>
    <t>210950101</t>
  </si>
  <si>
    <t>-151802761</t>
  </si>
  <si>
    <t>460671112</t>
  </si>
  <si>
    <t>Výstražná fólie pro krytí kabelů šířky přes 20 do 25 cm</t>
  </si>
  <si>
    <t>-1736500847</t>
  </si>
  <si>
    <t>Výstražné prvky pro krytí kabelů včetně vyrovnání povrchu rýhy, rozvinutí a uložení fólie, šířky přes 20 do 25 cm</t>
  </si>
  <si>
    <t>460010024</t>
  </si>
  <si>
    <t>Vytyčení trasy vedení kabelového podzemního v zastavěném prostoru</t>
  </si>
  <si>
    <t>km</t>
  </si>
  <si>
    <t>1184620180</t>
  </si>
  <si>
    <t>Vytyčení trasy vedení kabelového (podzemního) v zastavěném prostoru</t>
  </si>
  <si>
    <t>460791212</t>
  </si>
  <si>
    <t>Montáž trubek ochranných plastových uložených volně do rýhy ohebných přes 32 do 50 mm</t>
  </si>
  <si>
    <t>1194304838</t>
  </si>
  <si>
    <t>Montáž trubek ochranných uložených volně do rýhy plastových ohebných, vnitřního průměru přes 32 do 50 mm</t>
  </si>
  <si>
    <t>727</t>
  </si>
  <si>
    <t>Zdravotechnika - požární ochrana</t>
  </si>
  <si>
    <t>727222003</t>
  </si>
  <si>
    <t>Protipožární manžeta prostupu plastového potrubí bez izolace D 50 mm stěnou tl 100 mm požární odolnost EI 90</t>
  </si>
  <si>
    <t>-646421675</t>
  </si>
  <si>
    <t>Protipožární ochranné manžety plastového potrubí prostup stěnou tloušťky 100 mm požární odolnost EI 90 D 50</t>
  </si>
  <si>
    <t>1113338094</t>
  </si>
  <si>
    <t>741112353</t>
  </si>
  <si>
    <t>Otevření nebo uzavření krabice pancéřové víčkem na 4 šrouby</t>
  </si>
  <si>
    <t>1380894632</t>
  </si>
  <si>
    <t>Montáž krabic pancéřových bez napojení na trubky a lišty a demontáže a montáže víčka otevření nebo uzavření krabic víčkem na 4 šrouby</t>
  </si>
  <si>
    <t>741372153</t>
  </si>
  <si>
    <t>Montáž svítidlo LED průmyslové přisazené nástěnné se zapojením vodičů</t>
  </si>
  <si>
    <t>1087031515</t>
  </si>
  <si>
    <t>Montáž svítidel s integrovaným zdrojem LED se zapojením vodičů průmyslových přisazených nástěnných</t>
  </si>
  <si>
    <t>741372801</t>
  </si>
  <si>
    <t>Demontáž svítidla průmyslového výbojkového přisazeného 1 zdroj bez zachování funkčnosti</t>
  </si>
  <si>
    <t>-2066183028</t>
  </si>
  <si>
    <t>Demontáž svítidel bez zachování funkčnosti (do suti) průmyslových výbojkových přisazených 1 zdroj</t>
  </si>
  <si>
    <t>741372833</t>
  </si>
  <si>
    <t>Demontáž svítidla průmyslového výbojkového venkovního na stožáru přes 3 m bez zachování funkčnosti</t>
  </si>
  <si>
    <t>-1733020152</t>
  </si>
  <si>
    <t>Demontáž svítidel bez zachování funkčnosti (do suti) průmyslových výbojkových venkovních na stožáru přes 3 m</t>
  </si>
  <si>
    <t>741373002</t>
  </si>
  <si>
    <t>Montáž svítidlo výbojkové průmyslové stropní na výložník</t>
  </si>
  <si>
    <t>1533772839</t>
  </si>
  <si>
    <t>Montáž svítidel výbojkových se zapojením vodičů průmyslových nebo venkovních na výložník</t>
  </si>
  <si>
    <t>767425412R</t>
  </si>
  <si>
    <t>zapravení fasády po provedení připojení svítidel s plošinou</t>
  </si>
  <si>
    <t>-773648441</t>
  </si>
  <si>
    <t>221560138</t>
  </si>
  <si>
    <t>-134697884</t>
  </si>
  <si>
    <t>838633911</t>
  </si>
  <si>
    <t>SO 353 - Zemní práce pro uzemnění</t>
  </si>
  <si>
    <t xml:space="preserve">    58-M - Revize vyhrazených technických zařízení</t>
  </si>
  <si>
    <t xml:space="preserve">    3 - Svislé a kompletní konstrukce</t>
  </si>
  <si>
    <t xml:space="preserve">    8 - Trubní vedení</t>
  </si>
  <si>
    <t>VRN - Vedlejší rozpočtové náklady</t>
  </si>
  <si>
    <t xml:space="preserve">    VRN4 - Inženýrská činnost</t>
  </si>
  <si>
    <t>01</t>
  </si>
  <si>
    <t>Zemnící tyč délka 2 m, průměr 25 mm</t>
  </si>
  <si>
    <t>-445946266</t>
  </si>
  <si>
    <t>02.2</t>
  </si>
  <si>
    <t>Zemnící jímka</t>
  </si>
  <si>
    <t>848569970</t>
  </si>
  <si>
    <t>Zemnící pásek pro zemnící síť a ekvipotencionální práh FeZn 30x4 mm</t>
  </si>
  <si>
    <t>1945285287</t>
  </si>
  <si>
    <t>04</t>
  </si>
  <si>
    <t>Asfaltový lak ALIT</t>
  </si>
  <si>
    <t>-513866410</t>
  </si>
  <si>
    <t>05</t>
  </si>
  <si>
    <t>Asfaltový hydroizolační pás</t>
  </si>
  <si>
    <t>805121237</t>
  </si>
  <si>
    <t>06</t>
  </si>
  <si>
    <t>syntetická základní barva na kov</t>
  </si>
  <si>
    <t>1567126990</t>
  </si>
  <si>
    <t>07</t>
  </si>
  <si>
    <t>Ředidlo S 6005</t>
  </si>
  <si>
    <t>l</t>
  </si>
  <si>
    <t>-1646157912</t>
  </si>
  <si>
    <t>08</t>
  </si>
  <si>
    <t>Vrchní venkovní univerzální krycí barva na kov0,6l; ředitelná ředidlem S 6006, odstín zelená 5300, Industrol, S2013/5300</t>
  </si>
  <si>
    <t>57884235</t>
  </si>
  <si>
    <t>09</t>
  </si>
  <si>
    <t>Vrchní venkovní univerzální krycí barva na kov0,6l; ředitelná ředidlem S 6006, odstín žlutá 6200, Industrol, S2013/6200</t>
  </si>
  <si>
    <t>1005739409</t>
  </si>
  <si>
    <t>S 6006</t>
  </si>
  <si>
    <t>164371289</t>
  </si>
  <si>
    <t>Plech ocelový, tl. 1 mm</t>
  </si>
  <si>
    <t>1264806401</t>
  </si>
  <si>
    <t>1745238928</t>
  </si>
  <si>
    <t>13.1</t>
  </si>
  <si>
    <t>Vodič pro uzemnění omezovače přepětí; 1-YY-j 1x120 zel. žlt.</t>
  </si>
  <si>
    <t>-2059912368</t>
  </si>
  <si>
    <t>Oko kabelové; KU-F-V 120x12</t>
  </si>
  <si>
    <t>855740254</t>
  </si>
  <si>
    <t>Smršťovací bužíra zelenožlutá; typ SB ŽZ 25,4/12,7</t>
  </si>
  <si>
    <t>1941212140</t>
  </si>
  <si>
    <t>Vodič pro uzemnění pohonů; 1-YY-j 1x25 zel. žlt.</t>
  </si>
  <si>
    <t>-1732543844</t>
  </si>
  <si>
    <t>Kabelové oko, KU-F-V 25x10</t>
  </si>
  <si>
    <t>-1295159184</t>
  </si>
  <si>
    <t>Kabelové oko, KU-F-V 25x12</t>
  </si>
  <si>
    <t>222621046</t>
  </si>
  <si>
    <t>Smršťovací bužíra zelenožlutá; typ SB ŽZ 19/9,5</t>
  </si>
  <si>
    <t>-1877381726</t>
  </si>
  <si>
    <t>20.1</t>
  </si>
  <si>
    <t>Jímací stožár 10,5 m nad úrovní terénu +1,5 m zapuštěný do betonové patky</t>
  </si>
  <si>
    <t>-1321958809</t>
  </si>
  <si>
    <t>21.1</t>
  </si>
  <si>
    <t>Betonová patka, 1,8x1x1 m (VxŠxH), s odtokem kondenzátu</t>
  </si>
  <si>
    <t>1962336483</t>
  </si>
  <si>
    <t>Jímací tyč, délka 1,5 m, průměr 18 mm</t>
  </si>
  <si>
    <t>-191698847</t>
  </si>
  <si>
    <t>Upevňovací konstrkce ke stožárům VO</t>
  </si>
  <si>
    <t>-804749272</t>
  </si>
  <si>
    <t>Jímací tyč, délka 2 m, průměr 18 mm</t>
  </si>
  <si>
    <t>-628616986</t>
  </si>
  <si>
    <t>Pískové lóže</t>
  </si>
  <si>
    <t>-1358202763</t>
  </si>
  <si>
    <t>Beton podkladní C8/10</t>
  </si>
  <si>
    <t>1034289464</t>
  </si>
  <si>
    <t>210020731</t>
  </si>
  <si>
    <t>Montáž konstrukce krytů z orámovaného plechu</t>
  </si>
  <si>
    <t>596798046</t>
  </si>
  <si>
    <t>Montáž kovových a doplňkových konstrukcí krytů z orámovaného plechu bez zhotovení</t>
  </si>
  <si>
    <t>210204033</t>
  </si>
  <si>
    <t>Montáž stožárů kompozitních samostatně stojících délky přes 10 do 12 m</t>
  </si>
  <si>
    <t>-1553054263</t>
  </si>
  <si>
    <t>Montáž stožárů osvětlení samostatně stojících kompozitních, délky přes 10 do 12 m</t>
  </si>
  <si>
    <t>210220371</t>
  </si>
  <si>
    <t>Montáž kruhu v jímce pro spojení uzemňovacího pásku</t>
  </si>
  <si>
    <t>935391810</t>
  </si>
  <si>
    <t>Montáž hromosvodného vedení zemnicích desek a tyčí s připojením na svodové nebo uzemňovací vedení bez příslušenství kruhu v jímce pro spojení uzemňovacího pásku</t>
  </si>
  <si>
    <t>832274801</t>
  </si>
  <si>
    <t>210183336</t>
  </si>
  <si>
    <t>210280211</t>
  </si>
  <si>
    <t>Měření zemních odporů zemniče prvního nebo samostatného</t>
  </si>
  <si>
    <t>-625318204</t>
  </si>
  <si>
    <t>210280211R</t>
  </si>
  <si>
    <t>-175807466</t>
  </si>
  <si>
    <t>210280215</t>
  </si>
  <si>
    <t>Příplatek za každý další zemnič v síti</t>
  </si>
  <si>
    <t>1316408209</t>
  </si>
  <si>
    <t>Měření zemních odporů zemniče Příplatek k ceně za každý další zemnič v síti</t>
  </si>
  <si>
    <t>210280224</t>
  </si>
  <si>
    <t>Měření zemních odporů zemnící sítě dl pásku přes 500 do 1000 m</t>
  </si>
  <si>
    <t>1462453190</t>
  </si>
  <si>
    <t>Měření zemních odporů zemnicí sítě délky pásku přes 500 do 1000 m</t>
  </si>
  <si>
    <t>800302189</t>
  </si>
  <si>
    <t>218220021</t>
  </si>
  <si>
    <t>Demontáž uzemňovacího vedení vodičů FeZn upevněného v zemi páskou do 120 mm2 v průmyslové výstavbě</t>
  </si>
  <si>
    <t>171226972</t>
  </si>
  <si>
    <t>Demontáž uzemňovacího vedení připojeného pomocí svorek v zemi s izolací spojů vodičů FeZn páskou průřezu do 120 mm2 v průmyslové výstavbě</t>
  </si>
  <si>
    <t>218220362</t>
  </si>
  <si>
    <t>Demontáž tyčí zemnicích délky do 4,5 m s odpojením od svodového nebo uzemňovacího vedení</t>
  </si>
  <si>
    <t>-1356313562</t>
  </si>
  <si>
    <t>Demontáž hromosvodného vedení zemnicích desek a tyčí s odpojením od svodového nebo uzemňovacího vedení bez příslušenství tyčí, délky do 4,5 m</t>
  </si>
  <si>
    <t>218220371</t>
  </si>
  <si>
    <t>Demontáž kruhu v jímce pro spojení uzemňovacího pásku</t>
  </si>
  <si>
    <t>299359548</t>
  </si>
  <si>
    <t>Demontáž hromosvodného vedení zemnicích desek a tyčí s odpojením od svodového nebo uzemňovacího vedení bez příslušenství kruhu v jímce pro spojení uzemňovacího pásku</t>
  </si>
  <si>
    <t>460030011</t>
  </si>
  <si>
    <t>Sejmutí drnu při elektromontážích jakékoliv tloušťky</t>
  </si>
  <si>
    <t>1336828912</t>
  </si>
  <si>
    <t>460091111</t>
  </si>
  <si>
    <t>Odkop zeminy při elektromontážích ručně v hornině tř I skupiny 1 a 2</t>
  </si>
  <si>
    <t>-1679666416</t>
  </si>
  <si>
    <t>Odkop zeminy ručně s přemístěním výkopku do vzdálenosti 3 m od okraje jámy nebo s naložením na dopravní prostředek v hornině třídy těžitelnosti I skupiny 1 a 2</t>
  </si>
  <si>
    <t>460161311</t>
  </si>
  <si>
    <t>Hloubení kabelových rýh ručně š 50 cm hl 120 cm v hornině tř I skupiny 1 a 2</t>
  </si>
  <si>
    <t>1418256030</t>
  </si>
  <si>
    <t>Hloubení zapažených i nezapažených kabelových rýh ručně včetně urovnání dna s přemístěním výkopku do vzdálenosti 3 m od okraje jámy nebo s naložením na dopravní prostředek šířky 50 cm hloubky 120 cm v hornině třídy těžitelnosti I skupiny 1 a 2</t>
  </si>
  <si>
    <t>460411121</t>
  </si>
  <si>
    <t>Zásyp jam při elektromontážích strojně včetně zhutnění v hornině tř I skupiny 1 a 2</t>
  </si>
  <si>
    <t>217293424</t>
  </si>
  <si>
    <t>Zásyp jam strojně s uložením výkopku ve vrstvách a urovnáním povrchu s přemístění sypaniny ze vzdálenosti do 10 m se zhutněním z horniny třídy těžitelnosti I skupiny 1 a 2</t>
  </si>
  <si>
    <t>460451331</t>
  </si>
  <si>
    <t>Zásyp kabelových rýh strojně se zhutněním š 50 cm hl 120 cm z horniny tř I skupiny 1 a 2</t>
  </si>
  <si>
    <t>-994180040</t>
  </si>
  <si>
    <t>Zásyp kabelových rýh strojně s přemístěním sypaniny ze vzdálenosti do 10 m, s uložením výkopku ve vrstvách včetně zhutnění a urovnání povrchu šířky 50 cm hloubky 120 cm z horniny třídy těžitelnosti I skupiny 1 a 2</t>
  </si>
  <si>
    <t>1937750059</t>
  </si>
  <si>
    <t>-933238331</t>
  </si>
  <si>
    <t>58-M</t>
  </si>
  <si>
    <t>Revize vyhrazených technických zařízení</t>
  </si>
  <si>
    <t>580106014</t>
  </si>
  <si>
    <t>Měření krokového nebo dotykového napětí</t>
  </si>
  <si>
    <t>měření</t>
  </si>
  <si>
    <t>-2089218588</t>
  </si>
  <si>
    <t>Měření při revizích měření krokového nebo dotykového napětí</t>
  </si>
  <si>
    <t>Svislé a kompletní konstrukce</t>
  </si>
  <si>
    <t>382121121</t>
  </si>
  <si>
    <t>Montáž skruže ŽB prefabrikovaných kruhových nádrží včetně těsnění DN přes 1000 do 2000</t>
  </si>
  <si>
    <t>-937823831</t>
  </si>
  <si>
    <t>Montáž dílců prefabrikovaných kruhových nádrží ze železobetonu skruže včetně těsnění DN přes 1000 do 2000</t>
  </si>
  <si>
    <t>Trubní vedení</t>
  </si>
  <si>
    <t>890411851</t>
  </si>
  <si>
    <t>Bourání šachet z prefabrikovaných skruží strojně obestavěného prostoru do 1,5 m3</t>
  </si>
  <si>
    <t>592755383</t>
  </si>
  <si>
    <t>Bourání šachet a jímek strojně velikosti obestavěného prostoru do 1,5 m3 z prefabrikovaných skruží</t>
  </si>
  <si>
    <t>741121101</t>
  </si>
  <si>
    <t>Montáž vodič Al izolovaný plný a laněný žíla 16 až 35 mm2 zatažený v trubkách nebo lištách (např. AY,AYY)</t>
  </si>
  <si>
    <t>-1466259426</t>
  </si>
  <si>
    <t>Montáž izolovaných vodičů hliníkových bez ukončení uložených v trubkách nebo lištách zatažených plných a laněných (např. AY, AYY) průřezu žíly 16 až 35 mm2</t>
  </si>
  <si>
    <t>741121103</t>
  </si>
  <si>
    <t>Montáž vodič Al izolovaný plný a laněný žíla 95 až 120 mm2 zatažený v trubkách nebo lištách (např. AY,AYY)</t>
  </si>
  <si>
    <t>-2145537936</t>
  </si>
  <si>
    <t>Montáž izolovaných vodičů hliníkových bez ukončení uložených v trubkách nebo lištách zatažených plných a laněných (např. AY, AYY) průřezu žíly 95 až 120 mm2</t>
  </si>
  <si>
    <t>741130061</t>
  </si>
  <si>
    <t>Ukončení vodič izolovaný do 25 mm2 nastřelení kabelového oka</t>
  </si>
  <si>
    <t>-995180484</t>
  </si>
  <si>
    <t>Ukončení vodičů izolovaných s označením a zapojením nastřelením kabelového oka se smršťovací záklopkou nebo páskou, průřezu žíly do 25 mm2</t>
  </si>
  <si>
    <t>741130067</t>
  </si>
  <si>
    <t>Ukončení vodič izolovaný do 150 mm2 nastřelení kabelového oka</t>
  </si>
  <si>
    <t>-1763871549</t>
  </si>
  <si>
    <t>Ukončení vodičů izolovaných s označením a zapojením nastřelením kabelového oka se smršťovací záklopkou nebo páskou, průřezu žíly do 150 mm2</t>
  </si>
  <si>
    <t>741410022</t>
  </si>
  <si>
    <t>Montáž pásku uzemňovacího průřezu do 120 mm2 v průmyslové výstavbě v zemi</t>
  </si>
  <si>
    <t>-919649235</t>
  </si>
  <si>
    <t>Montáž uzemňovacího vedení s upevněním, propojením a připojením pomocí svorek v zemi s izolací spojů pásku průřezu do 120 mm2 v průmyslové výstavbě</t>
  </si>
  <si>
    <t>741430002</t>
  </si>
  <si>
    <t>Montáž tyč jímací délky do 3 m na konstrukci zděnou</t>
  </si>
  <si>
    <t>524207677</t>
  </si>
  <si>
    <t>Montáž jímacích tyčí délky do 3 m, na konstrukci zděnou</t>
  </si>
  <si>
    <t>741440031</t>
  </si>
  <si>
    <t>Montáž tyč zemnicí dl do 2 m</t>
  </si>
  <si>
    <t>969735209</t>
  </si>
  <si>
    <t>Montáž zemnicích desek a tyčí s připojením na svodové nebo uzemňovací vedení bez příslušenství tyčí, délky do 2 m</t>
  </si>
  <si>
    <t>1660875375</t>
  </si>
  <si>
    <t>807297194</t>
  </si>
  <si>
    <t>1983192330</t>
  </si>
  <si>
    <t>VRN4</t>
  </si>
  <si>
    <t>Inženýrská činnost</t>
  </si>
  <si>
    <t>043103000R</t>
  </si>
  <si>
    <t>Doplnění zemnící soustavy na základě měření</t>
  </si>
  <si>
    <t>1024</t>
  </si>
  <si>
    <t>-1446965875</t>
  </si>
  <si>
    <t>SO 510.1 - Sanace stanoviště transformátoru</t>
  </si>
  <si>
    <t xml:space="preserve">    789 - Povrchové úpravy ocelových konstrukcí a technologických zařízení</t>
  </si>
  <si>
    <t>01.1</t>
  </si>
  <si>
    <t>Zemnící páska FeZn 30x4</t>
  </si>
  <si>
    <t>1343451378</t>
  </si>
  <si>
    <t>Svorka páska - páska, SR2b</t>
  </si>
  <si>
    <t>-1874718243</t>
  </si>
  <si>
    <t>03.1</t>
  </si>
  <si>
    <t>Svorka drát - páska, SR3b</t>
  </si>
  <si>
    <t>-1027152024</t>
  </si>
  <si>
    <t>04.1</t>
  </si>
  <si>
    <t>Zemnící drát, FeZn 10</t>
  </si>
  <si>
    <t>-899148445</t>
  </si>
  <si>
    <t>05.1</t>
  </si>
  <si>
    <t>Vodič zelenožlutý, H07V-K 16</t>
  </si>
  <si>
    <t>1154528996</t>
  </si>
  <si>
    <t>06.1</t>
  </si>
  <si>
    <t>Cu oko kabelové lisovací 16x8 KU</t>
  </si>
  <si>
    <t>-1553196436</t>
  </si>
  <si>
    <t>07.1</t>
  </si>
  <si>
    <t>Šroubový komplet M8</t>
  </si>
  <si>
    <t>-2092951358</t>
  </si>
  <si>
    <t>08.1</t>
  </si>
  <si>
    <t>Smršťovací bužírka</t>
  </si>
  <si>
    <t>-1494643406</t>
  </si>
  <si>
    <t>Nové oplocení k transformátorům, rámové výšky do 2 m</t>
  </si>
  <si>
    <t>1322479544</t>
  </si>
  <si>
    <t>469973116</t>
  </si>
  <si>
    <t>Poplatek za uložení na skládce (skládkovné) stavebního odpadu směsného kód odpadu 17 09 04</t>
  </si>
  <si>
    <t>-1435372781</t>
  </si>
  <si>
    <t>Poplatek za uložení stavebního odpadu (skládkovné) na skládce směsného stavebního a demoličního zatříděného do Katalogu odpadů pod kódem 17 09 04</t>
  </si>
  <si>
    <t>348101140</t>
  </si>
  <si>
    <t>Osazení vrat nebo vrátek k oplocení na sloupky zděné nebo betonové pl přes 6 do 8 m2</t>
  </si>
  <si>
    <t>-2041924105</t>
  </si>
  <si>
    <t>Osazení vrat nebo vrátek k oplocení na sloupky zděné nebo betonové, plochy jednotlivě přes 6 do 8 m2</t>
  </si>
  <si>
    <t>55342347</t>
  </si>
  <si>
    <t>brána plotová dvoukřídlá Pz 3500x2030mm</t>
  </si>
  <si>
    <t>688500504</t>
  </si>
  <si>
    <t>348171120</t>
  </si>
  <si>
    <t>Montáž rámového oplocení v přes 1 do 1,5 m</t>
  </si>
  <si>
    <t>1230094012</t>
  </si>
  <si>
    <t>Montáž oplocení z dílců kovových rámových, na ocelové sloupky, výšky přes 1,0 do 1,5 m</t>
  </si>
  <si>
    <t>348171152R</t>
  </si>
  <si>
    <t xml:space="preserve">Napojení na stávající oplocení </t>
  </si>
  <si>
    <t>-1309021287</t>
  </si>
  <si>
    <t>Provedení napojení výpletů a ukončení prvků oplocení a jejich součástí dle koordinace s protistranou (ČEZ-ČEPRO-ZHOTOVITEL)</t>
  </si>
  <si>
    <t>348401230</t>
  </si>
  <si>
    <t>Montáž oplocení ze strojového pletiva bez napínacích drátů v přes 1,6 do 2,0 m</t>
  </si>
  <si>
    <t>1947164394</t>
  </si>
  <si>
    <t>Montáž oplocení z pletiva strojového bez napínacích drátů přes 1,6 do 2,0 m</t>
  </si>
  <si>
    <t>966072811</t>
  </si>
  <si>
    <t>Rozebrání rámového oplocení na ocelové sloupky v přes 1 do 2 m</t>
  </si>
  <si>
    <t>-846773750</t>
  </si>
  <si>
    <t>Rozebrání oplocení z dílců rámových na ocelové sloupky, výšky přes 1 do 2 m</t>
  </si>
  <si>
    <t>985111211R1</t>
  </si>
  <si>
    <t>Povrchové čištění a sanace kabelového žlabu v trafostání a odtokových tras</t>
  </si>
  <si>
    <t>2060445658</t>
  </si>
  <si>
    <t>žlab/kanál rozměry 800x400mm s stávající kabeláží</t>
  </si>
  <si>
    <t>985111211R2</t>
  </si>
  <si>
    <t xml:space="preserve">Sanace stávajících ocelových plotových dílců  </t>
  </si>
  <si>
    <t>-792760460</t>
  </si>
  <si>
    <t>Plotové dílce ZK1, ZK3, ZK4, ZK6 rozměr každého 1800x3200mm), celkem 4 kusy, včetně systémového řešení upevnění do betonové konstrukce s opatřením proti vnikající vlhkosti do BK</t>
  </si>
  <si>
    <t>985111211R3</t>
  </si>
  <si>
    <t>1205394399</t>
  </si>
  <si>
    <t>Plotové dílce ZK2, ZK5 rozměr každého 2600x9500mm), celkem 2 kusy, včetně systémového řešení upevnění do betonové konstrukce s opatřením proti vnikající vlhkosti do BK</t>
  </si>
  <si>
    <t>SO510.1.1R</t>
  </si>
  <si>
    <t>Povrchové čištění a sanace odtoku oplachu traf z betonové vany trafostání</t>
  </si>
  <si>
    <t>-339565392</t>
  </si>
  <si>
    <t>Předpokládaná trasa z T101 - 39 m, předpokládaná trasa z T102 - 31 m</t>
  </si>
  <si>
    <t>997013843R</t>
  </si>
  <si>
    <t>Poplatky za skládkovné</t>
  </si>
  <si>
    <t>-1729768989</t>
  </si>
  <si>
    <t>Poplatek za uložení stavebního odpadu na skládce (skládkovné) odpadního materiálu po otryskávání s obsahem nebezpečných látek zatříděného do katalogu odpadů pod kódem 12 01 16</t>
  </si>
  <si>
    <t>727111009</t>
  </si>
  <si>
    <t>Trubní ucpávka ocelového potrubí bez izolace DN 200 stěnou tl 100 mm požární odolnost EI 120</t>
  </si>
  <si>
    <t>1140853011</t>
  </si>
  <si>
    <t>Protipožární trubní ucpávky ocelového potrubí bez izolace prostup stěnou tloušťky 100 mm požární odolnost EI 120 DN 200</t>
  </si>
  <si>
    <t>-1594741041</t>
  </si>
  <si>
    <t>-672094753</t>
  </si>
  <si>
    <t>1696433807</t>
  </si>
  <si>
    <t>789</t>
  </si>
  <si>
    <t>Povrchové úpravy ocelových konstrukcí a technologických zařízení</t>
  </si>
  <si>
    <t>789111181R</t>
  </si>
  <si>
    <t>Lokální povrchové vyspravení trafostání</t>
  </si>
  <si>
    <t>-193811724</t>
  </si>
  <si>
    <t xml:space="preserve">Oklepání a očištění viditelných nedostatků, doplnění odebraného materiálu, lokální nátěry, očistění trafostání a provizorní zapravení detailů stávajících vetknutých a souvisejících  ocelových konstrukcí v rámci trafostání</t>
  </si>
  <si>
    <t>HZS3242R</t>
  </si>
  <si>
    <t>Hodinová zúčtovací sazba šéfmontáže a supervize</t>
  </si>
  <si>
    <t>-174157943</t>
  </si>
  <si>
    <t>Hodinové zúčtovací sazby montáží technologických zařízení na stavebních objektech montér výtahář odborný</t>
  </si>
  <si>
    <t>Místní šetření a příprava pro zkoušení BK</t>
  </si>
  <si>
    <t>1848613089</t>
  </si>
  <si>
    <t>odtrhová zkouška pro 2 trafostání, 14 míst, s vyhodnocením a návrhem postupu sanace</t>
  </si>
  <si>
    <t>043103000R1</t>
  </si>
  <si>
    <t>Průzkum a zkoušky stávajících betonových konstrukcí se stanovením hloubky a míry poškození</t>
  </si>
  <si>
    <t>1208132965</t>
  </si>
  <si>
    <t>043103000R2</t>
  </si>
  <si>
    <t>Průzkum a zkoušky opravených ploch a konstrukcí</t>
  </si>
  <si>
    <t>-106424144</t>
  </si>
  <si>
    <t>043103000R3</t>
  </si>
  <si>
    <t>Kamerová zkouška odtokových tras trafostání</t>
  </si>
  <si>
    <t>-2086887302</t>
  </si>
  <si>
    <t>043103000R4</t>
  </si>
  <si>
    <t>Statické posouzení zásahu do trafostání - sanace</t>
  </si>
  <si>
    <t>-1547698457</t>
  </si>
  <si>
    <t>SO 522.1 - Venkovní rozvodna 110 kV</t>
  </si>
  <si>
    <t xml:space="preserve">    2 - Zakládání</t>
  </si>
  <si>
    <t xml:space="preserve">    4 - Vodorovné konstrukce</t>
  </si>
  <si>
    <t>001.1</t>
  </si>
  <si>
    <t>Pomocná ocelová konstrukce omezovače přepětí a podpěr. izo.</t>
  </si>
  <si>
    <t>478501477</t>
  </si>
  <si>
    <t>002.1</t>
  </si>
  <si>
    <t>Pomocná ocelová konstrukce komb. přístroj. transformátoru</t>
  </si>
  <si>
    <t>1048020570</t>
  </si>
  <si>
    <t>004.1</t>
  </si>
  <si>
    <t>Pomocná ocelová konstrukce odpojovače, část 1</t>
  </si>
  <si>
    <t>-2016038681</t>
  </si>
  <si>
    <t>005.1</t>
  </si>
  <si>
    <t>Pomocná ocelová konstrukce odpojovače, část 2</t>
  </si>
  <si>
    <t>-1877803414</t>
  </si>
  <si>
    <t>006.1</t>
  </si>
  <si>
    <t>Pomocná ocelová konstrukce podpěrného izolátoru</t>
  </si>
  <si>
    <t>-933412249</t>
  </si>
  <si>
    <t>007.1</t>
  </si>
  <si>
    <t>Patka základová včetně koše a dopravy</t>
  </si>
  <si>
    <t>1776140519</t>
  </si>
  <si>
    <t>Patka základová</t>
  </si>
  <si>
    <t>008</t>
  </si>
  <si>
    <t>Zatravňovací dlažba 600x400x80 mm</t>
  </si>
  <si>
    <t>-574523455</t>
  </si>
  <si>
    <t>009</t>
  </si>
  <si>
    <t>Štěrkopísková výplň fr. 8/16</t>
  </si>
  <si>
    <t>-1109851782</t>
  </si>
  <si>
    <t>010</t>
  </si>
  <si>
    <t>Kamenná drť fr. 4/8</t>
  </si>
  <si>
    <t>-600307431</t>
  </si>
  <si>
    <t>011</t>
  </si>
  <si>
    <t>Separační geotextílie 300g/m2</t>
  </si>
  <si>
    <t>1559965731</t>
  </si>
  <si>
    <t>012</t>
  </si>
  <si>
    <t>Brána dvoukřídlá, zelená, uzamykatelná, 4,5x2 m, výplň z pletiva</t>
  </si>
  <si>
    <t>-853526411</t>
  </si>
  <si>
    <t>210021111</t>
  </si>
  <si>
    <t>Montáž konstrukcí rozvoden 110 a 220 kV šroubovaných - pomocných</t>
  </si>
  <si>
    <t>-1074079900</t>
  </si>
  <si>
    <t>Montáž ocelových konstrukcí rozvoden vvn 110 a 220 kV šroubovaných pomocných, stoličky pod přístroje apod.</t>
  </si>
  <si>
    <t>188471120</t>
  </si>
  <si>
    <t>65659279</t>
  </si>
  <si>
    <t>218021141-1</t>
  </si>
  <si>
    <t>Demontáž konstrukcí rozvoden 110 a 220 kV - pomocných - pole č. 2</t>
  </si>
  <si>
    <t>1323243418</t>
  </si>
  <si>
    <t>218021141-2</t>
  </si>
  <si>
    <t>Demontáž konstrukcí rozvoden 110 a 220 kV - pomocných - pole č. 7</t>
  </si>
  <si>
    <t>-935155904</t>
  </si>
  <si>
    <t>218021141-3</t>
  </si>
  <si>
    <t>Demontáž konstrukcí rozvoden 110 a 220 kV - pomocných - pole č. 4</t>
  </si>
  <si>
    <t>-1712147691</t>
  </si>
  <si>
    <t>218021141-4</t>
  </si>
  <si>
    <t>Demontáž konstrukcí rozvoden 110 a 220 kV - pomocných - pole č. 6</t>
  </si>
  <si>
    <t>-1702400571</t>
  </si>
  <si>
    <t>-1597557530</t>
  </si>
  <si>
    <t>243658850</t>
  </si>
  <si>
    <t>111301111_R00</t>
  </si>
  <si>
    <t>Sejmutí štěrku tl do 100 mm s přemístěním do 50 m nebo naložením na dopravní prostředek</t>
  </si>
  <si>
    <t>1188956024</t>
  </si>
  <si>
    <t>131351105</t>
  </si>
  <si>
    <t>Hloubení jam nezapažených v hornině třídy těžitelnosti II skupiny 4 objem do 1000 m3 strojně</t>
  </si>
  <si>
    <t>-712334374</t>
  </si>
  <si>
    <t>Hloubení nezapažených jam a zářezů strojně s urovnáním dna do předepsaného profilu a spádu v hornině třídy těžitelnosti II skupiny 4 přes 500 do 1 000 m3</t>
  </si>
  <si>
    <t>151101201R</t>
  </si>
  <si>
    <t>Zřízení příložného pažení stěn výkopu hl do 4 m</t>
  </si>
  <si>
    <t>1773673976</t>
  </si>
  <si>
    <t>Zřízení pažení stěn výkopu bez rozepření nebo vzepření příložné, hloubky do 4 m</t>
  </si>
  <si>
    <t>151101211R</t>
  </si>
  <si>
    <t>Odstranění příložného pažení stěn hl do 4 m</t>
  </si>
  <si>
    <t>293454217</t>
  </si>
  <si>
    <t>Odstranění pažení stěn výkopu bez rozepření nebo vzepření s uložením pažin na vzdálenost do 3 m od okraje výkopu příložné, hloubky do 4 m</t>
  </si>
  <si>
    <t>151721111</t>
  </si>
  <si>
    <t>Zřízení pažení do ocelových zápor hl výkopu do 4 m s jeho následným odstraněním</t>
  </si>
  <si>
    <t>1018263488</t>
  </si>
  <si>
    <t>Pažení do ocelových zápor bez ohledu na druh pažin, s odstraněním pažení, hloubky výkopu do 4 m</t>
  </si>
  <si>
    <t>162351123</t>
  </si>
  <si>
    <t>Vodorovné přemístění přes 50 do 500 m výkopku/sypaniny z hornin třídy těžitelnosti II skupiny 4 a 5</t>
  </si>
  <si>
    <t>1382791184</t>
  </si>
  <si>
    <t>Vodorovné přemístění výkopku nebo sypaniny po suchu na obvyklém dopravním prostředku, bez naložení výkopku, avšak se složením bez rozhrnutí z horniny třídy těžitelnosti II skupiny 4 a 5 na vzdálenost přes 50 do 500 m</t>
  </si>
  <si>
    <t>167151112</t>
  </si>
  <si>
    <t>Nakládání výkopku z hornin třídy těžitelnosti II skupiny 4 a 5 přes 100 m3</t>
  </si>
  <si>
    <t>-946080187</t>
  </si>
  <si>
    <t>Nakládání, skládání a překládání neulehlého výkopku nebo sypaniny strojně nakládání, množství přes 100 m3, z hornin třídy těžitelnosti II, skupiny 4 a 5</t>
  </si>
  <si>
    <t>171151101</t>
  </si>
  <si>
    <t>Hutnění boků násypů pro jakýkoliv sklon a míru zhutnění svahu</t>
  </si>
  <si>
    <t>175819176</t>
  </si>
  <si>
    <t>Hutnění boků násypů z hornin soudržných a sypkých pro jakýkoliv sklon, délku a míru zhutnění svahu</t>
  </si>
  <si>
    <t>174111101</t>
  </si>
  <si>
    <t>Zásyp jam, šachet rýh nebo kolem objektů sypaninou se zhutněním ručně</t>
  </si>
  <si>
    <t>1578479983</t>
  </si>
  <si>
    <t>Zásyp sypaninou z jakékoliv horniny ručně s uložením výkopku ve vrstvách se zhutněním jam, šachet, rýh nebo kolem objektů v těchto vykopávkách</t>
  </si>
  <si>
    <t>174151101</t>
  </si>
  <si>
    <t>Zásyp jam, šachet rýh nebo kolem objektů sypaninou se zhutněním</t>
  </si>
  <si>
    <t>-220280970</t>
  </si>
  <si>
    <t>Zásyp sypaninou z jakékoliv horniny strojně s uložením výkopku ve vrstvách se zhutněním jam, šachet, rýh nebo kolem objektů v těchto vykopávkách</t>
  </si>
  <si>
    <t>Zakládání</t>
  </si>
  <si>
    <t>273311511</t>
  </si>
  <si>
    <t>Základové desky prokládané kamenem z betonu tř. C 12/15</t>
  </si>
  <si>
    <t>1811993367</t>
  </si>
  <si>
    <t>Základy z betonu prostého desky z betonu kamenem prokládaného tř. C 12/15</t>
  </si>
  <si>
    <t>275121111</t>
  </si>
  <si>
    <t>Osazení prefabrikovaných základových patek z dílců železobetonových hmotnosti do 5 t</t>
  </si>
  <si>
    <t>-1752741715</t>
  </si>
  <si>
    <t>Osazení základových prefabrikovaných železobetonových konstrukcí patek hmotnosti jednotlivě do 5 t</t>
  </si>
  <si>
    <t>275321116</t>
  </si>
  <si>
    <t>Základové patky a bloky mostních konstrukcí ze ŽB C 20/25</t>
  </si>
  <si>
    <t>-433381608</t>
  </si>
  <si>
    <t>Základové konstrukce z betonu železového patky a bloky ve výkopu nebo na hlavách pilot C 20/25</t>
  </si>
  <si>
    <t>275351101</t>
  </si>
  <si>
    <t>Bednění základových bloků LTM oboustranné zřízení</t>
  </si>
  <si>
    <t>2031318114</t>
  </si>
  <si>
    <t>Bednění základových konstrukcí oboustranné bloků zřízení</t>
  </si>
  <si>
    <t>275351102</t>
  </si>
  <si>
    <t>Bednění základových bloků LTM oboustranné odstranění</t>
  </si>
  <si>
    <t>-166414007</t>
  </si>
  <si>
    <t>Bednění základových konstrukcí oboustranné bloků odstranění</t>
  </si>
  <si>
    <t>275361116</t>
  </si>
  <si>
    <t>Výztuž základových patek a bloků z betonářské oceli 10 505</t>
  </si>
  <si>
    <t>246110149</t>
  </si>
  <si>
    <t>Výztuž základových konstrukcí patek a bloků z betonářské oceli 10 505 (R) nebo BSt 500</t>
  </si>
  <si>
    <t>278311165</t>
  </si>
  <si>
    <t>Zálivka kotevních otvorů z betonu tř. C 25/30 obj přes 1,00 m3</t>
  </si>
  <si>
    <t>2115566894</t>
  </si>
  <si>
    <t>Zálivka kotevních otvorů z betonu bez zvýšených nároků na prostředí tř. C 25/30 při objemu jednoho otvoru přes 1,00 m3</t>
  </si>
  <si>
    <t>348172214</t>
  </si>
  <si>
    <t>Montáž vjezdových bran samonosných dvoukřídlových pl přes 5 m2 do 10 m2</t>
  </si>
  <si>
    <t>-2106496825</t>
  </si>
  <si>
    <t>Montáž vjezdových bran samonosných posuvných dvoukřídlových plochy přes 5 do 10 m2</t>
  </si>
  <si>
    <t>Vodorovné konstrukce</t>
  </si>
  <si>
    <t>461991111</t>
  </si>
  <si>
    <t>Zřízení ochranného opevnění z geotextilie, fólie nebo síťoviny</t>
  </si>
  <si>
    <t>-516263511</t>
  </si>
  <si>
    <t>Zřízení ochranného opevnění dna a svahů melioračních kanálů z geotextilií, fólie nebo síťoviny</t>
  </si>
  <si>
    <t>564760101_R00</t>
  </si>
  <si>
    <t>Podklad z kameniva hrubého drceného vel. 16-32 mm plochy do 100 m2 tl 200 mm smelený cementem C8/10</t>
  </si>
  <si>
    <t>1095369865</t>
  </si>
  <si>
    <t>564861111</t>
  </si>
  <si>
    <t>Podklad ze štěrkodrtě ŠD plochy přes 100 m2 tl 200 mm</t>
  </si>
  <si>
    <t>-2034338121</t>
  </si>
  <si>
    <t>Podklad ze štěrkodrti ŠD s rozprostřením a zhutněním plochy přes 100 m2, po zhutnění tl. 200 mm</t>
  </si>
  <si>
    <t>565166121</t>
  </si>
  <si>
    <t>Asfaltový beton vrstva podkladní ACP 22 (obalované kamenivo OKH) tl 80 mm š přes 3 m</t>
  </si>
  <si>
    <t>-483623155</t>
  </si>
  <si>
    <t>Asfaltový beton vrstva podkladní ACP 22 (obalované kamenivo hrubozrnné - OKH) s rozprostřením a zhutněním v pruhu šířky přes 3 m, po zhutnění tl. 80 mm</t>
  </si>
  <si>
    <t>577134221</t>
  </si>
  <si>
    <t>Asfaltový beton vrstva obrusná ACO 11 (ABS) tř. II tl 40 mm š přes 3 m z nemodifikovaného asfaltu</t>
  </si>
  <si>
    <t>1731899940</t>
  </si>
  <si>
    <t>Asfaltový beton vrstva obrusná ACO 11 (ABS) s rozprostřením a se zhutněním z nemodifikovaného asfaltu v pruhu šířky přes 3 m tř. II, po zhutnění tl. 40 mm</t>
  </si>
  <si>
    <t>577176121</t>
  </si>
  <si>
    <t>Asfaltový beton vrstva ložní ACL 22 (ABVH) tl 80 mm š přes 3 m z nemodifikovaného asfaltu</t>
  </si>
  <si>
    <t>2086134715</t>
  </si>
  <si>
    <t>Asfaltový beton vrstva ložní ACL 22 (ABVH) s rozprostřením a zhutněním z nemodifikovaného asfaltu v pruhu šířky přes 3 m, po zhutnění tl. 80 mm</t>
  </si>
  <si>
    <t>593532114</t>
  </si>
  <si>
    <t>Kladení dlažby z plastových vegetačních dlaždic pozemních komunikací se zámkem tl 60 mm pl přes 300 m2</t>
  </si>
  <si>
    <t>1752465358</t>
  </si>
  <si>
    <t>Kladení dlažby z plastových vegetačních tvárnic pozemních komunikací s vyrovnávací vrstvou z kameniva tl. do 20 mm a s vyplněním vegetačních otvorů se zámkem tl. přes 30 do 60 mm, pro plochy přes 300 m2</t>
  </si>
  <si>
    <t>1320715961</t>
  </si>
  <si>
    <t>1173391060</t>
  </si>
  <si>
    <t>981511114</t>
  </si>
  <si>
    <t>Demolice konstrukcí objektů z betonu železového postupným rozebíráním</t>
  </si>
  <si>
    <t>-2104221485</t>
  </si>
  <si>
    <t>Demolice konstrukcí objektů postupným rozebíráním konstrukcí ze železobetonu</t>
  </si>
  <si>
    <t>-508693731</t>
  </si>
  <si>
    <t>767161813</t>
  </si>
  <si>
    <t>Demontáž zábradlí rovného nerozebíratelného hmotnosti 1 m zábradlí do 20 kg do suti</t>
  </si>
  <si>
    <t>-823699078</t>
  </si>
  <si>
    <t>Demontáž zábradlí do suti rovného nerozebíratelný spoj hmotnosti 1 m zábradlí do 20 kg</t>
  </si>
  <si>
    <t>767193801</t>
  </si>
  <si>
    <t>Demontáž větracího mechanizmu pneumatického</t>
  </si>
  <si>
    <t>-2030706754</t>
  </si>
  <si>
    <t>Demontáž větracích mechanismů pneumatických</t>
  </si>
  <si>
    <t>SO 527 - Kabelové kanály a kabelovody</t>
  </si>
  <si>
    <t xml:space="preserve">    23-M - Montáže potrubí</t>
  </si>
  <si>
    <t xml:space="preserve">    6 - Úpravy povrchů, podlahy a osazování výplní</t>
  </si>
  <si>
    <t xml:space="preserve">    712 - Povlakové krytiny</t>
  </si>
  <si>
    <t>101.1</t>
  </si>
  <si>
    <t>Plastová korugov. HDPE chránička 160mm</t>
  </si>
  <si>
    <t>674475987</t>
  </si>
  <si>
    <t>102.1</t>
  </si>
  <si>
    <t>Plastová korugov. HDPE chránička 200mm</t>
  </si>
  <si>
    <t>691273507</t>
  </si>
  <si>
    <t>103.1</t>
  </si>
  <si>
    <t>Kabelová komora betonová 1800x1800 s prostupy</t>
  </si>
  <si>
    <t>-255351442</t>
  </si>
  <si>
    <t>Kabelová komora Sitel Fortress 1020x1020</t>
  </si>
  <si>
    <t>104.1</t>
  </si>
  <si>
    <t>Betonové víko 1800x1800</t>
  </si>
  <si>
    <t>959626057</t>
  </si>
  <si>
    <t>Plastové víko A 1020x102</t>
  </si>
  <si>
    <t>105</t>
  </si>
  <si>
    <t>Kabelová ucpávka 160mm</t>
  </si>
  <si>
    <t>1789372888</t>
  </si>
  <si>
    <t>106</t>
  </si>
  <si>
    <t>Kabelová ucpávka 200mm</t>
  </si>
  <si>
    <t>154764666</t>
  </si>
  <si>
    <t>107</t>
  </si>
  <si>
    <t>Beton C30/37</t>
  </si>
  <si>
    <t>910582423</t>
  </si>
  <si>
    <t>108</t>
  </si>
  <si>
    <t>Písek fr. 0/4</t>
  </si>
  <si>
    <t>72735218</t>
  </si>
  <si>
    <t>109</t>
  </si>
  <si>
    <t>Suchý beton C25/30</t>
  </si>
  <si>
    <t>-361150465</t>
  </si>
  <si>
    <t>110</t>
  </si>
  <si>
    <t>Štěrkopískový podsyp</t>
  </si>
  <si>
    <t>1594378082</t>
  </si>
  <si>
    <t>111</t>
  </si>
  <si>
    <t>Asfaltový pás; 1,5m x 1,5m</t>
  </si>
  <si>
    <t>1234148937</t>
  </si>
  <si>
    <t>112</t>
  </si>
  <si>
    <t>Netkaná geotextilie; 1,5m x 1,5m</t>
  </si>
  <si>
    <t>-842748247</t>
  </si>
  <si>
    <t>113</t>
  </si>
  <si>
    <t>Nopová folie; 1,5m x 1,5m</t>
  </si>
  <si>
    <t>1860579445</t>
  </si>
  <si>
    <t>114</t>
  </si>
  <si>
    <t>Zákrytová deska; 1,5m x 1,5m x 0,2m</t>
  </si>
  <si>
    <t>261852392</t>
  </si>
  <si>
    <t>115</t>
  </si>
  <si>
    <t>Výstražná fólie červená</t>
  </si>
  <si>
    <t>1396312148</t>
  </si>
  <si>
    <t>116</t>
  </si>
  <si>
    <t>Distanční vložka mezi trubky kabelovodu</t>
  </si>
  <si>
    <t>1311451857</t>
  </si>
  <si>
    <t>-2042439531</t>
  </si>
  <si>
    <t>1280993161</t>
  </si>
  <si>
    <t>220182023</t>
  </si>
  <si>
    <t>Kontrola tlakutěsnosti HDPE trubky od 1 m do 2000 m</t>
  </si>
  <si>
    <t>-1220691347</t>
  </si>
  <si>
    <t>220890309R</t>
  </si>
  <si>
    <t>statické posouzení kabelového kanálu</t>
  </si>
  <si>
    <t>1971332582</t>
  </si>
  <si>
    <t>Komplexní zkoušky zkouška statických měničů za jeden napájecí systém</t>
  </si>
  <si>
    <t>23-M</t>
  </si>
  <si>
    <t>Montáže potrubí</t>
  </si>
  <si>
    <t>230202033</t>
  </si>
  <si>
    <t>Montáž chráničky plastové průměru přes 110 do 160 mm</t>
  </si>
  <si>
    <t>-120531427</t>
  </si>
  <si>
    <t>Montáž plastové chráničky průměru přes 110 do 160 mm</t>
  </si>
  <si>
    <t>230202034</t>
  </si>
  <si>
    <t>Montáž chráničky plastové průměru přes 160 do 200 mm</t>
  </si>
  <si>
    <t>143936556</t>
  </si>
  <si>
    <t>Montáž plastové chráničky průměru přes 160 do 200 mm</t>
  </si>
  <si>
    <t>460161931R</t>
  </si>
  <si>
    <t>Hloubení kabelových rýh ručně š 110 cm hl 180 cm v hornině tř I skupiny 1 a 2</t>
  </si>
  <si>
    <t>-1414762059</t>
  </si>
  <si>
    <t>Hloubení zapažených i nezapažených kabelových rýh ručně včetně urovnání dna s přemístěním výkopku do vzdálenosti 3 m od okraje jámy nebo s naložením na dopravní prostředek šířky 100 cm hloubky 160 cm v hornině třídy těžitelnosti I skupiny 1 a 2</t>
  </si>
  <si>
    <t>460281112</t>
  </si>
  <si>
    <t>Pažení příložné plné výkopů rýh kabelových hl přes 2 do 4 m</t>
  </si>
  <si>
    <t>1415705608</t>
  </si>
  <si>
    <t>Pažení výkopů příložné plné rýh kabelových, hloubky přes 2 do 4 m</t>
  </si>
  <si>
    <t>460391121</t>
  </si>
  <si>
    <t>Zásyp jam při elektromontážích ručně se zhutněním z hornin třídy I skupiny 1</t>
  </si>
  <si>
    <t>-610059294</t>
  </si>
  <si>
    <t>Zásyp jam ručně s uložením výkopku ve vrstvách a úpravou povrchu s přemístění sypaniny ze vzdálenosti do 10 m se zhutněním z horniny třídy těžitelnosti I skupiny 1</t>
  </si>
  <si>
    <t>460641411</t>
  </si>
  <si>
    <t>Zřízení nezabudovaného bednění základových konstrukcí při elektromontážích</t>
  </si>
  <si>
    <t>1225745240</t>
  </si>
  <si>
    <t>Základové konstrukce bednění s případnými vzpěrami nezabudované zřízení</t>
  </si>
  <si>
    <t>460641412</t>
  </si>
  <si>
    <t>Odstranění nezabudovaného bednění základových konstrukcí při elektromontážích</t>
  </si>
  <si>
    <t>95878116</t>
  </si>
  <si>
    <t>Základové konstrukce bednění s případnými vzpěrami nezabudované odstranění</t>
  </si>
  <si>
    <t>460661116</t>
  </si>
  <si>
    <t>Kabelové lože z písku pro kabely nn bez zakrytí š lože přes 100 do 120 cm</t>
  </si>
  <si>
    <t>1741673056</t>
  </si>
  <si>
    <t>Kabelové lože z písku včetně podsypu, zhutnění a urovnání povrchu pro kabely nn bez zakrytí, šířky přes 100 do 120 cm</t>
  </si>
  <si>
    <t>960097948</t>
  </si>
  <si>
    <t>460841123R</t>
  </si>
  <si>
    <t>Osazení kabelové komory plochy přes 1,0 do 1,5 m2 hl přes 1,0 do 1,3 m pro běžné zatížení s pronájmem jeřábu</t>
  </si>
  <si>
    <t>1264103779</t>
  </si>
  <si>
    <t>460841142R</t>
  </si>
  <si>
    <t>Osazení víka plochy přes 1,0 do 1,5 m2 pro kabelové komory z plastů pro běžné zatížení</t>
  </si>
  <si>
    <t>-931370767</t>
  </si>
  <si>
    <t>460841811</t>
  </si>
  <si>
    <t>Vyříznutí otvoru ve stěně kabelové komory z plastů HDPE kruhového nebo čtvercového profilu</t>
  </si>
  <si>
    <t>1468819068</t>
  </si>
  <si>
    <t>Osazení kabelové komory z plastů vyříznutí otvoru ve stěně kabelové komory HDPE</t>
  </si>
  <si>
    <t>460871162R</t>
  </si>
  <si>
    <t>Odstranění podkladu vozovky a chodníku z asfaltového betonu se zhutněním při elektromontážích tl přes 5 do 10 cm</t>
  </si>
  <si>
    <t>2070758490</t>
  </si>
  <si>
    <t>Podklad vozovek a chodníků včetně rozprostření a úpravy z asfaltového betonu včetně zhutnění, tloušťky přes 5 do 10 cm</t>
  </si>
  <si>
    <t>469973125</t>
  </si>
  <si>
    <t>Poplatek za uložení na recyklační skládce (skládkovné) stavebního odpadu asfaltového bez obsahu dehtu zatříděného do Katalogu odpadů pod kódem 17 03 02</t>
  </si>
  <si>
    <t>1392459965</t>
  </si>
  <si>
    <t>Poplatek za uložení stavebního odpadu (skládkovné) na recyklační skládce asfaltového bez obsahu dehtu zatříděného do Katalogu odpadů pod kódem 17 03 02</t>
  </si>
  <si>
    <t>119001405</t>
  </si>
  <si>
    <t>Dočasné zajištění potrubí z PE DN do 200 mm</t>
  </si>
  <si>
    <t>-268484775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</si>
  <si>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</si>
  <si>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213141111</t>
  </si>
  <si>
    <t>Zřízení vrstvy z geotextilie v rovině nebo ve sklonu do 1:5 š do 3 m</t>
  </si>
  <si>
    <t>1206658680</t>
  </si>
  <si>
    <t>Zřízení vrstvy z geotextilie filtrační, separační, odvodňovací, ochranné, výztužné nebo protierozní v rovině nebo ve sklonu do 1:5, šířky do 3 m</t>
  </si>
  <si>
    <t>213221103R</t>
  </si>
  <si>
    <t>Vybetonování čela kabelovodu</t>
  </si>
  <si>
    <t>1297471012</t>
  </si>
  <si>
    <t>Ochranná vrstva na základové spáře tl. do 150 mm z prostého betonu bez zvláštních nároků na prostředí tř. C 20/25</t>
  </si>
  <si>
    <t>271572211</t>
  </si>
  <si>
    <t>Podsyp pod základové konstrukce se zhutněním z netříděného štěrkopísku</t>
  </si>
  <si>
    <t>-1862137458</t>
  </si>
  <si>
    <t>Podsyp pod základové konstrukce se zhutněním a urovnáním povrchu ze štěrkopísku netříděného</t>
  </si>
  <si>
    <t>382123211</t>
  </si>
  <si>
    <t>Montáž zákrytové desky ŽB prefabrikovaných skládaných nádrží včetně lože a těsnění šířky do 3 m</t>
  </si>
  <si>
    <t>659687500</t>
  </si>
  <si>
    <t>Montáž dílců prefabrikovaných skládaných nádrží tvaru U ze železobetonu zákrytové desky včetně cementového lože a utěsnění spár, šířky do 3 m</t>
  </si>
  <si>
    <t>Úpravy povrchů, podlahy a osazování výplní</t>
  </si>
  <si>
    <t>632621132</t>
  </si>
  <si>
    <t>Litý asfalt o tl vrstvy přes 10 do 20 mm rozprostřený ručně</t>
  </si>
  <si>
    <t>2037270028</t>
  </si>
  <si>
    <t>Podklad z litého asfaltu ze směsi živičné jemnozrnné tl. vrstvy přes 10 do 20 mm</t>
  </si>
  <si>
    <t>899620151</t>
  </si>
  <si>
    <t>Obetonování plastové šachty z polypropylenu betonem prostým tř. C 25/30 otevřený výkop</t>
  </si>
  <si>
    <t>616121193</t>
  </si>
  <si>
    <t>Obetonování plastových šachet z polypropylenu betonem prostým v otevřeném výkopu, beton tř. C 25/30</t>
  </si>
  <si>
    <t>899633171</t>
  </si>
  <si>
    <t>Obetonování potrubí nebo zdiva stok ŽB bez zvláštních nároků na prostředí tř. C 30/37 v otevřeném výkopu</t>
  </si>
  <si>
    <t>-1586533348</t>
  </si>
  <si>
    <t>Obetonování potrubí nebo zdiva stok betonem železovým v otevřeném výkopu bez zvláštních nároků na prostředí tř. C 30/37</t>
  </si>
  <si>
    <t>977151124</t>
  </si>
  <si>
    <t>Jádrové vrty diamantovými korunkami do stavebních materiálů D přes 150 do 180 mm</t>
  </si>
  <si>
    <t>-129075293</t>
  </si>
  <si>
    <t>Jádrové vrty diamantovými korunkami do stavebních materiálů (železobetonu, betonu, cihel, obkladů, dlažeb, kamene) průměru přes 150 do 180 mm</t>
  </si>
  <si>
    <t>977211112</t>
  </si>
  <si>
    <t>Řezání stěnovou pilou betonových nebo ŽB kcí s výztuží průměru do 16 mm hl přes 200 do 350 mm</t>
  </si>
  <si>
    <t>-768753375</t>
  </si>
  <si>
    <t>Řezání konstrukcí stěnovou pilou betonových nebo železobetonových průměru řezané výztuže do 16 mm hloubka řezu přes 200 do 350 mm</t>
  </si>
  <si>
    <t>985131111</t>
  </si>
  <si>
    <t>Očištění ploch stěn, rubu kleneb a podlah tlakovou vodou</t>
  </si>
  <si>
    <t>-466504867</t>
  </si>
  <si>
    <t>985331112</t>
  </si>
  <si>
    <t>Dodatečné vlepování betonářské výztuže D 10 mm do cementové aktivované malty včetně vyvrtání otvoru</t>
  </si>
  <si>
    <t>57258941</t>
  </si>
  <si>
    <t>Dodatečné vlepování betonářské výztuže včetně vyvrtání a vyčištění otvoru cementovou aktivovanou maltou průměr výztuže 10 mm</t>
  </si>
  <si>
    <t>712</t>
  </si>
  <si>
    <t>Povlakové krytiny</t>
  </si>
  <si>
    <t>712331111</t>
  </si>
  <si>
    <t>Provedení povlakové krytiny střech do 10° podkladní vrstvy pásy na sucho samolepící</t>
  </si>
  <si>
    <t>1839873041</t>
  </si>
  <si>
    <t>Provedení povlakové krytiny střech plochých do 10° pásy na sucho podkladní samolepící asfaltový pás</t>
  </si>
  <si>
    <t>741910903R</t>
  </si>
  <si>
    <t>Výměna příchytek distančních z plastu</t>
  </si>
  <si>
    <t>925057490</t>
  </si>
  <si>
    <t>Výměna příchytek příchytek distančních z plastu</t>
  </si>
  <si>
    <t>741922021</t>
  </si>
  <si>
    <t>Montáž těsnicí vložky potrubí pro vývrt/pažnici DN 150 trubky nebo kabely d 2x40</t>
  </si>
  <si>
    <t>1325057209</t>
  </si>
  <si>
    <t>Montáž vložky těsnicí pro dvě chráničky nebo kabely do prostupových vývrtů nebo pažnic DN 150, průměru trubek nebo kabelů d 2x40</t>
  </si>
  <si>
    <t>741922031</t>
  </si>
  <si>
    <t>Montáž těsnicí vložky potrubí pro vývrt/pažnici DN 200 trubky nebo kabely d 2x63</t>
  </si>
  <si>
    <t>1240382052</t>
  </si>
  <si>
    <t>Montáž vložky těsnicí pro dvě chráničky nebo kabely do prostupových vývrtů nebo pažnic DN 200, průměru trubek nebo kabelů d 2x63</t>
  </si>
  <si>
    <t xml:space="preserve">    VRN3 - Zařízení staveniště</t>
  </si>
  <si>
    <t>VRN3</t>
  </si>
  <si>
    <t>Zařízení staveniště</t>
  </si>
  <si>
    <t>031203000</t>
  </si>
  <si>
    <t>Terénní úpravy pro zařízení staveniště</t>
  </si>
  <si>
    <t>-363121075</t>
  </si>
  <si>
    <t>032103000</t>
  </si>
  <si>
    <t>Náklady na stavební buňky</t>
  </si>
  <si>
    <t>-2124069917</t>
  </si>
  <si>
    <t>032603000</t>
  </si>
  <si>
    <t>Mycí centrum (2x Mobilní wc s vyvážením a čištěním, zásobník na vodu)</t>
  </si>
  <si>
    <t>…</t>
  </si>
  <si>
    <t>-661928900</t>
  </si>
  <si>
    <t>Mycí centrum</t>
  </si>
  <si>
    <t>034103000</t>
  </si>
  <si>
    <t>Oplocení staveniště (200 m)</t>
  </si>
  <si>
    <t>Oplocení staveniště</t>
  </si>
  <si>
    <t>034503000</t>
  </si>
  <si>
    <t>Ochrana kabelů proti těžké technice - přejezdové retardéry 18 měsíců</t>
  </si>
  <si>
    <t>-342429579</t>
  </si>
  <si>
    <t>Informační tabule na staveništi</t>
  </si>
  <si>
    <t>034503000R.1</t>
  </si>
  <si>
    <t>Pronájem stavebního rozváděče</t>
  </si>
  <si>
    <t>-1331431293</t>
  </si>
  <si>
    <t>034503000R.10</t>
  </si>
  <si>
    <t>Zaměření skutečného stavu geodetem</t>
  </si>
  <si>
    <t>-918653064</t>
  </si>
  <si>
    <t>034503000R.11</t>
  </si>
  <si>
    <t>Dokumentace skutečného provedení stavby</t>
  </si>
  <si>
    <t>-1348399312</t>
  </si>
  <si>
    <t>034503000R.2</t>
  </si>
  <si>
    <t>Vytyčení</t>
  </si>
  <si>
    <t>497381662</t>
  </si>
  <si>
    <t>034503000R.4</t>
  </si>
  <si>
    <t>Provozní vlivy</t>
  </si>
  <si>
    <t>850508702</t>
  </si>
  <si>
    <t>034503000R.5</t>
  </si>
  <si>
    <t>Koordinační činnost</t>
  </si>
  <si>
    <t>-662232428</t>
  </si>
  <si>
    <t>034503000R.6</t>
  </si>
  <si>
    <t>Kompletační činnost</t>
  </si>
  <si>
    <t>933921120</t>
  </si>
  <si>
    <t>034503000R.7</t>
  </si>
  <si>
    <t>Dokumentace k předání staveniště</t>
  </si>
  <si>
    <t>1500994612</t>
  </si>
  <si>
    <t>034503000R.8</t>
  </si>
  <si>
    <t>Dokumentace v tužce</t>
  </si>
  <si>
    <t>1040558703</t>
  </si>
  <si>
    <t>034503000R.9</t>
  </si>
  <si>
    <t>Pronájem lávky pro přechod přes výkop</t>
  </si>
  <si>
    <t>-1388341222</t>
  </si>
  <si>
    <t>034603000</t>
  </si>
  <si>
    <t>Alarm, strážní služba staveniště</t>
  </si>
  <si>
    <t>039203000</t>
  </si>
  <si>
    <t>Úprava terénu po zrušení zařízení staveniště</t>
  </si>
  <si>
    <t>79060591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</si>
</sst>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5" fillId="0" borderId="0" applyNumberFormat="0" applyFill="0" applyBorder="0" applyAlignment="0" applyProtection="0"/>
  </cellStyleXfs>
  <cellXfs count="20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10"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1"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3"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4" fillId="0" borderId="5" xfId="0" applyFont="1" applyBorder="1" applyAlignment="1">
      <alignment horizontal="left" vertical="center"/>
    </xf>
    <xf numFmtId="0" fontId="0" fillId="0" borderId="5" xfId="0" applyFont="1" applyBorder="1" applyAlignment="1">
      <alignment vertical="center"/>
    </xf>
    <xf numFmtId="4" fontId="14"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5" fillId="0" borderId="0" xfId="0" applyNumberFormat="1" applyFont="1" applyAlignment="1">
      <alignment vertical="center"/>
    </xf>
    <xf numFmtId="0" fontId="15"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4"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9" fillId="5" borderId="6" xfId="0" applyFont="1" applyFill="1" applyBorder="1" applyAlignment="1">
      <alignment horizontal="center" vertical="center"/>
    </xf>
    <xf numFmtId="0" fontId="19" fillId="5" borderId="7" xfId="0" applyFont="1" applyFill="1" applyBorder="1" applyAlignment="1">
      <alignment horizontal="left" vertical="center"/>
    </xf>
    <xf numFmtId="0" fontId="0" fillId="5" borderId="7" xfId="0" applyFont="1" applyFill="1" applyBorder="1" applyAlignment="1">
      <alignment vertical="center"/>
    </xf>
    <xf numFmtId="0" fontId="19" fillId="5" borderId="7" xfId="0" applyFont="1" applyFill="1" applyBorder="1" applyAlignment="1">
      <alignment horizontal="center" vertical="center"/>
    </xf>
    <xf numFmtId="0" fontId="19" fillId="5" borderId="7" xfId="0" applyFont="1" applyFill="1" applyBorder="1" applyAlignment="1">
      <alignment horizontal="right" vertical="center"/>
    </xf>
    <xf numFmtId="0" fontId="19" fillId="5" borderId="8" xfId="0" applyFont="1" applyFill="1" applyBorder="1" applyAlignment="1">
      <alignment horizontal="left" vertical="center"/>
    </xf>
    <xf numFmtId="0" fontId="19" fillId="5" borderId="0" xfId="0" applyFont="1" applyFill="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horizontal="righ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4" xfId="0" applyNumberFormat="1" applyFont="1" applyBorder="1" applyAlignment="1">
      <alignment vertical="center"/>
    </xf>
    <xf numFmtId="4" fontId="17" fillId="0" borderId="0" xfId="0" applyNumberFormat="1" applyFont="1" applyBorder="1" applyAlignment="1">
      <alignment vertical="center"/>
    </xf>
    <xf numFmtId="166" fontId="17" fillId="0" borderId="0" xfId="0" applyNumberFormat="1" applyFont="1" applyBorder="1" applyAlignment="1">
      <alignment vertical="center"/>
    </xf>
    <xf numFmtId="4" fontId="17"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4" fillId="0" borderId="0" xfId="0" applyFont="1" applyAlignment="1">
      <alignment horizontal="left" vertical="center" wrapText="1"/>
    </xf>
    <xf numFmtId="0" fontId="25" fillId="0" borderId="0" xfId="0" applyFont="1" applyAlignment="1">
      <alignment vertical="center"/>
    </xf>
    <xf numFmtId="4" fontId="25" fillId="0" borderId="0" xfId="0" applyNumberFormat="1" applyFont="1" applyAlignment="1">
      <alignment vertical="center"/>
    </xf>
    <xf numFmtId="0" fontId="3" fillId="0" borderId="0" xfId="0" applyFont="1" applyAlignment="1">
      <alignment horizontal="center" vertical="center"/>
    </xf>
    <xf numFmtId="4" fontId="26" fillId="0" borderId="14" xfId="0" applyNumberFormat="1" applyFont="1" applyBorder="1" applyAlignment="1">
      <alignment vertical="center"/>
    </xf>
    <xf numFmtId="4" fontId="26" fillId="0" borderId="0" xfId="0" applyNumberFormat="1" applyFont="1" applyBorder="1" applyAlignment="1">
      <alignment vertical="center"/>
    </xf>
    <xf numFmtId="166" fontId="26" fillId="0" borderId="0" xfId="0" applyNumberFormat="1" applyFont="1" applyBorder="1" applyAlignment="1">
      <alignment vertical="center"/>
    </xf>
    <xf numFmtId="4" fontId="26" fillId="0" borderId="15" xfId="0" applyNumberFormat="1" applyFont="1" applyBorder="1" applyAlignment="1">
      <alignment vertical="center"/>
    </xf>
    <xf numFmtId="0" fontId="5" fillId="0" borderId="0" xfId="0" applyFont="1" applyAlignment="1">
      <alignment horizontal="left"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27"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4" fillId="0" borderId="0" xfId="0" applyFont="1" applyAlignment="1">
      <alignment horizontal="lef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9" fillId="5" borderId="0" xfId="0" applyFont="1" applyFill="1" applyAlignment="1">
      <alignment horizontal="left" vertical="center"/>
    </xf>
    <xf numFmtId="0" fontId="19" fillId="5" borderId="0" xfId="0" applyFont="1" applyFill="1" applyAlignment="1">
      <alignment horizontal="right" vertical="center"/>
    </xf>
    <xf numFmtId="0" fontId="28"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0" xfId="0" applyFont="1" applyFill="1" applyAlignment="1">
      <alignment horizontal="center" vertical="center" wrapText="1"/>
    </xf>
    <xf numFmtId="0" fontId="0" fillId="0" borderId="3" xfId="0" applyBorder="1" applyAlignment="1">
      <alignment horizontal="center" vertical="center" wrapText="1"/>
    </xf>
    <xf numFmtId="4" fontId="21" fillId="0" borderId="0" xfId="0" applyNumberFormat="1" applyFont="1" applyAlignment="1"/>
    <xf numFmtId="166" fontId="29" fillId="0" borderId="12" xfId="0" applyNumberFormat="1" applyFont="1" applyBorder="1" applyAlignment="1"/>
    <xf numFmtId="166" fontId="29" fillId="0" borderId="13" xfId="0" applyNumberFormat="1" applyFont="1" applyBorder="1" applyAlignment="1"/>
    <xf numFmtId="4" fontId="30"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31" fillId="0" borderId="22" xfId="0" applyFont="1" applyBorder="1" applyAlignment="1" applyProtection="1">
      <alignment horizontal="center" vertical="center"/>
      <protection locked="0"/>
    </xf>
    <xf numFmtId="49" fontId="31" fillId="0" borderId="22" xfId="0" applyNumberFormat="1"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2" xfId="0" applyFont="1" applyBorder="1" applyAlignment="1" applyProtection="1">
      <alignment horizontal="center" vertical="center" wrapText="1"/>
      <protection locked="0"/>
    </xf>
    <xf numFmtId="167" fontId="31" fillId="0" borderId="22" xfId="0" applyNumberFormat="1" applyFont="1" applyBorder="1" applyAlignment="1" applyProtection="1">
      <alignment vertical="center"/>
      <protection locked="0"/>
    </xf>
    <xf numFmtId="4" fontId="31" fillId="3" borderId="22" xfId="0" applyNumberFormat="1" applyFont="1" applyFill="1" applyBorder="1" applyAlignment="1" applyProtection="1">
      <alignment vertical="center"/>
      <protection locked="0"/>
    </xf>
    <xf numFmtId="4" fontId="31" fillId="0" borderId="22" xfId="0" applyNumberFormat="1" applyFont="1" applyBorder="1" applyAlignment="1" applyProtection="1">
      <alignment vertical="center"/>
      <protection locked="0"/>
    </xf>
    <xf numFmtId="0" fontId="32" fillId="0" borderId="22" xfId="0" applyFont="1" applyBorder="1" applyAlignment="1" applyProtection="1">
      <alignment vertical="center"/>
      <protection locked="0"/>
    </xf>
    <xf numFmtId="0" fontId="32" fillId="0" borderId="3" xfId="0" applyFont="1" applyBorder="1" applyAlignment="1">
      <alignment vertical="center"/>
    </xf>
    <xf numFmtId="0" fontId="31" fillId="3" borderId="14" xfId="0" applyFont="1" applyFill="1" applyBorder="1" applyAlignment="1" applyProtection="1">
      <alignment horizontal="left" vertical="center"/>
      <protection locked="0"/>
    </xf>
    <xf numFmtId="0" fontId="31" fillId="0" borderId="0" xfId="0" applyFont="1" applyBorder="1" applyAlignment="1">
      <alignment horizontal="center" vertical="center"/>
    </xf>
    <xf numFmtId="166" fontId="20" fillId="0" borderId="0" xfId="0" applyNumberFormat="1" applyFont="1" applyBorder="1" applyAlignment="1">
      <alignment vertical="center"/>
    </xf>
    <xf numFmtId="166" fontId="20" fillId="0" borderId="15" xfId="0" applyNumberFormat="1" applyFont="1" applyBorder="1" applyAlignment="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19" fillId="0" borderId="22" xfId="0" applyFont="1" applyBorder="1" applyAlignment="1" applyProtection="1">
      <alignment horizontal="center" vertical="center"/>
      <protection locked="0"/>
    </xf>
    <xf numFmtId="49" fontId="19" fillId="0" borderId="22" xfId="0" applyNumberFormat="1" applyFont="1" applyBorder="1" applyAlignment="1" applyProtection="1">
      <alignment horizontal="left" vertical="center" wrapText="1"/>
      <protection locked="0"/>
    </xf>
    <xf numFmtId="0" fontId="19" fillId="0" borderId="22" xfId="0" applyFont="1" applyBorder="1" applyAlignment="1" applyProtection="1">
      <alignment horizontal="left" vertical="center" wrapText="1"/>
      <protection locked="0"/>
    </xf>
    <xf numFmtId="0" fontId="19" fillId="0" borderId="22" xfId="0" applyFont="1" applyBorder="1" applyAlignment="1" applyProtection="1">
      <alignment horizontal="center" vertical="center" wrapText="1"/>
      <protection locked="0"/>
    </xf>
    <xf numFmtId="167" fontId="19" fillId="0" borderId="22" xfId="0" applyNumberFormat="1" applyFont="1" applyBorder="1" applyAlignment="1" applyProtection="1">
      <alignment vertical="center"/>
      <protection locked="0"/>
    </xf>
    <xf numFmtId="4" fontId="19" fillId="3"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0" fillId="3" borderId="14" xfId="0" applyFont="1" applyFill="1" applyBorder="1" applyAlignment="1" applyProtection="1">
      <alignment horizontal="left" vertical="center"/>
      <protection locked="0"/>
    </xf>
    <xf numFmtId="0" fontId="20" fillId="0" borderId="0" xfId="0" applyFont="1" applyBorder="1" applyAlignment="1">
      <alignment horizontal="center"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cellXfs>
  <cellStyles count="2">
    <cellStyle name="Normal" xfId="0" builtinId="0" customBuiltin="1"/>
    <cellStyle name="Hyperlink" xfId="1" builtinId="8"/>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3" t="s">
        <v>0</v>
      </c>
      <c r="AZ1" s="13" t="s">
        <v>1</v>
      </c>
      <c r="BA1" s="13" t="s">
        <v>2</v>
      </c>
      <c r="BB1" s="13" t="s">
        <v>1</v>
      </c>
      <c r="BT1" s="13" t="s">
        <v>3</v>
      </c>
      <c r="BU1" s="13" t="s">
        <v>3</v>
      </c>
      <c r="BV1" s="13" t="s">
        <v>4</v>
      </c>
    </row>
    <row r="2" s="1" customFormat="1" ht="36.96" customHeight="1">
      <c r="AR2" s="14" t="s">
        <v>5</v>
      </c>
      <c r="AS2" s="1"/>
      <c r="AT2" s="1"/>
      <c r="AU2" s="1"/>
      <c r="AV2" s="1"/>
      <c r="AW2" s="1"/>
      <c r="AX2" s="1"/>
      <c r="AY2" s="1"/>
      <c r="AZ2" s="1"/>
      <c r="BA2" s="1"/>
      <c r="BB2" s="1"/>
      <c r="BC2" s="1"/>
      <c r="BD2" s="1"/>
      <c r="BE2" s="1"/>
      <c r="BS2" s="15" t="s">
        <v>6</v>
      </c>
      <c r="BT2" s="15" t="s">
        <v>7</v>
      </c>
    </row>
    <row r="3" s="1" customFormat="1"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1" customFormat="1" ht="24.96" customHeight="1">
      <c r="B4" s="18"/>
      <c r="D4" s="19" t="s">
        <v>9</v>
      </c>
      <c r="AR4" s="18"/>
      <c r="AS4" s="20" t="s">
        <v>10</v>
      </c>
      <c r="BE4" s="21" t="s">
        <v>11</v>
      </c>
      <c r="BS4" s="15" t="s">
        <v>12</v>
      </c>
    </row>
    <row r="5" s="1" customFormat="1" ht="12" customHeight="1">
      <c r="B5" s="18"/>
      <c r="D5" s="22" t="s">
        <v>13</v>
      </c>
      <c r="K5" s="23"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18"/>
      <c r="BE5" s="24" t="s">
        <v>15</v>
      </c>
      <c r="BS5" s="15" t="s">
        <v>6</v>
      </c>
    </row>
    <row r="6" s="1" customFormat="1" ht="36.96" customHeight="1">
      <c r="B6" s="18"/>
      <c r="D6" s="25" t="s">
        <v>16</v>
      </c>
      <c r="K6" s="26"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18"/>
      <c r="BE6" s="27"/>
      <c r="BS6" s="15" t="s">
        <v>6</v>
      </c>
    </row>
    <row r="7" s="1" customFormat="1" ht="12" customHeight="1">
      <c r="B7" s="18"/>
      <c r="D7" s="28" t="s">
        <v>18</v>
      </c>
      <c r="K7" s="23" t="s">
        <v>1</v>
      </c>
      <c r="AK7" s="28" t="s">
        <v>19</v>
      </c>
      <c r="AN7" s="23" t="s">
        <v>1</v>
      </c>
      <c r="AR7" s="18"/>
      <c r="BE7" s="27"/>
      <c r="BS7" s="15" t="s">
        <v>6</v>
      </c>
    </row>
    <row r="8" s="1" customFormat="1" ht="12" customHeight="1">
      <c r="B8" s="18"/>
      <c r="D8" s="28" t="s">
        <v>20</v>
      </c>
      <c r="K8" s="23" t="s">
        <v>21</v>
      </c>
      <c r="AK8" s="28" t="s">
        <v>22</v>
      </c>
      <c r="AN8" s="29" t="s">
        <v>23</v>
      </c>
      <c r="AR8" s="18"/>
      <c r="BE8" s="27"/>
      <c r="BS8" s="15" t="s">
        <v>6</v>
      </c>
    </row>
    <row r="9" s="1" customFormat="1" ht="14.4" customHeight="1">
      <c r="B9" s="18"/>
      <c r="AR9" s="18"/>
      <c r="BE9" s="27"/>
      <c r="BS9" s="15" t="s">
        <v>6</v>
      </c>
    </row>
    <row r="10" s="1" customFormat="1" ht="12" customHeight="1">
      <c r="B10" s="18"/>
      <c r="D10" s="28" t="s">
        <v>24</v>
      </c>
      <c r="AK10" s="28" t="s">
        <v>25</v>
      </c>
      <c r="AN10" s="23" t="s">
        <v>1</v>
      </c>
      <c r="AR10" s="18"/>
      <c r="BE10" s="27"/>
      <c r="BS10" s="15" t="s">
        <v>6</v>
      </c>
    </row>
    <row r="11" s="1" customFormat="1" ht="18.48" customHeight="1">
      <c r="B11" s="18"/>
      <c r="E11" s="23" t="s">
        <v>21</v>
      </c>
      <c r="AK11" s="28" t="s">
        <v>26</v>
      </c>
      <c r="AN11" s="23" t="s">
        <v>1</v>
      </c>
      <c r="AR11" s="18"/>
      <c r="BE11" s="27"/>
      <c r="BS11" s="15" t="s">
        <v>6</v>
      </c>
    </row>
    <row r="12" s="1" customFormat="1" ht="6.96" customHeight="1">
      <c r="B12" s="18"/>
      <c r="AR12" s="18"/>
      <c r="BE12" s="27"/>
      <c r="BS12" s="15" t="s">
        <v>6</v>
      </c>
    </row>
    <row r="13" s="1" customFormat="1" ht="12" customHeight="1">
      <c r="B13" s="18"/>
      <c r="D13" s="28" t="s">
        <v>27</v>
      </c>
      <c r="AK13" s="28" t="s">
        <v>25</v>
      </c>
      <c r="AN13" s="30" t="s">
        <v>28</v>
      </c>
      <c r="AR13" s="18"/>
      <c r="BE13" s="27"/>
      <c r="BS13" s="15" t="s">
        <v>6</v>
      </c>
    </row>
    <row r="14">
      <c r="B14" s="18"/>
      <c r="E14" s="30" t="s">
        <v>28</v>
      </c>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28" t="s">
        <v>26</v>
      </c>
      <c r="AN14" s="30" t="s">
        <v>28</v>
      </c>
      <c r="AR14" s="18"/>
      <c r="BE14" s="27"/>
      <c r="BS14" s="15" t="s">
        <v>6</v>
      </c>
    </row>
    <row r="15" s="1" customFormat="1" ht="6.96" customHeight="1">
      <c r="B15" s="18"/>
      <c r="AR15" s="18"/>
      <c r="BE15" s="27"/>
      <c r="BS15" s="15" t="s">
        <v>3</v>
      </c>
    </row>
    <row r="16" s="1" customFormat="1" ht="12" customHeight="1">
      <c r="B16" s="18"/>
      <c r="D16" s="28" t="s">
        <v>29</v>
      </c>
      <c r="AK16" s="28" t="s">
        <v>25</v>
      </c>
      <c r="AN16" s="23" t="s">
        <v>1</v>
      </c>
      <c r="AR16" s="18"/>
      <c r="BE16" s="27"/>
      <c r="BS16" s="15" t="s">
        <v>3</v>
      </c>
    </row>
    <row r="17" s="1" customFormat="1" ht="18.48" customHeight="1">
      <c r="B17" s="18"/>
      <c r="E17" s="23" t="s">
        <v>21</v>
      </c>
      <c r="AK17" s="28" t="s">
        <v>26</v>
      </c>
      <c r="AN17" s="23" t="s">
        <v>1</v>
      </c>
      <c r="AR17" s="18"/>
      <c r="BE17" s="27"/>
      <c r="BS17" s="15" t="s">
        <v>30</v>
      </c>
    </row>
    <row r="18" s="1" customFormat="1" ht="6.96" customHeight="1">
      <c r="B18" s="18"/>
      <c r="AR18" s="18"/>
      <c r="BE18" s="27"/>
      <c r="BS18" s="15" t="s">
        <v>6</v>
      </c>
    </row>
    <row r="19" s="1" customFormat="1" ht="12" customHeight="1">
      <c r="B19" s="18"/>
      <c r="D19" s="28" t="s">
        <v>31</v>
      </c>
      <c r="AK19" s="28" t="s">
        <v>25</v>
      </c>
      <c r="AN19" s="23" t="s">
        <v>1</v>
      </c>
      <c r="AR19" s="18"/>
      <c r="BE19" s="27"/>
      <c r="BS19" s="15" t="s">
        <v>6</v>
      </c>
    </row>
    <row r="20" s="1" customFormat="1" ht="18.48" customHeight="1">
      <c r="B20" s="18"/>
      <c r="E20" s="23" t="s">
        <v>21</v>
      </c>
      <c r="AK20" s="28" t="s">
        <v>26</v>
      </c>
      <c r="AN20" s="23" t="s">
        <v>1</v>
      </c>
      <c r="AR20" s="18"/>
      <c r="BE20" s="27"/>
      <c r="BS20" s="15" t="s">
        <v>30</v>
      </c>
    </row>
    <row r="21" s="1" customFormat="1" ht="6.96" customHeight="1">
      <c r="B21" s="18"/>
      <c r="AR21" s="18"/>
      <c r="BE21" s="27"/>
    </row>
    <row r="22" s="1" customFormat="1" ht="12" customHeight="1">
      <c r="B22" s="18"/>
      <c r="D22" s="28" t="s">
        <v>32</v>
      </c>
      <c r="AR22" s="18"/>
      <c r="BE22" s="27"/>
    </row>
    <row r="23" s="1" customFormat="1" ht="16.5" customHeight="1">
      <c r="B23" s="18"/>
      <c r="E23" s="32" t="s">
        <v>1</v>
      </c>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R23" s="18"/>
      <c r="BE23" s="27"/>
    </row>
    <row r="24" s="1" customFormat="1" ht="6.96" customHeight="1">
      <c r="B24" s="18"/>
      <c r="AR24" s="18"/>
      <c r="BE24" s="27"/>
    </row>
    <row r="25" s="1" customFormat="1" ht="6.96" customHeight="1">
      <c r="B25" s="18"/>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18"/>
      <c r="BE25" s="27"/>
    </row>
    <row r="26" s="2" customFormat="1" ht="25.92" customHeight="1">
      <c r="A26" s="34"/>
      <c r="B26" s="35"/>
      <c r="C26" s="34"/>
      <c r="D26" s="36" t="s">
        <v>33</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8">
        <f>ROUND(AG94,2)</f>
        <v>0</v>
      </c>
      <c r="AL26" s="37"/>
      <c r="AM26" s="37"/>
      <c r="AN26" s="37"/>
      <c r="AO26" s="37"/>
      <c r="AP26" s="34"/>
      <c r="AQ26" s="34"/>
      <c r="AR26" s="35"/>
      <c r="BE26" s="27"/>
    </row>
    <row r="27" s="2" customFormat="1" ht="6.96" customHeight="1">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27"/>
    </row>
    <row r="28" s="2" customFormat="1">
      <c r="A28" s="34"/>
      <c r="B28" s="35"/>
      <c r="C28" s="34"/>
      <c r="D28" s="34"/>
      <c r="E28" s="34"/>
      <c r="F28" s="34"/>
      <c r="G28" s="34"/>
      <c r="H28" s="34"/>
      <c r="I28" s="34"/>
      <c r="J28" s="34"/>
      <c r="K28" s="34"/>
      <c r="L28" s="39" t="s">
        <v>34</v>
      </c>
      <c r="M28" s="39"/>
      <c r="N28" s="39"/>
      <c r="O28" s="39"/>
      <c r="P28" s="39"/>
      <c r="Q28" s="34"/>
      <c r="R28" s="34"/>
      <c r="S28" s="34"/>
      <c r="T28" s="34"/>
      <c r="U28" s="34"/>
      <c r="V28" s="34"/>
      <c r="W28" s="39" t="s">
        <v>35</v>
      </c>
      <c r="X28" s="39"/>
      <c r="Y28" s="39"/>
      <c r="Z28" s="39"/>
      <c r="AA28" s="39"/>
      <c r="AB28" s="39"/>
      <c r="AC28" s="39"/>
      <c r="AD28" s="39"/>
      <c r="AE28" s="39"/>
      <c r="AF28" s="34"/>
      <c r="AG28" s="34"/>
      <c r="AH28" s="34"/>
      <c r="AI28" s="34"/>
      <c r="AJ28" s="34"/>
      <c r="AK28" s="39" t="s">
        <v>36</v>
      </c>
      <c r="AL28" s="39"/>
      <c r="AM28" s="39"/>
      <c r="AN28" s="39"/>
      <c r="AO28" s="39"/>
      <c r="AP28" s="34"/>
      <c r="AQ28" s="34"/>
      <c r="AR28" s="35"/>
      <c r="BE28" s="27"/>
    </row>
    <row r="29" s="3" customFormat="1" ht="14.4" customHeight="1">
      <c r="A29" s="3"/>
      <c r="B29" s="40"/>
      <c r="C29" s="3"/>
      <c r="D29" s="28" t="s">
        <v>37</v>
      </c>
      <c r="E29" s="3"/>
      <c r="F29" s="28" t="s">
        <v>38</v>
      </c>
      <c r="G29" s="3"/>
      <c r="H29" s="3"/>
      <c r="I29" s="3"/>
      <c r="J29" s="3"/>
      <c r="K29" s="3"/>
      <c r="L29" s="41">
        <v>0.20999999999999999</v>
      </c>
      <c r="M29" s="3"/>
      <c r="N29" s="3"/>
      <c r="O29" s="3"/>
      <c r="P29" s="3"/>
      <c r="Q29" s="3"/>
      <c r="R29" s="3"/>
      <c r="S29" s="3"/>
      <c r="T29" s="3"/>
      <c r="U29" s="3"/>
      <c r="V29" s="3"/>
      <c r="W29" s="42">
        <f>ROUND(AZ94, 2)</f>
        <v>0</v>
      </c>
      <c r="X29" s="3"/>
      <c r="Y29" s="3"/>
      <c r="Z29" s="3"/>
      <c r="AA29" s="3"/>
      <c r="AB29" s="3"/>
      <c r="AC29" s="3"/>
      <c r="AD29" s="3"/>
      <c r="AE29" s="3"/>
      <c r="AF29" s="3"/>
      <c r="AG29" s="3"/>
      <c r="AH29" s="3"/>
      <c r="AI29" s="3"/>
      <c r="AJ29" s="3"/>
      <c r="AK29" s="42">
        <f>ROUND(AV94, 2)</f>
        <v>0</v>
      </c>
      <c r="AL29" s="3"/>
      <c r="AM29" s="3"/>
      <c r="AN29" s="3"/>
      <c r="AO29" s="3"/>
      <c r="AP29" s="3"/>
      <c r="AQ29" s="3"/>
      <c r="AR29" s="40"/>
      <c r="BE29" s="43"/>
    </row>
    <row r="30" s="3" customFormat="1" ht="14.4" customHeight="1">
      <c r="A30" s="3"/>
      <c r="B30" s="40"/>
      <c r="C30" s="3"/>
      <c r="D30" s="3"/>
      <c r="E30" s="3"/>
      <c r="F30" s="28" t="s">
        <v>39</v>
      </c>
      <c r="G30" s="3"/>
      <c r="H30" s="3"/>
      <c r="I30" s="3"/>
      <c r="J30" s="3"/>
      <c r="K30" s="3"/>
      <c r="L30" s="41">
        <v>0.12</v>
      </c>
      <c r="M30" s="3"/>
      <c r="N30" s="3"/>
      <c r="O30" s="3"/>
      <c r="P30" s="3"/>
      <c r="Q30" s="3"/>
      <c r="R30" s="3"/>
      <c r="S30" s="3"/>
      <c r="T30" s="3"/>
      <c r="U30" s="3"/>
      <c r="V30" s="3"/>
      <c r="W30" s="42">
        <f>ROUND(BA94, 2)</f>
        <v>0</v>
      </c>
      <c r="X30" s="3"/>
      <c r="Y30" s="3"/>
      <c r="Z30" s="3"/>
      <c r="AA30" s="3"/>
      <c r="AB30" s="3"/>
      <c r="AC30" s="3"/>
      <c r="AD30" s="3"/>
      <c r="AE30" s="3"/>
      <c r="AF30" s="3"/>
      <c r="AG30" s="3"/>
      <c r="AH30" s="3"/>
      <c r="AI30" s="3"/>
      <c r="AJ30" s="3"/>
      <c r="AK30" s="42">
        <f>ROUND(AW94, 2)</f>
        <v>0</v>
      </c>
      <c r="AL30" s="3"/>
      <c r="AM30" s="3"/>
      <c r="AN30" s="3"/>
      <c r="AO30" s="3"/>
      <c r="AP30" s="3"/>
      <c r="AQ30" s="3"/>
      <c r="AR30" s="40"/>
      <c r="BE30" s="43"/>
    </row>
    <row r="31" hidden="1" s="3" customFormat="1" ht="14.4" customHeight="1">
      <c r="A31" s="3"/>
      <c r="B31" s="40"/>
      <c r="C31" s="3"/>
      <c r="D31" s="3"/>
      <c r="E31" s="3"/>
      <c r="F31" s="28" t="s">
        <v>40</v>
      </c>
      <c r="G31" s="3"/>
      <c r="H31" s="3"/>
      <c r="I31" s="3"/>
      <c r="J31" s="3"/>
      <c r="K31" s="3"/>
      <c r="L31" s="41">
        <v>0.20999999999999999</v>
      </c>
      <c r="M31" s="3"/>
      <c r="N31" s="3"/>
      <c r="O31" s="3"/>
      <c r="P31" s="3"/>
      <c r="Q31" s="3"/>
      <c r="R31" s="3"/>
      <c r="S31" s="3"/>
      <c r="T31" s="3"/>
      <c r="U31" s="3"/>
      <c r="V31" s="3"/>
      <c r="W31" s="42">
        <f>ROUND(BB94, 2)</f>
        <v>0</v>
      </c>
      <c r="X31" s="3"/>
      <c r="Y31" s="3"/>
      <c r="Z31" s="3"/>
      <c r="AA31" s="3"/>
      <c r="AB31" s="3"/>
      <c r="AC31" s="3"/>
      <c r="AD31" s="3"/>
      <c r="AE31" s="3"/>
      <c r="AF31" s="3"/>
      <c r="AG31" s="3"/>
      <c r="AH31" s="3"/>
      <c r="AI31" s="3"/>
      <c r="AJ31" s="3"/>
      <c r="AK31" s="42">
        <v>0</v>
      </c>
      <c r="AL31" s="3"/>
      <c r="AM31" s="3"/>
      <c r="AN31" s="3"/>
      <c r="AO31" s="3"/>
      <c r="AP31" s="3"/>
      <c r="AQ31" s="3"/>
      <c r="AR31" s="40"/>
      <c r="BE31" s="43"/>
    </row>
    <row r="32" hidden="1" s="3" customFormat="1" ht="14.4" customHeight="1">
      <c r="A32" s="3"/>
      <c r="B32" s="40"/>
      <c r="C32" s="3"/>
      <c r="D32" s="3"/>
      <c r="E32" s="3"/>
      <c r="F32" s="28" t="s">
        <v>41</v>
      </c>
      <c r="G32" s="3"/>
      <c r="H32" s="3"/>
      <c r="I32" s="3"/>
      <c r="J32" s="3"/>
      <c r="K32" s="3"/>
      <c r="L32" s="41">
        <v>0.12</v>
      </c>
      <c r="M32" s="3"/>
      <c r="N32" s="3"/>
      <c r="O32" s="3"/>
      <c r="P32" s="3"/>
      <c r="Q32" s="3"/>
      <c r="R32" s="3"/>
      <c r="S32" s="3"/>
      <c r="T32" s="3"/>
      <c r="U32" s="3"/>
      <c r="V32" s="3"/>
      <c r="W32" s="42">
        <f>ROUND(BC94, 2)</f>
        <v>0</v>
      </c>
      <c r="X32" s="3"/>
      <c r="Y32" s="3"/>
      <c r="Z32" s="3"/>
      <c r="AA32" s="3"/>
      <c r="AB32" s="3"/>
      <c r="AC32" s="3"/>
      <c r="AD32" s="3"/>
      <c r="AE32" s="3"/>
      <c r="AF32" s="3"/>
      <c r="AG32" s="3"/>
      <c r="AH32" s="3"/>
      <c r="AI32" s="3"/>
      <c r="AJ32" s="3"/>
      <c r="AK32" s="42">
        <v>0</v>
      </c>
      <c r="AL32" s="3"/>
      <c r="AM32" s="3"/>
      <c r="AN32" s="3"/>
      <c r="AO32" s="3"/>
      <c r="AP32" s="3"/>
      <c r="AQ32" s="3"/>
      <c r="AR32" s="40"/>
      <c r="BE32" s="43"/>
    </row>
    <row r="33" hidden="1" s="3" customFormat="1" ht="14.4" customHeight="1">
      <c r="A33" s="3"/>
      <c r="B33" s="40"/>
      <c r="C33" s="3"/>
      <c r="D33" s="3"/>
      <c r="E33" s="3"/>
      <c r="F33" s="28" t="s">
        <v>42</v>
      </c>
      <c r="G33" s="3"/>
      <c r="H33" s="3"/>
      <c r="I33" s="3"/>
      <c r="J33" s="3"/>
      <c r="K33" s="3"/>
      <c r="L33" s="41">
        <v>0</v>
      </c>
      <c r="M33" s="3"/>
      <c r="N33" s="3"/>
      <c r="O33" s="3"/>
      <c r="P33" s="3"/>
      <c r="Q33" s="3"/>
      <c r="R33" s="3"/>
      <c r="S33" s="3"/>
      <c r="T33" s="3"/>
      <c r="U33" s="3"/>
      <c r="V33" s="3"/>
      <c r="W33" s="42">
        <f>ROUND(BD94, 2)</f>
        <v>0</v>
      </c>
      <c r="X33" s="3"/>
      <c r="Y33" s="3"/>
      <c r="Z33" s="3"/>
      <c r="AA33" s="3"/>
      <c r="AB33" s="3"/>
      <c r="AC33" s="3"/>
      <c r="AD33" s="3"/>
      <c r="AE33" s="3"/>
      <c r="AF33" s="3"/>
      <c r="AG33" s="3"/>
      <c r="AH33" s="3"/>
      <c r="AI33" s="3"/>
      <c r="AJ33" s="3"/>
      <c r="AK33" s="42">
        <v>0</v>
      </c>
      <c r="AL33" s="3"/>
      <c r="AM33" s="3"/>
      <c r="AN33" s="3"/>
      <c r="AO33" s="3"/>
      <c r="AP33" s="3"/>
      <c r="AQ33" s="3"/>
      <c r="AR33" s="40"/>
      <c r="BE33" s="43"/>
    </row>
    <row r="34" s="2" customFormat="1" ht="6.96" customHeight="1">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27"/>
    </row>
    <row r="35" s="2" customFormat="1" ht="25.92" customHeight="1">
      <c r="A35" s="34"/>
      <c r="B35" s="35"/>
      <c r="C35" s="44"/>
      <c r="D35" s="45" t="s">
        <v>43</v>
      </c>
      <c r="E35" s="46"/>
      <c r="F35" s="46"/>
      <c r="G35" s="46"/>
      <c r="H35" s="46"/>
      <c r="I35" s="46"/>
      <c r="J35" s="46"/>
      <c r="K35" s="46"/>
      <c r="L35" s="46"/>
      <c r="M35" s="46"/>
      <c r="N35" s="46"/>
      <c r="O35" s="46"/>
      <c r="P35" s="46"/>
      <c r="Q35" s="46"/>
      <c r="R35" s="46"/>
      <c r="S35" s="46"/>
      <c r="T35" s="47" t="s">
        <v>44</v>
      </c>
      <c r="U35" s="46"/>
      <c r="V35" s="46"/>
      <c r="W35" s="46"/>
      <c r="X35" s="48" t="s">
        <v>45</v>
      </c>
      <c r="Y35" s="46"/>
      <c r="Z35" s="46"/>
      <c r="AA35" s="46"/>
      <c r="AB35" s="46"/>
      <c r="AC35" s="46"/>
      <c r="AD35" s="46"/>
      <c r="AE35" s="46"/>
      <c r="AF35" s="46"/>
      <c r="AG35" s="46"/>
      <c r="AH35" s="46"/>
      <c r="AI35" s="46"/>
      <c r="AJ35" s="46"/>
      <c r="AK35" s="49">
        <f>SUM(AK26:AK33)</f>
        <v>0</v>
      </c>
      <c r="AL35" s="46"/>
      <c r="AM35" s="46"/>
      <c r="AN35" s="46"/>
      <c r="AO35" s="50"/>
      <c r="AP35" s="44"/>
      <c r="AQ35" s="44"/>
      <c r="AR35" s="35"/>
      <c r="BE35" s="34"/>
    </row>
    <row r="36" s="2" customFormat="1" ht="6.96" customHeight="1">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2" customFormat="1" ht="14.4" customHeight="1">
      <c r="A37" s="34"/>
      <c r="B37" s="35"/>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5"/>
      <c r="BE37" s="34"/>
    </row>
    <row r="38" s="1" customFormat="1" ht="14.4" customHeight="1">
      <c r="B38" s="18"/>
      <c r="AR38" s="18"/>
    </row>
    <row r="39" s="1" customFormat="1" ht="14.4" customHeight="1">
      <c r="B39" s="18"/>
      <c r="AR39" s="18"/>
    </row>
    <row r="40" s="1" customFormat="1" ht="14.4" customHeight="1">
      <c r="B40" s="18"/>
      <c r="AR40" s="18"/>
    </row>
    <row r="41" s="1" customFormat="1" ht="14.4" customHeight="1">
      <c r="B41" s="18"/>
      <c r="AR41" s="18"/>
    </row>
    <row r="42" s="1" customFormat="1" ht="14.4" customHeight="1">
      <c r="B42" s="18"/>
      <c r="AR42" s="18"/>
    </row>
    <row r="43" s="1" customFormat="1" ht="14.4" customHeight="1">
      <c r="B43" s="18"/>
      <c r="AR43" s="18"/>
    </row>
    <row r="44" s="1" customFormat="1" ht="14.4" customHeight="1">
      <c r="B44" s="18"/>
      <c r="AR44" s="18"/>
    </row>
    <row r="45" s="1" customFormat="1" ht="14.4" customHeight="1">
      <c r="B45" s="18"/>
      <c r="AR45" s="18"/>
    </row>
    <row r="46" s="1" customFormat="1" ht="14.4" customHeight="1">
      <c r="B46" s="18"/>
      <c r="AR46" s="18"/>
    </row>
    <row r="47" s="1" customFormat="1" ht="14.4" customHeight="1">
      <c r="B47" s="18"/>
      <c r="AR47" s="18"/>
    </row>
    <row r="48" s="1" customFormat="1" ht="14.4" customHeight="1">
      <c r="B48" s="18"/>
      <c r="AR48" s="18"/>
    </row>
    <row r="49" s="2" customFormat="1" ht="14.4" customHeight="1">
      <c r="B49" s="51"/>
      <c r="D49" s="52" t="s">
        <v>46</v>
      </c>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2" t="s">
        <v>47</v>
      </c>
      <c r="AI49" s="53"/>
      <c r="AJ49" s="53"/>
      <c r="AK49" s="53"/>
      <c r="AL49" s="53"/>
      <c r="AM49" s="53"/>
      <c r="AN49" s="53"/>
      <c r="AO49" s="53"/>
      <c r="AR49" s="51"/>
    </row>
    <row r="50">
      <c r="B50" s="18"/>
      <c r="AR50" s="18"/>
    </row>
    <row r="51">
      <c r="B51" s="18"/>
      <c r="AR51" s="18"/>
    </row>
    <row r="52">
      <c r="B52" s="18"/>
      <c r="AR52" s="18"/>
    </row>
    <row r="53">
      <c r="B53" s="18"/>
      <c r="AR53" s="18"/>
    </row>
    <row r="54">
      <c r="B54" s="18"/>
      <c r="AR54" s="18"/>
    </row>
    <row r="55">
      <c r="B55" s="18"/>
      <c r="AR55" s="18"/>
    </row>
    <row r="56">
      <c r="B56" s="18"/>
      <c r="AR56" s="18"/>
    </row>
    <row r="57">
      <c r="B57" s="18"/>
      <c r="AR57" s="18"/>
    </row>
    <row r="58">
      <c r="B58" s="18"/>
      <c r="AR58" s="18"/>
    </row>
    <row r="59">
      <c r="B59" s="18"/>
      <c r="AR59" s="18"/>
    </row>
    <row r="60" s="2" customFormat="1">
      <c r="A60" s="34"/>
      <c r="B60" s="35"/>
      <c r="C60" s="34"/>
      <c r="D60" s="54" t="s">
        <v>48</v>
      </c>
      <c r="E60" s="37"/>
      <c r="F60" s="37"/>
      <c r="G60" s="37"/>
      <c r="H60" s="37"/>
      <c r="I60" s="37"/>
      <c r="J60" s="37"/>
      <c r="K60" s="37"/>
      <c r="L60" s="37"/>
      <c r="M60" s="37"/>
      <c r="N60" s="37"/>
      <c r="O60" s="37"/>
      <c r="P60" s="37"/>
      <c r="Q60" s="37"/>
      <c r="R60" s="37"/>
      <c r="S60" s="37"/>
      <c r="T60" s="37"/>
      <c r="U60" s="37"/>
      <c r="V60" s="54" t="s">
        <v>49</v>
      </c>
      <c r="W60" s="37"/>
      <c r="X60" s="37"/>
      <c r="Y60" s="37"/>
      <c r="Z60" s="37"/>
      <c r="AA60" s="37"/>
      <c r="AB60" s="37"/>
      <c r="AC60" s="37"/>
      <c r="AD60" s="37"/>
      <c r="AE60" s="37"/>
      <c r="AF60" s="37"/>
      <c r="AG60" s="37"/>
      <c r="AH60" s="54" t="s">
        <v>48</v>
      </c>
      <c r="AI60" s="37"/>
      <c r="AJ60" s="37"/>
      <c r="AK60" s="37"/>
      <c r="AL60" s="37"/>
      <c r="AM60" s="54" t="s">
        <v>49</v>
      </c>
      <c r="AN60" s="37"/>
      <c r="AO60" s="37"/>
      <c r="AP60" s="34"/>
      <c r="AQ60" s="34"/>
      <c r="AR60" s="35"/>
      <c r="BE60" s="34"/>
    </row>
    <row r="61">
      <c r="B61" s="18"/>
      <c r="AR61" s="18"/>
    </row>
    <row r="62">
      <c r="B62" s="18"/>
      <c r="AR62" s="18"/>
    </row>
    <row r="63">
      <c r="B63" s="18"/>
      <c r="AR63" s="18"/>
    </row>
    <row r="64" s="2" customFormat="1">
      <c r="A64" s="34"/>
      <c r="B64" s="35"/>
      <c r="C64" s="34"/>
      <c r="D64" s="52" t="s">
        <v>50</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2" t="s">
        <v>51</v>
      </c>
      <c r="AI64" s="55"/>
      <c r="AJ64" s="55"/>
      <c r="AK64" s="55"/>
      <c r="AL64" s="55"/>
      <c r="AM64" s="55"/>
      <c r="AN64" s="55"/>
      <c r="AO64" s="55"/>
      <c r="AP64" s="34"/>
      <c r="AQ64" s="34"/>
      <c r="AR64" s="35"/>
      <c r="BE64" s="34"/>
    </row>
    <row r="65">
      <c r="B65" s="18"/>
      <c r="AR65" s="18"/>
    </row>
    <row r="66">
      <c r="B66" s="18"/>
      <c r="AR66" s="18"/>
    </row>
    <row r="67">
      <c r="B67" s="18"/>
      <c r="AR67" s="18"/>
    </row>
    <row r="68">
      <c r="B68" s="18"/>
      <c r="AR68" s="18"/>
    </row>
    <row r="69">
      <c r="B69" s="18"/>
      <c r="AR69" s="18"/>
    </row>
    <row r="70">
      <c r="B70" s="18"/>
      <c r="AR70" s="18"/>
    </row>
    <row r="71">
      <c r="B71" s="18"/>
      <c r="AR71" s="18"/>
    </row>
    <row r="72">
      <c r="B72" s="18"/>
      <c r="AR72" s="18"/>
    </row>
    <row r="73">
      <c r="B73" s="18"/>
      <c r="AR73" s="18"/>
    </row>
    <row r="74">
      <c r="B74" s="18"/>
      <c r="AR74" s="18"/>
    </row>
    <row r="75" s="2" customFormat="1">
      <c r="A75" s="34"/>
      <c r="B75" s="35"/>
      <c r="C75" s="34"/>
      <c r="D75" s="54" t="s">
        <v>48</v>
      </c>
      <c r="E75" s="37"/>
      <c r="F75" s="37"/>
      <c r="G75" s="37"/>
      <c r="H75" s="37"/>
      <c r="I75" s="37"/>
      <c r="J75" s="37"/>
      <c r="K75" s="37"/>
      <c r="L75" s="37"/>
      <c r="M75" s="37"/>
      <c r="N75" s="37"/>
      <c r="O75" s="37"/>
      <c r="P75" s="37"/>
      <c r="Q75" s="37"/>
      <c r="R75" s="37"/>
      <c r="S75" s="37"/>
      <c r="T75" s="37"/>
      <c r="U75" s="37"/>
      <c r="V75" s="54" t="s">
        <v>49</v>
      </c>
      <c r="W75" s="37"/>
      <c r="X75" s="37"/>
      <c r="Y75" s="37"/>
      <c r="Z75" s="37"/>
      <c r="AA75" s="37"/>
      <c r="AB75" s="37"/>
      <c r="AC75" s="37"/>
      <c r="AD75" s="37"/>
      <c r="AE75" s="37"/>
      <c r="AF75" s="37"/>
      <c r="AG75" s="37"/>
      <c r="AH75" s="54" t="s">
        <v>48</v>
      </c>
      <c r="AI75" s="37"/>
      <c r="AJ75" s="37"/>
      <c r="AK75" s="37"/>
      <c r="AL75" s="37"/>
      <c r="AM75" s="54" t="s">
        <v>49</v>
      </c>
      <c r="AN75" s="37"/>
      <c r="AO75" s="37"/>
      <c r="AP75" s="34"/>
      <c r="AQ75" s="34"/>
      <c r="AR75" s="35"/>
      <c r="BE75" s="34"/>
    </row>
    <row r="76" s="2" customFormat="1">
      <c r="A76" s="34"/>
      <c r="B76" s="35"/>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5"/>
      <c r="BE76" s="34"/>
    </row>
    <row r="77" s="2" customFormat="1" ht="6.96" customHeight="1">
      <c r="A77" s="34"/>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35"/>
      <c r="BE77" s="34"/>
    </row>
    <row r="81" s="2" customFormat="1" ht="6.96" customHeight="1">
      <c r="A81" s="34"/>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35"/>
      <c r="BE81" s="34"/>
    </row>
    <row r="82" s="2" customFormat="1" ht="24.96" customHeight="1">
      <c r="A82" s="34"/>
      <c r="B82" s="35"/>
      <c r="C82" s="19" t="s">
        <v>52</v>
      </c>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5"/>
      <c r="BE82" s="34"/>
    </row>
    <row r="83" s="2" customFormat="1" ht="6.96" customHeight="1">
      <c r="A83" s="34"/>
      <c r="B83" s="35"/>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5"/>
      <c r="BE83" s="34"/>
    </row>
    <row r="84" s="4" customFormat="1" ht="12" customHeight="1">
      <c r="A84" s="4"/>
      <c r="B84" s="60"/>
      <c r="C84" s="28" t="s">
        <v>13</v>
      </c>
      <c r="D84" s="4"/>
      <c r="E84" s="4"/>
      <c r="F84" s="4"/>
      <c r="G84" s="4"/>
      <c r="H84" s="4"/>
      <c r="I84" s="4"/>
      <c r="J84" s="4"/>
      <c r="K84" s="4"/>
      <c r="L84" s="4" t="str">
        <f>K5</f>
        <v>22-023</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0"/>
      <c r="BE84" s="4"/>
    </row>
    <row r="85" s="5" customFormat="1" ht="36.96" customHeight="1">
      <c r="A85" s="5"/>
      <c r="B85" s="61"/>
      <c r="C85" s="62" t="s">
        <v>16</v>
      </c>
      <c r="D85" s="5"/>
      <c r="E85" s="5"/>
      <c r="F85" s="5"/>
      <c r="G85" s="5"/>
      <c r="H85" s="5"/>
      <c r="I85" s="5"/>
      <c r="J85" s="5"/>
      <c r="K85" s="5"/>
      <c r="L85" s="63" t="str">
        <f>K6</f>
        <v>Čepro Šlapanov</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1"/>
      <c r="BE85" s="5"/>
    </row>
    <row r="86" s="2" customFormat="1" ht="6.96" customHeight="1">
      <c r="A86" s="34"/>
      <c r="B86" s="35"/>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5"/>
      <c r="BE86" s="34"/>
    </row>
    <row r="87" s="2" customFormat="1" ht="12" customHeight="1">
      <c r="A87" s="34"/>
      <c r="B87" s="35"/>
      <c r="C87" s="28" t="s">
        <v>20</v>
      </c>
      <c r="D87" s="34"/>
      <c r="E87" s="34"/>
      <c r="F87" s="34"/>
      <c r="G87" s="34"/>
      <c r="H87" s="34"/>
      <c r="I87" s="34"/>
      <c r="J87" s="34"/>
      <c r="K87" s="34"/>
      <c r="L87" s="64" t="str">
        <f>IF(K8="","",K8)</f>
        <v xml:space="preserve"> </v>
      </c>
      <c r="M87" s="34"/>
      <c r="N87" s="34"/>
      <c r="O87" s="34"/>
      <c r="P87" s="34"/>
      <c r="Q87" s="34"/>
      <c r="R87" s="34"/>
      <c r="S87" s="34"/>
      <c r="T87" s="34"/>
      <c r="U87" s="34"/>
      <c r="V87" s="34"/>
      <c r="W87" s="34"/>
      <c r="X87" s="34"/>
      <c r="Y87" s="34"/>
      <c r="Z87" s="34"/>
      <c r="AA87" s="34"/>
      <c r="AB87" s="34"/>
      <c r="AC87" s="34"/>
      <c r="AD87" s="34"/>
      <c r="AE87" s="34"/>
      <c r="AF87" s="34"/>
      <c r="AG87" s="34"/>
      <c r="AH87" s="34"/>
      <c r="AI87" s="28" t="s">
        <v>22</v>
      </c>
      <c r="AJ87" s="34"/>
      <c r="AK87" s="34"/>
      <c r="AL87" s="34"/>
      <c r="AM87" s="65" t="str">
        <f>IF(AN8= "","",AN8)</f>
        <v>18. 3. 2024</v>
      </c>
      <c r="AN87" s="65"/>
      <c r="AO87" s="34"/>
      <c r="AP87" s="34"/>
      <c r="AQ87" s="34"/>
      <c r="AR87" s="35"/>
      <c r="BE87" s="34"/>
    </row>
    <row r="88" s="2" customFormat="1" ht="6.96" customHeight="1">
      <c r="A88" s="34"/>
      <c r="B88" s="35"/>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5"/>
      <c r="BE88" s="34"/>
    </row>
    <row r="89" s="2" customFormat="1" ht="15.15" customHeight="1">
      <c r="A89" s="34"/>
      <c r="B89" s="35"/>
      <c r="C89" s="28" t="s">
        <v>24</v>
      </c>
      <c r="D89" s="34"/>
      <c r="E89" s="34"/>
      <c r="F89" s="34"/>
      <c r="G89" s="34"/>
      <c r="H89" s="34"/>
      <c r="I89" s="34"/>
      <c r="J89" s="34"/>
      <c r="K89" s="34"/>
      <c r="L89" s="4" t="str">
        <f>IF(E11= "","",E11)</f>
        <v xml:space="preserve"> </v>
      </c>
      <c r="M89" s="34"/>
      <c r="N89" s="34"/>
      <c r="O89" s="34"/>
      <c r="P89" s="34"/>
      <c r="Q89" s="34"/>
      <c r="R89" s="34"/>
      <c r="S89" s="34"/>
      <c r="T89" s="34"/>
      <c r="U89" s="34"/>
      <c r="V89" s="34"/>
      <c r="W89" s="34"/>
      <c r="X89" s="34"/>
      <c r="Y89" s="34"/>
      <c r="Z89" s="34"/>
      <c r="AA89" s="34"/>
      <c r="AB89" s="34"/>
      <c r="AC89" s="34"/>
      <c r="AD89" s="34"/>
      <c r="AE89" s="34"/>
      <c r="AF89" s="34"/>
      <c r="AG89" s="34"/>
      <c r="AH89" s="34"/>
      <c r="AI89" s="28" t="s">
        <v>29</v>
      </c>
      <c r="AJ89" s="34"/>
      <c r="AK89" s="34"/>
      <c r="AL89" s="34"/>
      <c r="AM89" s="66" t="str">
        <f>IF(E17="","",E17)</f>
        <v xml:space="preserve"> </v>
      </c>
      <c r="AN89" s="4"/>
      <c r="AO89" s="4"/>
      <c r="AP89" s="4"/>
      <c r="AQ89" s="34"/>
      <c r="AR89" s="35"/>
      <c r="AS89" s="67" t="s">
        <v>53</v>
      </c>
      <c r="AT89" s="68"/>
      <c r="AU89" s="69"/>
      <c r="AV89" s="69"/>
      <c r="AW89" s="69"/>
      <c r="AX89" s="69"/>
      <c r="AY89" s="69"/>
      <c r="AZ89" s="69"/>
      <c r="BA89" s="69"/>
      <c r="BB89" s="69"/>
      <c r="BC89" s="69"/>
      <c r="BD89" s="70"/>
      <c r="BE89" s="34"/>
    </row>
    <row r="90" s="2" customFormat="1" ht="15.15" customHeight="1">
      <c r="A90" s="34"/>
      <c r="B90" s="35"/>
      <c r="C90" s="28" t="s">
        <v>27</v>
      </c>
      <c r="D90" s="34"/>
      <c r="E90" s="34"/>
      <c r="F90" s="34"/>
      <c r="G90" s="34"/>
      <c r="H90" s="34"/>
      <c r="I90" s="34"/>
      <c r="J90" s="34"/>
      <c r="K90" s="34"/>
      <c r="L90" s="4" t="str">
        <f>IF(E14= "Vyplň údaj","",E14)</f>
        <v/>
      </c>
      <c r="M90" s="34"/>
      <c r="N90" s="34"/>
      <c r="O90" s="34"/>
      <c r="P90" s="34"/>
      <c r="Q90" s="34"/>
      <c r="R90" s="34"/>
      <c r="S90" s="34"/>
      <c r="T90" s="34"/>
      <c r="U90" s="34"/>
      <c r="V90" s="34"/>
      <c r="W90" s="34"/>
      <c r="X90" s="34"/>
      <c r="Y90" s="34"/>
      <c r="Z90" s="34"/>
      <c r="AA90" s="34"/>
      <c r="AB90" s="34"/>
      <c r="AC90" s="34"/>
      <c r="AD90" s="34"/>
      <c r="AE90" s="34"/>
      <c r="AF90" s="34"/>
      <c r="AG90" s="34"/>
      <c r="AH90" s="34"/>
      <c r="AI90" s="28" t="s">
        <v>31</v>
      </c>
      <c r="AJ90" s="34"/>
      <c r="AK90" s="34"/>
      <c r="AL90" s="34"/>
      <c r="AM90" s="66" t="str">
        <f>IF(E20="","",E20)</f>
        <v xml:space="preserve"> </v>
      </c>
      <c r="AN90" s="4"/>
      <c r="AO90" s="4"/>
      <c r="AP90" s="4"/>
      <c r="AQ90" s="34"/>
      <c r="AR90" s="35"/>
      <c r="AS90" s="71"/>
      <c r="AT90" s="72"/>
      <c r="AU90" s="73"/>
      <c r="AV90" s="73"/>
      <c r="AW90" s="73"/>
      <c r="AX90" s="73"/>
      <c r="AY90" s="73"/>
      <c r="AZ90" s="73"/>
      <c r="BA90" s="73"/>
      <c r="BB90" s="73"/>
      <c r="BC90" s="73"/>
      <c r="BD90" s="74"/>
      <c r="BE90" s="34"/>
    </row>
    <row r="91" s="2" customFormat="1" ht="10.8" customHeight="1">
      <c r="A91" s="34"/>
      <c r="B91" s="35"/>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5"/>
      <c r="AS91" s="71"/>
      <c r="AT91" s="72"/>
      <c r="AU91" s="73"/>
      <c r="AV91" s="73"/>
      <c r="AW91" s="73"/>
      <c r="AX91" s="73"/>
      <c r="AY91" s="73"/>
      <c r="AZ91" s="73"/>
      <c r="BA91" s="73"/>
      <c r="BB91" s="73"/>
      <c r="BC91" s="73"/>
      <c r="BD91" s="74"/>
      <c r="BE91" s="34"/>
    </row>
    <row r="92" s="2" customFormat="1" ht="29.28" customHeight="1">
      <c r="A92" s="34"/>
      <c r="B92" s="35"/>
      <c r="C92" s="75" t="s">
        <v>54</v>
      </c>
      <c r="D92" s="76"/>
      <c r="E92" s="76"/>
      <c r="F92" s="76"/>
      <c r="G92" s="76"/>
      <c r="H92" s="77"/>
      <c r="I92" s="78" t="s">
        <v>55</v>
      </c>
      <c r="J92" s="76"/>
      <c r="K92" s="76"/>
      <c r="L92" s="76"/>
      <c r="M92" s="76"/>
      <c r="N92" s="76"/>
      <c r="O92" s="76"/>
      <c r="P92" s="76"/>
      <c r="Q92" s="76"/>
      <c r="R92" s="76"/>
      <c r="S92" s="76"/>
      <c r="T92" s="76"/>
      <c r="U92" s="76"/>
      <c r="V92" s="76"/>
      <c r="W92" s="76"/>
      <c r="X92" s="76"/>
      <c r="Y92" s="76"/>
      <c r="Z92" s="76"/>
      <c r="AA92" s="76"/>
      <c r="AB92" s="76"/>
      <c r="AC92" s="76"/>
      <c r="AD92" s="76"/>
      <c r="AE92" s="76"/>
      <c r="AF92" s="76"/>
      <c r="AG92" s="79" t="s">
        <v>56</v>
      </c>
      <c r="AH92" s="76"/>
      <c r="AI92" s="76"/>
      <c r="AJ92" s="76"/>
      <c r="AK92" s="76"/>
      <c r="AL92" s="76"/>
      <c r="AM92" s="76"/>
      <c r="AN92" s="78" t="s">
        <v>57</v>
      </c>
      <c r="AO92" s="76"/>
      <c r="AP92" s="80"/>
      <c r="AQ92" s="81" t="s">
        <v>58</v>
      </c>
      <c r="AR92" s="35"/>
      <c r="AS92" s="82" t="s">
        <v>59</v>
      </c>
      <c r="AT92" s="83" t="s">
        <v>60</v>
      </c>
      <c r="AU92" s="83" t="s">
        <v>61</v>
      </c>
      <c r="AV92" s="83" t="s">
        <v>62</v>
      </c>
      <c r="AW92" s="83" t="s">
        <v>63</v>
      </c>
      <c r="AX92" s="83" t="s">
        <v>64</v>
      </c>
      <c r="AY92" s="83" t="s">
        <v>65</v>
      </c>
      <c r="AZ92" s="83" t="s">
        <v>66</v>
      </c>
      <c r="BA92" s="83" t="s">
        <v>67</v>
      </c>
      <c r="BB92" s="83" t="s">
        <v>68</v>
      </c>
      <c r="BC92" s="83" t="s">
        <v>69</v>
      </c>
      <c r="BD92" s="84" t="s">
        <v>70</v>
      </c>
      <c r="BE92" s="34"/>
    </row>
    <row r="93" s="2" customFormat="1" ht="10.8" customHeight="1">
      <c r="A93" s="34"/>
      <c r="B93" s="35"/>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5"/>
      <c r="AS93" s="85"/>
      <c r="AT93" s="86"/>
      <c r="AU93" s="86"/>
      <c r="AV93" s="86"/>
      <c r="AW93" s="86"/>
      <c r="AX93" s="86"/>
      <c r="AY93" s="86"/>
      <c r="AZ93" s="86"/>
      <c r="BA93" s="86"/>
      <c r="BB93" s="86"/>
      <c r="BC93" s="86"/>
      <c r="BD93" s="87"/>
      <c r="BE93" s="34"/>
    </row>
    <row r="94" s="6" customFormat="1" ht="32.4" customHeight="1">
      <c r="A94" s="6"/>
      <c r="B94" s="88"/>
      <c r="C94" s="89" t="s">
        <v>71</v>
      </c>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1">
        <f>ROUND(SUM(AG95:AG104),2)</f>
        <v>0</v>
      </c>
      <c r="AH94" s="91"/>
      <c r="AI94" s="91"/>
      <c r="AJ94" s="91"/>
      <c r="AK94" s="91"/>
      <c r="AL94" s="91"/>
      <c r="AM94" s="91"/>
      <c r="AN94" s="92">
        <f>SUM(AG94,AT94)</f>
        <v>0</v>
      </c>
      <c r="AO94" s="92"/>
      <c r="AP94" s="92"/>
      <c r="AQ94" s="93" t="s">
        <v>1</v>
      </c>
      <c r="AR94" s="88"/>
      <c r="AS94" s="94">
        <f>ROUND(SUM(AS95:AS104),2)</f>
        <v>0</v>
      </c>
      <c r="AT94" s="95">
        <f>ROUND(SUM(AV94:AW94),2)</f>
        <v>0</v>
      </c>
      <c r="AU94" s="96">
        <f>ROUND(SUM(AU95:AU104),5)</f>
        <v>0</v>
      </c>
      <c r="AV94" s="95">
        <f>ROUND(AZ94*L29,2)</f>
        <v>0</v>
      </c>
      <c r="AW94" s="95">
        <f>ROUND(BA94*L30,2)</f>
        <v>0</v>
      </c>
      <c r="AX94" s="95">
        <f>ROUND(BB94*L29,2)</f>
        <v>0</v>
      </c>
      <c r="AY94" s="95">
        <f>ROUND(BC94*L30,2)</f>
        <v>0</v>
      </c>
      <c r="AZ94" s="95">
        <f>ROUND(SUM(AZ95:AZ104),2)</f>
        <v>0</v>
      </c>
      <c r="BA94" s="95">
        <f>ROUND(SUM(BA95:BA104),2)</f>
        <v>0</v>
      </c>
      <c r="BB94" s="95">
        <f>ROUND(SUM(BB95:BB104),2)</f>
        <v>0</v>
      </c>
      <c r="BC94" s="95">
        <f>ROUND(SUM(BC95:BC104),2)</f>
        <v>0</v>
      </c>
      <c r="BD94" s="97">
        <f>ROUND(SUM(BD95:BD104),2)</f>
        <v>0</v>
      </c>
      <c r="BE94" s="6"/>
      <c r="BS94" s="98" t="s">
        <v>72</v>
      </c>
      <c r="BT94" s="98" t="s">
        <v>73</v>
      </c>
      <c r="BU94" s="99" t="s">
        <v>74</v>
      </c>
      <c r="BV94" s="98" t="s">
        <v>75</v>
      </c>
      <c r="BW94" s="98" t="s">
        <v>4</v>
      </c>
      <c r="BX94" s="98" t="s">
        <v>76</v>
      </c>
      <c r="CL94" s="98" t="s">
        <v>1</v>
      </c>
    </row>
    <row r="95" s="7" customFormat="1" ht="16.5" customHeight="1">
      <c r="A95" s="100" t="s">
        <v>77</v>
      </c>
      <c r="B95" s="101"/>
      <c r="C95" s="102"/>
      <c r="D95" s="103" t="s">
        <v>78</v>
      </c>
      <c r="E95" s="103"/>
      <c r="F95" s="103"/>
      <c r="G95" s="103"/>
      <c r="H95" s="103"/>
      <c r="I95" s="104"/>
      <c r="J95" s="103" t="s">
        <v>79</v>
      </c>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5">
        <f>'PS 13 - Rozvodna 110 kV'!J30</f>
        <v>0</v>
      </c>
      <c r="AH95" s="104"/>
      <c r="AI95" s="104"/>
      <c r="AJ95" s="104"/>
      <c r="AK95" s="104"/>
      <c r="AL95" s="104"/>
      <c r="AM95" s="104"/>
      <c r="AN95" s="105">
        <f>SUM(AG95,AT95)</f>
        <v>0</v>
      </c>
      <c r="AO95" s="104"/>
      <c r="AP95" s="104"/>
      <c r="AQ95" s="106" t="s">
        <v>80</v>
      </c>
      <c r="AR95" s="101"/>
      <c r="AS95" s="107">
        <v>0</v>
      </c>
      <c r="AT95" s="108">
        <f>ROUND(SUM(AV95:AW95),2)</f>
        <v>0</v>
      </c>
      <c r="AU95" s="109">
        <f>'PS 13 - Rozvodna 110 kV'!P129</f>
        <v>0</v>
      </c>
      <c r="AV95" s="108">
        <f>'PS 13 - Rozvodna 110 kV'!J33</f>
        <v>0</v>
      </c>
      <c r="AW95" s="108">
        <f>'PS 13 - Rozvodna 110 kV'!J34</f>
        <v>0</v>
      </c>
      <c r="AX95" s="108">
        <f>'PS 13 - Rozvodna 110 kV'!J35</f>
        <v>0</v>
      </c>
      <c r="AY95" s="108">
        <f>'PS 13 - Rozvodna 110 kV'!J36</f>
        <v>0</v>
      </c>
      <c r="AZ95" s="108">
        <f>'PS 13 - Rozvodna 110 kV'!F33</f>
        <v>0</v>
      </c>
      <c r="BA95" s="108">
        <f>'PS 13 - Rozvodna 110 kV'!F34</f>
        <v>0</v>
      </c>
      <c r="BB95" s="108">
        <f>'PS 13 - Rozvodna 110 kV'!F35</f>
        <v>0</v>
      </c>
      <c r="BC95" s="108">
        <f>'PS 13 - Rozvodna 110 kV'!F36</f>
        <v>0</v>
      </c>
      <c r="BD95" s="110">
        <f>'PS 13 - Rozvodna 110 kV'!F37</f>
        <v>0</v>
      </c>
      <c r="BE95" s="7"/>
      <c r="BT95" s="111" t="s">
        <v>81</v>
      </c>
      <c r="BV95" s="111" t="s">
        <v>75</v>
      </c>
      <c r="BW95" s="111" t="s">
        <v>82</v>
      </c>
      <c r="BX95" s="111" t="s">
        <v>4</v>
      </c>
      <c r="CL95" s="111" t="s">
        <v>1</v>
      </c>
      <c r="CM95" s="111" t="s">
        <v>83</v>
      </c>
    </row>
    <row r="96" s="7" customFormat="1" ht="24.75" customHeight="1">
      <c r="A96" s="100" t="s">
        <v>77</v>
      </c>
      <c r="B96" s="101"/>
      <c r="C96" s="102"/>
      <c r="D96" s="103" t="s">
        <v>84</v>
      </c>
      <c r="E96" s="103"/>
      <c r="F96" s="103"/>
      <c r="G96" s="103"/>
      <c r="H96" s="103"/>
      <c r="I96" s="104"/>
      <c r="J96" s="103" t="s">
        <v>85</v>
      </c>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5">
        <f>'PS 30.1 - Řídící systém, ...'!J30</f>
        <v>0</v>
      </c>
      <c r="AH96" s="104"/>
      <c r="AI96" s="104"/>
      <c r="AJ96" s="104"/>
      <c r="AK96" s="104"/>
      <c r="AL96" s="104"/>
      <c r="AM96" s="104"/>
      <c r="AN96" s="105">
        <f>SUM(AG96,AT96)</f>
        <v>0</v>
      </c>
      <c r="AO96" s="104"/>
      <c r="AP96" s="104"/>
      <c r="AQ96" s="106" t="s">
        <v>80</v>
      </c>
      <c r="AR96" s="101"/>
      <c r="AS96" s="107">
        <v>0</v>
      </c>
      <c r="AT96" s="108">
        <f>ROUND(SUM(AV96:AW96),2)</f>
        <v>0</v>
      </c>
      <c r="AU96" s="109">
        <f>'PS 30.1 - Řídící systém, ...'!P130</f>
        <v>0</v>
      </c>
      <c r="AV96" s="108">
        <f>'PS 30.1 - Řídící systém, ...'!J33</f>
        <v>0</v>
      </c>
      <c r="AW96" s="108">
        <f>'PS 30.1 - Řídící systém, ...'!J34</f>
        <v>0</v>
      </c>
      <c r="AX96" s="108">
        <f>'PS 30.1 - Řídící systém, ...'!J35</f>
        <v>0</v>
      </c>
      <c r="AY96" s="108">
        <f>'PS 30.1 - Řídící systém, ...'!J36</f>
        <v>0</v>
      </c>
      <c r="AZ96" s="108">
        <f>'PS 30.1 - Řídící systém, ...'!F33</f>
        <v>0</v>
      </c>
      <c r="BA96" s="108">
        <f>'PS 30.1 - Řídící systém, ...'!F34</f>
        <v>0</v>
      </c>
      <c r="BB96" s="108">
        <f>'PS 30.1 - Řídící systém, ...'!F35</f>
        <v>0</v>
      </c>
      <c r="BC96" s="108">
        <f>'PS 30.1 - Řídící systém, ...'!F36</f>
        <v>0</v>
      </c>
      <c r="BD96" s="110">
        <f>'PS 30.1 - Řídící systém, ...'!F37</f>
        <v>0</v>
      </c>
      <c r="BE96" s="7"/>
      <c r="BT96" s="111" t="s">
        <v>81</v>
      </c>
      <c r="BV96" s="111" t="s">
        <v>75</v>
      </c>
      <c r="BW96" s="111" t="s">
        <v>86</v>
      </c>
      <c r="BX96" s="111" t="s">
        <v>4</v>
      </c>
      <c r="CL96" s="111" t="s">
        <v>1</v>
      </c>
      <c r="CM96" s="111" t="s">
        <v>83</v>
      </c>
    </row>
    <row r="97" s="7" customFormat="1" ht="16.5" customHeight="1">
      <c r="A97" s="100" t="s">
        <v>77</v>
      </c>
      <c r="B97" s="101"/>
      <c r="C97" s="102"/>
      <c r="D97" s="103" t="s">
        <v>87</v>
      </c>
      <c r="E97" s="103"/>
      <c r="F97" s="103"/>
      <c r="G97" s="103"/>
      <c r="H97" s="103"/>
      <c r="I97" s="104"/>
      <c r="J97" s="103" t="s">
        <v>88</v>
      </c>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5">
        <f>'PS 50 - Vlastní spotřeba'!J30</f>
        <v>0</v>
      </c>
      <c r="AH97" s="104"/>
      <c r="AI97" s="104"/>
      <c r="AJ97" s="104"/>
      <c r="AK97" s="104"/>
      <c r="AL97" s="104"/>
      <c r="AM97" s="104"/>
      <c r="AN97" s="105">
        <f>SUM(AG97,AT97)</f>
        <v>0</v>
      </c>
      <c r="AO97" s="104"/>
      <c r="AP97" s="104"/>
      <c r="AQ97" s="106" t="s">
        <v>80</v>
      </c>
      <c r="AR97" s="101"/>
      <c r="AS97" s="107">
        <v>0</v>
      </c>
      <c r="AT97" s="108">
        <f>ROUND(SUM(AV97:AW97),2)</f>
        <v>0</v>
      </c>
      <c r="AU97" s="109">
        <f>'PS 50 - Vlastní spotřeba'!P128</f>
        <v>0</v>
      </c>
      <c r="AV97" s="108">
        <f>'PS 50 - Vlastní spotřeba'!J33</f>
        <v>0</v>
      </c>
      <c r="AW97" s="108">
        <f>'PS 50 - Vlastní spotřeba'!J34</f>
        <v>0</v>
      </c>
      <c r="AX97" s="108">
        <f>'PS 50 - Vlastní spotřeba'!J35</f>
        <v>0</v>
      </c>
      <c r="AY97" s="108">
        <f>'PS 50 - Vlastní spotřeba'!J36</f>
        <v>0</v>
      </c>
      <c r="AZ97" s="108">
        <f>'PS 50 - Vlastní spotřeba'!F33</f>
        <v>0</v>
      </c>
      <c r="BA97" s="108">
        <f>'PS 50 - Vlastní spotřeba'!F34</f>
        <v>0</v>
      </c>
      <c r="BB97" s="108">
        <f>'PS 50 - Vlastní spotřeba'!F35</f>
        <v>0</v>
      </c>
      <c r="BC97" s="108">
        <f>'PS 50 - Vlastní spotřeba'!F36</f>
        <v>0</v>
      </c>
      <c r="BD97" s="110">
        <f>'PS 50 - Vlastní spotřeba'!F37</f>
        <v>0</v>
      </c>
      <c r="BE97" s="7"/>
      <c r="BT97" s="111" t="s">
        <v>81</v>
      </c>
      <c r="BV97" s="111" t="s">
        <v>75</v>
      </c>
      <c r="BW97" s="111" t="s">
        <v>89</v>
      </c>
      <c r="BX97" s="111" t="s">
        <v>4</v>
      </c>
      <c r="CL97" s="111" t="s">
        <v>1</v>
      </c>
      <c r="CM97" s="111" t="s">
        <v>83</v>
      </c>
    </row>
    <row r="98" s="7" customFormat="1" ht="16.5" customHeight="1">
      <c r="A98" s="100" t="s">
        <v>77</v>
      </c>
      <c r="B98" s="101"/>
      <c r="C98" s="102"/>
      <c r="D98" s="103" t="s">
        <v>90</v>
      </c>
      <c r="E98" s="103"/>
      <c r="F98" s="103"/>
      <c r="G98" s="103"/>
      <c r="H98" s="103"/>
      <c r="I98" s="104"/>
      <c r="J98" s="103" t="s">
        <v>91</v>
      </c>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5">
        <f>'SO 200 - Demolice'!J30</f>
        <v>0</v>
      </c>
      <c r="AH98" s="104"/>
      <c r="AI98" s="104"/>
      <c r="AJ98" s="104"/>
      <c r="AK98" s="104"/>
      <c r="AL98" s="104"/>
      <c r="AM98" s="104"/>
      <c r="AN98" s="105">
        <f>SUM(AG98,AT98)</f>
        <v>0</v>
      </c>
      <c r="AO98" s="104"/>
      <c r="AP98" s="104"/>
      <c r="AQ98" s="106" t="s">
        <v>80</v>
      </c>
      <c r="AR98" s="101"/>
      <c r="AS98" s="107">
        <v>0</v>
      </c>
      <c r="AT98" s="108">
        <f>ROUND(SUM(AV98:AW98),2)</f>
        <v>0</v>
      </c>
      <c r="AU98" s="109">
        <f>'SO 200 - Demolice'!P125</f>
        <v>0</v>
      </c>
      <c r="AV98" s="108">
        <f>'SO 200 - Demolice'!J33</f>
        <v>0</v>
      </c>
      <c r="AW98" s="108">
        <f>'SO 200 - Demolice'!J34</f>
        <v>0</v>
      </c>
      <c r="AX98" s="108">
        <f>'SO 200 - Demolice'!J35</f>
        <v>0</v>
      </c>
      <c r="AY98" s="108">
        <f>'SO 200 - Demolice'!J36</f>
        <v>0</v>
      </c>
      <c r="AZ98" s="108">
        <f>'SO 200 - Demolice'!F33</f>
        <v>0</v>
      </c>
      <c r="BA98" s="108">
        <f>'SO 200 - Demolice'!F34</f>
        <v>0</v>
      </c>
      <c r="BB98" s="108">
        <f>'SO 200 - Demolice'!F35</f>
        <v>0</v>
      </c>
      <c r="BC98" s="108">
        <f>'SO 200 - Demolice'!F36</f>
        <v>0</v>
      </c>
      <c r="BD98" s="110">
        <f>'SO 200 - Demolice'!F37</f>
        <v>0</v>
      </c>
      <c r="BE98" s="7"/>
      <c r="BT98" s="111" t="s">
        <v>81</v>
      </c>
      <c r="BV98" s="111" t="s">
        <v>75</v>
      </c>
      <c r="BW98" s="111" t="s">
        <v>92</v>
      </c>
      <c r="BX98" s="111" t="s">
        <v>4</v>
      </c>
      <c r="CL98" s="111" t="s">
        <v>1</v>
      </c>
      <c r="CM98" s="111" t="s">
        <v>83</v>
      </c>
    </row>
    <row r="99" s="7" customFormat="1" ht="16.5" customHeight="1">
      <c r="A99" s="100" t="s">
        <v>77</v>
      </c>
      <c r="B99" s="101"/>
      <c r="C99" s="102"/>
      <c r="D99" s="103" t="s">
        <v>93</v>
      </c>
      <c r="E99" s="103"/>
      <c r="F99" s="103"/>
      <c r="G99" s="103"/>
      <c r="H99" s="103"/>
      <c r="I99" s="104"/>
      <c r="J99" s="103" t="s">
        <v>94</v>
      </c>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5">
        <f>'SO 340 - Vnější osvětlení'!J30</f>
        <v>0</v>
      </c>
      <c r="AH99" s="104"/>
      <c r="AI99" s="104"/>
      <c r="AJ99" s="104"/>
      <c r="AK99" s="104"/>
      <c r="AL99" s="104"/>
      <c r="AM99" s="104"/>
      <c r="AN99" s="105">
        <f>SUM(AG99,AT99)</f>
        <v>0</v>
      </c>
      <c r="AO99" s="104"/>
      <c r="AP99" s="104"/>
      <c r="AQ99" s="106" t="s">
        <v>80</v>
      </c>
      <c r="AR99" s="101"/>
      <c r="AS99" s="107">
        <v>0</v>
      </c>
      <c r="AT99" s="108">
        <f>ROUND(SUM(AV99:AW99),2)</f>
        <v>0</v>
      </c>
      <c r="AU99" s="109">
        <f>'SO 340 - Vnější osvětlení'!P131</f>
        <v>0</v>
      </c>
      <c r="AV99" s="108">
        <f>'SO 340 - Vnější osvětlení'!J33</f>
        <v>0</v>
      </c>
      <c r="AW99" s="108">
        <f>'SO 340 - Vnější osvětlení'!J34</f>
        <v>0</v>
      </c>
      <c r="AX99" s="108">
        <f>'SO 340 - Vnější osvětlení'!J35</f>
        <v>0</v>
      </c>
      <c r="AY99" s="108">
        <f>'SO 340 - Vnější osvětlení'!J36</f>
        <v>0</v>
      </c>
      <c r="AZ99" s="108">
        <f>'SO 340 - Vnější osvětlení'!F33</f>
        <v>0</v>
      </c>
      <c r="BA99" s="108">
        <f>'SO 340 - Vnější osvětlení'!F34</f>
        <v>0</v>
      </c>
      <c r="BB99" s="108">
        <f>'SO 340 - Vnější osvětlení'!F35</f>
        <v>0</v>
      </c>
      <c r="BC99" s="108">
        <f>'SO 340 - Vnější osvětlení'!F36</f>
        <v>0</v>
      </c>
      <c r="BD99" s="110">
        <f>'SO 340 - Vnější osvětlení'!F37</f>
        <v>0</v>
      </c>
      <c r="BE99" s="7"/>
      <c r="BT99" s="111" t="s">
        <v>81</v>
      </c>
      <c r="BV99" s="111" t="s">
        <v>75</v>
      </c>
      <c r="BW99" s="111" t="s">
        <v>95</v>
      </c>
      <c r="BX99" s="111" t="s">
        <v>4</v>
      </c>
      <c r="CL99" s="111" t="s">
        <v>1</v>
      </c>
      <c r="CM99" s="111" t="s">
        <v>83</v>
      </c>
    </row>
    <row r="100" s="7" customFormat="1" ht="16.5" customHeight="1">
      <c r="A100" s="100" t="s">
        <v>77</v>
      </c>
      <c r="B100" s="101"/>
      <c r="C100" s="102"/>
      <c r="D100" s="103" t="s">
        <v>96</v>
      </c>
      <c r="E100" s="103"/>
      <c r="F100" s="103"/>
      <c r="G100" s="103"/>
      <c r="H100" s="103"/>
      <c r="I100" s="104"/>
      <c r="J100" s="103" t="s">
        <v>97</v>
      </c>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5">
        <f>'SO 353 - Zemní práce pro ...'!J30</f>
        <v>0</v>
      </c>
      <c r="AH100" s="104"/>
      <c r="AI100" s="104"/>
      <c r="AJ100" s="104"/>
      <c r="AK100" s="104"/>
      <c r="AL100" s="104"/>
      <c r="AM100" s="104"/>
      <c r="AN100" s="105">
        <f>SUM(AG100,AT100)</f>
        <v>0</v>
      </c>
      <c r="AO100" s="104"/>
      <c r="AP100" s="104"/>
      <c r="AQ100" s="106" t="s">
        <v>80</v>
      </c>
      <c r="AR100" s="101"/>
      <c r="AS100" s="107">
        <v>0</v>
      </c>
      <c r="AT100" s="108">
        <f>ROUND(SUM(AV100:AW100),2)</f>
        <v>0</v>
      </c>
      <c r="AU100" s="109">
        <f>'SO 353 - Zemní práce pro ...'!P130</f>
        <v>0</v>
      </c>
      <c r="AV100" s="108">
        <f>'SO 353 - Zemní práce pro ...'!J33</f>
        <v>0</v>
      </c>
      <c r="AW100" s="108">
        <f>'SO 353 - Zemní práce pro ...'!J34</f>
        <v>0</v>
      </c>
      <c r="AX100" s="108">
        <f>'SO 353 - Zemní práce pro ...'!J35</f>
        <v>0</v>
      </c>
      <c r="AY100" s="108">
        <f>'SO 353 - Zemní práce pro ...'!J36</f>
        <v>0</v>
      </c>
      <c r="AZ100" s="108">
        <f>'SO 353 - Zemní práce pro ...'!F33</f>
        <v>0</v>
      </c>
      <c r="BA100" s="108">
        <f>'SO 353 - Zemní práce pro ...'!F34</f>
        <v>0</v>
      </c>
      <c r="BB100" s="108">
        <f>'SO 353 - Zemní práce pro ...'!F35</f>
        <v>0</v>
      </c>
      <c r="BC100" s="108">
        <f>'SO 353 - Zemní práce pro ...'!F36</f>
        <v>0</v>
      </c>
      <c r="BD100" s="110">
        <f>'SO 353 - Zemní práce pro ...'!F37</f>
        <v>0</v>
      </c>
      <c r="BE100" s="7"/>
      <c r="BT100" s="111" t="s">
        <v>81</v>
      </c>
      <c r="BV100" s="111" t="s">
        <v>75</v>
      </c>
      <c r="BW100" s="111" t="s">
        <v>98</v>
      </c>
      <c r="BX100" s="111" t="s">
        <v>4</v>
      </c>
      <c r="CL100" s="111" t="s">
        <v>1</v>
      </c>
      <c r="CM100" s="111" t="s">
        <v>83</v>
      </c>
    </row>
    <row r="101" s="7" customFormat="1" ht="24.75" customHeight="1">
      <c r="A101" s="100" t="s">
        <v>77</v>
      </c>
      <c r="B101" s="101"/>
      <c r="C101" s="102"/>
      <c r="D101" s="103" t="s">
        <v>99</v>
      </c>
      <c r="E101" s="103"/>
      <c r="F101" s="103"/>
      <c r="G101" s="103"/>
      <c r="H101" s="103"/>
      <c r="I101" s="104"/>
      <c r="J101" s="103" t="s">
        <v>100</v>
      </c>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5">
        <f>'SO 510.1 - Sanace stanovi...'!J30</f>
        <v>0</v>
      </c>
      <c r="AH101" s="104"/>
      <c r="AI101" s="104"/>
      <c r="AJ101" s="104"/>
      <c r="AK101" s="104"/>
      <c r="AL101" s="104"/>
      <c r="AM101" s="104"/>
      <c r="AN101" s="105">
        <f>SUM(AG101,AT101)</f>
        <v>0</v>
      </c>
      <c r="AO101" s="104"/>
      <c r="AP101" s="104"/>
      <c r="AQ101" s="106" t="s">
        <v>80</v>
      </c>
      <c r="AR101" s="101"/>
      <c r="AS101" s="107">
        <v>0</v>
      </c>
      <c r="AT101" s="108">
        <f>ROUND(SUM(AV101:AW101),2)</f>
        <v>0</v>
      </c>
      <c r="AU101" s="109">
        <f>'SO 510.1 - Sanace stanovi...'!P131</f>
        <v>0</v>
      </c>
      <c r="AV101" s="108">
        <f>'SO 510.1 - Sanace stanovi...'!J33</f>
        <v>0</v>
      </c>
      <c r="AW101" s="108">
        <f>'SO 510.1 - Sanace stanovi...'!J34</f>
        <v>0</v>
      </c>
      <c r="AX101" s="108">
        <f>'SO 510.1 - Sanace stanovi...'!J35</f>
        <v>0</v>
      </c>
      <c r="AY101" s="108">
        <f>'SO 510.1 - Sanace stanovi...'!J36</f>
        <v>0</v>
      </c>
      <c r="AZ101" s="108">
        <f>'SO 510.1 - Sanace stanovi...'!F33</f>
        <v>0</v>
      </c>
      <c r="BA101" s="108">
        <f>'SO 510.1 - Sanace stanovi...'!F34</f>
        <v>0</v>
      </c>
      <c r="BB101" s="108">
        <f>'SO 510.1 - Sanace stanovi...'!F35</f>
        <v>0</v>
      </c>
      <c r="BC101" s="108">
        <f>'SO 510.1 - Sanace stanovi...'!F36</f>
        <v>0</v>
      </c>
      <c r="BD101" s="110">
        <f>'SO 510.1 - Sanace stanovi...'!F37</f>
        <v>0</v>
      </c>
      <c r="BE101" s="7"/>
      <c r="BT101" s="111" t="s">
        <v>81</v>
      </c>
      <c r="BV101" s="111" t="s">
        <v>75</v>
      </c>
      <c r="BW101" s="111" t="s">
        <v>101</v>
      </c>
      <c r="BX101" s="111" t="s">
        <v>4</v>
      </c>
      <c r="CL101" s="111" t="s">
        <v>1</v>
      </c>
      <c r="CM101" s="111" t="s">
        <v>83</v>
      </c>
    </row>
    <row r="102" s="7" customFormat="1" ht="24.75" customHeight="1">
      <c r="A102" s="100" t="s">
        <v>77</v>
      </c>
      <c r="B102" s="101"/>
      <c r="C102" s="102"/>
      <c r="D102" s="103" t="s">
        <v>102</v>
      </c>
      <c r="E102" s="103"/>
      <c r="F102" s="103"/>
      <c r="G102" s="103"/>
      <c r="H102" s="103"/>
      <c r="I102" s="104"/>
      <c r="J102" s="103" t="s">
        <v>103</v>
      </c>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5">
        <f>'SO 522.1 - Venkovní rozvo...'!J30</f>
        <v>0</v>
      </c>
      <c r="AH102" s="104"/>
      <c r="AI102" s="104"/>
      <c r="AJ102" s="104"/>
      <c r="AK102" s="104"/>
      <c r="AL102" s="104"/>
      <c r="AM102" s="104"/>
      <c r="AN102" s="105">
        <f>SUM(AG102,AT102)</f>
        <v>0</v>
      </c>
      <c r="AO102" s="104"/>
      <c r="AP102" s="104"/>
      <c r="AQ102" s="106" t="s">
        <v>80</v>
      </c>
      <c r="AR102" s="101"/>
      <c r="AS102" s="107">
        <v>0</v>
      </c>
      <c r="AT102" s="108">
        <f>ROUND(SUM(AV102:AW102),2)</f>
        <v>0</v>
      </c>
      <c r="AU102" s="109">
        <f>'SO 522.1 - Venkovní rozvo...'!P132</f>
        <v>0</v>
      </c>
      <c r="AV102" s="108">
        <f>'SO 522.1 - Venkovní rozvo...'!J33</f>
        <v>0</v>
      </c>
      <c r="AW102" s="108">
        <f>'SO 522.1 - Venkovní rozvo...'!J34</f>
        <v>0</v>
      </c>
      <c r="AX102" s="108">
        <f>'SO 522.1 - Venkovní rozvo...'!J35</f>
        <v>0</v>
      </c>
      <c r="AY102" s="108">
        <f>'SO 522.1 - Venkovní rozvo...'!J36</f>
        <v>0</v>
      </c>
      <c r="AZ102" s="108">
        <f>'SO 522.1 - Venkovní rozvo...'!F33</f>
        <v>0</v>
      </c>
      <c r="BA102" s="108">
        <f>'SO 522.1 - Venkovní rozvo...'!F34</f>
        <v>0</v>
      </c>
      <c r="BB102" s="108">
        <f>'SO 522.1 - Venkovní rozvo...'!F35</f>
        <v>0</v>
      </c>
      <c r="BC102" s="108">
        <f>'SO 522.1 - Venkovní rozvo...'!F36</f>
        <v>0</v>
      </c>
      <c r="BD102" s="110">
        <f>'SO 522.1 - Venkovní rozvo...'!F37</f>
        <v>0</v>
      </c>
      <c r="BE102" s="7"/>
      <c r="BT102" s="111" t="s">
        <v>81</v>
      </c>
      <c r="BV102" s="111" t="s">
        <v>75</v>
      </c>
      <c r="BW102" s="111" t="s">
        <v>104</v>
      </c>
      <c r="BX102" s="111" t="s">
        <v>4</v>
      </c>
      <c r="CL102" s="111" t="s">
        <v>1</v>
      </c>
      <c r="CM102" s="111" t="s">
        <v>83</v>
      </c>
    </row>
    <row r="103" s="7" customFormat="1" ht="16.5" customHeight="1">
      <c r="A103" s="100" t="s">
        <v>77</v>
      </c>
      <c r="B103" s="101"/>
      <c r="C103" s="102"/>
      <c r="D103" s="103" t="s">
        <v>105</v>
      </c>
      <c r="E103" s="103"/>
      <c r="F103" s="103"/>
      <c r="G103" s="103"/>
      <c r="H103" s="103"/>
      <c r="I103" s="104"/>
      <c r="J103" s="103" t="s">
        <v>106</v>
      </c>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5">
        <f>'SO 527 - Kabelové kanály ...'!J30</f>
        <v>0</v>
      </c>
      <c r="AH103" s="104"/>
      <c r="AI103" s="104"/>
      <c r="AJ103" s="104"/>
      <c r="AK103" s="104"/>
      <c r="AL103" s="104"/>
      <c r="AM103" s="104"/>
      <c r="AN103" s="105">
        <f>SUM(AG103,AT103)</f>
        <v>0</v>
      </c>
      <c r="AO103" s="104"/>
      <c r="AP103" s="104"/>
      <c r="AQ103" s="106" t="s">
        <v>80</v>
      </c>
      <c r="AR103" s="101"/>
      <c r="AS103" s="107">
        <v>0</v>
      </c>
      <c r="AT103" s="108">
        <f>ROUND(SUM(AV103:AW103),2)</f>
        <v>0</v>
      </c>
      <c r="AU103" s="109">
        <f>'SO 527 - Kabelové kanály ...'!P133</f>
        <v>0</v>
      </c>
      <c r="AV103" s="108">
        <f>'SO 527 - Kabelové kanály ...'!J33</f>
        <v>0</v>
      </c>
      <c r="AW103" s="108">
        <f>'SO 527 - Kabelové kanály ...'!J34</f>
        <v>0</v>
      </c>
      <c r="AX103" s="108">
        <f>'SO 527 - Kabelové kanály ...'!J35</f>
        <v>0</v>
      </c>
      <c r="AY103" s="108">
        <f>'SO 527 - Kabelové kanály ...'!J36</f>
        <v>0</v>
      </c>
      <c r="AZ103" s="108">
        <f>'SO 527 - Kabelové kanály ...'!F33</f>
        <v>0</v>
      </c>
      <c r="BA103" s="108">
        <f>'SO 527 - Kabelové kanály ...'!F34</f>
        <v>0</v>
      </c>
      <c r="BB103" s="108">
        <f>'SO 527 - Kabelové kanály ...'!F35</f>
        <v>0</v>
      </c>
      <c r="BC103" s="108">
        <f>'SO 527 - Kabelové kanály ...'!F36</f>
        <v>0</v>
      </c>
      <c r="BD103" s="110">
        <f>'SO 527 - Kabelové kanály ...'!F37</f>
        <v>0</v>
      </c>
      <c r="BE103" s="7"/>
      <c r="BT103" s="111" t="s">
        <v>81</v>
      </c>
      <c r="BV103" s="111" t="s">
        <v>75</v>
      </c>
      <c r="BW103" s="111" t="s">
        <v>107</v>
      </c>
      <c r="BX103" s="111" t="s">
        <v>4</v>
      </c>
      <c r="CL103" s="111" t="s">
        <v>1</v>
      </c>
      <c r="CM103" s="111" t="s">
        <v>83</v>
      </c>
    </row>
    <row r="104" s="7" customFormat="1" ht="16.5" customHeight="1">
      <c r="A104" s="100" t="s">
        <v>77</v>
      </c>
      <c r="B104" s="101"/>
      <c r="C104" s="102"/>
      <c r="D104" s="103" t="s">
        <v>108</v>
      </c>
      <c r="E104" s="103"/>
      <c r="F104" s="103"/>
      <c r="G104" s="103"/>
      <c r="H104" s="103"/>
      <c r="I104" s="104"/>
      <c r="J104" s="103" t="s">
        <v>109</v>
      </c>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5">
        <f>'VRN - Vedlejší rozpočtové...'!J30</f>
        <v>0</v>
      </c>
      <c r="AH104" s="104"/>
      <c r="AI104" s="104"/>
      <c r="AJ104" s="104"/>
      <c r="AK104" s="104"/>
      <c r="AL104" s="104"/>
      <c r="AM104" s="104"/>
      <c r="AN104" s="105">
        <f>SUM(AG104,AT104)</f>
        <v>0</v>
      </c>
      <c r="AO104" s="104"/>
      <c r="AP104" s="104"/>
      <c r="AQ104" s="106" t="s">
        <v>80</v>
      </c>
      <c r="AR104" s="101"/>
      <c r="AS104" s="112">
        <v>0</v>
      </c>
      <c r="AT104" s="113">
        <f>ROUND(SUM(AV104:AW104),2)</f>
        <v>0</v>
      </c>
      <c r="AU104" s="114">
        <f>'VRN - Vedlejší rozpočtové...'!P118</f>
        <v>0</v>
      </c>
      <c r="AV104" s="113">
        <f>'VRN - Vedlejší rozpočtové...'!J33</f>
        <v>0</v>
      </c>
      <c r="AW104" s="113">
        <f>'VRN - Vedlejší rozpočtové...'!J34</f>
        <v>0</v>
      </c>
      <c r="AX104" s="113">
        <f>'VRN - Vedlejší rozpočtové...'!J35</f>
        <v>0</v>
      </c>
      <c r="AY104" s="113">
        <f>'VRN - Vedlejší rozpočtové...'!J36</f>
        <v>0</v>
      </c>
      <c r="AZ104" s="113">
        <f>'VRN - Vedlejší rozpočtové...'!F33</f>
        <v>0</v>
      </c>
      <c r="BA104" s="113">
        <f>'VRN - Vedlejší rozpočtové...'!F34</f>
        <v>0</v>
      </c>
      <c r="BB104" s="113">
        <f>'VRN - Vedlejší rozpočtové...'!F35</f>
        <v>0</v>
      </c>
      <c r="BC104" s="113">
        <f>'VRN - Vedlejší rozpočtové...'!F36</f>
        <v>0</v>
      </c>
      <c r="BD104" s="115">
        <f>'VRN - Vedlejší rozpočtové...'!F37</f>
        <v>0</v>
      </c>
      <c r="BE104" s="7"/>
      <c r="BT104" s="111" t="s">
        <v>81</v>
      </c>
      <c r="BV104" s="111" t="s">
        <v>75</v>
      </c>
      <c r="BW104" s="111" t="s">
        <v>110</v>
      </c>
      <c r="BX104" s="111" t="s">
        <v>4</v>
      </c>
      <c r="CL104" s="111" t="s">
        <v>1</v>
      </c>
      <c r="CM104" s="111" t="s">
        <v>83</v>
      </c>
    </row>
    <row r="105" s="2" customFormat="1" ht="30" customHeight="1">
      <c r="A105" s="34"/>
      <c r="B105" s="35"/>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5"/>
      <c r="AS105" s="34"/>
      <c r="AT105" s="34"/>
      <c r="AU105" s="34"/>
      <c r="AV105" s="34"/>
      <c r="AW105" s="34"/>
      <c r="AX105" s="34"/>
      <c r="AY105" s="34"/>
      <c r="AZ105" s="34"/>
      <c r="BA105" s="34"/>
      <c r="BB105" s="34"/>
      <c r="BC105" s="34"/>
      <c r="BD105" s="34"/>
      <c r="BE105" s="34"/>
    </row>
    <row r="106" s="2" customFormat="1" ht="6.96" customHeight="1">
      <c r="A106" s="34"/>
      <c r="B106" s="56"/>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35"/>
      <c r="AS106" s="34"/>
      <c r="AT106" s="34"/>
      <c r="AU106" s="34"/>
      <c r="AV106" s="34"/>
      <c r="AW106" s="34"/>
      <c r="AX106" s="34"/>
      <c r="AY106" s="34"/>
      <c r="AZ106" s="34"/>
      <c r="BA106" s="34"/>
      <c r="BB106" s="34"/>
      <c r="BC106" s="34"/>
      <c r="BD106" s="34"/>
      <c r="BE106" s="34"/>
    </row>
  </sheetData>
  <mergeCells count="78">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O85"/>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94:AP94"/>
  </mergeCells>
  <hyperlinks>
    <hyperlink ref="A95" location="'PS 13 - Rozvodna 110 kV'!C2" display="/"/>
    <hyperlink ref="A96" location="'PS 30.1 - Řídící systém, ...'!C2" display="/"/>
    <hyperlink ref="A97" location="'PS 50 - Vlastní spotřeba'!C2" display="/"/>
    <hyperlink ref="A98" location="'SO 200 - Demolice'!C2" display="/"/>
    <hyperlink ref="A99" location="'SO 340 - Vnější osvětlení'!C2" display="/"/>
    <hyperlink ref="A100" location="'SO 353 - Zemní práce pro ...'!C2" display="/"/>
    <hyperlink ref="A101" location="'SO 510.1 - Sanace stanovi...'!C2" display="/"/>
    <hyperlink ref="A102" location="'SO 522.1 - Venkovní rozvo...'!C2" display="/"/>
    <hyperlink ref="A103" location="'SO 527 - Kabelové kanály ...'!C2" display="/"/>
    <hyperlink ref="A104"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4" t="s">
        <v>5</v>
      </c>
      <c r="M2" s="1"/>
      <c r="N2" s="1"/>
      <c r="O2" s="1"/>
      <c r="P2" s="1"/>
      <c r="Q2" s="1"/>
      <c r="R2" s="1"/>
      <c r="S2" s="1"/>
      <c r="T2" s="1"/>
      <c r="U2" s="1"/>
      <c r="V2" s="1"/>
      <c r="AT2" s="15" t="s">
        <v>82</v>
      </c>
    </row>
    <row r="3" s="1" customFormat="1" ht="6.96" customHeight="1">
      <c r="B3" s="16"/>
      <c r="C3" s="17"/>
      <c r="D3" s="17"/>
      <c r="E3" s="17"/>
      <c r="F3" s="17"/>
      <c r="G3" s="17"/>
      <c r="H3" s="17"/>
      <c r="I3" s="17"/>
      <c r="J3" s="17"/>
      <c r="K3" s="17"/>
      <c r="L3" s="18"/>
      <c r="AT3" s="15" t="s">
        <v>83</v>
      </c>
    </row>
    <row r="4" s="1" customFormat="1" ht="24.96" customHeight="1">
      <c r="B4" s="18"/>
      <c r="D4" s="19" t="s">
        <v>111</v>
      </c>
      <c r="L4" s="18"/>
      <c r="M4" s="116" t="s">
        <v>10</v>
      </c>
      <c r="AT4" s="15" t="s">
        <v>3</v>
      </c>
    </row>
    <row r="5" s="1" customFormat="1" ht="6.96" customHeight="1">
      <c r="B5" s="18"/>
      <c r="L5" s="18"/>
    </row>
    <row r="6" s="1" customFormat="1" ht="12" customHeight="1">
      <c r="B6" s="18"/>
      <c r="D6" s="28" t="s">
        <v>16</v>
      </c>
      <c r="L6" s="18"/>
    </row>
    <row r="7" s="1" customFormat="1" ht="16.5" customHeight="1">
      <c r="B7" s="18"/>
      <c r="E7" s="117" t="str">
        <f>'Rekapitulace stavby'!K6</f>
        <v>Čepro Šlapanov</v>
      </c>
      <c r="F7" s="28"/>
      <c r="G7" s="28"/>
      <c r="H7" s="28"/>
      <c r="L7" s="18"/>
    </row>
    <row r="8" s="2" customFormat="1" ht="12" customHeight="1">
      <c r="A8" s="34"/>
      <c r="B8" s="35"/>
      <c r="C8" s="34"/>
      <c r="D8" s="28" t="s">
        <v>112</v>
      </c>
      <c r="E8" s="34"/>
      <c r="F8" s="34"/>
      <c r="G8" s="34"/>
      <c r="H8" s="34"/>
      <c r="I8" s="34"/>
      <c r="J8" s="34"/>
      <c r="K8" s="34"/>
      <c r="L8" s="51"/>
      <c r="S8" s="34"/>
      <c r="T8" s="34"/>
      <c r="U8" s="34"/>
      <c r="V8" s="34"/>
      <c r="W8" s="34"/>
      <c r="X8" s="34"/>
      <c r="Y8" s="34"/>
      <c r="Z8" s="34"/>
      <c r="AA8" s="34"/>
      <c r="AB8" s="34"/>
      <c r="AC8" s="34"/>
      <c r="AD8" s="34"/>
      <c r="AE8" s="34"/>
    </row>
    <row r="9" s="2" customFormat="1" ht="16.5" customHeight="1">
      <c r="A9" s="34"/>
      <c r="B9" s="35"/>
      <c r="C9" s="34"/>
      <c r="D9" s="34"/>
      <c r="E9" s="63" t="s">
        <v>113</v>
      </c>
      <c r="F9" s="34"/>
      <c r="G9" s="34"/>
      <c r="H9" s="34"/>
      <c r="I9" s="34"/>
      <c r="J9" s="34"/>
      <c r="K9" s="34"/>
      <c r="L9" s="51"/>
      <c r="S9" s="34"/>
      <c r="T9" s="34"/>
      <c r="U9" s="34"/>
      <c r="V9" s="34"/>
      <c r="W9" s="34"/>
      <c r="X9" s="34"/>
      <c r="Y9" s="34"/>
      <c r="Z9" s="34"/>
      <c r="AA9" s="34"/>
      <c r="AB9" s="34"/>
      <c r="AC9" s="34"/>
      <c r="AD9" s="34"/>
      <c r="AE9" s="34"/>
    </row>
    <row r="10" s="2" customFormat="1">
      <c r="A10" s="34"/>
      <c r="B10" s="35"/>
      <c r="C10" s="34"/>
      <c r="D10" s="34"/>
      <c r="E10" s="34"/>
      <c r="F10" s="34"/>
      <c r="G10" s="34"/>
      <c r="H10" s="34"/>
      <c r="I10" s="34"/>
      <c r="J10" s="34"/>
      <c r="K10" s="34"/>
      <c r="L10" s="51"/>
      <c r="S10" s="34"/>
      <c r="T10" s="34"/>
      <c r="U10" s="34"/>
      <c r="V10" s="34"/>
      <c r="W10" s="34"/>
      <c r="X10" s="34"/>
      <c r="Y10" s="34"/>
      <c r="Z10" s="34"/>
      <c r="AA10" s="34"/>
      <c r="AB10" s="34"/>
      <c r="AC10" s="34"/>
      <c r="AD10" s="34"/>
      <c r="AE10" s="34"/>
    </row>
    <row r="11" s="2" customFormat="1" ht="12" customHeight="1">
      <c r="A11" s="34"/>
      <c r="B11" s="35"/>
      <c r="C11" s="34"/>
      <c r="D11" s="28" t="s">
        <v>18</v>
      </c>
      <c r="E11" s="34"/>
      <c r="F11" s="23" t="s">
        <v>1</v>
      </c>
      <c r="G11" s="34"/>
      <c r="H11" s="34"/>
      <c r="I11" s="28" t="s">
        <v>19</v>
      </c>
      <c r="J11" s="23" t="s">
        <v>1</v>
      </c>
      <c r="K11" s="34"/>
      <c r="L11" s="51"/>
      <c r="S11" s="34"/>
      <c r="T11" s="34"/>
      <c r="U11" s="34"/>
      <c r="V11" s="34"/>
      <c r="W11" s="34"/>
      <c r="X11" s="34"/>
      <c r="Y11" s="34"/>
      <c r="Z11" s="34"/>
      <c r="AA11" s="34"/>
      <c r="AB11" s="34"/>
      <c r="AC11" s="34"/>
      <c r="AD11" s="34"/>
      <c r="AE11" s="34"/>
    </row>
    <row r="12" s="2" customFormat="1" ht="12" customHeight="1">
      <c r="A12" s="34"/>
      <c r="B12" s="35"/>
      <c r="C12" s="34"/>
      <c r="D12" s="28" t="s">
        <v>20</v>
      </c>
      <c r="E12" s="34"/>
      <c r="F12" s="23" t="s">
        <v>21</v>
      </c>
      <c r="G12" s="34"/>
      <c r="H12" s="34"/>
      <c r="I12" s="28" t="s">
        <v>22</v>
      </c>
      <c r="J12" s="65" t="str">
        <f>'Rekapitulace stavby'!AN8</f>
        <v>18. 3. 2024</v>
      </c>
      <c r="K12" s="34"/>
      <c r="L12" s="51"/>
      <c r="S12" s="34"/>
      <c r="T12" s="34"/>
      <c r="U12" s="34"/>
      <c r="V12" s="34"/>
      <c r="W12" s="34"/>
      <c r="X12" s="34"/>
      <c r="Y12" s="34"/>
      <c r="Z12" s="34"/>
      <c r="AA12" s="34"/>
      <c r="AB12" s="34"/>
      <c r="AC12" s="34"/>
      <c r="AD12" s="34"/>
      <c r="AE12" s="34"/>
    </row>
    <row r="13" s="2" customFormat="1" ht="10.8" customHeight="1">
      <c r="A13" s="34"/>
      <c r="B13" s="35"/>
      <c r="C13" s="34"/>
      <c r="D13" s="34"/>
      <c r="E13" s="34"/>
      <c r="F13" s="34"/>
      <c r="G13" s="34"/>
      <c r="H13" s="34"/>
      <c r="I13" s="34"/>
      <c r="J13" s="34"/>
      <c r="K13" s="34"/>
      <c r="L13" s="51"/>
      <c r="S13" s="34"/>
      <c r="T13" s="34"/>
      <c r="U13" s="34"/>
      <c r="V13" s="34"/>
      <c r="W13" s="34"/>
      <c r="X13" s="34"/>
      <c r="Y13" s="34"/>
      <c r="Z13" s="34"/>
      <c r="AA13" s="34"/>
      <c r="AB13" s="34"/>
      <c r="AC13" s="34"/>
      <c r="AD13" s="34"/>
      <c r="AE13" s="34"/>
    </row>
    <row r="14" s="2" customFormat="1" ht="12" customHeight="1">
      <c r="A14" s="34"/>
      <c r="B14" s="35"/>
      <c r="C14" s="34"/>
      <c r="D14" s="28" t="s">
        <v>24</v>
      </c>
      <c r="E14" s="34"/>
      <c r="F14" s="34"/>
      <c r="G14" s="34"/>
      <c r="H14" s="34"/>
      <c r="I14" s="28" t="s">
        <v>25</v>
      </c>
      <c r="J14" s="23" t="str">
        <f>IF('Rekapitulace stavby'!AN10="","",'Rekapitulace stavby'!AN10)</f>
        <v/>
      </c>
      <c r="K14" s="34"/>
      <c r="L14" s="51"/>
      <c r="S14" s="34"/>
      <c r="T14" s="34"/>
      <c r="U14" s="34"/>
      <c r="V14" s="34"/>
      <c r="W14" s="34"/>
      <c r="X14" s="34"/>
      <c r="Y14" s="34"/>
      <c r="Z14" s="34"/>
      <c r="AA14" s="34"/>
      <c r="AB14" s="34"/>
      <c r="AC14" s="34"/>
      <c r="AD14" s="34"/>
      <c r="AE14" s="34"/>
    </row>
    <row r="15" s="2" customFormat="1" ht="18" customHeight="1">
      <c r="A15" s="34"/>
      <c r="B15" s="35"/>
      <c r="C15" s="34"/>
      <c r="D15" s="34"/>
      <c r="E15" s="23" t="str">
        <f>IF('Rekapitulace stavby'!E11="","",'Rekapitulace stavby'!E11)</f>
        <v xml:space="preserve"> </v>
      </c>
      <c r="F15" s="34"/>
      <c r="G15" s="34"/>
      <c r="H15" s="34"/>
      <c r="I15" s="28" t="s">
        <v>26</v>
      </c>
      <c r="J15" s="23" t="str">
        <f>IF('Rekapitulace stavby'!AN11="","",'Rekapitulace stavby'!AN11)</f>
        <v/>
      </c>
      <c r="K15" s="34"/>
      <c r="L15" s="51"/>
      <c r="S15" s="34"/>
      <c r="T15" s="34"/>
      <c r="U15" s="34"/>
      <c r="V15" s="34"/>
      <c r="W15" s="34"/>
      <c r="X15" s="34"/>
      <c r="Y15" s="34"/>
      <c r="Z15" s="34"/>
      <c r="AA15" s="34"/>
      <c r="AB15" s="34"/>
      <c r="AC15" s="34"/>
      <c r="AD15" s="34"/>
      <c r="AE15" s="34"/>
    </row>
    <row r="16" s="2" customFormat="1" ht="6.96" customHeight="1">
      <c r="A16" s="34"/>
      <c r="B16" s="35"/>
      <c r="C16" s="34"/>
      <c r="D16" s="34"/>
      <c r="E16" s="34"/>
      <c r="F16" s="34"/>
      <c r="G16" s="34"/>
      <c r="H16" s="34"/>
      <c r="I16" s="34"/>
      <c r="J16" s="34"/>
      <c r="K16" s="34"/>
      <c r="L16" s="51"/>
      <c r="S16" s="34"/>
      <c r="T16" s="34"/>
      <c r="U16" s="34"/>
      <c r="V16" s="34"/>
      <c r="W16" s="34"/>
      <c r="X16" s="34"/>
      <c r="Y16" s="34"/>
      <c r="Z16" s="34"/>
      <c r="AA16" s="34"/>
      <c r="AB16" s="34"/>
      <c r="AC16" s="34"/>
      <c r="AD16" s="34"/>
      <c r="AE16" s="34"/>
    </row>
    <row r="17" s="2" customFormat="1" ht="12" customHeight="1">
      <c r="A17" s="34"/>
      <c r="B17" s="35"/>
      <c r="C17" s="34"/>
      <c r="D17" s="28" t="s">
        <v>27</v>
      </c>
      <c r="E17" s="34"/>
      <c r="F17" s="34"/>
      <c r="G17" s="34"/>
      <c r="H17" s="34"/>
      <c r="I17" s="28" t="s">
        <v>25</v>
      </c>
      <c r="J17" s="29" t="str">
        <f>'Rekapitulace stavby'!AN13</f>
        <v>Vyplň údaj</v>
      </c>
      <c r="K17" s="34"/>
      <c r="L17" s="51"/>
      <c r="S17" s="34"/>
      <c r="T17" s="34"/>
      <c r="U17" s="34"/>
      <c r="V17" s="34"/>
      <c r="W17" s="34"/>
      <c r="X17" s="34"/>
      <c r="Y17" s="34"/>
      <c r="Z17" s="34"/>
      <c r="AA17" s="34"/>
      <c r="AB17" s="34"/>
      <c r="AC17" s="34"/>
      <c r="AD17" s="34"/>
      <c r="AE17" s="34"/>
    </row>
    <row r="18" s="2" customFormat="1" ht="18" customHeight="1">
      <c r="A18" s="34"/>
      <c r="B18" s="35"/>
      <c r="C18" s="34"/>
      <c r="D18" s="34"/>
      <c r="E18" s="29" t="str">
        <f>'Rekapitulace stavby'!E14</f>
        <v>Vyplň údaj</v>
      </c>
      <c r="F18" s="23"/>
      <c r="G18" s="23"/>
      <c r="H18" s="23"/>
      <c r="I18" s="28" t="s">
        <v>26</v>
      </c>
      <c r="J18" s="29" t="str">
        <f>'Rekapitulace stavby'!AN14</f>
        <v>Vyplň údaj</v>
      </c>
      <c r="K18" s="34"/>
      <c r="L18" s="51"/>
      <c r="S18" s="34"/>
      <c r="T18" s="34"/>
      <c r="U18" s="34"/>
      <c r="V18" s="34"/>
      <c r="W18" s="34"/>
      <c r="X18" s="34"/>
      <c r="Y18" s="34"/>
      <c r="Z18" s="34"/>
      <c r="AA18" s="34"/>
      <c r="AB18" s="34"/>
      <c r="AC18" s="34"/>
      <c r="AD18" s="34"/>
      <c r="AE18" s="34"/>
    </row>
    <row r="19" s="2" customFormat="1" ht="6.96" customHeight="1">
      <c r="A19" s="34"/>
      <c r="B19" s="35"/>
      <c r="C19" s="34"/>
      <c r="D19" s="34"/>
      <c r="E19" s="34"/>
      <c r="F19" s="34"/>
      <c r="G19" s="34"/>
      <c r="H19" s="34"/>
      <c r="I19" s="34"/>
      <c r="J19" s="34"/>
      <c r="K19" s="34"/>
      <c r="L19" s="51"/>
      <c r="S19" s="34"/>
      <c r="T19" s="34"/>
      <c r="U19" s="34"/>
      <c r="V19" s="34"/>
      <c r="W19" s="34"/>
      <c r="X19" s="34"/>
      <c r="Y19" s="34"/>
      <c r="Z19" s="34"/>
      <c r="AA19" s="34"/>
      <c r="AB19" s="34"/>
      <c r="AC19" s="34"/>
      <c r="AD19" s="34"/>
      <c r="AE19" s="34"/>
    </row>
    <row r="20" s="2" customFormat="1" ht="12" customHeight="1">
      <c r="A20" s="34"/>
      <c r="B20" s="35"/>
      <c r="C20" s="34"/>
      <c r="D20" s="28" t="s">
        <v>29</v>
      </c>
      <c r="E20" s="34"/>
      <c r="F20" s="34"/>
      <c r="G20" s="34"/>
      <c r="H20" s="34"/>
      <c r="I20" s="28" t="s">
        <v>25</v>
      </c>
      <c r="J20" s="23" t="str">
        <f>IF('Rekapitulace stavby'!AN16="","",'Rekapitulace stavby'!AN16)</f>
        <v/>
      </c>
      <c r="K20" s="34"/>
      <c r="L20" s="51"/>
      <c r="S20" s="34"/>
      <c r="T20" s="34"/>
      <c r="U20" s="34"/>
      <c r="V20" s="34"/>
      <c r="W20" s="34"/>
      <c r="X20" s="34"/>
      <c r="Y20" s="34"/>
      <c r="Z20" s="34"/>
      <c r="AA20" s="34"/>
      <c r="AB20" s="34"/>
      <c r="AC20" s="34"/>
      <c r="AD20" s="34"/>
      <c r="AE20" s="34"/>
    </row>
    <row r="21" s="2" customFormat="1" ht="18" customHeight="1">
      <c r="A21" s="34"/>
      <c r="B21" s="35"/>
      <c r="C21" s="34"/>
      <c r="D21" s="34"/>
      <c r="E21" s="23" t="str">
        <f>IF('Rekapitulace stavby'!E17="","",'Rekapitulace stavby'!E17)</f>
        <v xml:space="preserve"> </v>
      </c>
      <c r="F21" s="34"/>
      <c r="G21" s="34"/>
      <c r="H21" s="34"/>
      <c r="I21" s="28" t="s">
        <v>26</v>
      </c>
      <c r="J21" s="23" t="str">
        <f>IF('Rekapitulace stavby'!AN17="","",'Rekapitulace stavby'!AN17)</f>
        <v/>
      </c>
      <c r="K21" s="34"/>
      <c r="L21" s="51"/>
      <c r="S21" s="34"/>
      <c r="T21" s="34"/>
      <c r="U21" s="34"/>
      <c r="V21" s="34"/>
      <c r="W21" s="34"/>
      <c r="X21" s="34"/>
      <c r="Y21" s="34"/>
      <c r="Z21" s="34"/>
      <c r="AA21" s="34"/>
      <c r="AB21" s="34"/>
      <c r="AC21" s="34"/>
      <c r="AD21" s="34"/>
      <c r="AE21" s="34"/>
    </row>
    <row r="22" s="2" customFormat="1" ht="6.96" customHeight="1">
      <c r="A22" s="34"/>
      <c r="B22" s="35"/>
      <c r="C22" s="34"/>
      <c r="D22" s="34"/>
      <c r="E22" s="34"/>
      <c r="F22" s="34"/>
      <c r="G22" s="34"/>
      <c r="H22" s="34"/>
      <c r="I22" s="34"/>
      <c r="J22" s="34"/>
      <c r="K22" s="34"/>
      <c r="L22" s="51"/>
      <c r="S22" s="34"/>
      <c r="T22" s="34"/>
      <c r="U22" s="34"/>
      <c r="V22" s="34"/>
      <c r="W22" s="34"/>
      <c r="X22" s="34"/>
      <c r="Y22" s="34"/>
      <c r="Z22" s="34"/>
      <c r="AA22" s="34"/>
      <c r="AB22" s="34"/>
      <c r="AC22" s="34"/>
      <c r="AD22" s="34"/>
      <c r="AE22" s="34"/>
    </row>
    <row r="23" s="2" customFormat="1" ht="12" customHeight="1">
      <c r="A23" s="34"/>
      <c r="B23" s="35"/>
      <c r="C23" s="34"/>
      <c r="D23" s="28" t="s">
        <v>31</v>
      </c>
      <c r="E23" s="34"/>
      <c r="F23" s="34"/>
      <c r="G23" s="34"/>
      <c r="H23" s="34"/>
      <c r="I23" s="28" t="s">
        <v>25</v>
      </c>
      <c r="J23" s="23" t="str">
        <f>IF('Rekapitulace stavby'!AN19="","",'Rekapitulace stavby'!AN19)</f>
        <v/>
      </c>
      <c r="K23" s="34"/>
      <c r="L23" s="51"/>
      <c r="S23" s="34"/>
      <c r="T23" s="34"/>
      <c r="U23" s="34"/>
      <c r="V23" s="34"/>
      <c r="W23" s="34"/>
      <c r="X23" s="34"/>
      <c r="Y23" s="34"/>
      <c r="Z23" s="34"/>
      <c r="AA23" s="34"/>
      <c r="AB23" s="34"/>
      <c r="AC23" s="34"/>
      <c r="AD23" s="34"/>
      <c r="AE23" s="34"/>
    </row>
    <row r="24" s="2" customFormat="1" ht="18" customHeight="1">
      <c r="A24" s="34"/>
      <c r="B24" s="35"/>
      <c r="C24" s="34"/>
      <c r="D24" s="34"/>
      <c r="E24" s="23" t="str">
        <f>IF('Rekapitulace stavby'!E20="","",'Rekapitulace stavby'!E20)</f>
        <v xml:space="preserve"> </v>
      </c>
      <c r="F24" s="34"/>
      <c r="G24" s="34"/>
      <c r="H24" s="34"/>
      <c r="I24" s="28" t="s">
        <v>26</v>
      </c>
      <c r="J24" s="23" t="str">
        <f>IF('Rekapitulace stavby'!AN20="","",'Rekapitulace stavby'!AN20)</f>
        <v/>
      </c>
      <c r="K24" s="34"/>
      <c r="L24" s="51"/>
      <c r="S24" s="34"/>
      <c r="T24" s="34"/>
      <c r="U24" s="34"/>
      <c r="V24" s="34"/>
      <c r="W24" s="34"/>
      <c r="X24" s="34"/>
      <c r="Y24" s="34"/>
      <c r="Z24" s="34"/>
      <c r="AA24" s="34"/>
      <c r="AB24" s="34"/>
      <c r="AC24" s="34"/>
      <c r="AD24" s="34"/>
      <c r="AE24" s="34"/>
    </row>
    <row r="25" s="2" customFormat="1" ht="6.96" customHeight="1">
      <c r="A25" s="34"/>
      <c r="B25" s="35"/>
      <c r="C25" s="34"/>
      <c r="D25" s="34"/>
      <c r="E25" s="34"/>
      <c r="F25" s="34"/>
      <c r="G25" s="34"/>
      <c r="H25" s="34"/>
      <c r="I25" s="34"/>
      <c r="J25" s="34"/>
      <c r="K25" s="34"/>
      <c r="L25" s="51"/>
      <c r="S25" s="34"/>
      <c r="T25" s="34"/>
      <c r="U25" s="34"/>
      <c r="V25" s="34"/>
      <c r="W25" s="34"/>
      <c r="X25" s="34"/>
      <c r="Y25" s="34"/>
      <c r="Z25" s="34"/>
      <c r="AA25" s="34"/>
      <c r="AB25" s="34"/>
      <c r="AC25" s="34"/>
      <c r="AD25" s="34"/>
      <c r="AE25" s="34"/>
    </row>
    <row r="26" s="2" customFormat="1" ht="12" customHeight="1">
      <c r="A26" s="34"/>
      <c r="B26" s="35"/>
      <c r="C26" s="34"/>
      <c r="D26" s="28" t="s">
        <v>32</v>
      </c>
      <c r="E26" s="34"/>
      <c r="F26" s="34"/>
      <c r="G26" s="34"/>
      <c r="H26" s="34"/>
      <c r="I26" s="34"/>
      <c r="J26" s="34"/>
      <c r="K26" s="34"/>
      <c r="L26" s="51"/>
      <c r="S26" s="34"/>
      <c r="T26" s="34"/>
      <c r="U26" s="34"/>
      <c r="V26" s="34"/>
      <c r="W26" s="34"/>
      <c r="X26" s="34"/>
      <c r="Y26" s="34"/>
      <c r="Z26" s="34"/>
      <c r="AA26" s="34"/>
      <c r="AB26" s="34"/>
      <c r="AC26" s="34"/>
      <c r="AD26" s="34"/>
      <c r="AE26" s="34"/>
    </row>
    <row r="27" s="8" customFormat="1" ht="16.5" customHeight="1">
      <c r="A27" s="118"/>
      <c r="B27" s="119"/>
      <c r="C27" s="118"/>
      <c r="D27" s="118"/>
      <c r="E27" s="32" t="s">
        <v>1</v>
      </c>
      <c r="F27" s="32"/>
      <c r="G27" s="32"/>
      <c r="H27" s="32"/>
      <c r="I27" s="118"/>
      <c r="J27" s="118"/>
      <c r="K27" s="118"/>
      <c r="L27" s="120"/>
      <c r="S27" s="118"/>
      <c r="T27" s="118"/>
      <c r="U27" s="118"/>
      <c r="V27" s="118"/>
      <c r="W27" s="118"/>
      <c r="X27" s="118"/>
      <c r="Y27" s="118"/>
      <c r="Z27" s="118"/>
      <c r="AA27" s="118"/>
      <c r="AB27" s="118"/>
      <c r="AC27" s="118"/>
      <c r="AD27" s="118"/>
      <c r="AE27" s="118"/>
    </row>
    <row r="28" s="2" customFormat="1" ht="6.96" customHeight="1">
      <c r="A28" s="34"/>
      <c r="B28" s="35"/>
      <c r="C28" s="34"/>
      <c r="D28" s="34"/>
      <c r="E28" s="34"/>
      <c r="F28" s="34"/>
      <c r="G28" s="34"/>
      <c r="H28" s="34"/>
      <c r="I28" s="34"/>
      <c r="J28" s="34"/>
      <c r="K28" s="34"/>
      <c r="L28" s="51"/>
      <c r="S28" s="34"/>
      <c r="T28" s="34"/>
      <c r="U28" s="34"/>
      <c r="V28" s="34"/>
      <c r="W28" s="34"/>
      <c r="X28" s="34"/>
      <c r="Y28" s="34"/>
      <c r="Z28" s="34"/>
      <c r="AA28" s="34"/>
      <c r="AB28" s="34"/>
      <c r="AC28" s="34"/>
      <c r="AD28" s="34"/>
      <c r="AE28" s="34"/>
    </row>
    <row r="29" s="2" customFormat="1" ht="6.96" customHeight="1">
      <c r="A29" s="34"/>
      <c r="B29" s="35"/>
      <c r="C29" s="34"/>
      <c r="D29" s="86"/>
      <c r="E29" s="86"/>
      <c r="F29" s="86"/>
      <c r="G29" s="86"/>
      <c r="H29" s="86"/>
      <c r="I29" s="86"/>
      <c r="J29" s="86"/>
      <c r="K29" s="86"/>
      <c r="L29" s="51"/>
      <c r="S29" s="34"/>
      <c r="T29" s="34"/>
      <c r="U29" s="34"/>
      <c r="V29" s="34"/>
      <c r="W29" s="34"/>
      <c r="X29" s="34"/>
      <c r="Y29" s="34"/>
      <c r="Z29" s="34"/>
      <c r="AA29" s="34"/>
      <c r="AB29" s="34"/>
      <c r="AC29" s="34"/>
      <c r="AD29" s="34"/>
      <c r="AE29" s="34"/>
    </row>
    <row r="30" s="2" customFormat="1" ht="25.44" customHeight="1">
      <c r="A30" s="34"/>
      <c r="B30" s="35"/>
      <c r="C30" s="34"/>
      <c r="D30" s="121" t="s">
        <v>33</v>
      </c>
      <c r="E30" s="34"/>
      <c r="F30" s="34"/>
      <c r="G30" s="34"/>
      <c r="H30" s="34"/>
      <c r="I30" s="34"/>
      <c r="J30" s="92">
        <f>ROUND(J129, 2)</f>
        <v>0</v>
      </c>
      <c r="K30" s="34"/>
      <c r="L30" s="51"/>
      <c r="S30" s="34"/>
      <c r="T30" s="34"/>
      <c r="U30" s="34"/>
      <c r="V30" s="34"/>
      <c r="W30" s="34"/>
      <c r="X30" s="34"/>
      <c r="Y30" s="34"/>
      <c r="Z30" s="34"/>
      <c r="AA30" s="34"/>
      <c r="AB30" s="34"/>
      <c r="AC30" s="34"/>
      <c r="AD30" s="34"/>
      <c r="AE30" s="34"/>
    </row>
    <row r="31" s="2" customFormat="1" ht="6.96" customHeight="1">
      <c r="A31" s="34"/>
      <c r="B31" s="35"/>
      <c r="C31" s="34"/>
      <c r="D31" s="86"/>
      <c r="E31" s="86"/>
      <c r="F31" s="86"/>
      <c r="G31" s="86"/>
      <c r="H31" s="86"/>
      <c r="I31" s="86"/>
      <c r="J31" s="86"/>
      <c r="K31" s="86"/>
      <c r="L31" s="51"/>
      <c r="S31" s="34"/>
      <c r="T31" s="34"/>
      <c r="U31" s="34"/>
      <c r="V31" s="34"/>
      <c r="W31" s="34"/>
      <c r="X31" s="34"/>
      <c r="Y31" s="34"/>
      <c r="Z31" s="34"/>
      <c r="AA31" s="34"/>
      <c r="AB31" s="34"/>
      <c r="AC31" s="34"/>
      <c r="AD31" s="34"/>
      <c r="AE31" s="34"/>
    </row>
    <row r="32" s="2" customFormat="1" ht="14.4" customHeight="1">
      <c r="A32" s="34"/>
      <c r="B32" s="35"/>
      <c r="C32" s="34"/>
      <c r="D32" s="34"/>
      <c r="E32" s="34"/>
      <c r="F32" s="39" t="s">
        <v>35</v>
      </c>
      <c r="G32" s="34"/>
      <c r="H32" s="34"/>
      <c r="I32" s="39" t="s">
        <v>34</v>
      </c>
      <c r="J32" s="39" t="s">
        <v>36</v>
      </c>
      <c r="K32" s="34"/>
      <c r="L32" s="51"/>
      <c r="S32" s="34"/>
      <c r="T32" s="34"/>
      <c r="U32" s="34"/>
      <c r="V32" s="34"/>
      <c r="W32" s="34"/>
      <c r="X32" s="34"/>
      <c r="Y32" s="34"/>
      <c r="Z32" s="34"/>
      <c r="AA32" s="34"/>
      <c r="AB32" s="34"/>
      <c r="AC32" s="34"/>
      <c r="AD32" s="34"/>
      <c r="AE32" s="34"/>
    </row>
    <row r="33" s="2" customFormat="1" ht="14.4" customHeight="1">
      <c r="A33" s="34"/>
      <c r="B33" s="35"/>
      <c r="C33" s="34"/>
      <c r="D33" s="122" t="s">
        <v>37</v>
      </c>
      <c r="E33" s="28" t="s">
        <v>38</v>
      </c>
      <c r="F33" s="123">
        <f>ROUND((SUM(BE129:BE282)),  2)</f>
        <v>0</v>
      </c>
      <c r="G33" s="34"/>
      <c r="H33" s="34"/>
      <c r="I33" s="124">
        <v>0.20999999999999999</v>
      </c>
      <c r="J33" s="123">
        <f>ROUND(((SUM(BE129:BE282))*I33),  2)</f>
        <v>0</v>
      </c>
      <c r="K33" s="34"/>
      <c r="L33" s="51"/>
      <c r="S33" s="34"/>
      <c r="T33" s="34"/>
      <c r="U33" s="34"/>
      <c r="V33" s="34"/>
      <c r="W33" s="34"/>
      <c r="X33" s="34"/>
      <c r="Y33" s="34"/>
      <c r="Z33" s="34"/>
      <c r="AA33" s="34"/>
      <c r="AB33" s="34"/>
      <c r="AC33" s="34"/>
      <c r="AD33" s="34"/>
      <c r="AE33" s="34"/>
    </row>
    <row r="34" s="2" customFormat="1" ht="14.4" customHeight="1">
      <c r="A34" s="34"/>
      <c r="B34" s="35"/>
      <c r="C34" s="34"/>
      <c r="D34" s="34"/>
      <c r="E34" s="28" t="s">
        <v>39</v>
      </c>
      <c r="F34" s="123">
        <f>ROUND((SUM(BF129:BF282)),  2)</f>
        <v>0</v>
      </c>
      <c r="G34" s="34"/>
      <c r="H34" s="34"/>
      <c r="I34" s="124">
        <v>0.12</v>
      </c>
      <c r="J34" s="123">
        <f>ROUND(((SUM(BF129:BF282))*I34),  2)</f>
        <v>0</v>
      </c>
      <c r="K34" s="34"/>
      <c r="L34" s="51"/>
      <c r="S34" s="34"/>
      <c r="T34" s="34"/>
      <c r="U34" s="34"/>
      <c r="V34" s="34"/>
      <c r="W34" s="34"/>
      <c r="X34" s="34"/>
      <c r="Y34" s="34"/>
      <c r="Z34" s="34"/>
      <c r="AA34" s="34"/>
      <c r="AB34" s="34"/>
      <c r="AC34" s="34"/>
      <c r="AD34" s="34"/>
      <c r="AE34" s="34"/>
    </row>
    <row r="35" hidden="1" s="2" customFormat="1" ht="14.4" customHeight="1">
      <c r="A35" s="34"/>
      <c r="B35" s="35"/>
      <c r="C35" s="34"/>
      <c r="D35" s="34"/>
      <c r="E35" s="28" t="s">
        <v>40</v>
      </c>
      <c r="F35" s="123">
        <f>ROUND((SUM(BG129:BG282)),  2)</f>
        <v>0</v>
      </c>
      <c r="G35" s="34"/>
      <c r="H35" s="34"/>
      <c r="I35" s="124">
        <v>0.20999999999999999</v>
      </c>
      <c r="J35" s="123">
        <f>0</f>
        <v>0</v>
      </c>
      <c r="K35" s="34"/>
      <c r="L35" s="51"/>
      <c r="S35" s="34"/>
      <c r="T35" s="34"/>
      <c r="U35" s="34"/>
      <c r="V35" s="34"/>
      <c r="W35" s="34"/>
      <c r="X35" s="34"/>
      <c r="Y35" s="34"/>
      <c r="Z35" s="34"/>
      <c r="AA35" s="34"/>
      <c r="AB35" s="34"/>
      <c r="AC35" s="34"/>
      <c r="AD35" s="34"/>
      <c r="AE35" s="34"/>
    </row>
    <row r="36" hidden="1" s="2" customFormat="1" ht="14.4" customHeight="1">
      <c r="A36" s="34"/>
      <c r="B36" s="35"/>
      <c r="C36" s="34"/>
      <c r="D36" s="34"/>
      <c r="E36" s="28" t="s">
        <v>41</v>
      </c>
      <c r="F36" s="123">
        <f>ROUND((SUM(BH129:BH282)),  2)</f>
        <v>0</v>
      </c>
      <c r="G36" s="34"/>
      <c r="H36" s="34"/>
      <c r="I36" s="124">
        <v>0.12</v>
      </c>
      <c r="J36" s="123">
        <f>0</f>
        <v>0</v>
      </c>
      <c r="K36" s="34"/>
      <c r="L36" s="51"/>
      <c r="S36" s="34"/>
      <c r="T36" s="34"/>
      <c r="U36" s="34"/>
      <c r="V36" s="34"/>
      <c r="W36" s="34"/>
      <c r="X36" s="34"/>
      <c r="Y36" s="34"/>
      <c r="Z36" s="34"/>
      <c r="AA36" s="34"/>
      <c r="AB36" s="34"/>
      <c r="AC36" s="34"/>
      <c r="AD36" s="34"/>
      <c r="AE36" s="34"/>
    </row>
    <row r="37" hidden="1" s="2" customFormat="1" ht="14.4" customHeight="1">
      <c r="A37" s="34"/>
      <c r="B37" s="35"/>
      <c r="C37" s="34"/>
      <c r="D37" s="34"/>
      <c r="E37" s="28" t="s">
        <v>42</v>
      </c>
      <c r="F37" s="123">
        <f>ROUND((SUM(BI129:BI282)),  2)</f>
        <v>0</v>
      </c>
      <c r="G37" s="34"/>
      <c r="H37" s="34"/>
      <c r="I37" s="124">
        <v>0</v>
      </c>
      <c r="J37" s="123">
        <f>0</f>
        <v>0</v>
      </c>
      <c r="K37" s="34"/>
      <c r="L37" s="51"/>
      <c r="S37" s="34"/>
      <c r="T37" s="34"/>
      <c r="U37" s="34"/>
      <c r="V37" s="34"/>
      <c r="W37" s="34"/>
      <c r="X37" s="34"/>
      <c r="Y37" s="34"/>
      <c r="Z37" s="34"/>
      <c r="AA37" s="34"/>
      <c r="AB37" s="34"/>
      <c r="AC37" s="34"/>
      <c r="AD37" s="34"/>
      <c r="AE37" s="34"/>
    </row>
    <row r="38" s="2" customFormat="1" ht="6.96" customHeight="1">
      <c r="A38" s="34"/>
      <c r="B38" s="35"/>
      <c r="C38" s="34"/>
      <c r="D38" s="34"/>
      <c r="E38" s="34"/>
      <c r="F38" s="34"/>
      <c r="G38" s="34"/>
      <c r="H38" s="34"/>
      <c r="I38" s="34"/>
      <c r="J38" s="34"/>
      <c r="K38" s="34"/>
      <c r="L38" s="51"/>
      <c r="S38" s="34"/>
      <c r="T38" s="34"/>
      <c r="U38" s="34"/>
      <c r="V38" s="34"/>
      <c r="W38" s="34"/>
      <c r="X38" s="34"/>
      <c r="Y38" s="34"/>
      <c r="Z38" s="34"/>
      <c r="AA38" s="34"/>
      <c r="AB38" s="34"/>
      <c r="AC38" s="34"/>
      <c r="AD38" s="34"/>
      <c r="AE38" s="34"/>
    </row>
    <row r="39" s="2" customFormat="1" ht="25.44" customHeight="1">
      <c r="A39" s="34"/>
      <c r="B39" s="35"/>
      <c r="C39" s="125"/>
      <c r="D39" s="126" t="s">
        <v>43</v>
      </c>
      <c r="E39" s="77"/>
      <c r="F39" s="77"/>
      <c r="G39" s="127" t="s">
        <v>44</v>
      </c>
      <c r="H39" s="128" t="s">
        <v>45</v>
      </c>
      <c r="I39" s="77"/>
      <c r="J39" s="129">
        <f>SUM(J30:J37)</f>
        <v>0</v>
      </c>
      <c r="K39" s="130"/>
      <c r="L39" s="51"/>
      <c r="S39" s="34"/>
      <c r="T39" s="34"/>
      <c r="U39" s="34"/>
      <c r="V39" s="34"/>
      <c r="W39" s="34"/>
      <c r="X39" s="34"/>
      <c r="Y39" s="34"/>
      <c r="Z39" s="34"/>
      <c r="AA39" s="34"/>
      <c r="AB39" s="34"/>
      <c r="AC39" s="34"/>
      <c r="AD39" s="34"/>
      <c r="AE39" s="34"/>
    </row>
    <row r="40" s="2" customFormat="1" ht="14.4" customHeight="1">
      <c r="A40" s="34"/>
      <c r="B40" s="35"/>
      <c r="C40" s="34"/>
      <c r="D40" s="34"/>
      <c r="E40" s="34"/>
      <c r="F40" s="34"/>
      <c r="G40" s="34"/>
      <c r="H40" s="34"/>
      <c r="I40" s="34"/>
      <c r="J40" s="34"/>
      <c r="K40" s="34"/>
      <c r="L40" s="51"/>
      <c r="S40" s="34"/>
      <c r="T40" s="34"/>
      <c r="U40" s="34"/>
      <c r="V40" s="34"/>
      <c r="W40" s="34"/>
      <c r="X40" s="34"/>
      <c r="Y40" s="34"/>
      <c r="Z40" s="34"/>
      <c r="AA40" s="34"/>
      <c r="AB40" s="34"/>
      <c r="AC40" s="34"/>
      <c r="AD40" s="34"/>
      <c r="AE40" s="34"/>
    </row>
    <row r="41" s="1" customFormat="1" ht="14.4" customHeight="1">
      <c r="B41" s="18"/>
      <c r="L41" s="18"/>
    </row>
    <row r="42" s="1" customFormat="1" ht="14.4" customHeight="1">
      <c r="B42" s="18"/>
      <c r="L42" s="18"/>
    </row>
    <row r="43" s="1" customFormat="1" ht="14.4" customHeight="1">
      <c r="B43" s="18"/>
      <c r="L43" s="18"/>
    </row>
    <row r="44" s="1" customFormat="1" ht="14.4" customHeight="1">
      <c r="B44" s="18"/>
      <c r="L44" s="18"/>
    </row>
    <row r="45" s="1" customFormat="1" ht="14.4" customHeight="1">
      <c r="B45" s="18"/>
      <c r="L45" s="18"/>
    </row>
    <row r="46" s="1" customFormat="1" ht="14.4" customHeight="1">
      <c r="B46" s="18"/>
      <c r="L46" s="18"/>
    </row>
    <row r="47" s="1" customFormat="1" ht="14.4" customHeight="1">
      <c r="B47" s="18"/>
      <c r="L47" s="18"/>
    </row>
    <row r="48" s="1" customFormat="1" ht="14.4" customHeight="1">
      <c r="B48" s="18"/>
      <c r="L48" s="18"/>
    </row>
    <row r="49" s="1" customFormat="1" ht="14.4" customHeight="1">
      <c r="B49" s="18"/>
      <c r="L49" s="18"/>
    </row>
    <row r="50" s="2" customFormat="1" ht="14.4" customHeight="1">
      <c r="B50" s="51"/>
      <c r="D50" s="52" t="s">
        <v>46</v>
      </c>
      <c r="E50" s="53"/>
      <c r="F50" s="53"/>
      <c r="G50" s="52" t="s">
        <v>47</v>
      </c>
      <c r="H50" s="53"/>
      <c r="I50" s="53"/>
      <c r="J50" s="53"/>
      <c r="K50" s="53"/>
      <c r="L50" s="5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4"/>
      <c r="B61" s="35"/>
      <c r="C61" s="34"/>
      <c r="D61" s="54" t="s">
        <v>48</v>
      </c>
      <c r="E61" s="37"/>
      <c r="F61" s="131" t="s">
        <v>49</v>
      </c>
      <c r="G61" s="54" t="s">
        <v>48</v>
      </c>
      <c r="H61" s="37"/>
      <c r="I61" s="37"/>
      <c r="J61" s="132" t="s">
        <v>49</v>
      </c>
      <c r="K61" s="37"/>
      <c r="L61" s="51"/>
      <c r="S61" s="34"/>
      <c r="T61" s="34"/>
      <c r="U61" s="34"/>
      <c r="V61" s="34"/>
      <c r="W61" s="34"/>
      <c r="X61" s="34"/>
      <c r="Y61" s="34"/>
      <c r="Z61" s="34"/>
      <c r="AA61" s="34"/>
      <c r="AB61" s="34"/>
      <c r="AC61" s="34"/>
      <c r="AD61" s="34"/>
      <c r="AE61" s="34"/>
    </row>
    <row r="62">
      <c r="B62" s="18"/>
      <c r="L62" s="18"/>
    </row>
    <row r="63">
      <c r="B63" s="18"/>
      <c r="L63" s="18"/>
    </row>
    <row r="64">
      <c r="B64" s="18"/>
      <c r="L64" s="18"/>
    </row>
    <row r="65" s="2" customFormat="1">
      <c r="A65" s="34"/>
      <c r="B65" s="35"/>
      <c r="C65" s="34"/>
      <c r="D65" s="52" t="s">
        <v>50</v>
      </c>
      <c r="E65" s="55"/>
      <c r="F65" s="55"/>
      <c r="G65" s="52" t="s">
        <v>51</v>
      </c>
      <c r="H65" s="55"/>
      <c r="I65" s="55"/>
      <c r="J65" s="55"/>
      <c r="K65" s="55"/>
      <c r="L65" s="51"/>
      <c r="S65" s="34"/>
      <c r="T65" s="34"/>
      <c r="U65" s="34"/>
      <c r="V65" s="34"/>
      <c r="W65" s="34"/>
      <c r="X65" s="34"/>
      <c r="Y65" s="34"/>
      <c r="Z65" s="34"/>
      <c r="AA65" s="34"/>
      <c r="AB65" s="34"/>
      <c r="AC65" s="34"/>
      <c r="AD65" s="34"/>
      <c r="AE65" s="34"/>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4"/>
      <c r="B76" s="35"/>
      <c r="C76" s="34"/>
      <c r="D76" s="54" t="s">
        <v>48</v>
      </c>
      <c r="E76" s="37"/>
      <c r="F76" s="131" t="s">
        <v>49</v>
      </c>
      <c r="G76" s="54" t="s">
        <v>48</v>
      </c>
      <c r="H76" s="37"/>
      <c r="I76" s="37"/>
      <c r="J76" s="132" t="s">
        <v>49</v>
      </c>
      <c r="K76" s="37"/>
      <c r="L76" s="51"/>
      <c r="S76" s="34"/>
      <c r="T76" s="34"/>
      <c r="U76" s="34"/>
      <c r="V76" s="34"/>
      <c r="W76" s="34"/>
      <c r="X76" s="34"/>
      <c r="Y76" s="34"/>
      <c r="Z76" s="34"/>
      <c r="AA76" s="34"/>
      <c r="AB76" s="34"/>
      <c r="AC76" s="34"/>
      <c r="AD76" s="34"/>
      <c r="AE76" s="34"/>
    </row>
    <row r="77" s="2" customFormat="1" ht="14.4" customHeight="1">
      <c r="A77" s="34"/>
      <c r="B77" s="56"/>
      <c r="C77" s="57"/>
      <c r="D77" s="57"/>
      <c r="E77" s="57"/>
      <c r="F77" s="57"/>
      <c r="G77" s="57"/>
      <c r="H77" s="57"/>
      <c r="I77" s="57"/>
      <c r="J77" s="57"/>
      <c r="K77" s="57"/>
      <c r="L77" s="51"/>
      <c r="S77" s="34"/>
      <c r="T77" s="34"/>
      <c r="U77" s="34"/>
      <c r="V77" s="34"/>
      <c r="W77" s="34"/>
      <c r="X77" s="34"/>
      <c r="Y77" s="34"/>
      <c r="Z77" s="34"/>
      <c r="AA77" s="34"/>
      <c r="AB77" s="34"/>
      <c r="AC77" s="34"/>
      <c r="AD77" s="34"/>
      <c r="AE77" s="34"/>
    </row>
    <row r="81" s="2" customFormat="1" ht="6.96" customHeight="1">
      <c r="A81" s="34"/>
      <c r="B81" s="58"/>
      <c r="C81" s="59"/>
      <c r="D81" s="59"/>
      <c r="E81" s="59"/>
      <c r="F81" s="59"/>
      <c r="G81" s="59"/>
      <c r="H81" s="59"/>
      <c r="I81" s="59"/>
      <c r="J81" s="59"/>
      <c r="K81" s="59"/>
      <c r="L81" s="51"/>
      <c r="S81" s="34"/>
      <c r="T81" s="34"/>
      <c r="U81" s="34"/>
      <c r="V81" s="34"/>
      <c r="W81" s="34"/>
      <c r="X81" s="34"/>
      <c r="Y81" s="34"/>
      <c r="Z81" s="34"/>
      <c r="AA81" s="34"/>
      <c r="AB81" s="34"/>
      <c r="AC81" s="34"/>
      <c r="AD81" s="34"/>
      <c r="AE81" s="34"/>
    </row>
    <row r="82" s="2" customFormat="1" ht="24.96" customHeight="1">
      <c r="A82" s="34"/>
      <c r="B82" s="35"/>
      <c r="C82" s="19" t="s">
        <v>114</v>
      </c>
      <c r="D82" s="34"/>
      <c r="E82" s="34"/>
      <c r="F82" s="34"/>
      <c r="G82" s="34"/>
      <c r="H82" s="34"/>
      <c r="I82" s="34"/>
      <c r="J82" s="34"/>
      <c r="K82" s="34"/>
      <c r="L82" s="51"/>
      <c r="S82" s="34"/>
      <c r="T82" s="34"/>
      <c r="U82" s="34"/>
      <c r="V82" s="34"/>
      <c r="W82" s="34"/>
      <c r="X82" s="34"/>
      <c r="Y82" s="34"/>
      <c r="Z82" s="34"/>
      <c r="AA82" s="34"/>
      <c r="AB82" s="34"/>
      <c r="AC82" s="34"/>
      <c r="AD82" s="34"/>
      <c r="AE82" s="34"/>
    </row>
    <row r="83" s="2" customFormat="1" ht="6.96" customHeight="1">
      <c r="A83" s="34"/>
      <c r="B83" s="35"/>
      <c r="C83" s="34"/>
      <c r="D83" s="34"/>
      <c r="E83" s="34"/>
      <c r="F83" s="34"/>
      <c r="G83" s="34"/>
      <c r="H83" s="34"/>
      <c r="I83" s="34"/>
      <c r="J83" s="34"/>
      <c r="K83" s="34"/>
      <c r="L83" s="51"/>
      <c r="S83" s="34"/>
      <c r="T83" s="34"/>
      <c r="U83" s="34"/>
      <c r="V83" s="34"/>
      <c r="W83" s="34"/>
      <c r="X83" s="34"/>
      <c r="Y83" s="34"/>
      <c r="Z83" s="34"/>
      <c r="AA83" s="34"/>
      <c r="AB83" s="34"/>
      <c r="AC83" s="34"/>
      <c r="AD83" s="34"/>
      <c r="AE83" s="34"/>
    </row>
    <row r="84" s="2" customFormat="1" ht="12" customHeight="1">
      <c r="A84" s="34"/>
      <c r="B84" s="35"/>
      <c r="C84" s="28" t="s">
        <v>16</v>
      </c>
      <c r="D84" s="34"/>
      <c r="E84" s="34"/>
      <c r="F84" s="34"/>
      <c r="G84" s="34"/>
      <c r="H84" s="34"/>
      <c r="I84" s="34"/>
      <c r="J84" s="34"/>
      <c r="K84" s="34"/>
      <c r="L84" s="51"/>
      <c r="S84" s="34"/>
      <c r="T84" s="34"/>
      <c r="U84" s="34"/>
      <c r="V84" s="34"/>
      <c r="W84" s="34"/>
      <c r="X84" s="34"/>
      <c r="Y84" s="34"/>
      <c r="Z84" s="34"/>
      <c r="AA84" s="34"/>
      <c r="AB84" s="34"/>
      <c r="AC84" s="34"/>
      <c r="AD84" s="34"/>
      <c r="AE84" s="34"/>
    </row>
    <row r="85" s="2" customFormat="1" ht="16.5" customHeight="1">
      <c r="A85" s="34"/>
      <c r="B85" s="35"/>
      <c r="C85" s="34"/>
      <c r="D85" s="34"/>
      <c r="E85" s="117" t="str">
        <f>E7</f>
        <v>Čepro Šlapanov</v>
      </c>
      <c r="F85" s="28"/>
      <c r="G85" s="28"/>
      <c r="H85" s="28"/>
      <c r="I85" s="34"/>
      <c r="J85" s="34"/>
      <c r="K85" s="34"/>
      <c r="L85" s="51"/>
      <c r="S85" s="34"/>
      <c r="T85" s="34"/>
      <c r="U85" s="34"/>
      <c r="V85" s="34"/>
      <c r="W85" s="34"/>
      <c r="X85" s="34"/>
      <c r="Y85" s="34"/>
      <c r="Z85" s="34"/>
      <c r="AA85" s="34"/>
      <c r="AB85" s="34"/>
      <c r="AC85" s="34"/>
      <c r="AD85" s="34"/>
      <c r="AE85" s="34"/>
    </row>
    <row r="86" s="2" customFormat="1" ht="12" customHeight="1">
      <c r="A86" s="34"/>
      <c r="B86" s="35"/>
      <c r="C86" s="28" t="s">
        <v>112</v>
      </c>
      <c r="D86" s="34"/>
      <c r="E86" s="34"/>
      <c r="F86" s="34"/>
      <c r="G86" s="34"/>
      <c r="H86" s="34"/>
      <c r="I86" s="34"/>
      <c r="J86" s="34"/>
      <c r="K86" s="34"/>
      <c r="L86" s="51"/>
      <c r="S86" s="34"/>
      <c r="T86" s="34"/>
      <c r="U86" s="34"/>
      <c r="V86" s="34"/>
      <c r="W86" s="34"/>
      <c r="X86" s="34"/>
      <c r="Y86" s="34"/>
      <c r="Z86" s="34"/>
      <c r="AA86" s="34"/>
      <c r="AB86" s="34"/>
      <c r="AC86" s="34"/>
      <c r="AD86" s="34"/>
      <c r="AE86" s="34"/>
    </row>
    <row r="87" s="2" customFormat="1" ht="16.5" customHeight="1">
      <c r="A87" s="34"/>
      <c r="B87" s="35"/>
      <c r="C87" s="34"/>
      <c r="D87" s="34"/>
      <c r="E87" s="63" t="str">
        <f>E9</f>
        <v>PS 13 - Rozvodna 110 kV</v>
      </c>
      <c r="F87" s="34"/>
      <c r="G87" s="34"/>
      <c r="H87" s="34"/>
      <c r="I87" s="34"/>
      <c r="J87" s="34"/>
      <c r="K87" s="34"/>
      <c r="L87" s="51"/>
      <c r="S87" s="34"/>
      <c r="T87" s="34"/>
      <c r="U87" s="34"/>
      <c r="V87" s="34"/>
      <c r="W87" s="34"/>
      <c r="X87" s="34"/>
      <c r="Y87" s="34"/>
      <c r="Z87" s="34"/>
      <c r="AA87" s="34"/>
      <c r="AB87" s="34"/>
      <c r="AC87" s="34"/>
      <c r="AD87" s="34"/>
      <c r="AE87" s="34"/>
    </row>
    <row r="88" s="2" customFormat="1" ht="6.96" customHeight="1">
      <c r="A88" s="34"/>
      <c r="B88" s="35"/>
      <c r="C88" s="34"/>
      <c r="D88" s="34"/>
      <c r="E88" s="34"/>
      <c r="F88" s="34"/>
      <c r="G88" s="34"/>
      <c r="H88" s="34"/>
      <c r="I88" s="34"/>
      <c r="J88" s="34"/>
      <c r="K88" s="34"/>
      <c r="L88" s="51"/>
      <c r="S88" s="34"/>
      <c r="T88" s="34"/>
      <c r="U88" s="34"/>
      <c r="V88" s="34"/>
      <c r="W88" s="34"/>
      <c r="X88" s="34"/>
      <c r="Y88" s="34"/>
      <c r="Z88" s="34"/>
      <c r="AA88" s="34"/>
      <c r="AB88" s="34"/>
      <c r="AC88" s="34"/>
      <c r="AD88" s="34"/>
      <c r="AE88" s="34"/>
    </row>
    <row r="89" s="2" customFormat="1" ht="12" customHeight="1">
      <c r="A89" s="34"/>
      <c r="B89" s="35"/>
      <c r="C89" s="28" t="s">
        <v>20</v>
      </c>
      <c r="D89" s="34"/>
      <c r="E89" s="34"/>
      <c r="F89" s="23" t="str">
        <f>F12</f>
        <v xml:space="preserve"> </v>
      </c>
      <c r="G89" s="34"/>
      <c r="H89" s="34"/>
      <c r="I89" s="28" t="s">
        <v>22</v>
      </c>
      <c r="J89" s="65" t="str">
        <f>IF(J12="","",J12)</f>
        <v>18. 3. 2024</v>
      </c>
      <c r="K89" s="34"/>
      <c r="L89" s="51"/>
      <c r="S89" s="34"/>
      <c r="T89" s="34"/>
      <c r="U89" s="34"/>
      <c r="V89" s="34"/>
      <c r="W89" s="34"/>
      <c r="X89" s="34"/>
      <c r="Y89" s="34"/>
      <c r="Z89" s="34"/>
      <c r="AA89" s="34"/>
      <c r="AB89" s="34"/>
      <c r="AC89" s="34"/>
      <c r="AD89" s="34"/>
      <c r="AE89" s="34"/>
    </row>
    <row r="90" s="2" customFormat="1" ht="6.96" customHeight="1">
      <c r="A90" s="34"/>
      <c r="B90" s="35"/>
      <c r="C90" s="34"/>
      <c r="D90" s="34"/>
      <c r="E90" s="34"/>
      <c r="F90" s="34"/>
      <c r="G90" s="34"/>
      <c r="H90" s="34"/>
      <c r="I90" s="34"/>
      <c r="J90" s="34"/>
      <c r="K90" s="34"/>
      <c r="L90" s="51"/>
      <c r="S90" s="34"/>
      <c r="T90" s="34"/>
      <c r="U90" s="34"/>
      <c r="V90" s="34"/>
      <c r="W90" s="34"/>
      <c r="X90" s="34"/>
      <c r="Y90" s="34"/>
      <c r="Z90" s="34"/>
      <c r="AA90" s="34"/>
      <c r="AB90" s="34"/>
      <c r="AC90" s="34"/>
      <c r="AD90" s="34"/>
      <c r="AE90" s="34"/>
    </row>
    <row r="91" s="2" customFormat="1" ht="15.15" customHeight="1">
      <c r="A91" s="34"/>
      <c r="B91" s="35"/>
      <c r="C91" s="28" t="s">
        <v>24</v>
      </c>
      <c r="D91" s="34"/>
      <c r="E91" s="34"/>
      <c r="F91" s="23" t="str">
        <f>E15</f>
        <v xml:space="preserve"> </v>
      </c>
      <c r="G91" s="34"/>
      <c r="H91" s="34"/>
      <c r="I91" s="28" t="s">
        <v>29</v>
      </c>
      <c r="J91" s="32" t="str">
        <f>E21</f>
        <v xml:space="preserve"> </v>
      </c>
      <c r="K91" s="34"/>
      <c r="L91" s="51"/>
      <c r="S91" s="34"/>
      <c r="T91" s="34"/>
      <c r="U91" s="34"/>
      <c r="V91" s="34"/>
      <c r="W91" s="34"/>
      <c r="X91" s="34"/>
      <c r="Y91" s="34"/>
      <c r="Z91" s="34"/>
      <c r="AA91" s="34"/>
      <c r="AB91" s="34"/>
      <c r="AC91" s="34"/>
      <c r="AD91" s="34"/>
      <c r="AE91" s="34"/>
    </row>
    <row r="92" s="2" customFormat="1" ht="15.15" customHeight="1">
      <c r="A92" s="34"/>
      <c r="B92" s="35"/>
      <c r="C92" s="28" t="s">
        <v>27</v>
      </c>
      <c r="D92" s="34"/>
      <c r="E92" s="34"/>
      <c r="F92" s="23" t="str">
        <f>IF(E18="","",E18)</f>
        <v>Vyplň údaj</v>
      </c>
      <c r="G92" s="34"/>
      <c r="H92" s="34"/>
      <c r="I92" s="28" t="s">
        <v>31</v>
      </c>
      <c r="J92" s="32" t="str">
        <f>E24</f>
        <v xml:space="preserve"> </v>
      </c>
      <c r="K92" s="34"/>
      <c r="L92" s="51"/>
      <c r="S92" s="34"/>
      <c r="T92" s="34"/>
      <c r="U92" s="34"/>
      <c r="V92" s="34"/>
      <c r="W92" s="34"/>
      <c r="X92" s="34"/>
      <c r="Y92" s="34"/>
      <c r="Z92" s="34"/>
      <c r="AA92" s="34"/>
      <c r="AB92" s="34"/>
      <c r="AC92" s="34"/>
      <c r="AD92" s="34"/>
      <c r="AE92" s="34"/>
    </row>
    <row r="93" s="2" customFormat="1" ht="10.32" customHeight="1">
      <c r="A93" s="34"/>
      <c r="B93" s="35"/>
      <c r="C93" s="34"/>
      <c r="D93" s="34"/>
      <c r="E93" s="34"/>
      <c r="F93" s="34"/>
      <c r="G93" s="34"/>
      <c r="H93" s="34"/>
      <c r="I93" s="34"/>
      <c r="J93" s="34"/>
      <c r="K93" s="34"/>
      <c r="L93" s="51"/>
      <c r="S93" s="34"/>
      <c r="T93" s="34"/>
      <c r="U93" s="34"/>
      <c r="V93" s="34"/>
      <c r="W93" s="34"/>
      <c r="X93" s="34"/>
      <c r="Y93" s="34"/>
      <c r="Z93" s="34"/>
      <c r="AA93" s="34"/>
      <c r="AB93" s="34"/>
      <c r="AC93" s="34"/>
      <c r="AD93" s="34"/>
      <c r="AE93" s="34"/>
    </row>
    <row r="94" s="2" customFormat="1" ht="29.28" customHeight="1">
      <c r="A94" s="34"/>
      <c r="B94" s="35"/>
      <c r="C94" s="133" t="s">
        <v>115</v>
      </c>
      <c r="D94" s="125"/>
      <c r="E94" s="125"/>
      <c r="F94" s="125"/>
      <c r="G94" s="125"/>
      <c r="H94" s="125"/>
      <c r="I94" s="125"/>
      <c r="J94" s="134" t="s">
        <v>116</v>
      </c>
      <c r="K94" s="125"/>
      <c r="L94" s="51"/>
      <c r="S94" s="34"/>
      <c r="T94" s="34"/>
      <c r="U94" s="34"/>
      <c r="V94" s="34"/>
      <c r="W94" s="34"/>
      <c r="X94" s="34"/>
      <c r="Y94" s="34"/>
      <c r="Z94" s="34"/>
      <c r="AA94" s="34"/>
      <c r="AB94" s="34"/>
      <c r="AC94" s="34"/>
      <c r="AD94" s="34"/>
      <c r="AE94" s="34"/>
    </row>
    <row r="95" s="2" customFormat="1" ht="10.32" customHeight="1">
      <c r="A95" s="34"/>
      <c r="B95" s="35"/>
      <c r="C95" s="34"/>
      <c r="D95" s="34"/>
      <c r="E95" s="34"/>
      <c r="F95" s="34"/>
      <c r="G95" s="34"/>
      <c r="H95" s="34"/>
      <c r="I95" s="34"/>
      <c r="J95" s="34"/>
      <c r="K95" s="34"/>
      <c r="L95" s="51"/>
      <c r="S95" s="34"/>
      <c r="T95" s="34"/>
      <c r="U95" s="34"/>
      <c r="V95" s="34"/>
      <c r="W95" s="34"/>
      <c r="X95" s="34"/>
      <c r="Y95" s="34"/>
      <c r="Z95" s="34"/>
      <c r="AA95" s="34"/>
      <c r="AB95" s="34"/>
      <c r="AC95" s="34"/>
      <c r="AD95" s="34"/>
      <c r="AE95" s="34"/>
    </row>
    <row r="96" s="2" customFormat="1" ht="22.8" customHeight="1">
      <c r="A96" s="34"/>
      <c r="B96" s="35"/>
      <c r="C96" s="135" t="s">
        <v>117</v>
      </c>
      <c r="D96" s="34"/>
      <c r="E96" s="34"/>
      <c r="F96" s="34"/>
      <c r="G96" s="34"/>
      <c r="H96" s="34"/>
      <c r="I96" s="34"/>
      <c r="J96" s="92">
        <f>J129</f>
        <v>0</v>
      </c>
      <c r="K96" s="34"/>
      <c r="L96" s="51"/>
      <c r="S96" s="34"/>
      <c r="T96" s="34"/>
      <c r="U96" s="34"/>
      <c r="V96" s="34"/>
      <c r="W96" s="34"/>
      <c r="X96" s="34"/>
      <c r="Y96" s="34"/>
      <c r="Z96" s="34"/>
      <c r="AA96" s="34"/>
      <c r="AB96" s="34"/>
      <c r="AC96" s="34"/>
      <c r="AD96" s="34"/>
      <c r="AE96" s="34"/>
      <c r="AU96" s="15" t="s">
        <v>118</v>
      </c>
    </row>
    <row r="97" s="9" customFormat="1" ht="24.96" customHeight="1">
      <c r="A97" s="9"/>
      <c r="B97" s="136"/>
      <c r="C97" s="9"/>
      <c r="D97" s="137" t="s">
        <v>119</v>
      </c>
      <c r="E97" s="138"/>
      <c r="F97" s="138"/>
      <c r="G97" s="138"/>
      <c r="H97" s="138"/>
      <c r="I97" s="138"/>
      <c r="J97" s="139">
        <f>J130</f>
        <v>0</v>
      </c>
      <c r="K97" s="9"/>
      <c r="L97" s="136"/>
      <c r="S97" s="9"/>
      <c r="T97" s="9"/>
      <c r="U97" s="9"/>
      <c r="V97" s="9"/>
      <c r="W97" s="9"/>
      <c r="X97" s="9"/>
      <c r="Y97" s="9"/>
      <c r="Z97" s="9"/>
      <c r="AA97" s="9"/>
      <c r="AB97" s="9"/>
      <c r="AC97" s="9"/>
      <c r="AD97" s="9"/>
      <c r="AE97" s="9"/>
    </row>
    <row r="98" s="10" customFormat="1" ht="19.92" customHeight="1">
      <c r="A98" s="10"/>
      <c r="B98" s="140"/>
      <c r="C98" s="10"/>
      <c r="D98" s="141" t="s">
        <v>120</v>
      </c>
      <c r="E98" s="142"/>
      <c r="F98" s="142"/>
      <c r="G98" s="142"/>
      <c r="H98" s="142"/>
      <c r="I98" s="142"/>
      <c r="J98" s="143">
        <f>J131</f>
        <v>0</v>
      </c>
      <c r="K98" s="10"/>
      <c r="L98" s="140"/>
      <c r="S98" s="10"/>
      <c r="T98" s="10"/>
      <c r="U98" s="10"/>
      <c r="V98" s="10"/>
      <c r="W98" s="10"/>
      <c r="X98" s="10"/>
      <c r="Y98" s="10"/>
      <c r="Z98" s="10"/>
      <c r="AA98" s="10"/>
      <c r="AB98" s="10"/>
      <c r="AC98" s="10"/>
      <c r="AD98" s="10"/>
      <c r="AE98" s="10"/>
    </row>
    <row r="99" s="10" customFormat="1" ht="14.88" customHeight="1">
      <c r="A99" s="10"/>
      <c r="B99" s="140"/>
      <c r="C99" s="10"/>
      <c r="D99" s="141" t="s">
        <v>121</v>
      </c>
      <c r="E99" s="142"/>
      <c r="F99" s="142"/>
      <c r="G99" s="142"/>
      <c r="H99" s="142"/>
      <c r="I99" s="142"/>
      <c r="J99" s="143">
        <f>J132</f>
        <v>0</v>
      </c>
      <c r="K99" s="10"/>
      <c r="L99" s="140"/>
      <c r="S99" s="10"/>
      <c r="T99" s="10"/>
      <c r="U99" s="10"/>
      <c r="V99" s="10"/>
      <c r="W99" s="10"/>
      <c r="X99" s="10"/>
      <c r="Y99" s="10"/>
      <c r="Z99" s="10"/>
      <c r="AA99" s="10"/>
      <c r="AB99" s="10"/>
      <c r="AC99" s="10"/>
      <c r="AD99" s="10"/>
      <c r="AE99" s="10"/>
    </row>
    <row r="100" s="10" customFormat="1" ht="19.92" customHeight="1">
      <c r="A100" s="10"/>
      <c r="B100" s="140"/>
      <c r="C100" s="10"/>
      <c r="D100" s="141" t="s">
        <v>122</v>
      </c>
      <c r="E100" s="142"/>
      <c r="F100" s="142"/>
      <c r="G100" s="142"/>
      <c r="H100" s="142"/>
      <c r="I100" s="142"/>
      <c r="J100" s="143">
        <f>J143</f>
        <v>0</v>
      </c>
      <c r="K100" s="10"/>
      <c r="L100" s="140"/>
      <c r="S100" s="10"/>
      <c r="T100" s="10"/>
      <c r="U100" s="10"/>
      <c r="V100" s="10"/>
      <c r="W100" s="10"/>
      <c r="X100" s="10"/>
      <c r="Y100" s="10"/>
      <c r="Z100" s="10"/>
      <c r="AA100" s="10"/>
      <c r="AB100" s="10"/>
      <c r="AC100" s="10"/>
      <c r="AD100" s="10"/>
      <c r="AE100" s="10"/>
    </row>
    <row r="101" s="9" customFormat="1" ht="24.96" customHeight="1">
      <c r="A101" s="9"/>
      <c r="B101" s="136"/>
      <c r="C101" s="9"/>
      <c r="D101" s="137" t="s">
        <v>123</v>
      </c>
      <c r="E101" s="138"/>
      <c r="F101" s="138"/>
      <c r="G101" s="138"/>
      <c r="H101" s="138"/>
      <c r="I101" s="138"/>
      <c r="J101" s="139">
        <f>J148</f>
        <v>0</v>
      </c>
      <c r="K101" s="9"/>
      <c r="L101" s="136"/>
      <c r="S101" s="9"/>
      <c r="T101" s="9"/>
      <c r="U101" s="9"/>
      <c r="V101" s="9"/>
      <c r="W101" s="9"/>
      <c r="X101" s="9"/>
      <c r="Y101" s="9"/>
      <c r="Z101" s="9"/>
      <c r="AA101" s="9"/>
      <c r="AB101" s="9"/>
      <c r="AC101" s="9"/>
      <c r="AD101" s="9"/>
      <c r="AE101" s="9"/>
    </row>
    <row r="102" s="10" customFormat="1" ht="19.92" customHeight="1">
      <c r="A102" s="10"/>
      <c r="B102" s="140"/>
      <c r="C102" s="10"/>
      <c r="D102" s="141" t="s">
        <v>124</v>
      </c>
      <c r="E102" s="142"/>
      <c r="F102" s="142"/>
      <c r="G102" s="142"/>
      <c r="H102" s="142"/>
      <c r="I102" s="142"/>
      <c r="J102" s="143">
        <f>J149</f>
        <v>0</v>
      </c>
      <c r="K102" s="10"/>
      <c r="L102" s="140"/>
      <c r="S102" s="10"/>
      <c r="T102" s="10"/>
      <c r="U102" s="10"/>
      <c r="V102" s="10"/>
      <c r="W102" s="10"/>
      <c r="X102" s="10"/>
      <c r="Y102" s="10"/>
      <c r="Z102" s="10"/>
      <c r="AA102" s="10"/>
      <c r="AB102" s="10"/>
      <c r="AC102" s="10"/>
      <c r="AD102" s="10"/>
      <c r="AE102" s="10"/>
    </row>
    <row r="103" s="10" customFormat="1" ht="14.88" customHeight="1">
      <c r="A103" s="10"/>
      <c r="B103" s="140"/>
      <c r="C103" s="10"/>
      <c r="D103" s="141" t="s">
        <v>125</v>
      </c>
      <c r="E103" s="142"/>
      <c r="F103" s="142"/>
      <c r="G103" s="142"/>
      <c r="H103" s="142"/>
      <c r="I103" s="142"/>
      <c r="J103" s="143">
        <f>J150</f>
        <v>0</v>
      </c>
      <c r="K103" s="10"/>
      <c r="L103" s="140"/>
      <c r="S103" s="10"/>
      <c r="T103" s="10"/>
      <c r="U103" s="10"/>
      <c r="V103" s="10"/>
      <c r="W103" s="10"/>
      <c r="X103" s="10"/>
      <c r="Y103" s="10"/>
      <c r="Z103" s="10"/>
      <c r="AA103" s="10"/>
      <c r="AB103" s="10"/>
      <c r="AC103" s="10"/>
      <c r="AD103" s="10"/>
      <c r="AE103" s="10"/>
    </row>
    <row r="104" s="10" customFormat="1" ht="14.88" customHeight="1">
      <c r="A104" s="10"/>
      <c r="B104" s="140"/>
      <c r="C104" s="10"/>
      <c r="D104" s="141" t="s">
        <v>126</v>
      </c>
      <c r="E104" s="142"/>
      <c r="F104" s="142"/>
      <c r="G104" s="142"/>
      <c r="H104" s="142"/>
      <c r="I104" s="142"/>
      <c r="J104" s="143">
        <f>J203</f>
        <v>0</v>
      </c>
      <c r="K104" s="10"/>
      <c r="L104" s="140"/>
      <c r="S104" s="10"/>
      <c r="T104" s="10"/>
      <c r="U104" s="10"/>
      <c r="V104" s="10"/>
      <c r="W104" s="10"/>
      <c r="X104" s="10"/>
      <c r="Y104" s="10"/>
      <c r="Z104" s="10"/>
      <c r="AA104" s="10"/>
      <c r="AB104" s="10"/>
      <c r="AC104" s="10"/>
      <c r="AD104" s="10"/>
      <c r="AE104" s="10"/>
    </row>
    <row r="105" s="10" customFormat="1" ht="19.92" customHeight="1">
      <c r="A105" s="10"/>
      <c r="B105" s="140"/>
      <c r="C105" s="10"/>
      <c r="D105" s="141" t="s">
        <v>127</v>
      </c>
      <c r="E105" s="142"/>
      <c r="F105" s="142"/>
      <c r="G105" s="142"/>
      <c r="H105" s="142"/>
      <c r="I105" s="142"/>
      <c r="J105" s="143">
        <f>J206</f>
        <v>0</v>
      </c>
      <c r="K105" s="10"/>
      <c r="L105" s="140"/>
      <c r="S105" s="10"/>
      <c r="T105" s="10"/>
      <c r="U105" s="10"/>
      <c r="V105" s="10"/>
      <c r="W105" s="10"/>
      <c r="X105" s="10"/>
      <c r="Y105" s="10"/>
      <c r="Z105" s="10"/>
      <c r="AA105" s="10"/>
      <c r="AB105" s="10"/>
      <c r="AC105" s="10"/>
      <c r="AD105" s="10"/>
      <c r="AE105" s="10"/>
    </row>
    <row r="106" s="10" customFormat="1" ht="19.92" customHeight="1">
      <c r="A106" s="10"/>
      <c r="B106" s="140"/>
      <c r="C106" s="10"/>
      <c r="D106" s="141" t="s">
        <v>128</v>
      </c>
      <c r="E106" s="142"/>
      <c r="F106" s="142"/>
      <c r="G106" s="142"/>
      <c r="H106" s="142"/>
      <c r="I106" s="142"/>
      <c r="J106" s="143">
        <f>J255</f>
        <v>0</v>
      </c>
      <c r="K106" s="10"/>
      <c r="L106" s="140"/>
      <c r="S106" s="10"/>
      <c r="T106" s="10"/>
      <c r="U106" s="10"/>
      <c r="V106" s="10"/>
      <c r="W106" s="10"/>
      <c r="X106" s="10"/>
      <c r="Y106" s="10"/>
      <c r="Z106" s="10"/>
      <c r="AA106" s="10"/>
      <c r="AB106" s="10"/>
      <c r="AC106" s="10"/>
      <c r="AD106" s="10"/>
      <c r="AE106" s="10"/>
    </row>
    <row r="107" s="9" customFormat="1" ht="24.96" customHeight="1">
      <c r="A107" s="9"/>
      <c r="B107" s="136"/>
      <c r="C107" s="9"/>
      <c r="D107" s="137" t="s">
        <v>129</v>
      </c>
      <c r="E107" s="138"/>
      <c r="F107" s="138"/>
      <c r="G107" s="138"/>
      <c r="H107" s="138"/>
      <c r="I107" s="138"/>
      <c r="J107" s="139">
        <f>J258</f>
        <v>0</v>
      </c>
      <c r="K107" s="9"/>
      <c r="L107" s="136"/>
      <c r="S107" s="9"/>
      <c r="T107" s="9"/>
      <c r="U107" s="9"/>
      <c r="V107" s="9"/>
      <c r="W107" s="9"/>
      <c r="X107" s="9"/>
      <c r="Y107" s="9"/>
      <c r="Z107" s="9"/>
      <c r="AA107" s="9"/>
      <c r="AB107" s="9"/>
      <c r="AC107" s="9"/>
      <c r="AD107" s="9"/>
      <c r="AE107" s="9"/>
    </row>
    <row r="108" s="10" customFormat="1" ht="19.92" customHeight="1">
      <c r="A108" s="10"/>
      <c r="B108" s="140"/>
      <c r="C108" s="10"/>
      <c r="D108" s="141" t="s">
        <v>130</v>
      </c>
      <c r="E108" s="142"/>
      <c r="F108" s="142"/>
      <c r="G108" s="142"/>
      <c r="H108" s="142"/>
      <c r="I108" s="142"/>
      <c r="J108" s="143">
        <f>J259</f>
        <v>0</v>
      </c>
      <c r="K108" s="10"/>
      <c r="L108" s="140"/>
      <c r="S108" s="10"/>
      <c r="T108" s="10"/>
      <c r="U108" s="10"/>
      <c r="V108" s="10"/>
      <c r="W108" s="10"/>
      <c r="X108" s="10"/>
      <c r="Y108" s="10"/>
      <c r="Z108" s="10"/>
      <c r="AA108" s="10"/>
      <c r="AB108" s="10"/>
      <c r="AC108" s="10"/>
      <c r="AD108" s="10"/>
      <c r="AE108" s="10"/>
    </row>
    <row r="109" s="9" customFormat="1" ht="24.96" customHeight="1">
      <c r="A109" s="9"/>
      <c r="B109" s="136"/>
      <c r="C109" s="9"/>
      <c r="D109" s="137" t="s">
        <v>131</v>
      </c>
      <c r="E109" s="138"/>
      <c r="F109" s="138"/>
      <c r="G109" s="138"/>
      <c r="H109" s="138"/>
      <c r="I109" s="138"/>
      <c r="J109" s="139">
        <f>J274</f>
        <v>0</v>
      </c>
      <c r="K109" s="9"/>
      <c r="L109" s="136"/>
      <c r="S109" s="9"/>
      <c r="T109" s="9"/>
      <c r="U109" s="9"/>
      <c r="V109" s="9"/>
      <c r="W109" s="9"/>
      <c r="X109" s="9"/>
      <c r="Y109" s="9"/>
      <c r="Z109" s="9"/>
      <c r="AA109" s="9"/>
      <c r="AB109" s="9"/>
      <c r="AC109" s="9"/>
      <c r="AD109" s="9"/>
      <c r="AE109" s="9"/>
    </row>
    <row r="110" s="2" customFormat="1" ht="21.84" customHeight="1">
      <c r="A110" s="34"/>
      <c r="B110" s="35"/>
      <c r="C110" s="34"/>
      <c r="D110" s="34"/>
      <c r="E110" s="34"/>
      <c r="F110" s="34"/>
      <c r="G110" s="34"/>
      <c r="H110" s="34"/>
      <c r="I110" s="34"/>
      <c r="J110" s="34"/>
      <c r="K110" s="34"/>
      <c r="L110" s="51"/>
      <c r="S110" s="34"/>
      <c r="T110" s="34"/>
      <c r="U110" s="34"/>
      <c r="V110" s="34"/>
      <c r="W110" s="34"/>
      <c r="X110" s="34"/>
      <c r="Y110" s="34"/>
      <c r="Z110" s="34"/>
      <c r="AA110" s="34"/>
      <c r="AB110" s="34"/>
      <c r="AC110" s="34"/>
      <c r="AD110" s="34"/>
      <c r="AE110" s="34"/>
    </row>
    <row r="111" s="2" customFormat="1" ht="6.96" customHeight="1">
      <c r="A111" s="34"/>
      <c r="B111" s="56"/>
      <c r="C111" s="57"/>
      <c r="D111" s="57"/>
      <c r="E111" s="57"/>
      <c r="F111" s="57"/>
      <c r="G111" s="57"/>
      <c r="H111" s="57"/>
      <c r="I111" s="57"/>
      <c r="J111" s="57"/>
      <c r="K111" s="57"/>
      <c r="L111" s="51"/>
      <c r="S111" s="34"/>
      <c r="T111" s="34"/>
      <c r="U111" s="34"/>
      <c r="V111" s="34"/>
      <c r="W111" s="34"/>
      <c r="X111" s="34"/>
      <c r="Y111" s="34"/>
      <c r="Z111" s="34"/>
      <c r="AA111" s="34"/>
      <c r="AB111" s="34"/>
      <c r="AC111" s="34"/>
      <c r="AD111" s="34"/>
      <c r="AE111" s="34"/>
    </row>
    <row r="115" s="2" customFormat="1" ht="6.96" customHeight="1">
      <c r="A115" s="34"/>
      <c r="B115" s="58"/>
      <c r="C115" s="59"/>
      <c r="D115" s="59"/>
      <c r="E115" s="59"/>
      <c r="F115" s="59"/>
      <c r="G115" s="59"/>
      <c r="H115" s="59"/>
      <c r="I115" s="59"/>
      <c r="J115" s="59"/>
      <c r="K115" s="59"/>
      <c r="L115" s="51"/>
      <c r="S115" s="34"/>
      <c r="T115" s="34"/>
      <c r="U115" s="34"/>
      <c r="V115" s="34"/>
      <c r="W115" s="34"/>
      <c r="X115" s="34"/>
      <c r="Y115" s="34"/>
      <c r="Z115" s="34"/>
      <c r="AA115" s="34"/>
      <c r="AB115" s="34"/>
      <c r="AC115" s="34"/>
      <c r="AD115" s="34"/>
      <c r="AE115" s="34"/>
    </row>
    <row r="116" s="2" customFormat="1" ht="24.96" customHeight="1">
      <c r="A116" s="34"/>
      <c r="B116" s="35"/>
      <c r="C116" s="19" t="s">
        <v>132</v>
      </c>
      <c r="D116" s="34"/>
      <c r="E116" s="34"/>
      <c r="F116" s="34"/>
      <c r="G116" s="34"/>
      <c r="H116" s="34"/>
      <c r="I116" s="34"/>
      <c r="J116" s="34"/>
      <c r="K116" s="34"/>
      <c r="L116" s="51"/>
      <c r="S116" s="34"/>
      <c r="T116" s="34"/>
      <c r="U116" s="34"/>
      <c r="V116" s="34"/>
      <c r="W116" s="34"/>
      <c r="X116" s="34"/>
      <c r="Y116" s="34"/>
      <c r="Z116" s="34"/>
      <c r="AA116" s="34"/>
      <c r="AB116" s="34"/>
      <c r="AC116" s="34"/>
      <c r="AD116" s="34"/>
      <c r="AE116" s="34"/>
    </row>
    <row r="117" s="2" customFormat="1" ht="6.96" customHeight="1">
      <c r="A117" s="34"/>
      <c r="B117" s="35"/>
      <c r="C117" s="34"/>
      <c r="D117" s="34"/>
      <c r="E117" s="34"/>
      <c r="F117" s="34"/>
      <c r="G117" s="34"/>
      <c r="H117" s="34"/>
      <c r="I117" s="34"/>
      <c r="J117" s="34"/>
      <c r="K117" s="34"/>
      <c r="L117" s="51"/>
      <c r="S117" s="34"/>
      <c r="T117" s="34"/>
      <c r="U117" s="34"/>
      <c r="V117" s="34"/>
      <c r="W117" s="34"/>
      <c r="X117" s="34"/>
      <c r="Y117" s="34"/>
      <c r="Z117" s="34"/>
      <c r="AA117" s="34"/>
      <c r="AB117" s="34"/>
      <c r="AC117" s="34"/>
      <c r="AD117" s="34"/>
      <c r="AE117" s="34"/>
    </row>
    <row r="118" s="2" customFormat="1" ht="12" customHeight="1">
      <c r="A118" s="34"/>
      <c r="B118" s="35"/>
      <c r="C118" s="28" t="s">
        <v>16</v>
      </c>
      <c r="D118" s="34"/>
      <c r="E118" s="34"/>
      <c r="F118" s="34"/>
      <c r="G118" s="34"/>
      <c r="H118" s="34"/>
      <c r="I118" s="34"/>
      <c r="J118" s="34"/>
      <c r="K118" s="34"/>
      <c r="L118" s="51"/>
      <c r="S118" s="34"/>
      <c r="T118" s="34"/>
      <c r="U118" s="34"/>
      <c r="V118" s="34"/>
      <c r="W118" s="34"/>
      <c r="X118" s="34"/>
      <c r="Y118" s="34"/>
      <c r="Z118" s="34"/>
      <c r="AA118" s="34"/>
      <c r="AB118" s="34"/>
      <c r="AC118" s="34"/>
      <c r="AD118" s="34"/>
      <c r="AE118" s="34"/>
    </row>
    <row r="119" s="2" customFormat="1" ht="16.5" customHeight="1">
      <c r="A119" s="34"/>
      <c r="B119" s="35"/>
      <c r="C119" s="34"/>
      <c r="D119" s="34"/>
      <c r="E119" s="117" t="str">
        <f>E7</f>
        <v>Čepro Šlapanov</v>
      </c>
      <c r="F119" s="28"/>
      <c r="G119" s="28"/>
      <c r="H119" s="28"/>
      <c r="I119" s="34"/>
      <c r="J119" s="34"/>
      <c r="K119" s="34"/>
      <c r="L119" s="51"/>
      <c r="S119" s="34"/>
      <c r="T119" s="34"/>
      <c r="U119" s="34"/>
      <c r="V119" s="34"/>
      <c r="W119" s="34"/>
      <c r="X119" s="34"/>
      <c r="Y119" s="34"/>
      <c r="Z119" s="34"/>
      <c r="AA119" s="34"/>
      <c r="AB119" s="34"/>
      <c r="AC119" s="34"/>
      <c r="AD119" s="34"/>
      <c r="AE119" s="34"/>
    </row>
    <row r="120" s="2" customFormat="1" ht="12" customHeight="1">
      <c r="A120" s="34"/>
      <c r="B120" s="35"/>
      <c r="C120" s="28" t="s">
        <v>112</v>
      </c>
      <c r="D120" s="34"/>
      <c r="E120" s="34"/>
      <c r="F120" s="34"/>
      <c r="G120" s="34"/>
      <c r="H120" s="34"/>
      <c r="I120" s="34"/>
      <c r="J120" s="34"/>
      <c r="K120" s="34"/>
      <c r="L120" s="51"/>
      <c r="S120" s="34"/>
      <c r="T120" s="34"/>
      <c r="U120" s="34"/>
      <c r="V120" s="34"/>
      <c r="W120" s="34"/>
      <c r="X120" s="34"/>
      <c r="Y120" s="34"/>
      <c r="Z120" s="34"/>
      <c r="AA120" s="34"/>
      <c r="AB120" s="34"/>
      <c r="AC120" s="34"/>
      <c r="AD120" s="34"/>
      <c r="AE120" s="34"/>
    </row>
    <row r="121" s="2" customFormat="1" ht="16.5" customHeight="1">
      <c r="A121" s="34"/>
      <c r="B121" s="35"/>
      <c r="C121" s="34"/>
      <c r="D121" s="34"/>
      <c r="E121" s="63" t="str">
        <f>E9</f>
        <v>PS 13 - Rozvodna 110 kV</v>
      </c>
      <c r="F121" s="34"/>
      <c r="G121" s="34"/>
      <c r="H121" s="34"/>
      <c r="I121" s="34"/>
      <c r="J121" s="34"/>
      <c r="K121" s="34"/>
      <c r="L121" s="51"/>
      <c r="S121" s="34"/>
      <c r="T121" s="34"/>
      <c r="U121" s="34"/>
      <c r="V121" s="34"/>
      <c r="W121" s="34"/>
      <c r="X121" s="34"/>
      <c r="Y121" s="34"/>
      <c r="Z121" s="34"/>
      <c r="AA121" s="34"/>
      <c r="AB121" s="34"/>
      <c r="AC121" s="34"/>
      <c r="AD121" s="34"/>
      <c r="AE121" s="34"/>
    </row>
    <row r="122" s="2" customFormat="1" ht="6.96" customHeight="1">
      <c r="A122" s="34"/>
      <c r="B122" s="35"/>
      <c r="C122" s="34"/>
      <c r="D122" s="34"/>
      <c r="E122" s="34"/>
      <c r="F122" s="34"/>
      <c r="G122" s="34"/>
      <c r="H122" s="34"/>
      <c r="I122" s="34"/>
      <c r="J122" s="34"/>
      <c r="K122" s="34"/>
      <c r="L122" s="51"/>
      <c r="S122" s="34"/>
      <c r="T122" s="34"/>
      <c r="U122" s="34"/>
      <c r="V122" s="34"/>
      <c r="W122" s="34"/>
      <c r="X122" s="34"/>
      <c r="Y122" s="34"/>
      <c r="Z122" s="34"/>
      <c r="AA122" s="34"/>
      <c r="AB122" s="34"/>
      <c r="AC122" s="34"/>
      <c r="AD122" s="34"/>
      <c r="AE122" s="34"/>
    </row>
    <row r="123" s="2" customFormat="1" ht="12" customHeight="1">
      <c r="A123" s="34"/>
      <c r="B123" s="35"/>
      <c r="C123" s="28" t="s">
        <v>20</v>
      </c>
      <c r="D123" s="34"/>
      <c r="E123" s="34"/>
      <c r="F123" s="23" t="str">
        <f>F12</f>
        <v xml:space="preserve"> </v>
      </c>
      <c r="G123" s="34"/>
      <c r="H123" s="34"/>
      <c r="I123" s="28" t="s">
        <v>22</v>
      </c>
      <c r="J123" s="65" t="str">
        <f>IF(J12="","",J12)</f>
        <v>18. 3. 2024</v>
      </c>
      <c r="K123" s="34"/>
      <c r="L123" s="51"/>
      <c r="S123" s="34"/>
      <c r="T123" s="34"/>
      <c r="U123" s="34"/>
      <c r="V123" s="34"/>
      <c r="W123" s="34"/>
      <c r="X123" s="34"/>
      <c r="Y123" s="34"/>
      <c r="Z123" s="34"/>
      <c r="AA123" s="34"/>
      <c r="AB123" s="34"/>
      <c r="AC123" s="34"/>
      <c r="AD123" s="34"/>
      <c r="AE123" s="34"/>
    </row>
    <row r="124" s="2" customFormat="1" ht="6.96" customHeight="1">
      <c r="A124" s="34"/>
      <c r="B124" s="35"/>
      <c r="C124" s="34"/>
      <c r="D124" s="34"/>
      <c r="E124" s="34"/>
      <c r="F124" s="34"/>
      <c r="G124" s="34"/>
      <c r="H124" s="34"/>
      <c r="I124" s="34"/>
      <c r="J124" s="34"/>
      <c r="K124" s="34"/>
      <c r="L124" s="51"/>
      <c r="S124" s="34"/>
      <c r="T124" s="34"/>
      <c r="U124" s="34"/>
      <c r="V124" s="34"/>
      <c r="W124" s="34"/>
      <c r="X124" s="34"/>
      <c r="Y124" s="34"/>
      <c r="Z124" s="34"/>
      <c r="AA124" s="34"/>
      <c r="AB124" s="34"/>
      <c r="AC124" s="34"/>
      <c r="AD124" s="34"/>
      <c r="AE124" s="34"/>
    </row>
    <row r="125" s="2" customFormat="1" ht="15.15" customHeight="1">
      <c r="A125" s="34"/>
      <c r="B125" s="35"/>
      <c r="C125" s="28" t="s">
        <v>24</v>
      </c>
      <c r="D125" s="34"/>
      <c r="E125" s="34"/>
      <c r="F125" s="23" t="str">
        <f>E15</f>
        <v xml:space="preserve"> </v>
      </c>
      <c r="G125" s="34"/>
      <c r="H125" s="34"/>
      <c r="I125" s="28" t="s">
        <v>29</v>
      </c>
      <c r="J125" s="32" t="str">
        <f>E21</f>
        <v xml:space="preserve"> </v>
      </c>
      <c r="K125" s="34"/>
      <c r="L125" s="51"/>
      <c r="S125" s="34"/>
      <c r="T125" s="34"/>
      <c r="U125" s="34"/>
      <c r="V125" s="34"/>
      <c r="W125" s="34"/>
      <c r="X125" s="34"/>
      <c r="Y125" s="34"/>
      <c r="Z125" s="34"/>
      <c r="AA125" s="34"/>
      <c r="AB125" s="34"/>
      <c r="AC125" s="34"/>
      <c r="AD125" s="34"/>
      <c r="AE125" s="34"/>
    </row>
    <row r="126" s="2" customFormat="1" ht="15.15" customHeight="1">
      <c r="A126" s="34"/>
      <c r="B126" s="35"/>
      <c r="C126" s="28" t="s">
        <v>27</v>
      </c>
      <c r="D126" s="34"/>
      <c r="E126" s="34"/>
      <c r="F126" s="23" t="str">
        <f>IF(E18="","",E18)</f>
        <v>Vyplň údaj</v>
      </c>
      <c r="G126" s="34"/>
      <c r="H126" s="34"/>
      <c r="I126" s="28" t="s">
        <v>31</v>
      </c>
      <c r="J126" s="32" t="str">
        <f>E24</f>
        <v xml:space="preserve"> </v>
      </c>
      <c r="K126" s="34"/>
      <c r="L126" s="51"/>
      <c r="S126" s="34"/>
      <c r="T126" s="34"/>
      <c r="U126" s="34"/>
      <c r="V126" s="34"/>
      <c r="W126" s="34"/>
      <c r="X126" s="34"/>
      <c r="Y126" s="34"/>
      <c r="Z126" s="34"/>
      <c r="AA126" s="34"/>
      <c r="AB126" s="34"/>
      <c r="AC126" s="34"/>
      <c r="AD126" s="34"/>
      <c r="AE126" s="34"/>
    </row>
    <row r="127" s="2" customFormat="1" ht="10.32" customHeight="1">
      <c r="A127" s="34"/>
      <c r="B127" s="35"/>
      <c r="C127" s="34"/>
      <c r="D127" s="34"/>
      <c r="E127" s="34"/>
      <c r="F127" s="34"/>
      <c r="G127" s="34"/>
      <c r="H127" s="34"/>
      <c r="I127" s="34"/>
      <c r="J127" s="34"/>
      <c r="K127" s="34"/>
      <c r="L127" s="51"/>
      <c r="S127" s="34"/>
      <c r="T127" s="34"/>
      <c r="U127" s="34"/>
      <c r="V127" s="34"/>
      <c r="W127" s="34"/>
      <c r="X127" s="34"/>
      <c r="Y127" s="34"/>
      <c r="Z127" s="34"/>
      <c r="AA127" s="34"/>
      <c r="AB127" s="34"/>
      <c r="AC127" s="34"/>
      <c r="AD127" s="34"/>
      <c r="AE127" s="34"/>
    </row>
    <row r="128" s="11" customFormat="1" ht="29.28" customHeight="1">
      <c r="A128" s="144"/>
      <c r="B128" s="145"/>
      <c r="C128" s="146" t="s">
        <v>133</v>
      </c>
      <c r="D128" s="147" t="s">
        <v>58</v>
      </c>
      <c r="E128" s="147" t="s">
        <v>54</v>
      </c>
      <c r="F128" s="147" t="s">
        <v>55</v>
      </c>
      <c r="G128" s="147" t="s">
        <v>134</v>
      </c>
      <c r="H128" s="147" t="s">
        <v>135</v>
      </c>
      <c r="I128" s="147" t="s">
        <v>136</v>
      </c>
      <c r="J128" s="148" t="s">
        <v>116</v>
      </c>
      <c r="K128" s="149" t="s">
        <v>137</v>
      </c>
      <c r="L128" s="150"/>
      <c r="M128" s="82" t="s">
        <v>1</v>
      </c>
      <c r="N128" s="83" t="s">
        <v>37</v>
      </c>
      <c r="O128" s="83" t="s">
        <v>138</v>
      </c>
      <c r="P128" s="83" t="s">
        <v>139</v>
      </c>
      <c r="Q128" s="83" t="s">
        <v>140</v>
      </c>
      <c r="R128" s="83" t="s">
        <v>141</v>
      </c>
      <c r="S128" s="83" t="s">
        <v>142</v>
      </c>
      <c r="T128" s="84" t="s">
        <v>143</v>
      </c>
      <c r="U128" s="144"/>
      <c r="V128" s="144"/>
      <c r="W128" s="144"/>
      <c r="X128" s="144"/>
      <c r="Y128" s="144"/>
      <c r="Z128" s="144"/>
      <c r="AA128" s="144"/>
      <c r="AB128" s="144"/>
      <c r="AC128" s="144"/>
      <c r="AD128" s="144"/>
      <c r="AE128" s="144"/>
    </row>
    <row r="129" s="2" customFormat="1" ht="22.8" customHeight="1">
      <c r="A129" s="34"/>
      <c r="B129" s="35"/>
      <c r="C129" s="89" t="s">
        <v>144</v>
      </c>
      <c r="D129" s="34"/>
      <c r="E129" s="34"/>
      <c r="F129" s="34"/>
      <c r="G129" s="34"/>
      <c r="H129" s="34"/>
      <c r="I129" s="34"/>
      <c r="J129" s="151">
        <f>BK129</f>
        <v>0</v>
      </c>
      <c r="K129" s="34"/>
      <c r="L129" s="35"/>
      <c r="M129" s="85"/>
      <c r="N129" s="69"/>
      <c r="O129" s="86"/>
      <c r="P129" s="152">
        <f>P130+P148+P258+P274</f>
        <v>0</v>
      </c>
      <c r="Q129" s="86"/>
      <c r="R129" s="152">
        <f>R130+R148+R258+R274</f>
        <v>0</v>
      </c>
      <c r="S129" s="86"/>
      <c r="T129" s="153">
        <f>T130+T148+T258+T274</f>
        <v>20</v>
      </c>
      <c r="U129" s="34"/>
      <c r="V129" s="34"/>
      <c r="W129" s="34"/>
      <c r="X129" s="34"/>
      <c r="Y129" s="34"/>
      <c r="Z129" s="34"/>
      <c r="AA129" s="34"/>
      <c r="AB129" s="34"/>
      <c r="AC129" s="34"/>
      <c r="AD129" s="34"/>
      <c r="AE129" s="34"/>
      <c r="AT129" s="15" t="s">
        <v>72</v>
      </c>
      <c r="AU129" s="15" t="s">
        <v>118</v>
      </c>
      <c r="BK129" s="154">
        <f>BK130+BK148+BK258+BK274</f>
        <v>0</v>
      </c>
    </row>
    <row r="130" s="12" customFormat="1" ht="25.92" customHeight="1">
      <c r="A130" s="12"/>
      <c r="B130" s="155"/>
      <c r="C130" s="12"/>
      <c r="D130" s="156" t="s">
        <v>72</v>
      </c>
      <c r="E130" s="157" t="s">
        <v>145</v>
      </c>
      <c r="F130" s="157" t="s">
        <v>145</v>
      </c>
      <c r="G130" s="12"/>
      <c r="H130" s="12"/>
      <c r="I130" s="158"/>
      <c r="J130" s="159">
        <f>BK130</f>
        <v>0</v>
      </c>
      <c r="K130" s="12"/>
      <c r="L130" s="155"/>
      <c r="M130" s="160"/>
      <c r="N130" s="161"/>
      <c r="O130" s="161"/>
      <c r="P130" s="162">
        <f>P131+P143</f>
        <v>0</v>
      </c>
      <c r="Q130" s="161"/>
      <c r="R130" s="162">
        <f>R131+R143</f>
        <v>0</v>
      </c>
      <c r="S130" s="161"/>
      <c r="T130" s="163">
        <f>T131+T143</f>
        <v>0</v>
      </c>
      <c r="U130" s="12"/>
      <c r="V130" s="12"/>
      <c r="W130" s="12"/>
      <c r="X130" s="12"/>
      <c r="Y130" s="12"/>
      <c r="Z130" s="12"/>
      <c r="AA130" s="12"/>
      <c r="AB130" s="12"/>
      <c r="AC130" s="12"/>
      <c r="AD130" s="12"/>
      <c r="AE130" s="12"/>
      <c r="AR130" s="156" t="s">
        <v>81</v>
      </c>
      <c r="AT130" s="164" t="s">
        <v>72</v>
      </c>
      <c r="AU130" s="164" t="s">
        <v>73</v>
      </c>
      <c r="AY130" s="156" t="s">
        <v>146</v>
      </c>
      <c r="BK130" s="165">
        <f>BK131+BK143</f>
        <v>0</v>
      </c>
    </row>
    <row r="131" s="12" customFormat="1" ht="22.8" customHeight="1">
      <c r="A131" s="12"/>
      <c r="B131" s="155"/>
      <c r="C131" s="12"/>
      <c r="D131" s="156" t="s">
        <v>72</v>
      </c>
      <c r="E131" s="166" t="s">
        <v>147</v>
      </c>
      <c r="F131" s="166" t="s">
        <v>148</v>
      </c>
      <c r="G131" s="12"/>
      <c r="H131" s="12"/>
      <c r="I131" s="158"/>
      <c r="J131" s="167">
        <f>BK131</f>
        <v>0</v>
      </c>
      <c r="K131" s="12"/>
      <c r="L131" s="155"/>
      <c r="M131" s="160"/>
      <c r="N131" s="161"/>
      <c r="O131" s="161"/>
      <c r="P131" s="162">
        <f>P132</f>
        <v>0</v>
      </c>
      <c r="Q131" s="161"/>
      <c r="R131" s="162">
        <f>R132</f>
        <v>0</v>
      </c>
      <c r="S131" s="161"/>
      <c r="T131" s="163">
        <f>T132</f>
        <v>0</v>
      </c>
      <c r="U131" s="12"/>
      <c r="V131" s="12"/>
      <c r="W131" s="12"/>
      <c r="X131" s="12"/>
      <c r="Y131" s="12"/>
      <c r="Z131" s="12"/>
      <c r="AA131" s="12"/>
      <c r="AB131" s="12"/>
      <c r="AC131" s="12"/>
      <c r="AD131" s="12"/>
      <c r="AE131" s="12"/>
      <c r="AR131" s="156" t="s">
        <v>81</v>
      </c>
      <c r="AT131" s="164" t="s">
        <v>72</v>
      </c>
      <c r="AU131" s="164" t="s">
        <v>81</v>
      </c>
      <c r="AY131" s="156" t="s">
        <v>146</v>
      </c>
      <c r="BK131" s="165">
        <f>BK132</f>
        <v>0</v>
      </c>
    </row>
    <row r="132" s="12" customFormat="1" ht="20.88" customHeight="1">
      <c r="A132" s="12"/>
      <c r="B132" s="155"/>
      <c r="C132" s="12"/>
      <c r="D132" s="156" t="s">
        <v>72</v>
      </c>
      <c r="E132" s="166" t="s">
        <v>149</v>
      </c>
      <c r="F132" s="166" t="s">
        <v>150</v>
      </c>
      <c r="G132" s="12"/>
      <c r="H132" s="12"/>
      <c r="I132" s="158"/>
      <c r="J132" s="167">
        <f>BK132</f>
        <v>0</v>
      </c>
      <c r="K132" s="12"/>
      <c r="L132" s="155"/>
      <c r="M132" s="160"/>
      <c r="N132" s="161"/>
      <c r="O132" s="161"/>
      <c r="P132" s="162">
        <f>SUM(P133:P142)</f>
        <v>0</v>
      </c>
      <c r="Q132" s="161"/>
      <c r="R132" s="162">
        <f>SUM(R133:R142)</f>
        <v>0</v>
      </c>
      <c r="S132" s="161"/>
      <c r="T132" s="163">
        <f>SUM(T133:T142)</f>
        <v>0</v>
      </c>
      <c r="U132" s="12"/>
      <c r="V132" s="12"/>
      <c r="W132" s="12"/>
      <c r="X132" s="12"/>
      <c r="Y132" s="12"/>
      <c r="Z132" s="12"/>
      <c r="AA132" s="12"/>
      <c r="AB132" s="12"/>
      <c r="AC132" s="12"/>
      <c r="AD132" s="12"/>
      <c r="AE132" s="12"/>
      <c r="AR132" s="156" t="s">
        <v>81</v>
      </c>
      <c r="AT132" s="164" t="s">
        <v>72</v>
      </c>
      <c r="AU132" s="164" t="s">
        <v>83</v>
      </c>
      <c r="AY132" s="156" t="s">
        <v>146</v>
      </c>
      <c r="BK132" s="165">
        <f>SUM(BK133:BK142)</f>
        <v>0</v>
      </c>
    </row>
    <row r="133" s="2" customFormat="1" ht="16.5" customHeight="1">
      <c r="A133" s="34"/>
      <c r="B133" s="168"/>
      <c r="C133" s="169" t="s">
        <v>81</v>
      </c>
      <c r="D133" s="169" t="s">
        <v>151</v>
      </c>
      <c r="E133" s="170" t="s">
        <v>152</v>
      </c>
      <c r="F133" s="171" t="s">
        <v>153</v>
      </c>
      <c r="G133" s="172" t="s">
        <v>154</v>
      </c>
      <c r="H133" s="173">
        <v>2</v>
      </c>
      <c r="I133" s="174"/>
      <c r="J133" s="175">
        <f>ROUND(I133*H133,2)</f>
        <v>0</v>
      </c>
      <c r="K133" s="176"/>
      <c r="L133" s="177"/>
      <c r="M133" s="178" t="s">
        <v>1</v>
      </c>
      <c r="N133" s="179" t="s">
        <v>38</v>
      </c>
      <c r="O133" s="73"/>
      <c r="P133" s="180">
        <f>O133*H133</f>
        <v>0</v>
      </c>
      <c r="Q133" s="180">
        <v>0</v>
      </c>
      <c r="R133" s="180">
        <f>Q133*H133</f>
        <v>0</v>
      </c>
      <c r="S133" s="180">
        <v>0</v>
      </c>
      <c r="T133" s="181">
        <f>S133*H133</f>
        <v>0</v>
      </c>
      <c r="U133" s="34"/>
      <c r="V133" s="34"/>
      <c r="W133" s="34"/>
      <c r="X133" s="34"/>
      <c r="Y133" s="34"/>
      <c r="Z133" s="34"/>
      <c r="AA133" s="34"/>
      <c r="AB133" s="34"/>
      <c r="AC133" s="34"/>
      <c r="AD133" s="34"/>
      <c r="AE133" s="34"/>
      <c r="AR133" s="182" t="s">
        <v>155</v>
      </c>
      <c r="AT133" s="182" t="s">
        <v>151</v>
      </c>
      <c r="AU133" s="182" t="s">
        <v>156</v>
      </c>
      <c r="AY133" s="15" t="s">
        <v>146</v>
      </c>
      <c r="BE133" s="183">
        <f>IF(N133="základní",J133,0)</f>
        <v>0</v>
      </c>
      <c r="BF133" s="183">
        <f>IF(N133="snížená",J133,0)</f>
        <v>0</v>
      </c>
      <c r="BG133" s="183">
        <f>IF(N133="zákl. přenesená",J133,0)</f>
        <v>0</v>
      </c>
      <c r="BH133" s="183">
        <f>IF(N133="sníž. přenesená",J133,0)</f>
        <v>0</v>
      </c>
      <c r="BI133" s="183">
        <f>IF(N133="nulová",J133,0)</f>
        <v>0</v>
      </c>
      <c r="BJ133" s="15" t="s">
        <v>81</v>
      </c>
      <c r="BK133" s="183">
        <f>ROUND(I133*H133,2)</f>
        <v>0</v>
      </c>
      <c r="BL133" s="15" t="s">
        <v>157</v>
      </c>
      <c r="BM133" s="182" t="s">
        <v>158</v>
      </c>
    </row>
    <row r="134" s="2" customFormat="1">
      <c r="A134" s="34"/>
      <c r="B134" s="35"/>
      <c r="C134" s="34"/>
      <c r="D134" s="184" t="s">
        <v>159</v>
      </c>
      <c r="E134" s="34"/>
      <c r="F134" s="185" t="s">
        <v>160</v>
      </c>
      <c r="G134" s="34"/>
      <c r="H134" s="34"/>
      <c r="I134" s="186"/>
      <c r="J134" s="34"/>
      <c r="K134" s="34"/>
      <c r="L134" s="35"/>
      <c r="M134" s="187"/>
      <c r="N134" s="188"/>
      <c r="O134" s="73"/>
      <c r="P134" s="73"/>
      <c r="Q134" s="73"/>
      <c r="R134" s="73"/>
      <c r="S134" s="73"/>
      <c r="T134" s="74"/>
      <c r="U134" s="34"/>
      <c r="V134" s="34"/>
      <c r="W134" s="34"/>
      <c r="X134" s="34"/>
      <c r="Y134" s="34"/>
      <c r="Z134" s="34"/>
      <c r="AA134" s="34"/>
      <c r="AB134" s="34"/>
      <c r="AC134" s="34"/>
      <c r="AD134" s="34"/>
      <c r="AE134" s="34"/>
      <c r="AT134" s="15" t="s">
        <v>159</v>
      </c>
      <c r="AU134" s="15" t="s">
        <v>156</v>
      </c>
    </row>
    <row r="135" s="2" customFormat="1" ht="16.5" customHeight="1">
      <c r="A135" s="34"/>
      <c r="B135" s="168"/>
      <c r="C135" s="169" t="s">
        <v>83</v>
      </c>
      <c r="D135" s="169" t="s">
        <v>151</v>
      </c>
      <c r="E135" s="170" t="s">
        <v>161</v>
      </c>
      <c r="F135" s="171" t="s">
        <v>162</v>
      </c>
      <c r="G135" s="172" t="s">
        <v>154</v>
      </c>
      <c r="H135" s="173">
        <v>2</v>
      </c>
      <c r="I135" s="174"/>
      <c r="J135" s="175">
        <f>ROUND(I135*H135,2)</f>
        <v>0</v>
      </c>
      <c r="K135" s="176"/>
      <c r="L135" s="177"/>
      <c r="M135" s="178" t="s">
        <v>1</v>
      </c>
      <c r="N135" s="179" t="s">
        <v>38</v>
      </c>
      <c r="O135" s="73"/>
      <c r="P135" s="180">
        <f>O135*H135</f>
        <v>0</v>
      </c>
      <c r="Q135" s="180">
        <v>0</v>
      </c>
      <c r="R135" s="180">
        <f>Q135*H135</f>
        <v>0</v>
      </c>
      <c r="S135" s="180">
        <v>0</v>
      </c>
      <c r="T135" s="181">
        <f>S135*H135</f>
        <v>0</v>
      </c>
      <c r="U135" s="34"/>
      <c r="V135" s="34"/>
      <c r="W135" s="34"/>
      <c r="X135" s="34"/>
      <c r="Y135" s="34"/>
      <c r="Z135" s="34"/>
      <c r="AA135" s="34"/>
      <c r="AB135" s="34"/>
      <c r="AC135" s="34"/>
      <c r="AD135" s="34"/>
      <c r="AE135" s="34"/>
      <c r="AR135" s="182" t="s">
        <v>155</v>
      </c>
      <c r="AT135" s="182" t="s">
        <v>151</v>
      </c>
      <c r="AU135" s="182" t="s">
        <v>156</v>
      </c>
      <c r="AY135" s="15" t="s">
        <v>146</v>
      </c>
      <c r="BE135" s="183">
        <f>IF(N135="základní",J135,0)</f>
        <v>0</v>
      </c>
      <c r="BF135" s="183">
        <f>IF(N135="snížená",J135,0)</f>
        <v>0</v>
      </c>
      <c r="BG135" s="183">
        <f>IF(N135="zákl. přenesená",J135,0)</f>
        <v>0</v>
      </c>
      <c r="BH135" s="183">
        <f>IF(N135="sníž. přenesená",J135,0)</f>
        <v>0</v>
      </c>
      <c r="BI135" s="183">
        <f>IF(N135="nulová",J135,0)</f>
        <v>0</v>
      </c>
      <c r="BJ135" s="15" t="s">
        <v>81</v>
      </c>
      <c r="BK135" s="183">
        <f>ROUND(I135*H135,2)</f>
        <v>0</v>
      </c>
      <c r="BL135" s="15" t="s">
        <v>157</v>
      </c>
      <c r="BM135" s="182" t="s">
        <v>163</v>
      </c>
    </row>
    <row r="136" s="2" customFormat="1">
      <c r="A136" s="34"/>
      <c r="B136" s="35"/>
      <c r="C136" s="34"/>
      <c r="D136" s="184" t="s">
        <v>159</v>
      </c>
      <c r="E136" s="34"/>
      <c r="F136" s="185" t="s">
        <v>164</v>
      </c>
      <c r="G136" s="34"/>
      <c r="H136" s="34"/>
      <c r="I136" s="186"/>
      <c r="J136" s="34"/>
      <c r="K136" s="34"/>
      <c r="L136" s="35"/>
      <c r="M136" s="187"/>
      <c r="N136" s="188"/>
      <c r="O136" s="73"/>
      <c r="P136" s="73"/>
      <c r="Q136" s="73"/>
      <c r="R136" s="73"/>
      <c r="S136" s="73"/>
      <c r="T136" s="74"/>
      <c r="U136" s="34"/>
      <c r="V136" s="34"/>
      <c r="W136" s="34"/>
      <c r="X136" s="34"/>
      <c r="Y136" s="34"/>
      <c r="Z136" s="34"/>
      <c r="AA136" s="34"/>
      <c r="AB136" s="34"/>
      <c r="AC136" s="34"/>
      <c r="AD136" s="34"/>
      <c r="AE136" s="34"/>
      <c r="AT136" s="15" t="s">
        <v>159</v>
      </c>
      <c r="AU136" s="15" t="s">
        <v>156</v>
      </c>
    </row>
    <row r="137" s="2" customFormat="1" ht="16.5" customHeight="1">
      <c r="A137" s="34"/>
      <c r="B137" s="168"/>
      <c r="C137" s="169" t="s">
        <v>156</v>
      </c>
      <c r="D137" s="169" t="s">
        <v>151</v>
      </c>
      <c r="E137" s="170" t="s">
        <v>165</v>
      </c>
      <c r="F137" s="171" t="s">
        <v>166</v>
      </c>
      <c r="G137" s="172" t="s">
        <v>154</v>
      </c>
      <c r="H137" s="173">
        <v>6</v>
      </c>
      <c r="I137" s="174"/>
      <c r="J137" s="175">
        <f>ROUND(I137*H137,2)</f>
        <v>0</v>
      </c>
      <c r="K137" s="176"/>
      <c r="L137" s="177"/>
      <c r="M137" s="178" t="s">
        <v>1</v>
      </c>
      <c r="N137" s="179" t="s">
        <v>38</v>
      </c>
      <c r="O137" s="73"/>
      <c r="P137" s="180">
        <f>O137*H137</f>
        <v>0</v>
      </c>
      <c r="Q137" s="180">
        <v>0</v>
      </c>
      <c r="R137" s="180">
        <f>Q137*H137</f>
        <v>0</v>
      </c>
      <c r="S137" s="180">
        <v>0</v>
      </c>
      <c r="T137" s="181">
        <f>S137*H137</f>
        <v>0</v>
      </c>
      <c r="U137" s="34"/>
      <c r="V137" s="34"/>
      <c r="W137" s="34"/>
      <c r="X137" s="34"/>
      <c r="Y137" s="34"/>
      <c r="Z137" s="34"/>
      <c r="AA137" s="34"/>
      <c r="AB137" s="34"/>
      <c r="AC137" s="34"/>
      <c r="AD137" s="34"/>
      <c r="AE137" s="34"/>
      <c r="AR137" s="182" t="s">
        <v>155</v>
      </c>
      <c r="AT137" s="182" t="s">
        <v>151</v>
      </c>
      <c r="AU137" s="182" t="s">
        <v>156</v>
      </c>
      <c r="AY137" s="15" t="s">
        <v>146</v>
      </c>
      <c r="BE137" s="183">
        <f>IF(N137="základní",J137,0)</f>
        <v>0</v>
      </c>
      <c r="BF137" s="183">
        <f>IF(N137="snížená",J137,0)</f>
        <v>0</v>
      </c>
      <c r="BG137" s="183">
        <f>IF(N137="zákl. přenesená",J137,0)</f>
        <v>0</v>
      </c>
      <c r="BH137" s="183">
        <f>IF(N137="sníž. přenesená",J137,0)</f>
        <v>0</v>
      </c>
      <c r="BI137" s="183">
        <f>IF(N137="nulová",J137,0)</f>
        <v>0</v>
      </c>
      <c r="BJ137" s="15" t="s">
        <v>81</v>
      </c>
      <c r="BK137" s="183">
        <f>ROUND(I137*H137,2)</f>
        <v>0</v>
      </c>
      <c r="BL137" s="15" t="s">
        <v>157</v>
      </c>
      <c r="BM137" s="182" t="s">
        <v>167</v>
      </c>
    </row>
    <row r="138" s="2" customFormat="1">
      <c r="A138" s="34"/>
      <c r="B138" s="35"/>
      <c r="C138" s="34"/>
      <c r="D138" s="184" t="s">
        <v>159</v>
      </c>
      <c r="E138" s="34"/>
      <c r="F138" s="185" t="s">
        <v>168</v>
      </c>
      <c r="G138" s="34"/>
      <c r="H138" s="34"/>
      <c r="I138" s="186"/>
      <c r="J138" s="34"/>
      <c r="K138" s="34"/>
      <c r="L138" s="35"/>
      <c r="M138" s="187"/>
      <c r="N138" s="188"/>
      <c r="O138" s="73"/>
      <c r="P138" s="73"/>
      <c r="Q138" s="73"/>
      <c r="R138" s="73"/>
      <c r="S138" s="73"/>
      <c r="T138" s="74"/>
      <c r="U138" s="34"/>
      <c r="V138" s="34"/>
      <c r="W138" s="34"/>
      <c r="X138" s="34"/>
      <c r="Y138" s="34"/>
      <c r="Z138" s="34"/>
      <c r="AA138" s="34"/>
      <c r="AB138" s="34"/>
      <c r="AC138" s="34"/>
      <c r="AD138" s="34"/>
      <c r="AE138" s="34"/>
      <c r="AT138" s="15" t="s">
        <v>159</v>
      </c>
      <c r="AU138" s="15" t="s">
        <v>156</v>
      </c>
    </row>
    <row r="139" s="2" customFormat="1" ht="16.5" customHeight="1">
      <c r="A139" s="34"/>
      <c r="B139" s="168"/>
      <c r="C139" s="169" t="s">
        <v>157</v>
      </c>
      <c r="D139" s="169" t="s">
        <v>151</v>
      </c>
      <c r="E139" s="170" t="s">
        <v>169</v>
      </c>
      <c r="F139" s="171" t="s">
        <v>170</v>
      </c>
      <c r="G139" s="172" t="s">
        <v>154</v>
      </c>
      <c r="H139" s="173">
        <v>6</v>
      </c>
      <c r="I139" s="174"/>
      <c r="J139" s="175">
        <f>ROUND(I139*H139,2)</f>
        <v>0</v>
      </c>
      <c r="K139" s="176"/>
      <c r="L139" s="177"/>
      <c r="M139" s="178" t="s">
        <v>1</v>
      </c>
      <c r="N139" s="179" t="s">
        <v>38</v>
      </c>
      <c r="O139" s="73"/>
      <c r="P139" s="180">
        <f>O139*H139</f>
        <v>0</v>
      </c>
      <c r="Q139" s="180">
        <v>0</v>
      </c>
      <c r="R139" s="180">
        <f>Q139*H139</f>
        <v>0</v>
      </c>
      <c r="S139" s="180">
        <v>0</v>
      </c>
      <c r="T139" s="181">
        <f>S139*H139</f>
        <v>0</v>
      </c>
      <c r="U139" s="34"/>
      <c r="V139" s="34"/>
      <c r="W139" s="34"/>
      <c r="X139" s="34"/>
      <c r="Y139" s="34"/>
      <c r="Z139" s="34"/>
      <c r="AA139" s="34"/>
      <c r="AB139" s="34"/>
      <c r="AC139" s="34"/>
      <c r="AD139" s="34"/>
      <c r="AE139" s="34"/>
      <c r="AR139" s="182" t="s">
        <v>155</v>
      </c>
      <c r="AT139" s="182" t="s">
        <v>151</v>
      </c>
      <c r="AU139" s="182" t="s">
        <v>156</v>
      </c>
      <c r="AY139" s="15" t="s">
        <v>146</v>
      </c>
      <c r="BE139" s="183">
        <f>IF(N139="základní",J139,0)</f>
        <v>0</v>
      </c>
      <c r="BF139" s="183">
        <f>IF(N139="snížená",J139,0)</f>
        <v>0</v>
      </c>
      <c r="BG139" s="183">
        <f>IF(N139="zákl. přenesená",J139,0)</f>
        <v>0</v>
      </c>
      <c r="BH139" s="183">
        <f>IF(N139="sníž. přenesená",J139,0)</f>
        <v>0</v>
      </c>
      <c r="BI139" s="183">
        <f>IF(N139="nulová",J139,0)</f>
        <v>0</v>
      </c>
      <c r="BJ139" s="15" t="s">
        <v>81</v>
      </c>
      <c r="BK139" s="183">
        <f>ROUND(I139*H139,2)</f>
        <v>0</v>
      </c>
      <c r="BL139" s="15" t="s">
        <v>157</v>
      </c>
      <c r="BM139" s="182" t="s">
        <v>171</v>
      </c>
    </row>
    <row r="140" s="2" customFormat="1">
      <c r="A140" s="34"/>
      <c r="B140" s="35"/>
      <c r="C140" s="34"/>
      <c r="D140" s="184" t="s">
        <v>159</v>
      </c>
      <c r="E140" s="34"/>
      <c r="F140" s="185" t="s">
        <v>172</v>
      </c>
      <c r="G140" s="34"/>
      <c r="H140" s="34"/>
      <c r="I140" s="186"/>
      <c r="J140" s="34"/>
      <c r="K140" s="34"/>
      <c r="L140" s="35"/>
      <c r="M140" s="187"/>
      <c r="N140" s="188"/>
      <c r="O140" s="73"/>
      <c r="P140" s="73"/>
      <c r="Q140" s="73"/>
      <c r="R140" s="73"/>
      <c r="S140" s="73"/>
      <c r="T140" s="74"/>
      <c r="U140" s="34"/>
      <c r="V140" s="34"/>
      <c r="W140" s="34"/>
      <c r="X140" s="34"/>
      <c r="Y140" s="34"/>
      <c r="Z140" s="34"/>
      <c r="AA140" s="34"/>
      <c r="AB140" s="34"/>
      <c r="AC140" s="34"/>
      <c r="AD140" s="34"/>
      <c r="AE140" s="34"/>
      <c r="AT140" s="15" t="s">
        <v>159</v>
      </c>
      <c r="AU140" s="15" t="s">
        <v>156</v>
      </c>
    </row>
    <row r="141" s="2" customFormat="1" ht="16.5" customHeight="1">
      <c r="A141" s="34"/>
      <c r="B141" s="168"/>
      <c r="C141" s="169" t="s">
        <v>173</v>
      </c>
      <c r="D141" s="169" t="s">
        <v>151</v>
      </c>
      <c r="E141" s="170" t="s">
        <v>174</v>
      </c>
      <c r="F141" s="171" t="s">
        <v>175</v>
      </c>
      <c r="G141" s="172" t="s">
        <v>154</v>
      </c>
      <c r="H141" s="173">
        <v>12</v>
      </c>
      <c r="I141" s="174"/>
      <c r="J141" s="175">
        <f>ROUND(I141*H141,2)</f>
        <v>0</v>
      </c>
      <c r="K141" s="176"/>
      <c r="L141" s="177"/>
      <c r="M141" s="178" t="s">
        <v>1</v>
      </c>
      <c r="N141" s="179" t="s">
        <v>38</v>
      </c>
      <c r="O141" s="73"/>
      <c r="P141" s="180">
        <f>O141*H141</f>
        <v>0</v>
      </c>
      <c r="Q141" s="180">
        <v>0</v>
      </c>
      <c r="R141" s="180">
        <f>Q141*H141</f>
        <v>0</v>
      </c>
      <c r="S141" s="180">
        <v>0</v>
      </c>
      <c r="T141" s="181">
        <f>S141*H141</f>
        <v>0</v>
      </c>
      <c r="U141" s="34"/>
      <c r="V141" s="34"/>
      <c r="W141" s="34"/>
      <c r="X141" s="34"/>
      <c r="Y141" s="34"/>
      <c r="Z141" s="34"/>
      <c r="AA141" s="34"/>
      <c r="AB141" s="34"/>
      <c r="AC141" s="34"/>
      <c r="AD141" s="34"/>
      <c r="AE141" s="34"/>
      <c r="AR141" s="182" t="s">
        <v>155</v>
      </c>
      <c r="AT141" s="182" t="s">
        <v>151</v>
      </c>
      <c r="AU141" s="182" t="s">
        <v>156</v>
      </c>
      <c r="AY141" s="15" t="s">
        <v>146</v>
      </c>
      <c r="BE141" s="183">
        <f>IF(N141="základní",J141,0)</f>
        <v>0</v>
      </c>
      <c r="BF141" s="183">
        <f>IF(N141="snížená",J141,0)</f>
        <v>0</v>
      </c>
      <c r="BG141" s="183">
        <f>IF(N141="zákl. přenesená",J141,0)</f>
        <v>0</v>
      </c>
      <c r="BH141" s="183">
        <f>IF(N141="sníž. přenesená",J141,0)</f>
        <v>0</v>
      </c>
      <c r="BI141" s="183">
        <f>IF(N141="nulová",J141,0)</f>
        <v>0</v>
      </c>
      <c r="BJ141" s="15" t="s">
        <v>81</v>
      </c>
      <c r="BK141" s="183">
        <f>ROUND(I141*H141,2)</f>
        <v>0</v>
      </c>
      <c r="BL141" s="15" t="s">
        <v>157</v>
      </c>
      <c r="BM141" s="182" t="s">
        <v>176</v>
      </c>
    </row>
    <row r="142" s="2" customFormat="1">
      <c r="A142" s="34"/>
      <c r="B142" s="35"/>
      <c r="C142" s="34"/>
      <c r="D142" s="184" t="s">
        <v>159</v>
      </c>
      <c r="E142" s="34"/>
      <c r="F142" s="185" t="s">
        <v>177</v>
      </c>
      <c r="G142" s="34"/>
      <c r="H142" s="34"/>
      <c r="I142" s="186"/>
      <c r="J142" s="34"/>
      <c r="K142" s="34"/>
      <c r="L142" s="35"/>
      <c r="M142" s="187"/>
      <c r="N142" s="188"/>
      <c r="O142" s="73"/>
      <c r="P142" s="73"/>
      <c r="Q142" s="73"/>
      <c r="R142" s="73"/>
      <c r="S142" s="73"/>
      <c r="T142" s="74"/>
      <c r="U142" s="34"/>
      <c r="V142" s="34"/>
      <c r="W142" s="34"/>
      <c r="X142" s="34"/>
      <c r="Y142" s="34"/>
      <c r="Z142" s="34"/>
      <c r="AA142" s="34"/>
      <c r="AB142" s="34"/>
      <c r="AC142" s="34"/>
      <c r="AD142" s="34"/>
      <c r="AE142" s="34"/>
      <c r="AT142" s="15" t="s">
        <v>159</v>
      </c>
      <c r="AU142" s="15" t="s">
        <v>156</v>
      </c>
    </row>
    <row r="143" s="12" customFormat="1" ht="22.8" customHeight="1">
      <c r="A143" s="12"/>
      <c r="B143" s="155"/>
      <c r="C143" s="12"/>
      <c r="D143" s="156" t="s">
        <v>72</v>
      </c>
      <c r="E143" s="166" t="s">
        <v>178</v>
      </c>
      <c r="F143" s="166" t="s">
        <v>179</v>
      </c>
      <c r="G143" s="12"/>
      <c r="H143" s="12"/>
      <c r="I143" s="158"/>
      <c r="J143" s="167">
        <f>BK143</f>
        <v>0</v>
      </c>
      <c r="K143" s="12"/>
      <c r="L143" s="155"/>
      <c r="M143" s="160"/>
      <c r="N143" s="161"/>
      <c r="O143" s="161"/>
      <c r="P143" s="162">
        <f>SUM(P144:P147)</f>
        <v>0</v>
      </c>
      <c r="Q143" s="161"/>
      <c r="R143" s="162">
        <f>SUM(R144:R147)</f>
        <v>0</v>
      </c>
      <c r="S143" s="161"/>
      <c r="T143" s="163">
        <f>SUM(T144:T147)</f>
        <v>0</v>
      </c>
      <c r="U143" s="12"/>
      <c r="V143" s="12"/>
      <c r="W143" s="12"/>
      <c r="X143" s="12"/>
      <c r="Y143" s="12"/>
      <c r="Z143" s="12"/>
      <c r="AA143" s="12"/>
      <c r="AB143" s="12"/>
      <c r="AC143" s="12"/>
      <c r="AD143" s="12"/>
      <c r="AE143" s="12"/>
      <c r="AR143" s="156" t="s">
        <v>81</v>
      </c>
      <c r="AT143" s="164" t="s">
        <v>72</v>
      </c>
      <c r="AU143" s="164" t="s">
        <v>81</v>
      </c>
      <c r="AY143" s="156" t="s">
        <v>146</v>
      </c>
      <c r="BK143" s="165">
        <f>SUM(BK144:BK147)</f>
        <v>0</v>
      </c>
    </row>
    <row r="144" s="2" customFormat="1" ht="24.15" customHeight="1">
      <c r="A144" s="34"/>
      <c r="B144" s="168"/>
      <c r="C144" s="189" t="s">
        <v>180</v>
      </c>
      <c r="D144" s="189" t="s">
        <v>181</v>
      </c>
      <c r="E144" s="190" t="s">
        <v>182</v>
      </c>
      <c r="F144" s="191" t="s">
        <v>183</v>
      </c>
      <c r="G144" s="192" t="s">
        <v>184</v>
      </c>
      <c r="H144" s="193">
        <v>96</v>
      </c>
      <c r="I144" s="194"/>
      <c r="J144" s="195">
        <f>ROUND(I144*H144,2)</f>
        <v>0</v>
      </c>
      <c r="K144" s="196"/>
      <c r="L144" s="35"/>
      <c r="M144" s="197" t="s">
        <v>1</v>
      </c>
      <c r="N144" s="198" t="s">
        <v>38</v>
      </c>
      <c r="O144" s="73"/>
      <c r="P144" s="180">
        <f>O144*H144</f>
        <v>0</v>
      </c>
      <c r="Q144" s="180">
        <v>0</v>
      </c>
      <c r="R144" s="180">
        <f>Q144*H144</f>
        <v>0</v>
      </c>
      <c r="S144" s="180">
        <v>0</v>
      </c>
      <c r="T144" s="181">
        <f>S144*H144</f>
        <v>0</v>
      </c>
      <c r="U144" s="34"/>
      <c r="V144" s="34"/>
      <c r="W144" s="34"/>
      <c r="X144" s="34"/>
      <c r="Y144" s="34"/>
      <c r="Z144" s="34"/>
      <c r="AA144" s="34"/>
      <c r="AB144" s="34"/>
      <c r="AC144" s="34"/>
      <c r="AD144" s="34"/>
      <c r="AE144" s="34"/>
      <c r="AR144" s="182" t="s">
        <v>157</v>
      </c>
      <c r="AT144" s="182" t="s">
        <v>181</v>
      </c>
      <c r="AU144" s="182" t="s">
        <v>83</v>
      </c>
      <c r="AY144" s="15" t="s">
        <v>146</v>
      </c>
      <c r="BE144" s="183">
        <f>IF(N144="základní",J144,0)</f>
        <v>0</v>
      </c>
      <c r="BF144" s="183">
        <f>IF(N144="snížená",J144,0)</f>
        <v>0</v>
      </c>
      <c r="BG144" s="183">
        <f>IF(N144="zákl. přenesená",J144,0)</f>
        <v>0</v>
      </c>
      <c r="BH144" s="183">
        <f>IF(N144="sníž. přenesená",J144,0)</f>
        <v>0</v>
      </c>
      <c r="BI144" s="183">
        <f>IF(N144="nulová",J144,0)</f>
        <v>0</v>
      </c>
      <c r="BJ144" s="15" t="s">
        <v>81</v>
      </c>
      <c r="BK144" s="183">
        <f>ROUND(I144*H144,2)</f>
        <v>0</v>
      </c>
      <c r="BL144" s="15" t="s">
        <v>157</v>
      </c>
      <c r="BM144" s="182" t="s">
        <v>185</v>
      </c>
    </row>
    <row r="145" s="2" customFormat="1">
      <c r="A145" s="34"/>
      <c r="B145" s="35"/>
      <c r="C145" s="34"/>
      <c r="D145" s="184" t="s">
        <v>159</v>
      </c>
      <c r="E145" s="34"/>
      <c r="F145" s="185" t="s">
        <v>186</v>
      </c>
      <c r="G145" s="34"/>
      <c r="H145" s="34"/>
      <c r="I145" s="186"/>
      <c r="J145" s="34"/>
      <c r="K145" s="34"/>
      <c r="L145" s="35"/>
      <c r="M145" s="187"/>
      <c r="N145" s="188"/>
      <c r="O145" s="73"/>
      <c r="P145" s="73"/>
      <c r="Q145" s="73"/>
      <c r="R145" s="73"/>
      <c r="S145" s="73"/>
      <c r="T145" s="74"/>
      <c r="U145" s="34"/>
      <c r="V145" s="34"/>
      <c r="W145" s="34"/>
      <c r="X145" s="34"/>
      <c r="Y145" s="34"/>
      <c r="Z145" s="34"/>
      <c r="AA145" s="34"/>
      <c r="AB145" s="34"/>
      <c r="AC145" s="34"/>
      <c r="AD145" s="34"/>
      <c r="AE145" s="34"/>
      <c r="AT145" s="15" t="s">
        <v>159</v>
      </c>
      <c r="AU145" s="15" t="s">
        <v>83</v>
      </c>
    </row>
    <row r="146" s="2" customFormat="1" ht="16.5" customHeight="1">
      <c r="A146" s="34"/>
      <c r="B146" s="168"/>
      <c r="C146" s="189" t="s">
        <v>187</v>
      </c>
      <c r="D146" s="189" t="s">
        <v>181</v>
      </c>
      <c r="E146" s="190" t="s">
        <v>188</v>
      </c>
      <c r="F146" s="191" t="s">
        <v>189</v>
      </c>
      <c r="G146" s="192" t="s">
        <v>184</v>
      </c>
      <c r="H146" s="193">
        <v>96</v>
      </c>
      <c r="I146" s="194"/>
      <c r="J146" s="195">
        <f>ROUND(I146*H146,2)</f>
        <v>0</v>
      </c>
      <c r="K146" s="196"/>
      <c r="L146" s="35"/>
      <c r="M146" s="197" t="s">
        <v>1</v>
      </c>
      <c r="N146" s="198" t="s">
        <v>38</v>
      </c>
      <c r="O146" s="73"/>
      <c r="P146" s="180">
        <f>O146*H146</f>
        <v>0</v>
      </c>
      <c r="Q146" s="180">
        <v>0</v>
      </c>
      <c r="R146" s="180">
        <f>Q146*H146</f>
        <v>0</v>
      </c>
      <c r="S146" s="180">
        <v>0</v>
      </c>
      <c r="T146" s="181">
        <f>S146*H146</f>
        <v>0</v>
      </c>
      <c r="U146" s="34"/>
      <c r="V146" s="34"/>
      <c r="W146" s="34"/>
      <c r="X146" s="34"/>
      <c r="Y146" s="34"/>
      <c r="Z146" s="34"/>
      <c r="AA146" s="34"/>
      <c r="AB146" s="34"/>
      <c r="AC146" s="34"/>
      <c r="AD146" s="34"/>
      <c r="AE146" s="34"/>
      <c r="AR146" s="182" t="s">
        <v>157</v>
      </c>
      <c r="AT146" s="182" t="s">
        <v>181</v>
      </c>
      <c r="AU146" s="182" t="s">
        <v>83</v>
      </c>
      <c r="AY146" s="15" t="s">
        <v>146</v>
      </c>
      <c r="BE146" s="183">
        <f>IF(N146="základní",J146,0)</f>
        <v>0</v>
      </c>
      <c r="BF146" s="183">
        <f>IF(N146="snížená",J146,0)</f>
        <v>0</v>
      </c>
      <c r="BG146" s="183">
        <f>IF(N146="zákl. přenesená",J146,0)</f>
        <v>0</v>
      </c>
      <c r="BH146" s="183">
        <f>IF(N146="sníž. přenesená",J146,0)</f>
        <v>0</v>
      </c>
      <c r="BI146" s="183">
        <f>IF(N146="nulová",J146,0)</f>
        <v>0</v>
      </c>
      <c r="BJ146" s="15" t="s">
        <v>81</v>
      </c>
      <c r="BK146" s="183">
        <f>ROUND(I146*H146,2)</f>
        <v>0</v>
      </c>
      <c r="BL146" s="15" t="s">
        <v>157</v>
      </c>
      <c r="BM146" s="182" t="s">
        <v>190</v>
      </c>
    </row>
    <row r="147" s="2" customFormat="1">
      <c r="A147" s="34"/>
      <c r="B147" s="35"/>
      <c r="C147" s="34"/>
      <c r="D147" s="184" t="s">
        <v>159</v>
      </c>
      <c r="E147" s="34"/>
      <c r="F147" s="185" t="s">
        <v>189</v>
      </c>
      <c r="G147" s="34"/>
      <c r="H147" s="34"/>
      <c r="I147" s="186"/>
      <c r="J147" s="34"/>
      <c r="K147" s="34"/>
      <c r="L147" s="35"/>
      <c r="M147" s="187"/>
      <c r="N147" s="188"/>
      <c r="O147" s="73"/>
      <c r="P147" s="73"/>
      <c r="Q147" s="73"/>
      <c r="R147" s="73"/>
      <c r="S147" s="73"/>
      <c r="T147" s="74"/>
      <c r="U147" s="34"/>
      <c r="V147" s="34"/>
      <c r="W147" s="34"/>
      <c r="X147" s="34"/>
      <c r="Y147" s="34"/>
      <c r="Z147" s="34"/>
      <c r="AA147" s="34"/>
      <c r="AB147" s="34"/>
      <c r="AC147" s="34"/>
      <c r="AD147" s="34"/>
      <c r="AE147" s="34"/>
      <c r="AT147" s="15" t="s">
        <v>159</v>
      </c>
      <c r="AU147" s="15" t="s">
        <v>83</v>
      </c>
    </row>
    <row r="148" s="12" customFormat="1" ht="25.92" customHeight="1">
      <c r="A148" s="12"/>
      <c r="B148" s="155"/>
      <c r="C148" s="12"/>
      <c r="D148" s="156" t="s">
        <v>72</v>
      </c>
      <c r="E148" s="157" t="s">
        <v>151</v>
      </c>
      <c r="F148" s="157" t="s">
        <v>191</v>
      </c>
      <c r="G148" s="12"/>
      <c r="H148" s="12"/>
      <c r="I148" s="158"/>
      <c r="J148" s="159">
        <f>BK148</f>
        <v>0</v>
      </c>
      <c r="K148" s="12"/>
      <c r="L148" s="155"/>
      <c r="M148" s="160"/>
      <c r="N148" s="161"/>
      <c r="O148" s="161"/>
      <c r="P148" s="162">
        <f>P149+P206+P255</f>
        <v>0</v>
      </c>
      <c r="Q148" s="161"/>
      <c r="R148" s="162">
        <f>R149+R206+R255</f>
        <v>0</v>
      </c>
      <c r="S148" s="161"/>
      <c r="T148" s="163">
        <f>T149+T206+T255</f>
        <v>20</v>
      </c>
      <c r="U148" s="12"/>
      <c r="V148" s="12"/>
      <c r="W148" s="12"/>
      <c r="X148" s="12"/>
      <c r="Y148" s="12"/>
      <c r="Z148" s="12"/>
      <c r="AA148" s="12"/>
      <c r="AB148" s="12"/>
      <c r="AC148" s="12"/>
      <c r="AD148" s="12"/>
      <c r="AE148" s="12"/>
      <c r="AR148" s="156" t="s">
        <v>156</v>
      </c>
      <c r="AT148" s="164" t="s">
        <v>72</v>
      </c>
      <c r="AU148" s="164" t="s">
        <v>73</v>
      </c>
      <c r="AY148" s="156" t="s">
        <v>146</v>
      </c>
      <c r="BK148" s="165">
        <f>BK149+BK206+BK255</f>
        <v>0</v>
      </c>
    </row>
    <row r="149" s="12" customFormat="1" ht="22.8" customHeight="1">
      <c r="A149" s="12"/>
      <c r="B149" s="155"/>
      <c r="C149" s="12"/>
      <c r="D149" s="156" t="s">
        <v>72</v>
      </c>
      <c r="E149" s="166" t="s">
        <v>192</v>
      </c>
      <c r="F149" s="166" t="s">
        <v>193</v>
      </c>
      <c r="G149" s="12"/>
      <c r="H149" s="12"/>
      <c r="I149" s="158"/>
      <c r="J149" s="167">
        <f>BK149</f>
        <v>0</v>
      </c>
      <c r="K149" s="12"/>
      <c r="L149" s="155"/>
      <c r="M149" s="160"/>
      <c r="N149" s="161"/>
      <c r="O149" s="161"/>
      <c r="P149" s="162">
        <f>P150+P203</f>
        <v>0</v>
      </c>
      <c r="Q149" s="161"/>
      <c r="R149" s="162">
        <f>R150+R203</f>
        <v>0</v>
      </c>
      <c r="S149" s="161"/>
      <c r="T149" s="163">
        <f>T150+T203</f>
        <v>0</v>
      </c>
      <c r="U149" s="12"/>
      <c r="V149" s="12"/>
      <c r="W149" s="12"/>
      <c r="X149" s="12"/>
      <c r="Y149" s="12"/>
      <c r="Z149" s="12"/>
      <c r="AA149" s="12"/>
      <c r="AB149" s="12"/>
      <c r="AC149" s="12"/>
      <c r="AD149" s="12"/>
      <c r="AE149" s="12"/>
      <c r="AR149" s="156" t="s">
        <v>156</v>
      </c>
      <c r="AT149" s="164" t="s">
        <v>72</v>
      </c>
      <c r="AU149" s="164" t="s">
        <v>81</v>
      </c>
      <c r="AY149" s="156" t="s">
        <v>146</v>
      </c>
      <c r="BK149" s="165">
        <f>BK150+BK203</f>
        <v>0</v>
      </c>
    </row>
    <row r="150" s="12" customFormat="1" ht="20.88" customHeight="1">
      <c r="A150" s="12"/>
      <c r="B150" s="155"/>
      <c r="C150" s="12"/>
      <c r="D150" s="156" t="s">
        <v>72</v>
      </c>
      <c r="E150" s="166" t="s">
        <v>194</v>
      </c>
      <c r="F150" s="166" t="s">
        <v>195</v>
      </c>
      <c r="G150" s="12"/>
      <c r="H150" s="12"/>
      <c r="I150" s="158"/>
      <c r="J150" s="167">
        <f>BK150</f>
        <v>0</v>
      </c>
      <c r="K150" s="12"/>
      <c r="L150" s="155"/>
      <c r="M150" s="160"/>
      <c r="N150" s="161"/>
      <c r="O150" s="161"/>
      <c r="P150" s="162">
        <f>SUM(P151:P202)</f>
        <v>0</v>
      </c>
      <c r="Q150" s="161"/>
      <c r="R150" s="162">
        <f>SUM(R151:R202)</f>
        <v>0</v>
      </c>
      <c r="S150" s="161"/>
      <c r="T150" s="163">
        <f>SUM(T151:T202)</f>
        <v>0</v>
      </c>
      <c r="U150" s="12"/>
      <c r="V150" s="12"/>
      <c r="W150" s="12"/>
      <c r="X150" s="12"/>
      <c r="Y150" s="12"/>
      <c r="Z150" s="12"/>
      <c r="AA150" s="12"/>
      <c r="AB150" s="12"/>
      <c r="AC150" s="12"/>
      <c r="AD150" s="12"/>
      <c r="AE150" s="12"/>
      <c r="AR150" s="156" t="s">
        <v>156</v>
      </c>
      <c r="AT150" s="164" t="s">
        <v>72</v>
      </c>
      <c r="AU150" s="164" t="s">
        <v>83</v>
      </c>
      <c r="AY150" s="156" t="s">
        <v>146</v>
      </c>
      <c r="BK150" s="165">
        <f>SUM(BK151:BK202)</f>
        <v>0</v>
      </c>
    </row>
    <row r="151" s="2" customFormat="1" ht="16.5" customHeight="1">
      <c r="A151" s="34"/>
      <c r="B151" s="168"/>
      <c r="C151" s="169" t="s">
        <v>196</v>
      </c>
      <c r="D151" s="169" t="s">
        <v>151</v>
      </c>
      <c r="E151" s="170" t="s">
        <v>197</v>
      </c>
      <c r="F151" s="171" t="s">
        <v>198</v>
      </c>
      <c r="G151" s="172" t="s">
        <v>199</v>
      </c>
      <c r="H151" s="173">
        <v>76</v>
      </c>
      <c r="I151" s="174"/>
      <c r="J151" s="175">
        <f>ROUND(I151*H151,2)</f>
        <v>0</v>
      </c>
      <c r="K151" s="176"/>
      <c r="L151" s="177"/>
      <c r="M151" s="178" t="s">
        <v>1</v>
      </c>
      <c r="N151" s="179" t="s">
        <v>38</v>
      </c>
      <c r="O151" s="73"/>
      <c r="P151" s="180">
        <f>O151*H151</f>
        <v>0</v>
      </c>
      <c r="Q151" s="180">
        <v>0</v>
      </c>
      <c r="R151" s="180">
        <f>Q151*H151</f>
        <v>0</v>
      </c>
      <c r="S151" s="180">
        <v>0</v>
      </c>
      <c r="T151" s="181">
        <f>S151*H151</f>
        <v>0</v>
      </c>
      <c r="U151" s="34"/>
      <c r="V151" s="34"/>
      <c r="W151" s="34"/>
      <c r="X151" s="34"/>
      <c r="Y151" s="34"/>
      <c r="Z151" s="34"/>
      <c r="AA151" s="34"/>
      <c r="AB151" s="34"/>
      <c r="AC151" s="34"/>
      <c r="AD151" s="34"/>
      <c r="AE151" s="34"/>
      <c r="AR151" s="182" t="s">
        <v>200</v>
      </c>
      <c r="AT151" s="182" t="s">
        <v>151</v>
      </c>
      <c r="AU151" s="182" t="s">
        <v>156</v>
      </c>
      <c r="AY151" s="15" t="s">
        <v>146</v>
      </c>
      <c r="BE151" s="183">
        <f>IF(N151="základní",J151,0)</f>
        <v>0</v>
      </c>
      <c r="BF151" s="183">
        <f>IF(N151="snížená",J151,0)</f>
        <v>0</v>
      </c>
      <c r="BG151" s="183">
        <f>IF(N151="zákl. přenesená",J151,0)</f>
        <v>0</v>
      </c>
      <c r="BH151" s="183">
        <f>IF(N151="sníž. přenesená",J151,0)</f>
        <v>0</v>
      </c>
      <c r="BI151" s="183">
        <f>IF(N151="nulová",J151,0)</f>
        <v>0</v>
      </c>
      <c r="BJ151" s="15" t="s">
        <v>81</v>
      </c>
      <c r="BK151" s="183">
        <f>ROUND(I151*H151,2)</f>
        <v>0</v>
      </c>
      <c r="BL151" s="15" t="s">
        <v>201</v>
      </c>
      <c r="BM151" s="182" t="s">
        <v>202</v>
      </c>
    </row>
    <row r="152" s="2" customFormat="1">
      <c r="A152" s="34"/>
      <c r="B152" s="35"/>
      <c r="C152" s="34"/>
      <c r="D152" s="184" t="s">
        <v>159</v>
      </c>
      <c r="E152" s="34"/>
      <c r="F152" s="185" t="s">
        <v>198</v>
      </c>
      <c r="G152" s="34"/>
      <c r="H152" s="34"/>
      <c r="I152" s="186"/>
      <c r="J152" s="34"/>
      <c r="K152" s="34"/>
      <c r="L152" s="35"/>
      <c r="M152" s="187"/>
      <c r="N152" s="188"/>
      <c r="O152" s="73"/>
      <c r="P152" s="73"/>
      <c r="Q152" s="73"/>
      <c r="R152" s="73"/>
      <c r="S152" s="73"/>
      <c r="T152" s="74"/>
      <c r="U152" s="34"/>
      <c r="V152" s="34"/>
      <c r="W152" s="34"/>
      <c r="X152" s="34"/>
      <c r="Y152" s="34"/>
      <c r="Z152" s="34"/>
      <c r="AA152" s="34"/>
      <c r="AB152" s="34"/>
      <c r="AC152" s="34"/>
      <c r="AD152" s="34"/>
      <c r="AE152" s="34"/>
      <c r="AT152" s="15" t="s">
        <v>159</v>
      </c>
      <c r="AU152" s="15" t="s">
        <v>156</v>
      </c>
    </row>
    <row r="153" s="2" customFormat="1" ht="16.5" customHeight="1">
      <c r="A153" s="34"/>
      <c r="B153" s="168"/>
      <c r="C153" s="169" t="s">
        <v>203</v>
      </c>
      <c r="D153" s="169" t="s">
        <v>151</v>
      </c>
      <c r="E153" s="170" t="s">
        <v>204</v>
      </c>
      <c r="F153" s="171" t="s">
        <v>205</v>
      </c>
      <c r="G153" s="172" t="s">
        <v>206</v>
      </c>
      <c r="H153" s="173">
        <v>2</v>
      </c>
      <c r="I153" s="174"/>
      <c r="J153" s="175">
        <f>ROUND(I153*H153,2)</f>
        <v>0</v>
      </c>
      <c r="K153" s="176"/>
      <c r="L153" s="177"/>
      <c r="M153" s="178" t="s">
        <v>1</v>
      </c>
      <c r="N153" s="179" t="s">
        <v>38</v>
      </c>
      <c r="O153" s="73"/>
      <c r="P153" s="180">
        <f>O153*H153</f>
        <v>0</v>
      </c>
      <c r="Q153" s="180">
        <v>0</v>
      </c>
      <c r="R153" s="180">
        <f>Q153*H153</f>
        <v>0</v>
      </c>
      <c r="S153" s="180">
        <v>0</v>
      </c>
      <c r="T153" s="181">
        <f>S153*H153</f>
        <v>0</v>
      </c>
      <c r="U153" s="34"/>
      <c r="V153" s="34"/>
      <c r="W153" s="34"/>
      <c r="X153" s="34"/>
      <c r="Y153" s="34"/>
      <c r="Z153" s="34"/>
      <c r="AA153" s="34"/>
      <c r="AB153" s="34"/>
      <c r="AC153" s="34"/>
      <c r="AD153" s="34"/>
      <c r="AE153" s="34"/>
      <c r="AR153" s="182" t="s">
        <v>200</v>
      </c>
      <c r="AT153" s="182" t="s">
        <v>151</v>
      </c>
      <c r="AU153" s="182" t="s">
        <v>156</v>
      </c>
      <c r="AY153" s="15" t="s">
        <v>146</v>
      </c>
      <c r="BE153" s="183">
        <f>IF(N153="základní",J153,0)</f>
        <v>0</v>
      </c>
      <c r="BF153" s="183">
        <f>IF(N153="snížená",J153,0)</f>
        <v>0</v>
      </c>
      <c r="BG153" s="183">
        <f>IF(N153="zákl. přenesená",J153,0)</f>
        <v>0</v>
      </c>
      <c r="BH153" s="183">
        <f>IF(N153="sníž. přenesená",J153,0)</f>
        <v>0</v>
      </c>
      <c r="BI153" s="183">
        <f>IF(N153="nulová",J153,0)</f>
        <v>0</v>
      </c>
      <c r="BJ153" s="15" t="s">
        <v>81</v>
      </c>
      <c r="BK153" s="183">
        <f>ROUND(I153*H153,2)</f>
        <v>0</v>
      </c>
      <c r="BL153" s="15" t="s">
        <v>201</v>
      </c>
      <c r="BM153" s="182" t="s">
        <v>207</v>
      </c>
    </row>
    <row r="154" s="2" customFormat="1">
      <c r="A154" s="34"/>
      <c r="B154" s="35"/>
      <c r="C154" s="34"/>
      <c r="D154" s="184" t="s">
        <v>159</v>
      </c>
      <c r="E154" s="34"/>
      <c r="F154" s="185" t="s">
        <v>205</v>
      </c>
      <c r="G154" s="34"/>
      <c r="H154" s="34"/>
      <c r="I154" s="186"/>
      <c r="J154" s="34"/>
      <c r="K154" s="34"/>
      <c r="L154" s="35"/>
      <c r="M154" s="187"/>
      <c r="N154" s="188"/>
      <c r="O154" s="73"/>
      <c r="P154" s="73"/>
      <c r="Q154" s="73"/>
      <c r="R154" s="73"/>
      <c r="S154" s="73"/>
      <c r="T154" s="74"/>
      <c r="U154" s="34"/>
      <c r="V154" s="34"/>
      <c r="W154" s="34"/>
      <c r="X154" s="34"/>
      <c r="Y154" s="34"/>
      <c r="Z154" s="34"/>
      <c r="AA154" s="34"/>
      <c r="AB154" s="34"/>
      <c r="AC154" s="34"/>
      <c r="AD154" s="34"/>
      <c r="AE154" s="34"/>
      <c r="AT154" s="15" t="s">
        <v>159</v>
      </c>
      <c r="AU154" s="15" t="s">
        <v>156</v>
      </c>
    </row>
    <row r="155" s="2" customFormat="1" ht="16.5" customHeight="1">
      <c r="A155" s="34"/>
      <c r="B155" s="168"/>
      <c r="C155" s="169" t="s">
        <v>208</v>
      </c>
      <c r="D155" s="169" t="s">
        <v>151</v>
      </c>
      <c r="E155" s="170" t="s">
        <v>209</v>
      </c>
      <c r="F155" s="171" t="s">
        <v>210</v>
      </c>
      <c r="G155" s="172" t="s">
        <v>199</v>
      </c>
      <c r="H155" s="173">
        <v>70.200000000000003</v>
      </c>
      <c r="I155" s="174"/>
      <c r="J155" s="175">
        <f>ROUND(I155*H155,2)</f>
        <v>0</v>
      </c>
      <c r="K155" s="176"/>
      <c r="L155" s="177"/>
      <c r="M155" s="178" t="s">
        <v>1</v>
      </c>
      <c r="N155" s="179" t="s">
        <v>38</v>
      </c>
      <c r="O155" s="73"/>
      <c r="P155" s="180">
        <f>O155*H155</f>
        <v>0</v>
      </c>
      <c r="Q155" s="180">
        <v>0</v>
      </c>
      <c r="R155" s="180">
        <f>Q155*H155</f>
        <v>0</v>
      </c>
      <c r="S155" s="180">
        <v>0</v>
      </c>
      <c r="T155" s="181">
        <f>S155*H155</f>
        <v>0</v>
      </c>
      <c r="U155" s="34"/>
      <c r="V155" s="34"/>
      <c r="W155" s="34"/>
      <c r="X155" s="34"/>
      <c r="Y155" s="34"/>
      <c r="Z155" s="34"/>
      <c r="AA155" s="34"/>
      <c r="AB155" s="34"/>
      <c r="AC155" s="34"/>
      <c r="AD155" s="34"/>
      <c r="AE155" s="34"/>
      <c r="AR155" s="182" t="s">
        <v>200</v>
      </c>
      <c r="AT155" s="182" t="s">
        <v>151</v>
      </c>
      <c r="AU155" s="182" t="s">
        <v>156</v>
      </c>
      <c r="AY155" s="15" t="s">
        <v>146</v>
      </c>
      <c r="BE155" s="183">
        <f>IF(N155="základní",J155,0)</f>
        <v>0</v>
      </c>
      <c r="BF155" s="183">
        <f>IF(N155="snížená",J155,0)</f>
        <v>0</v>
      </c>
      <c r="BG155" s="183">
        <f>IF(N155="zákl. přenesená",J155,0)</f>
        <v>0</v>
      </c>
      <c r="BH155" s="183">
        <f>IF(N155="sníž. přenesená",J155,0)</f>
        <v>0</v>
      </c>
      <c r="BI155" s="183">
        <f>IF(N155="nulová",J155,0)</f>
        <v>0</v>
      </c>
      <c r="BJ155" s="15" t="s">
        <v>81</v>
      </c>
      <c r="BK155" s="183">
        <f>ROUND(I155*H155,2)</f>
        <v>0</v>
      </c>
      <c r="BL155" s="15" t="s">
        <v>201</v>
      </c>
      <c r="BM155" s="182" t="s">
        <v>211</v>
      </c>
    </row>
    <row r="156" s="2" customFormat="1">
      <c r="A156" s="34"/>
      <c r="B156" s="35"/>
      <c r="C156" s="34"/>
      <c r="D156" s="184" t="s">
        <v>159</v>
      </c>
      <c r="E156" s="34"/>
      <c r="F156" s="185" t="s">
        <v>210</v>
      </c>
      <c r="G156" s="34"/>
      <c r="H156" s="34"/>
      <c r="I156" s="186"/>
      <c r="J156" s="34"/>
      <c r="K156" s="34"/>
      <c r="L156" s="35"/>
      <c r="M156" s="187"/>
      <c r="N156" s="188"/>
      <c r="O156" s="73"/>
      <c r="P156" s="73"/>
      <c r="Q156" s="73"/>
      <c r="R156" s="73"/>
      <c r="S156" s="73"/>
      <c r="T156" s="74"/>
      <c r="U156" s="34"/>
      <c r="V156" s="34"/>
      <c r="W156" s="34"/>
      <c r="X156" s="34"/>
      <c r="Y156" s="34"/>
      <c r="Z156" s="34"/>
      <c r="AA156" s="34"/>
      <c r="AB156" s="34"/>
      <c r="AC156" s="34"/>
      <c r="AD156" s="34"/>
      <c r="AE156" s="34"/>
      <c r="AT156" s="15" t="s">
        <v>159</v>
      </c>
      <c r="AU156" s="15" t="s">
        <v>156</v>
      </c>
    </row>
    <row r="157" s="2" customFormat="1" ht="24.15" customHeight="1">
      <c r="A157" s="34"/>
      <c r="B157" s="168"/>
      <c r="C157" s="169" t="s">
        <v>212</v>
      </c>
      <c r="D157" s="169" t="s">
        <v>151</v>
      </c>
      <c r="E157" s="170" t="s">
        <v>213</v>
      </c>
      <c r="F157" s="171" t="s">
        <v>214</v>
      </c>
      <c r="G157" s="172" t="s">
        <v>154</v>
      </c>
      <c r="H157" s="173">
        <v>18</v>
      </c>
      <c r="I157" s="174"/>
      <c r="J157" s="175">
        <f>ROUND(I157*H157,2)</f>
        <v>0</v>
      </c>
      <c r="K157" s="176"/>
      <c r="L157" s="177"/>
      <c r="M157" s="178" t="s">
        <v>1</v>
      </c>
      <c r="N157" s="179" t="s">
        <v>38</v>
      </c>
      <c r="O157" s="73"/>
      <c r="P157" s="180">
        <f>O157*H157</f>
        <v>0</v>
      </c>
      <c r="Q157" s="180">
        <v>0</v>
      </c>
      <c r="R157" s="180">
        <f>Q157*H157</f>
        <v>0</v>
      </c>
      <c r="S157" s="180">
        <v>0</v>
      </c>
      <c r="T157" s="181">
        <f>S157*H157</f>
        <v>0</v>
      </c>
      <c r="U157" s="34"/>
      <c r="V157" s="34"/>
      <c r="W157" s="34"/>
      <c r="X157" s="34"/>
      <c r="Y157" s="34"/>
      <c r="Z157" s="34"/>
      <c r="AA157" s="34"/>
      <c r="AB157" s="34"/>
      <c r="AC157" s="34"/>
      <c r="AD157" s="34"/>
      <c r="AE157" s="34"/>
      <c r="AR157" s="182" t="s">
        <v>200</v>
      </c>
      <c r="AT157" s="182" t="s">
        <v>151</v>
      </c>
      <c r="AU157" s="182" t="s">
        <v>156</v>
      </c>
      <c r="AY157" s="15" t="s">
        <v>146</v>
      </c>
      <c r="BE157" s="183">
        <f>IF(N157="základní",J157,0)</f>
        <v>0</v>
      </c>
      <c r="BF157" s="183">
        <f>IF(N157="snížená",J157,0)</f>
        <v>0</v>
      </c>
      <c r="BG157" s="183">
        <f>IF(N157="zákl. přenesená",J157,0)</f>
        <v>0</v>
      </c>
      <c r="BH157" s="183">
        <f>IF(N157="sníž. přenesená",J157,0)</f>
        <v>0</v>
      </c>
      <c r="BI157" s="183">
        <f>IF(N157="nulová",J157,0)</f>
        <v>0</v>
      </c>
      <c r="BJ157" s="15" t="s">
        <v>81</v>
      </c>
      <c r="BK157" s="183">
        <f>ROUND(I157*H157,2)</f>
        <v>0</v>
      </c>
      <c r="BL157" s="15" t="s">
        <v>201</v>
      </c>
      <c r="BM157" s="182" t="s">
        <v>215</v>
      </c>
    </row>
    <row r="158" s="2" customFormat="1">
      <c r="A158" s="34"/>
      <c r="B158" s="35"/>
      <c r="C158" s="34"/>
      <c r="D158" s="184" t="s">
        <v>159</v>
      </c>
      <c r="E158" s="34"/>
      <c r="F158" s="185" t="s">
        <v>214</v>
      </c>
      <c r="G158" s="34"/>
      <c r="H158" s="34"/>
      <c r="I158" s="186"/>
      <c r="J158" s="34"/>
      <c r="K158" s="34"/>
      <c r="L158" s="35"/>
      <c r="M158" s="187"/>
      <c r="N158" s="188"/>
      <c r="O158" s="73"/>
      <c r="P158" s="73"/>
      <c r="Q158" s="73"/>
      <c r="R158" s="73"/>
      <c r="S158" s="73"/>
      <c r="T158" s="74"/>
      <c r="U158" s="34"/>
      <c r="V158" s="34"/>
      <c r="W158" s="34"/>
      <c r="X158" s="34"/>
      <c r="Y158" s="34"/>
      <c r="Z158" s="34"/>
      <c r="AA158" s="34"/>
      <c r="AB158" s="34"/>
      <c r="AC158" s="34"/>
      <c r="AD158" s="34"/>
      <c r="AE158" s="34"/>
      <c r="AT158" s="15" t="s">
        <v>159</v>
      </c>
      <c r="AU158" s="15" t="s">
        <v>156</v>
      </c>
    </row>
    <row r="159" s="2" customFormat="1" ht="24.15" customHeight="1">
      <c r="A159" s="34"/>
      <c r="B159" s="168"/>
      <c r="C159" s="169" t="s">
        <v>216</v>
      </c>
      <c r="D159" s="169" t="s">
        <v>151</v>
      </c>
      <c r="E159" s="170" t="s">
        <v>217</v>
      </c>
      <c r="F159" s="171" t="s">
        <v>218</v>
      </c>
      <c r="G159" s="172" t="s">
        <v>154</v>
      </c>
      <c r="H159" s="173">
        <v>6</v>
      </c>
      <c r="I159" s="174"/>
      <c r="J159" s="175">
        <f>ROUND(I159*H159,2)</f>
        <v>0</v>
      </c>
      <c r="K159" s="176"/>
      <c r="L159" s="177"/>
      <c r="M159" s="178" t="s">
        <v>1</v>
      </c>
      <c r="N159" s="179" t="s">
        <v>38</v>
      </c>
      <c r="O159" s="73"/>
      <c r="P159" s="180">
        <f>O159*H159</f>
        <v>0</v>
      </c>
      <c r="Q159" s="180">
        <v>0</v>
      </c>
      <c r="R159" s="180">
        <f>Q159*H159</f>
        <v>0</v>
      </c>
      <c r="S159" s="180">
        <v>0</v>
      </c>
      <c r="T159" s="181">
        <f>S159*H159</f>
        <v>0</v>
      </c>
      <c r="U159" s="34"/>
      <c r="V159" s="34"/>
      <c r="W159" s="34"/>
      <c r="X159" s="34"/>
      <c r="Y159" s="34"/>
      <c r="Z159" s="34"/>
      <c r="AA159" s="34"/>
      <c r="AB159" s="34"/>
      <c r="AC159" s="34"/>
      <c r="AD159" s="34"/>
      <c r="AE159" s="34"/>
      <c r="AR159" s="182" t="s">
        <v>200</v>
      </c>
      <c r="AT159" s="182" t="s">
        <v>151</v>
      </c>
      <c r="AU159" s="182" t="s">
        <v>156</v>
      </c>
      <c r="AY159" s="15" t="s">
        <v>146</v>
      </c>
      <c r="BE159" s="183">
        <f>IF(N159="základní",J159,0)</f>
        <v>0</v>
      </c>
      <c r="BF159" s="183">
        <f>IF(N159="snížená",J159,0)</f>
        <v>0</v>
      </c>
      <c r="BG159" s="183">
        <f>IF(N159="zákl. přenesená",J159,0)</f>
        <v>0</v>
      </c>
      <c r="BH159" s="183">
        <f>IF(N159="sníž. přenesená",J159,0)</f>
        <v>0</v>
      </c>
      <c r="BI159" s="183">
        <f>IF(N159="nulová",J159,0)</f>
        <v>0</v>
      </c>
      <c r="BJ159" s="15" t="s">
        <v>81</v>
      </c>
      <c r="BK159" s="183">
        <f>ROUND(I159*H159,2)</f>
        <v>0</v>
      </c>
      <c r="BL159" s="15" t="s">
        <v>201</v>
      </c>
      <c r="BM159" s="182" t="s">
        <v>219</v>
      </c>
    </row>
    <row r="160" s="2" customFormat="1">
      <c r="A160" s="34"/>
      <c r="B160" s="35"/>
      <c r="C160" s="34"/>
      <c r="D160" s="184" t="s">
        <v>159</v>
      </c>
      <c r="E160" s="34"/>
      <c r="F160" s="185" t="s">
        <v>220</v>
      </c>
      <c r="G160" s="34"/>
      <c r="H160" s="34"/>
      <c r="I160" s="186"/>
      <c r="J160" s="34"/>
      <c r="K160" s="34"/>
      <c r="L160" s="35"/>
      <c r="M160" s="187"/>
      <c r="N160" s="188"/>
      <c r="O160" s="73"/>
      <c r="P160" s="73"/>
      <c r="Q160" s="73"/>
      <c r="R160" s="73"/>
      <c r="S160" s="73"/>
      <c r="T160" s="74"/>
      <c r="U160" s="34"/>
      <c r="V160" s="34"/>
      <c r="W160" s="34"/>
      <c r="X160" s="34"/>
      <c r="Y160" s="34"/>
      <c r="Z160" s="34"/>
      <c r="AA160" s="34"/>
      <c r="AB160" s="34"/>
      <c r="AC160" s="34"/>
      <c r="AD160" s="34"/>
      <c r="AE160" s="34"/>
      <c r="AT160" s="15" t="s">
        <v>159</v>
      </c>
      <c r="AU160" s="15" t="s">
        <v>156</v>
      </c>
    </row>
    <row r="161" s="2" customFormat="1" ht="24.15" customHeight="1">
      <c r="A161" s="34"/>
      <c r="B161" s="168"/>
      <c r="C161" s="169" t="s">
        <v>221</v>
      </c>
      <c r="D161" s="169" t="s">
        <v>151</v>
      </c>
      <c r="E161" s="170" t="s">
        <v>222</v>
      </c>
      <c r="F161" s="171" t="s">
        <v>223</v>
      </c>
      <c r="G161" s="172" t="s">
        <v>154</v>
      </c>
      <c r="H161" s="173">
        <v>12</v>
      </c>
      <c r="I161" s="174"/>
      <c r="J161" s="175">
        <f>ROUND(I161*H161,2)</f>
        <v>0</v>
      </c>
      <c r="K161" s="176"/>
      <c r="L161" s="177"/>
      <c r="M161" s="178" t="s">
        <v>1</v>
      </c>
      <c r="N161" s="179" t="s">
        <v>38</v>
      </c>
      <c r="O161" s="73"/>
      <c r="P161" s="180">
        <f>O161*H161</f>
        <v>0</v>
      </c>
      <c r="Q161" s="180">
        <v>0</v>
      </c>
      <c r="R161" s="180">
        <f>Q161*H161</f>
        <v>0</v>
      </c>
      <c r="S161" s="180">
        <v>0</v>
      </c>
      <c r="T161" s="181">
        <f>S161*H161</f>
        <v>0</v>
      </c>
      <c r="U161" s="34"/>
      <c r="V161" s="34"/>
      <c r="W161" s="34"/>
      <c r="X161" s="34"/>
      <c r="Y161" s="34"/>
      <c r="Z161" s="34"/>
      <c r="AA161" s="34"/>
      <c r="AB161" s="34"/>
      <c r="AC161" s="34"/>
      <c r="AD161" s="34"/>
      <c r="AE161" s="34"/>
      <c r="AR161" s="182" t="s">
        <v>200</v>
      </c>
      <c r="AT161" s="182" t="s">
        <v>151</v>
      </c>
      <c r="AU161" s="182" t="s">
        <v>156</v>
      </c>
      <c r="AY161" s="15" t="s">
        <v>146</v>
      </c>
      <c r="BE161" s="183">
        <f>IF(N161="základní",J161,0)</f>
        <v>0</v>
      </c>
      <c r="BF161" s="183">
        <f>IF(N161="snížená",J161,0)</f>
        <v>0</v>
      </c>
      <c r="BG161" s="183">
        <f>IF(N161="zákl. přenesená",J161,0)</f>
        <v>0</v>
      </c>
      <c r="BH161" s="183">
        <f>IF(N161="sníž. přenesená",J161,0)</f>
        <v>0</v>
      </c>
      <c r="BI161" s="183">
        <f>IF(N161="nulová",J161,0)</f>
        <v>0</v>
      </c>
      <c r="BJ161" s="15" t="s">
        <v>81</v>
      </c>
      <c r="BK161" s="183">
        <f>ROUND(I161*H161,2)</f>
        <v>0</v>
      </c>
      <c r="BL161" s="15" t="s">
        <v>201</v>
      </c>
      <c r="BM161" s="182" t="s">
        <v>224</v>
      </c>
    </row>
    <row r="162" s="2" customFormat="1">
      <c r="A162" s="34"/>
      <c r="B162" s="35"/>
      <c r="C162" s="34"/>
      <c r="D162" s="184" t="s">
        <v>159</v>
      </c>
      <c r="E162" s="34"/>
      <c r="F162" s="185" t="s">
        <v>223</v>
      </c>
      <c r="G162" s="34"/>
      <c r="H162" s="34"/>
      <c r="I162" s="186"/>
      <c r="J162" s="34"/>
      <c r="K162" s="34"/>
      <c r="L162" s="35"/>
      <c r="M162" s="187"/>
      <c r="N162" s="188"/>
      <c r="O162" s="73"/>
      <c r="P162" s="73"/>
      <c r="Q162" s="73"/>
      <c r="R162" s="73"/>
      <c r="S162" s="73"/>
      <c r="T162" s="74"/>
      <c r="U162" s="34"/>
      <c r="V162" s="34"/>
      <c r="W162" s="34"/>
      <c r="X162" s="34"/>
      <c r="Y162" s="34"/>
      <c r="Z162" s="34"/>
      <c r="AA162" s="34"/>
      <c r="AB162" s="34"/>
      <c r="AC162" s="34"/>
      <c r="AD162" s="34"/>
      <c r="AE162" s="34"/>
      <c r="AT162" s="15" t="s">
        <v>159</v>
      </c>
      <c r="AU162" s="15" t="s">
        <v>156</v>
      </c>
    </row>
    <row r="163" s="2" customFormat="1" ht="24.15" customHeight="1">
      <c r="A163" s="34"/>
      <c r="B163" s="168"/>
      <c r="C163" s="169" t="s">
        <v>225</v>
      </c>
      <c r="D163" s="169" t="s">
        <v>151</v>
      </c>
      <c r="E163" s="170" t="s">
        <v>226</v>
      </c>
      <c r="F163" s="171" t="s">
        <v>227</v>
      </c>
      <c r="G163" s="172" t="s">
        <v>154</v>
      </c>
      <c r="H163" s="173">
        <v>12</v>
      </c>
      <c r="I163" s="174"/>
      <c r="J163" s="175">
        <f>ROUND(I163*H163,2)</f>
        <v>0</v>
      </c>
      <c r="K163" s="176"/>
      <c r="L163" s="177"/>
      <c r="M163" s="178" t="s">
        <v>1</v>
      </c>
      <c r="N163" s="179" t="s">
        <v>38</v>
      </c>
      <c r="O163" s="73"/>
      <c r="P163" s="180">
        <f>O163*H163</f>
        <v>0</v>
      </c>
      <c r="Q163" s="180">
        <v>0</v>
      </c>
      <c r="R163" s="180">
        <f>Q163*H163</f>
        <v>0</v>
      </c>
      <c r="S163" s="180">
        <v>0</v>
      </c>
      <c r="T163" s="181">
        <f>S163*H163</f>
        <v>0</v>
      </c>
      <c r="U163" s="34"/>
      <c r="V163" s="34"/>
      <c r="W163" s="34"/>
      <c r="X163" s="34"/>
      <c r="Y163" s="34"/>
      <c r="Z163" s="34"/>
      <c r="AA163" s="34"/>
      <c r="AB163" s="34"/>
      <c r="AC163" s="34"/>
      <c r="AD163" s="34"/>
      <c r="AE163" s="34"/>
      <c r="AR163" s="182" t="s">
        <v>200</v>
      </c>
      <c r="AT163" s="182" t="s">
        <v>151</v>
      </c>
      <c r="AU163" s="182" t="s">
        <v>156</v>
      </c>
      <c r="AY163" s="15" t="s">
        <v>146</v>
      </c>
      <c r="BE163" s="183">
        <f>IF(N163="základní",J163,0)</f>
        <v>0</v>
      </c>
      <c r="BF163" s="183">
        <f>IF(N163="snížená",J163,0)</f>
        <v>0</v>
      </c>
      <c r="BG163" s="183">
        <f>IF(N163="zákl. přenesená",J163,0)</f>
        <v>0</v>
      </c>
      <c r="BH163" s="183">
        <f>IF(N163="sníž. přenesená",J163,0)</f>
        <v>0</v>
      </c>
      <c r="BI163" s="183">
        <f>IF(N163="nulová",J163,0)</f>
        <v>0</v>
      </c>
      <c r="BJ163" s="15" t="s">
        <v>81</v>
      </c>
      <c r="BK163" s="183">
        <f>ROUND(I163*H163,2)</f>
        <v>0</v>
      </c>
      <c r="BL163" s="15" t="s">
        <v>201</v>
      </c>
      <c r="BM163" s="182" t="s">
        <v>228</v>
      </c>
    </row>
    <row r="164" s="2" customFormat="1">
      <c r="A164" s="34"/>
      <c r="B164" s="35"/>
      <c r="C164" s="34"/>
      <c r="D164" s="184" t="s">
        <v>159</v>
      </c>
      <c r="E164" s="34"/>
      <c r="F164" s="185" t="s">
        <v>229</v>
      </c>
      <c r="G164" s="34"/>
      <c r="H164" s="34"/>
      <c r="I164" s="186"/>
      <c r="J164" s="34"/>
      <c r="K164" s="34"/>
      <c r="L164" s="35"/>
      <c r="M164" s="187"/>
      <c r="N164" s="188"/>
      <c r="O164" s="73"/>
      <c r="P164" s="73"/>
      <c r="Q164" s="73"/>
      <c r="R164" s="73"/>
      <c r="S164" s="73"/>
      <c r="T164" s="74"/>
      <c r="U164" s="34"/>
      <c r="V164" s="34"/>
      <c r="W164" s="34"/>
      <c r="X164" s="34"/>
      <c r="Y164" s="34"/>
      <c r="Z164" s="34"/>
      <c r="AA164" s="34"/>
      <c r="AB164" s="34"/>
      <c r="AC164" s="34"/>
      <c r="AD164" s="34"/>
      <c r="AE164" s="34"/>
      <c r="AT164" s="15" t="s">
        <v>159</v>
      </c>
      <c r="AU164" s="15" t="s">
        <v>156</v>
      </c>
    </row>
    <row r="165" s="2" customFormat="1" ht="33" customHeight="1">
      <c r="A165" s="34"/>
      <c r="B165" s="168"/>
      <c r="C165" s="169" t="s">
        <v>230</v>
      </c>
      <c r="D165" s="169" t="s">
        <v>151</v>
      </c>
      <c r="E165" s="170" t="s">
        <v>231</v>
      </c>
      <c r="F165" s="171" t="s">
        <v>232</v>
      </c>
      <c r="G165" s="172" t="s">
        <v>154</v>
      </c>
      <c r="H165" s="173">
        <v>6</v>
      </c>
      <c r="I165" s="174"/>
      <c r="J165" s="175">
        <f>ROUND(I165*H165,2)</f>
        <v>0</v>
      </c>
      <c r="K165" s="176"/>
      <c r="L165" s="177"/>
      <c r="M165" s="178" t="s">
        <v>1</v>
      </c>
      <c r="N165" s="179" t="s">
        <v>38</v>
      </c>
      <c r="O165" s="73"/>
      <c r="P165" s="180">
        <f>O165*H165</f>
        <v>0</v>
      </c>
      <c r="Q165" s="180">
        <v>0</v>
      </c>
      <c r="R165" s="180">
        <f>Q165*H165</f>
        <v>0</v>
      </c>
      <c r="S165" s="180">
        <v>0</v>
      </c>
      <c r="T165" s="181">
        <f>S165*H165</f>
        <v>0</v>
      </c>
      <c r="U165" s="34"/>
      <c r="V165" s="34"/>
      <c r="W165" s="34"/>
      <c r="X165" s="34"/>
      <c r="Y165" s="34"/>
      <c r="Z165" s="34"/>
      <c r="AA165" s="34"/>
      <c r="AB165" s="34"/>
      <c r="AC165" s="34"/>
      <c r="AD165" s="34"/>
      <c r="AE165" s="34"/>
      <c r="AR165" s="182" t="s">
        <v>200</v>
      </c>
      <c r="AT165" s="182" t="s">
        <v>151</v>
      </c>
      <c r="AU165" s="182" t="s">
        <v>156</v>
      </c>
      <c r="AY165" s="15" t="s">
        <v>146</v>
      </c>
      <c r="BE165" s="183">
        <f>IF(N165="základní",J165,0)</f>
        <v>0</v>
      </c>
      <c r="BF165" s="183">
        <f>IF(N165="snížená",J165,0)</f>
        <v>0</v>
      </c>
      <c r="BG165" s="183">
        <f>IF(N165="zákl. přenesená",J165,0)</f>
        <v>0</v>
      </c>
      <c r="BH165" s="183">
        <f>IF(N165="sníž. přenesená",J165,0)</f>
        <v>0</v>
      </c>
      <c r="BI165" s="183">
        <f>IF(N165="nulová",J165,0)</f>
        <v>0</v>
      </c>
      <c r="BJ165" s="15" t="s">
        <v>81</v>
      </c>
      <c r="BK165" s="183">
        <f>ROUND(I165*H165,2)</f>
        <v>0</v>
      </c>
      <c r="BL165" s="15" t="s">
        <v>201</v>
      </c>
      <c r="BM165" s="182" t="s">
        <v>233</v>
      </c>
    </row>
    <row r="166" s="2" customFormat="1">
      <c r="A166" s="34"/>
      <c r="B166" s="35"/>
      <c r="C166" s="34"/>
      <c r="D166" s="184" t="s">
        <v>159</v>
      </c>
      <c r="E166" s="34"/>
      <c r="F166" s="185" t="s">
        <v>234</v>
      </c>
      <c r="G166" s="34"/>
      <c r="H166" s="34"/>
      <c r="I166" s="186"/>
      <c r="J166" s="34"/>
      <c r="K166" s="34"/>
      <c r="L166" s="35"/>
      <c r="M166" s="187"/>
      <c r="N166" s="188"/>
      <c r="O166" s="73"/>
      <c r="P166" s="73"/>
      <c r="Q166" s="73"/>
      <c r="R166" s="73"/>
      <c r="S166" s="73"/>
      <c r="T166" s="74"/>
      <c r="U166" s="34"/>
      <c r="V166" s="34"/>
      <c r="W166" s="34"/>
      <c r="X166" s="34"/>
      <c r="Y166" s="34"/>
      <c r="Z166" s="34"/>
      <c r="AA166" s="34"/>
      <c r="AB166" s="34"/>
      <c r="AC166" s="34"/>
      <c r="AD166" s="34"/>
      <c r="AE166" s="34"/>
      <c r="AT166" s="15" t="s">
        <v>159</v>
      </c>
      <c r="AU166" s="15" t="s">
        <v>156</v>
      </c>
    </row>
    <row r="167" s="2" customFormat="1" ht="33" customHeight="1">
      <c r="A167" s="34"/>
      <c r="B167" s="168"/>
      <c r="C167" s="169" t="s">
        <v>235</v>
      </c>
      <c r="D167" s="169" t="s">
        <v>151</v>
      </c>
      <c r="E167" s="170" t="s">
        <v>236</v>
      </c>
      <c r="F167" s="171" t="s">
        <v>237</v>
      </c>
      <c r="G167" s="172" t="s">
        <v>154</v>
      </c>
      <c r="H167" s="173">
        <v>6</v>
      </c>
      <c r="I167" s="174"/>
      <c r="J167" s="175">
        <f>ROUND(I167*H167,2)</f>
        <v>0</v>
      </c>
      <c r="K167" s="176"/>
      <c r="L167" s="177"/>
      <c r="M167" s="178" t="s">
        <v>1</v>
      </c>
      <c r="N167" s="179" t="s">
        <v>38</v>
      </c>
      <c r="O167" s="73"/>
      <c r="P167" s="180">
        <f>O167*H167</f>
        <v>0</v>
      </c>
      <c r="Q167" s="180">
        <v>0</v>
      </c>
      <c r="R167" s="180">
        <f>Q167*H167</f>
        <v>0</v>
      </c>
      <c r="S167" s="180">
        <v>0</v>
      </c>
      <c r="T167" s="181">
        <f>S167*H167</f>
        <v>0</v>
      </c>
      <c r="U167" s="34"/>
      <c r="V167" s="34"/>
      <c r="W167" s="34"/>
      <c r="X167" s="34"/>
      <c r="Y167" s="34"/>
      <c r="Z167" s="34"/>
      <c r="AA167" s="34"/>
      <c r="AB167" s="34"/>
      <c r="AC167" s="34"/>
      <c r="AD167" s="34"/>
      <c r="AE167" s="34"/>
      <c r="AR167" s="182" t="s">
        <v>200</v>
      </c>
      <c r="AT167" s="182" t="s">
        <v>151</v>
      </c>
      <c r="AU167" s="182" t="s">
        <v>156</v>
      </c>
      <c r="AY167" s="15" t="s">
        <v>146</v>
      </c>
      <c r="BE167" s="183">
        <f>IF(N167="základní",J167,0)</f>
        <v>0</v>
      </c>
      <c r="BF167" s="183">
        <f>IF(N167="snížená",J167,0)</f>
        <v>0</v>
      </c>
      <c r="BG167" s="183">
        <f>IF(N167="zákl. přenesená",J167,0)</f>
        <v>0</v>
      </c>
      <c r="BH167" s="183">
        <f>IF(N167="sníž. přenesená",J167,0)</f>
        <v>0</v>
      </c>
      <c r="BI167" s="183">
        <f>IF(N167="nulová",J167,0)</f>
        <v>0</v>
      </c>
      <c r="BJ167" s="15" t="s">
        <v>81</v>
      </c>
      <c r="BK167" s="183">
        <f>ROUND(I167*H167,2)</f>
        <v>0</v>
      </c>
      <c r="BL167" s="15" t="s">
        <v>201</v>
      </c>
      <c r="BM167" s="182" t="s">
        <v>238</v>
      </c>
    </row>
    <row r="168" s="2" customFormat="1">
      <c r="A168" s="34"/>
      <c r="B168" s="35"/>
      <c r="C168" s="34"/>
      <c r="D168" s="184" t="s">
        <v>159</v>
      </c>
      <c r="E168" s="34"/>
      <c r="F168" s="185" t="s">
        <v>239</v>
      </c>
      <c r="G168" s="34"/>
      <c r="H168" s="34"/>
      <c r="I168" s="186"/>
      <c r="J168" s="34"/>
      <c r="K168" s="34"/>
      <c r="L168" s="35"/>
      <c r="M168" s="187"/>
      <c r="N168" s="188"/>
      <c r="O168" s="73"/>
      <c r="P168" s="73"/>
      <c r="Q168" s="73"/>
      <c r="R168" s="73"/>
      <c r="S168" s="73"/>
      <c r="T168" s="74"/>
      <c r="U168" s="34"/>
      <c r="V168" s="34"/>
      <c r="W168" s="34"/>
      <c r="X168" s="34"/>
      <c r="Y168" s="34"/>
      <c r="Z168" s="34"/>
      <c r="AA168" s="34"/>
      <c r="AB168" s="34"/>
      <c r="AC168" s="34"/>
      <c r="AD168" s="34"/>
      <c r="AE168" s="34"/>
      <c r="AT168" s="15" t="s">
        <v>159</v>
      </c>
      <c r="AU168" s="15" t="s">
        <v>156</v>
      </c>
    </row>
    <row r="169" s="2" customFormat="1" ht="24.15" customHeight="1">
      <c r="A169" s="34"/>
      <c r="B169" s="168"/>
      <c r="C169" s="169" t="s">
        <v>240</v>
      </c>
      <c r="D169" s="169" t="s">
        <v>151</v>
      </c>
      <c r="E169" s="170" t="s">
        <v>241</v>
      </c>
      <c r="F169" s="171" t="s">
        <v>242</v>
      </c>
      <c r="G169" s="172" t="s">
        <v>154</v>
      </c>
      <c r="H169" s="173">
        <v>18</v>
      </c>
      <c r="I169" s="174"/>
      <c r="J169" s="175">
        <f>ROUND(I169*H169,2)</f>
        <v>0</v>
      </c>
      <c r="K169" s="176"/>
      <c r="L169" s="177"/>
      <c r="M169" s="178" t="s">
        <v>1</v>
      </c>
      <c r="N169" s="179" t="s">
        <v>38</v>
      </c>
      <c r="O169" s="73"/>
      <c r="P169" s="180">
        <f>O169*H169</f>
        <v>0</v>
      </c>
      <c r="Q169" s="180">
        <v>0</v>
      </c>
      <c r="R169" s="180">
        <f>Q169*H169</f>
        <v>0</v>
      </c>
      <c r="S169" s="180">
        <v>0</v>
      </c>
      <c r="T169" s="181">
        <f>S169*H169</f>
        <v>0</v>
      </c>
      <c r="U169" s="34"/>
      <c r="V169" s="34"/>
      <c r="W169" s="34"/>
      <c r="X169" s="34"/>
      <c r="Y169" s="34"/>
      <c r="Z169" s="34"/>
      <c r="AA169" s="34"/>
      <c r="AB169" s="34"/>
      <c r="AC169" s="34"/>
      <c r="AD169" s="34"/>
      <c r="AE169" s="34"/>
      <c r="AR169" s="182" t="s">
        <v>200</v>
      </c>
      <c r="AT169" s="182" t="s">
        <v>151</v>
      </c>
      <c r="AU169" s="182" t="s">
        <v>156</v>
      </c>
      <c r="AY169" s="15" t="s">
        <v>146</v>
      </c>
      <c r="BE169" s="183">
        <f>IF(N169="základní",J169,0)</f>
        <v>0</v>
      </c>
      <c r="BF169" s="183">
        <f>IF(N169="snížená",J169,0)</f>
        <v>0</v>
      </c>
      <c r="BG169" s="183">
        <f>IF(N169="zákl. přenesená",J169,0)</f>
        <v>0</v>
      </c>
      <c r="BH169" s="183">
        <f>IF(N169="sníž. přenesená",J169,0)</f>
        <v>0</v>
      </c>
      <c r="BI169" s="183">
        <f>IF(N169="nulová",J169,0)</f>
        <v>0</v>
      </c>
      <c r="BJ169" s="15" t="s">
        <v>81</v>
      </c>
      <c r="BK169" s="183">
        <f>ROUND(I169*H169,2)</f>
        <v>0</v>
      </c>
      <c r="BL169" s="15" t="s">
        <v>201</v>
      </c>
      <c r="BM169" s="182" t="s">
        <v>243</v>
      </c>
    </row>
    <row r="170" s="2" customFormat="1">
      <c r="A170" s="34"/>
      <c r="B170" s="35"/>
      <c r="C170" s="34"/>
      <c r="D170" s="184" t="s">
        <v>159</v>
      </c>
      <c r="E170" s="34"/>
      <c r="F170" s="185" t="s">
        <v>244</v>
      </c>
      <c r="G170" s="34"/>
      <c r="H170" s="34"/>
      <c r="I170" s="186"/>
      <c r="J170" s="34"/>
      <c r="K170" s="34"/>
      <c r="L170" s="35"/>
      <c r="M170" s="187"/>
      <c r="N170" s="188"/>
      <c r="O170" s="73"/>
      <c r="P170" s="73"/>
      <c r="Q170" s="73"/>
      <c r="R170" s="73"/>
      <c r="S170" s="73"/>
      <c r="T170" s="74"/>
      <c r="U170" s="34"/>
      <c r="V170" s="34"/>
      <c r="W170" s="34"/>
      <c r="X170" s="34"/>
      <c r="Y170" s="34"/>
      <c r="Z170" s="34"/>
      <c r="AA170" s="34"/>
      <c r="AB170" s="34"/>
      <c r="AC170" s="34"/>
      <c r="AD170" s="34"/>
      <c r="AE170" s="34"/>
      <c r="AT170" s="15" t="s">
        <v>159</v>
      </c>
      <c r="AU170" s="15" t="s">
        <v>156</v>
      </c>
    </row>
    <row r="171" s="2" customFormat="1" ht="24.15" customHeight="1">
      <c r="A171" s="34"/>
      <c r="B171" s="168"/>
      <c r="C171" s="169" t="s">
        <v>245</v>
      </c>
      <c r="D171" s="169" t="s">
        <v>151</v>
      </c>
      <c r="E171" s="170" t="s">
        <v>246</v>
      </c>
      <c r="F171" s="171" t="s">
        <v>247</v>
      </c>
      <c r="G171" s="172" t="s">
        <v>154</v>
      </c>
      <c r="H171" s="173">
        <v>12</v>
      </c>
      <c r="I171" s="174"/>
      <c r="J171" s="175">
        <f>ROUND(I171*H171,2)</f>
        <v>0</v>
      </c>
      <c r="K171" s="176"/>
      <c r="L171" s="177"/>
      <c r="M171" s="178" t="s">
        <v>1</v>
      </c>
      <c r="N171" s="179" t="s">
        <v>38</v>
      </c>
      <c r="O171" s="73"/>
      <c r="P171" s="180">
        <f>O171*H171</f>
        <v>0</v>
      </c>
      <c r="Q171" s="180">
        <v>0</v>
      </c>
      <c r="R171" s="180">
        <f>Q171*H171</f>
        <v>0</v>
      </c>
      <c r="S171" s="180">
        <v>0</v>
      </c>
      <c r="T171" s="181">
        <f>S171*H171</f>
        <v>0</v>
      </c>
      <c r="U171" s="34"/>
      <c r="V171" s="34"/>
      <c r="W171" s="34"/>
      <c r="X171" s="34"/>
      <c r="Y171" s="34"/>
      <c r="Z171" s="34"/>
      <c r="AA171" s="34"/>
      <c r="AB171" s="34"/>
      <c r="AC171" s="34"/>
      <c r="AD171" s="34"/>
      <c r="AE171" s="34"/>
      <c r="AR171" s="182" t="s">
        <v>200</v>
      </c>
      <c r="AT171" s="182" t="s">
        <v>151</v>
      </c>
      <c r="AU171" s="182" t="s">
        <v>156</v>
      </c>
      <c r="AY171" s="15" t="s">
        <v>146</v>
      </c>
      <c r="BE171" s="183">
        <f>IF(N171="základní",J171,0)</f>
        <v>0</v>
      </c>
      <c r="BF171" s="183">
        <f>IF(N171="snížená",J171,0)</f>
        <v>0</v>
      </c>
      <c r="BG171" s="183">
        <f>IF(N171="zákl. přenesená",J171,0)</f>
        <v>0</v>
      </c>
      <c r="BH171" s="183">
        <f>IF(N171="sníž. přenesená",J171,0)</f>
        <v>0</v>
      </c>
      <c r="BI171" s="183">
        <f>IF(N171="nulová",J171,0)</f>
        <v>0</v>
      </c>
      <c r="BJ171" s="15" t="s">
        <v>81</v>
      </c>
      <c r="BK171" s="183">
        <f>ROUND(I171*H171,2)</f>
        <v>0</v>
      </c>
      <c r="BL171" s="15" t="s">
        <v>201</v>
      </c>
      <c r="BM171" s="182" t="s">
        <v>248</v>
      </c>
    </row>
    <row r="172" s="2" customFormat="1">
      <c r="A172" s="34"/>
      <c r="B172" s="35"/>
      <c r="C172" s="34"/>
      <c r="D172" s="184" t="s">
        <v>159</v>
      </c>
      <c r="E172" s="34"/>
      <c r="F172" s="185" t="s">
        <v>247</v>
      </c>
      <c r="G172" s="34"/>
      <c r="H172" s="34"/>
      <c r="I172" s="186"/>
      <c r="J172" s="34"/>
      <c r="K172" s="34"/>
      <c r="L172" s="35"/>
      <c r="M172" s="187"/>
      <c r="N172" s="188"/>
      <c r="O172" s="73"/>
      <c r="P172" s="73"/>
      <c r="Q172" s="73"/>
      <c r="R172" s="73"/>
      <c r="S172" s="73"/>
      <c r="T172" s="74"/>
      <c r="U172" s="34"/>
      <c r="V172" s="34"/>
      <c r="W172" s="34"/>
      <c r="X172" s="34"/>
      <c r="Y172" s="34"/>
      <c r="Z172" s="34"/>
      <c r="AA172" s="34"/>
      <c r="AB172" s="34"/>
      <c r="AC172" s="34"/>
      <c r="AD172" s="34"/>
      <c r="AE172" s="34"/>
      <c r="AT172" s="15" t="s">
        <v>159</v>
      </c>
      <c r="AU172" s="15" t="s">
        <v>156</v>
      </c>
    </row>
    <row r="173" s="2" customFormat="1" ht="24.15" customHeight="1">
      <c r="A173" s="34"/>
      <c r="B173" s="168"/>
      <c r="C173" s="169" t="s">
        <v>249</v>
      </c>
      <c r="D173" s="169" t="s">
        <v>151</v>
      </c>
      <c r="E173" s="170" t="s">
        <v>250</v>
      </c>
      <c r="F173" s="171" t="s">
        <v>251</v>
      </c>
      <c r="G173" s="172" t="s">
        <v>154</v>
      </c>
      <c r="H173" s="173">
        <v>12</v>
      </c>
      <c r="I173" s="174"/>
      <c r="J173" s="175">
        <f>ROUND(I173*H173,2)</f>
        <v>0</v>
      </c>
      <c r="K173" s="176"/>
      <c r="L173" s="177"/>
      <c r="M173" s="178" t="s">
        <v>1</v>
      </c>
      <c r="N173" s="179" t="s">
        <v>38</v>
      </c>
      <c r="O173" s="73"/>
      <c r="P173" s="180">
        <f>O173*H173</f>
        <v>0</v>
      </c>
      <c r="Q173" s="180">
        <v>0</v>
      </c>
      <c r="R173" s="180">
        <f>Q173*H173</f>
        <v>0</v>
      </c>
      <c r="S173" s="180">
        <v>0</v>
      </c>
      <c r="T173" s="181">
        <f>S173*H173</f>
        <v>0</v>
      </c>
      <c r="U173" s="34"/>
      <c r="V173" s="34"/>
      <c r="W173" s="34"/>
      <c r="X173" s="34"/>
      <c r="Y173" s="34"/>
      <c r="Z173" s="34"/>
      <c r="AA173" s="34"/>
      <c r="AB173" s="34"/>
      <c r="AC173" s="34"/>
      <c r="AD173" s="34"/>
      <c r="AE173" s="34"/>
      <c r="AR173" s="182" t="s">
        <v>200</v>
      </c>
      <c r="AT173" s="182" t="s">
        <v>151</v>
      </c>
      <c r="AU173" s="182" t="s">
        <v>156</v>
      </c>
      <c r="AY173" s="15" t="s">
        <v>146</v>
      </c>
      <c r="BE173" s="183">
        <f>IF(N173="základní",J173,0)</f>
        <v>0</v>
      </c>
      <c r="BF173" s="183">
        <f>IF(N173="snížená",J173,0)</f>
        <v>0</v>
      </c>
      <c r="BG173" s="183">
        <f>IF(N173="zákl. přenesená",J173,0)</f>
        <v>0</v>
      </c>
      <c r="BH173" s="183">
        <f>IF(N173="sníž. přenesená",J173,0)</f>
        <v>0</v>
      </c>
      <c r="BI173" s="183">
        <f>IF(N173="nulová",J173,0)</f>
        <v>0</v>
      </c>
      <c r="BJ173" s="15" t="s">
        <v>81</v>
      </c>
      <c r="BK173" s="183">
        <f>ROUND(I173*H173,2)</f>
        <v>0</v>
      </c>
      <c r="BL173" s="15" t="s">
        <v>201</v>
      </c>
      <c r="BM173" s="182" t="s">
        <v>252</v>
      </c>
    </row>
    <row r="174" s="2" customFormat="1">
      <c r="A174" s="34"/>
      <c r="B174" s="35"/>
      <c r="C174" s="34"/>
      <c r="D174" s="184" t="s">
        <v>159</v>
      </c>
      <c r="E174" s="34"/>
      <c r="F174" s="185" t="s">
        <v>251</v>
      </c>
      <c r="G174" s="34"/>
      <c r="H174" s="34"/>
      <c r="I174" s="186"/>
      <c r="J174" s="34"/>
      <c r="K174" s="34"/>
      <c r="L174" s="35"/>
      <c r="M174" s="187"/>
      <c r="N174" s="188"/>
      <c r="O174" s="73"/>
      <c r="P174" s="73"/>
      <c r="Q174" s="73"/>
      <c r="R174" s="73"/>
      <c r="S174" s="73"/>
      <c r="T174" s="74"/>
      <c r="U174" s="34"/>
      <c r="V174" s="34"/>
      <c r="W174" s="34"/>
      <c r="X174" s="34"/>
      <c r="Y174" s="34"/>
      <c r="Z174" s="34"/>
      <c r="AA174" s="34"/>
      <c r="AB174" s="34"/>
      <c r="AC174" s="34"/>
      <c r="AD174" s="34"/>
      <c r="AE174" s="34"/>
      <c r="AT174" s="15" t="s">
        <v>159</v>
      </c>
      <c r="AU174" s="15" t="s">
        <v>156</v>
      </c>
    </row>
    <row r="175" s="2" customFormat="1" ht="21.75" customHeight="1">
      <c r="A175" s="34"/>
      <c r="B175" s="168"/>
      <c r="C175" s="169" t="s">
        <v>253</v>
      </c>
      <c r="D175" s="169" t="s">
        <v>151</v>
      </c>
      <c r="E175" s="170" t="s">
        <v>254</v>
      </c>
      <c r="F175" s="171" t="s">
        <v>255</v>
      </c>
      <c r="G175" s="172" t="s">
        <v>154</v>
      </c>
      <c r="H175" s="173">
        <v>6</v>
      </c>
      <c r="I175" s="174"/>
      <c r="J175" s="175">
        <f>ROUND(I175*H175,2)</f>
        <v>0</v>
      </c>
      <c r="K175" s="176"/>
      <c r="L175" s="177"/>
      <c r="M175" s="178" t="s">
        <v>1</v>
      </c>
      <c r="N175" s="179" t="s">
        <v>38</v>
      </c>
      <c r="O175" s="73"/>
      <c r="P175" s="180">
        <f>O175*H175</f>
        <v>0</v>
      </c>
      <c r="Q175" s="180">
        <v>0</v>
      </c>
      <c r="R175" s="180">
        <f>Q175*H175</f>
        <v>0</v>
      </c>
      <c r="S175" s="180">
        <v>0</v>
      </c>
      <c r="T175" s="181">
        <f>S175*H175</f>
        <v>0</v>
      </c>
      <c r="U175" s="34"/>
      <c r="V175" s="34"/>
      <c r="W175" s="34"/>
      <c r="X175" s="34"/>
      <c r="Y175" s="34"/>
      <c r="Z175" s="34"/>
      <c r="AA175" s="34"/>
      <c r="AB175" s="34"/>
      <c r="AC175" s="34"/>
      <c r="AD175" s="34"/>
      <c r="AE175" s="34"/>
      <c r="AR175" s="182" t="s">
        <v>200</v>
      </c>
      <c r="AT175" s="182" t="s">
        <v>151</v>
      </c>
      <c r="AU175" s="182" t="s">
        <v>156</v>
      </c>
      <c r="AY175" s="15" t="s">
        <v>146</v>
      </c>
      <c r="BE175" s="183">
        <f>IF(N175="základní",J175,0)</f>
        <v>0</v>
      </c>
      <c r="BF175" s="183">
        <f>IF(N175="snížená",J175,0)</f>
        <v>0</v>
      </c>
      <c r="BG175" s="183">
        <f>IF(N175="zákl. přenesená",J175,0)</f>
        <v>0</v>
      </c>
      <c r="BH175" s="183">
        <f>IF(N175="sníž. přenesená",J175,0)</f>
        <v>0</v>
      </c>
      <c r="BI175" s="183">
        <f>IF(N175="nulová",J175,0)</f>
        <v>0</v>
      </c>
      <c r="BJ175" s="15" t="s">
        <v>81</v>
      </c>
      <c r="BK175" s="183">
        <f>ROUND(I175*H175,2)</f>
        <v>0</v>
      </c>
      <c r="BL175" s="15" t="s">
        <v>201</v>
      </c>
      <c r="BM175" s="182" t="s">
        <v>256</v>
      </c>
    </row>
    <row r="176" s="2" customFormat="1">
      <c r="A176" s="34"/>
      <c r="B176" s="35"/>
      <c r="C176" s="34"/>
      <c r="D176" s="184" t="s">
        <v>159</v>
      </c>
      <c r="E176" s="34"/>
      <c r="F176" s="185" t="s">
        <v>257</v>
      </c>
      <c r="G176" s="34"/>
      <c r="H176" s="34"/>
      <c r="I176" s="186"/>
      <c r="J176" s="34"/>
      <c r="K176" s="34"/>
      <c r="L176" s="35"/>
      <c r="M176" s="187"/>
      <c r="N176" s="188"/>
      <c r="O176" s="73"/>
      <c r="P176" s="73"/>
      <c r="Q176" s="73"/>
      <c r="R176" s="73"/>
      <c r="S176" s="73"/>
      <c r="T176" s="74"/>
      <c r="U176" s="34"/>
      <c r="V176" s="34"/>
      <c r="W176" s="34"/>
      <c r="X176" s="34"/>
      <c r="Y176" s="34"/>
      <c r="Z176" s="34"/>
      <c r="AA176" s="34"/>
      <c r="AB176" s="34"/>
      <c r="AC176" s="34"/>
      <c r="AD176" s="34"/>
      <c r="AE176" s="34"/>
      <c r="AT176" s="15" t="s">
        <v>159</v>
      </c>
      <c r="AU176" s="15" t="s">
        <v>156</v>
      </c>
    </row>
    <row r="177" s="2" customFormat="1" ht="24.15" customHeight="1">
      <c r="A177" s="34"/>
      <c r="B177" s="168"/>
      <c r="C177" s="169" t="s">
        <v>258</v>
      </c>
      <c r="D177" s="169" t="s">
        <v>151</v>
      </c>
      <c r="E177" s="170" t="s">
        <v>259</v>
      </c>
      <c r="F177" s="171" t="s">
        <v>260</v>
      </c>
      <c r="G177" s="172" t="s">
        <v>154</v>
      </c>
      <c r="H177" s="173">
        <v>36</v>
      </c>
      <c r="I177" s="174"/>
      <c r="J177" s="175">
        <f>ROUND(I177*H177,2)</f>
        <v>0</v>
      </c>
      <c r="K177" s="176"/>
      <c r="L177" s="177"/>
      <c r="M177" s="178" t="s">
        <v>1</v>
      </c>
      <c r="N177" s="179" t="s">
        <v>38</v>
      </c>
      <c r="O177" s="73"/>
      <c r="P177" s="180">
        <f>O177*H177</f>
        <v>0</v>
      </c>
      <c r="Q177" s="180">
        <v>0</v>
      </c>
      <c r="R177" s="180">
        <f>Q177*H177</f>
        <v>0</v>
      </c>
      <c r="S177" s="180">
        <v>0</v>
      </c>
      <c r="T177" s="181">
        <f>S177*H177</f>
        <v>0</v>
      </c>
      <c r="U177" s="34"/>
      <c r="V177" s="34"/>
      <c r="W177" s="34"/>
      <c r="X177" s="34"/>
      <c r="Y177" s="34"/>
      <c r="Z177" s="34"/>
      <c r="AA177" s="34"/>
      <c r="AB177" s="34"/>
      <c r="AC177" s="34"/>
      <c r="AD177" s="34"/>
      <c r="AE177" s="34"/>
      <c r="AR177" s="182" t="s">
        <v>200</v>
      </c>
      <c r="AT177" s="182" t="s">
        <v>151</v>
      </c>
      <c r="AU177" s="182" t="s">
        <v>156</v>
      </c>
      <c r="AY177" s="15" t="s">
        <v>146</v>
      </c>
      <c r="BE177" s="183">
        <f>IF(N177="základní",J177,0)</f>
        <v>0</v>
      </c>
      <c r="BF177" s="183">
        <f>IF(N177="snížená",J177,0)</f>
        <v>0</v>
      </c>
      <c r="BG177" s="183">
        <f>IF(N177="zákl. přenesená",J177,0)</f>
        <v>0</v>
      </c>
      <c r="BH177" s="183">
        <f>IF(N177="sníž. přenesená",J177,0)</f>
        <v>0</v>
      </c>
      <c r="BI177" s="183">
        <f>IF(N177="nulová",J177,0)</f>
        <v>0</v>
      </c>
      <c r="BJ177" s="15" t="s">
        <v>81</v>
      </c>
      <c r="BK177" s="183">
        <f>ROUND(I177*H177,2)</f>
        <v>0</v>
      </c>
      <c r="BL177" s="15" t="s">
        <v>201</v>
      </c>
      <c r="BM177" s="182" t="s">
        <v>261</v>
      </c>
    </row>
    <row r="178" s="2" customFormat="1">
      <c r="A178" s="34"/>
      <c r="B178" s="35"/>
      <c r="C178" s="34"/>
      <c r="D178" s="184" t="s">
        <v>159</v>
      </c>
      <c r="E178" s="34"/>
      <c r="F178" s="185" t="s">
        <v>262</v>
      </c>
      <c r="G178" s="34"/>
      <c r="H178" s="34"/>
      <c r="I178" s="186"/>
      <c r="J178" s="34"/>
      <c r="K178" s="34"/>
      <c r="L178" s="35"/>
      <c r="M178" s="187"/>
      <c r="N178" s="188"/>
      <c r="O178" s="73"/>
      <c r="P178" s="73"/>
      <c r="Q178" s="73"/>
      <c r="R178" s="73"/>
      <c r="S178" s="73"/>
      <c r="T178" s="74"/>
      <c r="U178" s="34"/>
      <c r="V178" s="34"/>
      <c r="W178" s="34"/>
      <c r="X178" s="34"/>
      <c r="Y178" s="34"/>
      <c r="Z178" s="34"/>
      <c r="AA178" s="34"/>
      <c r="AB178" s="34"/>
      <c r="AC178" s="34"/>
      <c r="AD178" s="34"/>
      <c r="AE178" s="34"/>
      <c r="AT178" s="15" t="s">
        <v>159</v>
      </c>
      <c r="AU178" s="15" t="s">
        <v>156</v>
      </c>
    </row>
    <row r="179" s="2" customFormat="1" ht="21.75" customHeight="1">
      <c r="A179" s="34"/>
      <c r="B179" s="168"/>
      <c r="C179" s="169" t="s">
        <v>263</v>
      </c>
      <c r="D179" s="169" t="s">
        <v>151</v>
      </c>
      <c r="E179" s="170" t="s">
        <v>264</v>
      </c>
      <c r="F179" s="171" t="s">
        <v>265</v>
      </c>
      <c r="G179" s="172" t="s">
        <v>154</v>
      </c>
      <c r="H179" s="173">
        <v>6</v>
      </c>
      <c r="I179" s="174"/>
      <c r="J179" s="175">
        <f>ROUND(I179*H179,2)</f>
        <v>0</v>
      </c>
      <c r="K179" s="176"/>
      <c r="L179" s="177"/>
      <c r="M179" s="178" t="s">
        <v>1</v>
      </c>
      <c r="N179" s="179" t="s">
        <v>38</v>
      </c>
      <c r="O179" s="73"/>
      <c r="P179" s="180">
        <f>O179*H179</f>
        <v>0</v>
      </c>
      <c r="Q179" s="180">
        <v>0</v>
      </c>
      <c r="R179" s="180">
        <f>Q179*H179</f>
        <v>0</v>
      </c>
      <c r="S179" s="180">
        <v>0</v>
      </c>
      <c r="T179" s="181">
        <f>S179*H179</f>
        <v>0</v>
      </c>
      <c r="U179" s="34"/>
      <c r="V179" s="34"/>
      <c r="W179" s="34"/>
      <c r="X179" s="34"/>
      <c r="Y179" s="34"/>
      <c r="Z179" s="34"/>
      <c r="AA179" s="34"/>
      <c r="AB179" s="34"/>
      <c r="AC179" s="34"/>
      <c r="AD179" s="34"/>
      <c r="AE179" s="34"/>
      <c r="AR179" s="182" t="s">
        <v>200</v>
      </c>
      <c r="AT179" s="182" t="s">
        <v>151</v>
      </c>
      <c r="AU179" s="182" t="s">
        <v>156</v>
      </c>
      <c r="AY179" s="15" t="s">
        <v>146</v>
      </c>
      <c r="BE179" s="183">
        <f>IF(N179="základní",J179,0)</f>
        <v>0</v>
      </c>
      <c r="BF179" s="183">
        <f>IF(N179="snížená",J179,0)</f>
        <v>0</v>
      </c>
      <c r="BG179" s="183">
        <f>IF(N179="zákl. přenesená",J179,0)</f>
        <v>0</v>
      </c>
      <c r="BH179" s="183">
        <f>IF(N179="sníž. přenesená",J179,0)</f>
        <v>0</v>
      </c>
      <c r="BI179" s="183">
        <f>IF(N179="nulová",J179,0)</f>
        <v>0</v>
      </c>
      <c r="BJ179" s="15" t="s">
        <v>81</v>
      </c>
      <c r="BK179" s="183">
        <f>ROUND(I179*H179,2)</f>
        <v>0</v>
      </c>
      <c r="BL179" s="15" t="s">
        <v>201</v>
      </c>
      <c r="BM179" s="182" t="s">
        <v>266</v>
      </c>
    </row>
    <row r="180" s="2" customFormat="1">
      <c r="A180" s="34"/>
      <c r="B180" s="35"/>
      <c r="C180" s="34"/>
      <c r="D180" s="184" t="s">
        <v>159</v>
      </c>
      <c r="E180" s="34"/>
      <c r="F180" s="185" t="s">
        <v>267</v>
      </c>
      <c r="G180" s="34"/>
      <c r="H180" s="34"/>
      <c r="I180" s="186"/>
      <c r="J180" s="34"/>
      <c r="K180" s="34"/>
      <c r="L180" s="35"/>
      <c r="M180" s="187"/>
      <c r="N180" s="188"/>
      <c r="O180" s="73"/>
      <c r="P180" s="73"/>
      <c r="Q180" s="73"/>
      <c r="R180" s="73"/>
      <c r="S180" s="73"/>
      <c r="T180" s="74"/>
      <c r="U180" s="34"/>
      <c r="V180" s="34"/>
      <c r="W180" s="34"/>
      <c r="X180" s="34"/>
      <c r="Y180" s="34"/>
      <c r="Z180" s="34"/>
      <c r="AA180" s="34"/>
      <c r="AB180" s="34"/>
      <c r="AC180" s="34"/>
      <c r="AD180" s="34"/>
      <c r="AE180" s="34"/>
      <c r="AT180" s="15" t="s">
        <v>159</v>
      </c>
      <c r="AU180" s="15" t="s">
        <v>156</v>
      </c>
    </row>
    <row r="181" s="2" customFormat="1" ht="16.5" customHeight="1">
      <c r="A181" s="34"/>
      <c r="B181" s="168"/>
      <c r="C181" s="169" t="s">
        <v>268</v>
      </c>
      <c r="D181" s="169" t="s">
        <v>151</v>
      </c>
      <c r="E181" s="170" t="s">
        <v>269</v>
      </c>
      <c r="F181" s="171" t="s">
        <v>270</v>
      </c>
      <c r="G181" s="172" t="s">
        <v>154</v>
      </c>
      <c r="H181" s="173">
        <v>6</v>
      </c>
      <c r="I181" s="174"/>
      <c r="J181" s="175">
        <f>ROUND(I181*H181,2)</f>
        <v>0</v>
      </c>
      <c r="K181" s="176"/>
      <c r="L181" s="177"/>
      <c r="M181" s="178" t="s">
        <v>1</v>
      </c>
      <c r="N181" s="179" t="s">
        <v>38</v>
      </c>
      <c r="O181" s="73"/>
      <c r="P181" s="180">
        <f>O181*H181</f>
        <v>0</v>
      </c>
      <c r="Q181" s="180">
        <v>0</v>
      </c>
      <c r="R181" s="180">
        <f>Q181*H181</f>
        <v>0</v>
      </c>
      <c r="S181" s="180">
        <v>0</v>
      </c>
      <c r="T181" s="181">
        <f>S181*H181</f>
        <v>0</v>
      </c>
      <c r="U181" s="34"/>
      <c r="V181" s="34"/>
      <c r="W181" s="34"/>
      <c r="X181" s="34"/>
      <c r="Y181" s="34"/>
      <c r="Z181" s="34"/>
      <c r="AA181" s="34"/>
      <c r="AB181" s="34"/>
      <c r="AC181" s="34"/>
      <c r="AD181" s="34"/>
      <c r="AE181" s="34"/>
      <c r="AR181" s="182" t="s">
        <v>200</v>
      </c>
      <c r="AT181" s="182" t="s">
        <v>151</v>
      </c>
      <c r="AU181" s="182" t="s">
        <v>156</v>
      </c>
      <c r="AY181" s="15" t="s">
        <v>146</v>
      </c>
      <c r="BE181" s="183">
        <f>IF(N181="základní",J181,0)</f>
        <v>0</v>
      </c>
      <c r="BF181" s="183">
        <f>IF(N181="snížená",J181,0)</f>
        <v>0</v>
      </c>
      <c r="BG181" s="183">
        <f>IF(N181="zákl. přenesená",J181,0)</f>
        <v>0</v>
      </c>
      <c r="BH181" s="183">
        <f>IF(N181="sníž. přenesená",J181,0)</f>
        <v>0</v>
      </c>
      <c r="BI181" s="183">
        <f>IF(N181="nulová",J181,0)</f>
        <v>0</v>
      </c>
      <c r="BJ181" s="15" t="s">
        <v>81</v>
      </c>
      <c r="BK181" s="183">
        <f>ROUND(I181*H181,2)</f>
        <v>0</v>
      </c>
      <c r="BL181" s="15" t="s">
        <v>201</v>
      </c>
      <c r="BM181" s="182" t="s">
        <v>271</v>
      </c>
    </row>
    <row r="182" s="2" customFormat="1">
      <c r="A182" s="34"/>
      <c r="B182" s="35"/>
      <c r="C182" s="34"/>
      <c r="D182" s="184" t="s">
        <v>159</v>
      </c>
      <c r="E182" s="34"/>
      <c r="F182" s="185" t="s">
        <v>272</v>
      </c>
      <c r="G182" s="34"/>
      <c r="H182" s="34"/>
      <c r="I182" s="186"/>
      <c r="J182" s="34"/>
      <c r="K182" s="34"/>
      <c r="L182" s="35"/>
      <c r="M182" s="187"/>
      <c r="N182" s="188"/>
      <c r="O182" s="73"/>
      <c r="P182" s="73"/>
      <c r="Q182" s="73"/>
      <c r="R182" s="73"/>
      <c r="S182" s="73"/>
      <c r="T182" s="74"/>
      <c r="U182" s="34"/>
      <c r="V182" s="34"/>
      <c r="W182" s="34"/>
      <c r="X182" s="34"/>
      <c r="Y182" s="34"/>
      <c r="Z182" s="34"/>
      <c r="AA182" s="34"/>
      <c r="AB182" s="34"/>
      <c r="AC182" s="34"/>
      <c r="AD182" s="34"/>
      <c r="AE182" s="34"/>
      <c r="AT182" s="15" t="s">
        <v>159</v>
      </c>
      <c r="AU182" s="15" t="s">
        <v>156</v>
      </c>
    </row>
    <row r="183" s="2" customFormat="1" ht="21.75" customHeight="1">
      <c r="A183" s="34"/>
      <c r="B183" s="168"/>
      <c r="C183" s="169" t="s">
        <v>273</v>
      </c>
      <c r="D183" s="169" t="s">
        <v>151</v>
      </c>
      <c r="E183" s="170" t="s">
        <v>274</v>
      </c>
      <c r="F183" s="171" t="s">
        <v>275</v>
      </c>
      <c r="G183" s="172" t="s">
        <v>154</v>
      </c>
      <c r="H183" s="173">
        <v>2</v>
      </c>
      <c r="I183" s="174"/>
      <c r="J183" s="175">
        <f>ROUND(I183*H183,2)</f>
        <v>0</v>
      </c>
      <c r="K183" s="176"/>
      <c r="L183" s="177"/>
      <c r="M183" s="178" t="s">
        <v>1</v>
      </c>
      <c r="N183" s="179" t="s">
        <v>38</v>
      </c>
      <c r="O183" s="73"/>
      <c r="P183" s="180">
        <f>O183*H183</f>
        <v>0</v>
      </c>
      <c r="Q183" s="180">
        <v>0</v>
      </c>
      <c r="R183" s="180">
        <f>Q183*H183</f>
        <v>0</v>
      </c>
      <c r="S183" s="180">
        <v>0</v>
      </c>
      <c r="T183" s="181">
        <f>S183*H183</f>
        <v>0</v>
      </c>
      <c r="U183" s="34"/>
      <c r="V183" s="34"/>
      <c r="W183" s="34"/>
      <c r="X183" s="34"/>
      <c r="Y183" s="34"/>
      <c r="Z183" s="34"/>
      <c r="AA183" s="34"/>
      <c r="AB183" s="34"/>
      <c r="AC183" s="34"/>
      <c r="AD183" s="34"/>
      <c r="AE183" s="34"/>
      <c r="AR183" s="182" t="s">
        <v>200</v>
      </c>
      <c r="AT183" s="182" t="s">
        <v>151</v>
      </c>
      <c r="AU183" s="182" t="s">
        <v>156</v>
      </c>
      <c r="AY183" s="15" t="s">
        <v>146</v>
      </c>
      <c r="BE183" s="183">
        <f>IF(N183="základní",J183,0)</f>
        <v>0</v>
      </c>
      <c r="BF183" s="183">
        <f>IF(N183="snížená",J183,0)</f>
        <v>0</v>
      </c>
      <c r="BG183" s="183">
        <f>IF(N183="zákl. přenesená",J183,0)</f>
        <v>0</v>
      </c>
      <c r="BH183" s="183">
        <f>IF(N183="sníž. přenesená",J183,0)</f>
        <v>0</v>
      </c>
      <c r="BI183" s="183">
        <f>IF(N183="nulová",J183,0)</f>
        <v>0</v>
      </c>
      <c r="BJ183" s="15" t="s">
        <v>81</v>
      </c>
      <c r="BK183" s="183">
        <f>ROUND(I183*H183,2)</f>
        <v>0</v>
      </c>
      <c r="BL183" s="15" t="s">
        <v>201</v>
      </c>
      <c r="BM183" s="182" t="s">
        <v>276</v>
      </c>
    </row>
    <row r="184" s="2" customFormat="1">
      <c r="A184" s="34"/>
      <c r="B184" s="35"/>
      <c r="C184" s="34"/>
      <c r="D184" s="184" t="s">
        <v>159</v>
      </c>
      <c r="E184" s="34"/>
      <c r="F184" s="185" t="s">
        <v>277</v>
      </c>
      <c r="G184" s="34"/>
      <c r="H184" s="34"/>
      <c r="I184" s="186"/>
      <c r="J184" s="34"/>
      <c r="K184" s="34"/>
      <c r="L184" s="35"/>
      <c r="M184" s="187"/>
      <c r="N184" s="188"/>
      <c r="O184" s="73"/>
      <c r="P184" s="73"/>
      <c r="Q184" s="73"/>
      <c r="R184" s="73"/>
      <c r="S184" s="73"/>
      <c r="T184" s="74"/>
      <c r="U184" s="34"/>
      <c r="V184" s="34"/>
      <c r="W184" s="34"/>
      <c r="X184" s="34"/>
      <c r="Y184" s="34"/>
      <c r="Z184" s="34"/>
      <c r="AA184" s="34"/>
      <c r="AB184" s="34"/>
      <c r="AC184" s="34"/>
      <c r="AD184" s="34"/>
      <c r="AE184" s="34"/>
      <c r="AT184" s="15" t="s">
        <v>159</v>
      </c>
      <c r="AU184" s="15" t="s">
        <v>156</v>
      </c>
    </row>
    <row r="185" s="2" customFormat="1" ht="24.15" customHeight="1">
      <c r="A185" s="34"/>
      <c r="B185" s="168"/>
      <c r="C185" s="169" t="s">
        <v>278</v>
      </c>
      <c r="D185" s="169" t="s">
        <v>151</v>
      </c>
      <c r="E185" s="170" t="s">
        <v>279</v>
      </c>
      <c r="F185" s="171" t="s">
        <v>280</v>
      </c>
      <c r="G185" s="172" t="s">
        <v>154</v>
      </c>
      <c r="H185" s="173">
        <v>2</v>
      </c>
      <c r="I185" s="174"/>
      <c r="J185" s="175">
        <f>ROUND(I185*H185,2)</f>
        <v>0</v>
      </c>
      <c r="K185" s="176"/>
      <c r="L185" s="177"/>
      <c r="M185" s="178" t="s">
        <v>1</v>
      </c>
      <c r="N185" s="179" t="s">
        <v>38</v>
      </c>
      <c r="O185" s="73"/>
      <c r="P185" s="180">
        <f>O185*H185</f>
        <v>0</v>
      </c>
      <c r="Q185" s="180">
        <v>0</v>
      </c>
      <c r="R185" s="180">
        <f>Q185*H185</f>
        <v>0</v>
      </c>
      <c r="S185" s="180">
        <v>0</v>
      </c>
      <c r="T185" s="181">
        <f>S185*H185</f>
        <v>0</v>
      </c>
      <c r="U185" s="34"/>
      <c r="V185" s="34"/>
      <c r="W185" s="34"/>
      <c r="X185" s="34"/>
      <c r="Y185" s="34"/>
      <c r="Z185" s="34"/>
      <c r="AA185" s="34"/>
      <c r="AB185" s="34"/>
      <c r="AC185" s="34"/>
      <c r="AD185" s="34"/>
      <c r="AE185" s="34"/>
      <c r="AR185" s="182" t="s">
        <v>200</v>
      </c>
      <c r="AT185" s="182" t="s">
        <v>151</v>
      </c>
      <c r="AU185" s="182" t="s">
        <v>156</v>
      </c>
      <c r="AY185" s="15" t="s">
        <v>146</v>
      </c>
      <c r="BE185" s="183">
        <f>IF(N185="základní",J185,0)</f>
        <v>0</v>
      </c>
      <c r="BF185" s="183">
        <f>IF(N185="snížená",J185,0)</f>
        <v>0</v>
      </c>
      <c r="BG185" s="183">
        <f>IF(N185="zákl. přenesená",J185,0)</f>
        <v>0</v>
      </c>
      <c r="BH185" s="183">
        <f>IF(N185="sníž. přenesená",J185,0)</f>
        <v>0</v>
      </c>
      <c r="BI185" s="183">
        <f>IF(N185="nulová",J185,0)</f>
        <v>0</v>
      </c>
      <c r="BJ185" s="15" t="s">
        <v>81</v>
      </c>
      <c r="BK185" s="183">
        <f>ROUND(I185*H185,2)</f>
        <v>0</v>
      </c>
      <c r="BL185" s="15" t="s">
        <v>201</v>
      </c>
      <c r="BM185" s="182" t="s">
        <v>281</v>
      </c>
    </row>
    <row r="186" s="2" customFormat="1">
      <c r="A186" s="34"/>
      <c r="B186" s="35"/>
      <c r="C186" s="34"/>
      <c r="D186" s="184" t="s">
        <v>159</v>
      </c>
      <c r="E186" s="34"/>
      <c r="F186" s="185" t="s">
        <v>282</v>
      </c>
      <c r="G186" s="34"/>
      <c r="H186" s="34"/>
      <c r="I186" s="186"/>
      <c r="J186" s="34"/>
      <c r="K186" s="34"/>
      <c r="L186" s="35"/>
      <c r="M186" s="187"/>
      <c r="N186" s="188"/>
      <c r="O186" s="73"/>
      <c r="P186" s="73"/>
      <c r="Q186" s="73"/>
      <c r="R186" s="73"/>
      <c r="S186" s="73"/>
      <c r="T186" s="74"/>
      <c r="U186" s="34"/>
      <c r="V186" s="34"/>
      <c r="W186" s="34"/>
      <c r="X186" s="34"/>
      <c r="Y186" s="34"/>
      <c r="Z186" s="34"/>
      <c r="AA186" s="34"/>
      <c r="AB186" s="34"/>
      <c r="AC186" s="34"/>
      <c r="AD186" s="34"/>
      <c r="AE186" s="34"/>
      <c r="AT186" s="15" t="s">
        <v>159</v>
      </c>
      <c r="AU186" s="15" t="s">
        <v>156</v>
      </c>
    </row>
    <row r="187" s="2" customFormat="1" ht="16.5" customHeight="1">
      <c r="A187" s="34"/>
      <c r="B187" s="168"/>
      <c r="C187" s="169" t="s">
        <v>283</v>
      </c>
      <c r="D187" s="169" t="s">
        <v>151</v>
      </c>
      <c r="E187" s="170" t="s">
        <v>284</v>
      </c>
      <c r="F187" s="171" t="s">
        <v>285</v>
      </c>
      <c r="G187" s="172" t="s">
        <v>206</v>
      </c>
      <c r="H187" s="173">
        <v>2</v>
      </c>
      <c r="I187" s="174"/>
      <c r="J187" s="175">
        <f>ROUND(I187*H187,2)</f>
        <v>0</v>
      </c>
      <c r="K187" s="176"/>
      <c r="L187" s="177"/>
      <c r="M187" s="178" t="s">
        <v>1</v>
      </c>
      <c r="N187" s="179" t="s">
        <v>38</v>
      </c>
      <c r="O187" s="73"/>
      <c r="P187" s="180">
        <f>O187*H187</f>
        <v>0</v>
      </c>
      <c r="Q187" s="180">
        <v>0</v>
      </c>
      <c r="R187" s="180">
        <f>Q187*H187</f>
        <v>0</v>
      </c>
      <c r="S187" s="180">
        <v>0</v>
      </c>
      <c r="T187" s="181">
        <f>S187*H187</f>
        <v>0</v>
      </c>
      <c r="U187" s="34"/>
      <c r="V187" s="34"/>
      <c r="W187" s="34"/>
      <c r="X187" s="34"/>
      <c r="Y187" s="34"/>
      <c r="Z187" s="34"/>
      <c r="AA187" s="34"/>
      <c r="AB187" s="34"/>
      <c r="AC187" s="34"/>
      <c r="AD187" s="34"/>
      <c r="AE187" s="34"/>
      <c r="AR187" s="182" t="s">
        <v>200</v>
      </c>
      <c r="AT187" s="182" t="s">
        <v>151</v>
      </c>
      <c r="AU187" s="182" t="s">
        <v>156</v>
      </c>
      <c r="AY187" s="15" t="s">
        <v>146</v>
      </c>
      <c r="BE187" s="183">
        <f>IF(N187="základní",J187,0)</f>
        <v>0</v>
      </c>
      <c r="BF187" s="183">
        <f>IF(N187="snížená",J187,0)</f>
        <v>0</v>
      </c>
      <c r="BG187" s="183">
        <f>IF(N187="zákl. přenesená",J187,0)</f>
        <v>0</v>
      </c>
      <c r="BH187" s="183">
        <f>IF(N187="sníž. přenesená",J187,0)</f>
        <v>0</v>
      </c>
      <c r="BI187" s="183">
        <f>IF(N187="nulová",J187,0)</f>
        <v>0</v>
      </c>
      <c r="BJ187" s="15" t="s">
        <v>81</v>
      </c>
      <c r="BK187" s="183">
        <f>ROUND(I187*H187,2)</f>
        <v>0</v>
      </c>
      <c r="BL187" s="15" t="s">
        <v>201</v>
      </c>
      <c r="BM187" s="182" t="s">
        <v>286</v>
      </c>
    </row>
    <row r="188" s="2" customFormat="1">
      <c r="A188" s="34"/>
      <c r="B188" s="35"/>
      <c r="C188" s="34"/>
      <c r="D188" s="184" t="s">
        <v>159</v>
      </c>
      <c r="E188" s="34"/>
      <c r="F188" s="185" t="s">
        <v>287</v>
      </c>
      <c r="G188" s="34"/>
      <c r="H188" s="34"/>
      <c r="I188" s="186"/>
      <c r="J188" s="34"/>
      <c r="K188" s="34"/>
      <c r="L188" s="35"/>
      <c r="M188" s="187"/>
      <c r="N188" s="188"/>
      <c r="O188" s="73"/>
      <c r="P188" s="73"/>
      <c r="Q188" s="73"/>
      <c r="R188" s="73"/>
      <c r="S188" s="73"/>
      <c r="T188" s="74"/>
      <c r="U188" s="34"/>
      <c r="V188" s="34"/>
      <c r="W188" s="34"/>
      <c r="X188" s="34"/>
      <c r="Y188" s="34"/>
      <c r="Z188" s="34"/>
      <c r="AA188" s="34"/>
      <c r="AB188" s="34"/>
      <c r="AC188" s="34"/>
      <c r="AD188" s="34"/>
      <c r="AE188" s="34"/>
      <c r="AT188" s="15" t="s">
        <v>159</v>
      </c>
      <c r="AU188" s="15" t="s">
        <v>156</v>
      </c>
    </row>
    <row r="189" s="2" customFormat="1" ht="16.5" customHeight="1">
      <c r="A189" s="34"/>
      <c r="B189" s="168"/>
      <c r="C189" s="169" t="s">
        <v>288</v>
      </c>
      <c r="D189" s="169" t="s">
        <v>151</v>
      </c>
      <c r="E189" s="170" t="s">
        <v>289</v>
      </c>
      <c r="F189" s="171" t="s">
        <v>290</v>
      </c>
      <c r="G189" s="172" t="s">
        <v>199</v>
      </c>
      <c r="H189" s="173">
        <v>50</v>
      </c>
      <c r="I189" s="174"/>
      <c r="J189" s="175">
        <f>ROUND(I189*H189,2)</f>
        <v>0</v>
      </c>
      <c r="K189" s="176"/>
      <c r="L189" s="177"/>
      <c r="M189" s="178" t="s">
        <v>1</v>
      </c>
      <c r="N189" s="179" t="s">
        <v>38</v>
      </c>
      <c r="O189" s="73"/>
      <c r="P189" s="180">
        <f>O189*H189</f>
        <v>0</v>
      </c>
      <c r="Q189" s="180">
        <v>0</v>
      </c>
      <c r="R189" s="180">
        <f>Q189*H189</f>
        <v>0</v>
      </c>
      <c r="S189" s="180">
        <v>0</v>
      </c>
      <c r="T189" s="181">
        <f>S189*H189</f>
        <v>0</v>
      </c>
      <c r="U189" s="34"/>
      <c r="V189" s="34"/>
      <c r="W189" s="34"/>
      <c r="X189" s="34"/>
      <c r="Y189" s="34"/>
      <c r="Z189" s="34"/>
      <c r="AA189" s="34"/>
      <c r="AB189" s="34"/>
      <c r="AC189" s="34"/>
      <c r="AD189" s="34"/>
      <c r="AE189" s="34"/>
      <c r="AR189" s="182" t="s">
        <v>200</v>
      </c>
      <c r="AT189" s="182" t="s">
        <v>151</v>
      </c>
      <c r="AU189" s="182" t="s">
        <v>156</v>
      </c>
      <c r="AY189" s="15" t="s">
        <v>146</v>
      </c>
      <c r="BE189" s="183">
        <f>IF(N189="základní",J189,0)</f>
        <v>0</v>
      </c>
      <c r="BF189" s="183">
        <f>IF(N189="snížená",J189,0)</f>
        <v>0</v>
      </c>
      <c r="BG189" s="183">
        <f>IF(N189="zákl. přenesená",J189,0)</f>
        <v>0</v>
      </c>
      <c r="BH189" s="183">
        <f>IF(N189="sníž. přenesená",J189,0)</f>
        <v>0</v>
      </c>
      <c r="BI189" s="183">
        <f>IF(N189="nulová",J189,0)</f>
        <v>0</v>
      </c>
      <c r="BJ189" s="15" t="s">
        <v>81</v>
      </c>
      <c r="BK189" s="183">
        <f>ROUND(I189*H189,2)</f>
        <v>0</v>
      </c>
      <c r="BL189" s="15" t="s">
        <v>201</v>
      </c>
      <c r="BM189" s="182" t="s">
        <v>291</v>
      </c>
    </row>
    <row r="190" s="2" customFormat="1">
      <c r="A190" s="34"/>
      <c r="B190" s="35"/>
      <c r="C190" s="34"/>
      <c r="D190" s="184" t="s">
        <v>159</v>
      </c>
      <c r="E190" s="34"/>
      <c r="F190" s="185" t="s">
        <v>290</v>
      </c>
      <c r="G190" s="34"/>
      <c r="H190" s="34"/>
      <c r="I190" s="186"/>
      <c r="J190" s="34"/>
      <c r="K190" s="34"/>
      <c r="L190" s="35"/>
      <c r="M190" s="187"/>
      <c r="N190" s="188"/>
      <c r="O190" s="73"/>
      <c r="P190" s="73"/>
      <c r="Q190" s="73"/>
      <c r="R190" s="73"/>
      <c r="S190" s="73"/>
      <c r="T190" s="74"/>
      <c r="U190" s="34"/>
      <c r="V190" s="34"/>
      <c r="W190" s="34"/>
      <c r="X190" s="34"/>
      <c r="Y190" s="34"/>
      <c r="Z190" s="34"/>
      <c r="AA190" s="34"/>
      <c r="AB190" s="34"/>
      <c r="AC190" s="34"/>
      <c r="AD190" s="34"/>
      <c r="AE190" s="34"/>
      <c r="AT190" s="15" t="s">
        <v>159</v>
      </c>
      <c r="AU190" s="15" t="s">
        <v>156</v>
      </c>
    </row>
    <row r="191" s="2" customFormat="1" ht="16.5" customHeight="1">
      <c r="A191" s="34"/>
      <c r="B191" s="168"/>
      <c r="C191" s="169" t="s">
        <v>292</v>
      </c>
      <c r="D191" s="169" t="s">
        <v>151</v>
      </c>
      <c r="E191" s="170" t="s">
        <v>293</v>
      </c>
      <c r="F191" s="171" t="s">
        <v>294</v>
      </c>
      <c r="G191" s="172" t="s">
        <v>199</v>
      </c>
      <c r="H191" s="173">
        <v>18</v>
      </c>
      <c r="I191" s="174"/>
      <c r="J191" s="175">
        <f>ROUND(I191*H191,2)</f>
        <v>0</v>
      </c>
      <c r="K191" s="176"/>
      <c r="L191" s="177"/>
      <c r="M191" s="178" t="s">
        <v>1</v>
      </c>
      <c r="N191" s="179" t="s">
        <v>38</v>
      </c>
      <c r="O191" s="73"/>
      <c r="P191" s="180">
        <f>O191*H191</f>
        <v>0</v>
      </c>
      <c r="Q191" s="180">
        <v>0</v>
      </c>
      <c r="R191" s="180">
        <f>Q191*H191</f>
        <v>0</v>
      </c>
      <c r="S191" s="180">
        <v>0</v>
      </c>
      <c r="T191" s="181">
        <f>S191*H191</f>
        <v>0</v>
      </c>
      <c r="U191" s="34"/>
      <c r="V191" s="34"/>
      <c r="W191" s="34"/>
      <c r="X191" s="34"/>
      <c r="Y191" s="34"/>
      <c r="Z191" s="34"/>
      <c r="AA191" s="34"/>
      <c r="AB191" s="34"/>
      <c r="AC191" s="34"/>
      <c r="AD191" s="34"/>
      <c r="AE191" s="34"/>
      <c r="AR191" s="182" t="s">
        <v>200</v>
      </c>
      <c r="AT191" s="182" t="s">
        <v>151</v>
      </c>
      <c r="AU191" s="182" t="s">
        <v>156</v>
      </c>
      <c r="AY191" s="15" t="s">
        <v>146</v>
      </c>
      <c r="BE191" s="183">
        <f>IF(N191="základní",J191,0)</f>
        <v>0</v>
      </c>
      <c r="BF191" s="183">
        <f>IF(N191="snížená",J191,0)</f>
        <v>0</v>
      </c>
      <c r="BG191" s="183">
        <f>IF(N191="zákl. přenesená",J191,0)</f>
        <v>0</v>
      </c>
      <c r="BH191" s="183">
        <f>IF(N191="sníž. přenesená",J191,0)</f>
        <v>0</v>
      </c>
      <c r="BI191" s="183">
        <f>IF(N191="nulová",J191,0)</f>
        <v>0</v>
      </c>
      <c r="BJ191" s="15" t="s">
        <v>81</v>
      </c>
      <c r="BK191" s="183">
        <f>ROUND(I191*H191,2)</f>
        <v>0</v>
      </c>
      <c r="BL191" s="15" t="s">
        <v>201</v>
      </c>
      <c r="BM191" s="182" t="s">
        <v>295</v>
      </c>
    </row>
    <row r="192" s="2" customFormat="1">
      <c r="A192" s="34"/>
      <c r="B192" s="35"/>
      <c r="C192" s="34"/>
      <c r="D192" s="184" t="s">
        <v>159</v>
      </c>
      <c r="E192" s="34"/>
      <c r="F192" s="185" t="s">
        <v>294</v>
      </c>
      <c r="G192" s="34"/>
      <c r="H192" s="34"/>
      <c r="I192" s="186"/>
      <c r="J192" s="34"/>
      <c r="K192" s="34"/>
      <c r="L192" s="35"/>
      <c r="M192" s="187"/>
      <c r="N192" s="188"/>
      <c r="O192" s="73"/>
      <c r="P192" s="73"/>
      <c r="Q192" s="73"/>
      <c r="R192" s="73"/>
      <c r="S192" s="73"/>
      <c r="T192" s="74"/>
      <c r="U192" s="34"/>
      <c r="V192" s="34"/>
      <c r="W192" s="34"/>
      <c r="X192" s="34"/>
      <c r="Y192" s="34"/>
      <c r="Z192" s="34"/>
      <c r="AA192" s="34"/>
      <c r="AB192" s="34"/>
      <c r="AC192" s="34"/>
      <c r="AD192" s="34"/>
      <c r="AE192" s="34"/>
      <c r="AT192" s="15" t="s">
        <v>159</v>
      </c>
      <c r="AU192" s="15" t="s">
        <v>156</v>
      </c>
    </row>
    <row r="193" s="2" customFormat="1" ht="16.5" customHeight="1">
      <c r="A193" s="34"/>
      <c r="B193" s="168"/>
      <c r="C193" s="169" t="s">
        <v>296</v>
      </c>
      <c r="D193" s="169" t="s">
        <v>151</v>
      </c>
      <c r="E193" s="170" t="s">
        <v>297</v>
      </c>
      <c r="F193" s="171" t="s">
        <v>298</v>
      </c>
      <c r="G193" s="172" t="s">
        <v>199</v>
      </c>
      <c r="H193" s="173">
        <v>24.600000000000001</v>
      </c>
      <c r="I193" s="174"/>
      <c r="J193" s="175">
        <f>ROUND(I193*H193,2)</f>
        <v>0</v>
      </c>
      <c r="K193" s="176"/>
      <c r="L193" s="177"/>
      <c r="M193" s="178" t="s">
        <v>1</v>
      </c>
      <c r="N193" s="179" t="s">
        <v>38</v>
      </c>
      <c r="O193" s="73"/>
      <c r="P193" s="180">
        <f>O193*H193</f>
        <v>0</v>
      </c>
      <c r="Q193" s="180">
        <v>0</v>
      </c>
      <c r="R193" s="180">
        <f>Q193*H193</f>
        <v>0</v>
      </c>
      <c r="S193" s="180">
        <v>0</v>
      </c>
      <c r="T193" s="181">
        <f>S193*H193</f>
        <v>0</v>
      </c>
      <c r="U193" s="34"/>
      <c r="V193" s="34"/>
      <c r="W193" s="34"/>
      <c r="X193" s="34"/>
      <c r="Y193" s="34"/>
      <c r="Z193" s="34"/>
      <c r="AA193" s="34"/>
      <c r="AB193" s="34"/>
      <c r="AC193" s="34"/>
      <c r="AD193" s="34"/>
      <c r="AE193" s="34"/>
      <c r="AR193" s="182" t="s">
        <v>200</v>
      </c>
      <c r="AT193" s="182" t="s">
        <v>151</v>
      </c>
      <c r="AU193" s="182" t="s">
        <v>156</v>
      </c>
      <c r="AY193" s="15" t="s">
        <v>146</v>
      </c>
      <c r="BE193" s="183">
        <f>IF(N193="základní",J193,0)</f>
        <v>0</v>
      </c>
      <c r="BF193" s="183">
        <f>IF(N193="snížená",J193,0)</f>
        <v>0</v>
      </c>
      <c r="BG193" s="183">
        <f>IF(N193="zákl. přenesená",J193,0)</f>
        <v>0</v>
      </c>
      <c r="BH193" s="183">
        <f>IF(N193="sníž. přenesená",J193,0)</f>
        <v>0</v>
      </c>
      <c r="BI193" s="183">
        <f>IF(N193="nulová",J193,0)</f>
        <v>0</v>
      </c>
      <c r="BJ193" s="15" t="s">
        <v>81</v>
      </c>
      <c r="BK193" s="183">
        <f>ROUND(I193*H193,2)</f>
        <v>0</v>
      </c>
      <c r="BL193" s="15" t="s">
        <v>201</v>
      </c>
      <c r="BM193" s="182" t="s">
        <v>299</v>
      </c>
    </row>
    <row r="194" s="2" customFormat="1">
      <c r="A194" s="34"/>
      <c r="B194" s="35"/>
      <c r="C194" s="34"/>
      <c r="D194" s="184" t="s">
        <v>159</v>
      </c>
      <c r="E194" s="34"/>
      <c r="F194" s="185" t="s">
        <v>298</v>
      </c>
      <c r="G194" s="34"/>
      <c r="H194" s="34"/>
      <c r="I194" s="186"/>
      <c r="J194" s="34"/>
      <c r="K194" s="34"/>
      <c r="L194" s="35"/>
      <c r="M194" s="187"/>
      <c r="N194" s="188"/>
      <c r="O194" s="73"/>
      <c r="P194" s="73"/>
      <c r="Q194" s="73"/>
      <c r="R194" s="73"/>
      <c r="S194" s="73"/>
      <c r="T194" s="74"/>
      <c r="U194" s="34"/>
      <c r="V194" s="34"/>
      <c r="W194" s="34"/>
      <c r="X194" s="34"/>
      <c r="Y194" s="34"/>
      <c r="Z194" s="34"/>
      <c r="AA194" s="34"/>
      <c r="AB194" s="34"/>
      <c r="AC194" s="34"/>
      <c r="AD194" s="34"/>
      <c r="AE194" s="34"/>
      <c r="AT194" s="15" t="s">
        <v>159</v>
      </c>
      <c r="AU194" s="15" t="s">
        <v>156</v>
      </c>
    </row>
    <row r="195" s="2" customFormat="1" ht="16.5" customHeight="1">
      <c r="A195" s="34"/>
      <c r="B195" s="168"/>
      <c r="C195" s="169" t="s">
        <v>300</v>
      </c>
      <c r="D195" s="169" t="s">
        <v>151</v>
      </c>
      <c r="E195" s="170" t="s">
        <v>301</v>
      </c>
      <c r="F195" s="171" t="s">
        <v>302</v>
      </c>
      <c r="G195" s="172" t="s">
        <v>199</v>
      </c>
      <c r="H195" s="173">
        <v>91.599999999999994</v>
      </c>
      <c r="I195" s="174"/>
      <c r="J195" s="175">
        <f>ROUND(I195*H195,2)</f>
        <v>0</v>
      </c>
      <c r="K195" s="176"/>
      <c r="L195" s="177"/>
      <c r="M195" s="178" t="s">
        <v>1</v>
      </c>
      <c r="N195" s="179" t="s">
        <v>38</v>
      </c>
      <c r="O195" s="73"/>
      <c r="P195" s="180">
        <f>O195*H195</f>
        <v>0</v>
      </c>
      <c r="Q195" s="180">
        <v>0</v>
      </c>
      <c r="R195" s="180">
        <f>Q195*H195</f>
        <v>0</v>
      </c>
      <c r="S195" s="180">
        <v>0</v>
      </c>
      <c r="T195" s="181">
        <f>S195*H195</f>
        <v>0</v>
      </c>
      <c r="U195" s="34"/>
      <c r="V195" s="34"/>
      <c r="W195" s="34"/>
      <c r="X195" s="34"/>
      <c r="Y195" s="34"/>
      <c r="Z195" s="34"/>
      <c r="AA195" s="34"/>
      <c r="AB195" s="34"/>
      <c r="AC195" s="34"/>
      <c r="AD195" s="34"/>
      <c r="AE195" s="34"/>
      <c r="AR195" s="182" t="s">
        <v>200</v>
      </c>
      <c r="AT195" s="182" t="s">
        <v>151</v>
      </c>
      <c r="AU195" s="182" t="s">
        <v>156</v>
      </c>
      <c r="AY195" s="15" t="s">
        <v>146</v>
      </c>
      <c r="BE195" s="183">
        <f>IF(N195="základní",J195,0)</f>
        <v>0</v>
      </c>
      <c r="BF195" s="183">
        <f>IF(N195="snížená",J195,0)</f>
        <v>0</v>
      </c>
      <c r="BG195" s="183">
        <f>IF(N195="zákl. přenesená",J195,0)</f>
        <v>0</v>
      </c>
      <c r="BH195" s="183">
        <f>IF(N195="sníž. přenesená",J195,0)</f>
        <v>0</v>
      </c>
      <c r="BI195" s="183">
        <f>IF(N195="nulová",J195,0)</f>
        <v>0</v>
      </c>
      <c r="BJ195" s="15" t="s">
        <v>81</v>
      </c>
      <c r="BK195" s="183">
        <f>ROUND(I195*H195,2)</f>
        <v>0</v>
      </c>
      <c r="BL195" s="15" t="s">
        <v>201</v>
      </c>
      <c r="BM195" s="182" t="s">
        <v>303</v>
      </c>
    </row>
    <row r="196" s="2" customFormat="1">
      <c r="A196" s="34"/>
      <c r="B196" s="35"/>
      <c r="C196" s="34"/>
      <c r="D196" s="184" t="s">
        <v>159</v>
      </c>
      <c r="E196" s="34"/>
      <c r="F196" s="185" t="s">
        <v>302</v>
      </c>
      <c r="G196" s="34"/>
      <c r="H196" s="34"/>
      <c r="I196" s="186"/>
      <c r="J196" s="34"/>
      <c r="K196" s="34"/>
      <c r="L196" s="35"/>
      <c r="M196" s="187"/>
      <c r="N196" s="188"/>
      <c r="O196" s="73"/>
      <c r="P196" s="73"/>
      <c r="Q196" s="73"/>
      <c r="R196" s="73"/>
      <c r="S196" s="73"/>
      <c r="T196" s="74"/>
      <c r="U196" s="34"/>
      <c r="V196" s="34"/>
      <c r="W196" s="34"/>
      <c r="X196" s="34"/>
      <c r="Y196" s="34"/>
      <c r="Z196" s="34"/>
      <c r="AA196" s="34"/>
      <c r="AB196" s="34"/>
      <c r="AC196" s="34"/>
      <c r="AD196" s="34"/>
      <c r="AE196" s="34"/>
      <c r="AT196" s="15" t="s">
        <v>159</v>
      </c>
      <c r="AU196" s="15" t="s">
        <v>156</v>
      </c>
    </row>
    <row r="197" s="2" customFormat="1" ht="16.5" customHeight="1">
      <c r="A197" s="34"/>
      <c r="B197" s="168"/>
      <c r="C197" s="169" t="s">
        <v>304</v>
      </c>
      <c r="D197" s="169" t="s">
        <v>151</v>
      </c>
      <c r="E197" s="170" t="s">
        <v>305</v>
      </c>
      <c r="F197" s="171" t="s">
        <v>306</v>
      </c>
      <c r="G197" s="172" t="s">
        <v>199</v>
      </c>
      <c r="H197" s="173">
        <v>5</v>
      </c>
      <c r="I197" s="174"/>
      <c r="J197" s="175">
        <f>ROUND(I197*H197,2)</f>
        <v>0</v>
      </c>
      <c r="K197" s="176"/>
      <c r="L197" s="177"/>
      <c r="M197" s="178" t="s">
        <v>1</v>
      </c>
      <c r="N197" s="179" t="s">
        <v>38</v>
      </c>
      <c r="O197" s="73"/>
      <c r="P197" s="180">
        <f>O197*H197</f>
        <v>0</v>
      </c>
      <c r="Q197" s="180">
        <v>0</v>
      </c>
      <c r="R197" s="180">
        <f>Q197*H197</f>
        <v>0</v>
      </c>
      <c r="S197" s="180">
        <v>0</v>
      </c>
      <c r="T197" s="181">
        <f>S197*H197</f>
        <v>0</v>
      </c>
      <c r="U197" s="34"/>
      <c r="V197" s="34"/>
      <c r="W197" s="34"/>
      <c r="X197" s="34"/>
      <c r="Y197" s="34"/>
      <c r="Z197" s="34"/>
      <c r="AA197" s="34"/>
      <c r="AB197" s="34"/>
      <c r="AC197" s="34"/>
      <c r="AD197" s="34"/>
      <c r="AE197" s="34"/>
      <c r="AR197" s="182" t="s">
        <v>200</v>
      </c>
      <c r="AT197" s="182" t="s">
        <v>151</v>
      </c>
      <c r="AU197" s="182" t="s">
        <v>156</v>
      </c>
      <c r="AY197" s="15" t="s">
        <v>146</v>
      </c>
      <c r="BE197" s="183">
        <f>IF(N197="základní",J197,0)</f>
        <v>0</v>
      </c>
      <c r="BF197" s="183">
        <f>IF(N197="snížená",J197,0)</f>
        <v>0</v>
      </c>
      <c r="BG197" s="183">
        <f>IF(N197="zákl. přenesená",J197,0)</f>
        <v>0</v>
      </c>
      <c r="BH197" s="183">
        <f>IF(N197="sníž. přenesená",J197,0)</f>
        <v>0</v>
      </c>
      <c r="BI197" s="183">
        <f>IF(N197="nulová",J197,0)</f>
        <v>0</v>
      </c>
      <c r="BJ197" s="15" t="s">
        <v>81</v>
      </c>
      <c r="BK197" s="183">
        <f>ROUND(I197*H197,2)</f>
        <v>0</v>
      </c>
      <c r="BL197" s="15" t="s">
        <v>201</v>
      </c>
      <c r="BM197" s="182" t="s">
        <v>307</v>
      </c>
    </row>
    <row r="198" s="2" customFormat="1">
      <c r="A198" s="34"/>
      <c r="B198" s="35"/>
      <c r="C198" s="34"/>
      <c r="D198" s="184" t="s">
        <v>159</v>
      </c>
      <c r="E198" s="34"/>
      <c r="F198" s="185" t="s">
        <v>306</v>
      </c>
      <c r="G198" s="34"/>
      <c r="H198" s="34"/>
      <c r="I198" s="186"/>
      <c r="J198" s="34"/>
      <c r="K198" s="34"/>
      <c r="L198" s="35"/>
      <c r="M198" s="187"/>
      <c r="N198" s="188"/>
      <c r="O198" s="73"/>
      <c r="P198" s="73"/>
      <c r="Q198" s="73"/>
      <c r="R198" s="73"/>
      <c r="S198" s="73"/>
      <c r="T198" s="74"/>
      <c r="U198" s="34"/>
      <c r="V198" s="34"/>
      <c r="W198" s="34"/>
      <c r="X198" s="34"/>
      <c r="Y198" s="34"/>
      <c r="Z198" s="34"/>
      <c r="AA198" s="34"/>
      <c r="AB198" s="34"/>
      <c r="AC198" s="34"/>
      <c r="AD198" s="34"/>
      <c r="AE198" s="34"/>
      <c r="AT198" s="15" t="s">
        <v>159</v>
      </c>
      <c r="AU198" s="15" t="s">
        <v>156</v>
      </c>
    </row>
    <row r="199" s="2" customFormat="1" ht="24.15" customHeight="1">
      <c r="A199" s="34"/>
      <c r="B199" s="168"/>
      <c r="C199" s="169" t="s">
        <v>308</v>
      </c>
      <c r="D199" s="169" t="s">
        <v>151</v>
      </c>
      <c r="E199" s="170" t="s">
        <v>212</v>
      </c>
      <c r="F199" s="171" t="s">
        <v>309</v>
      </c>
      <c r="G199" s="172" t="s">
        <v>154</v>
      </c>
      <c r="H199" s="173">
        <v>6</v>
      </c>
      <c r="I199" s="174"/>
      <c r="J199" s="175">
        <f>ROUND(I199*H199,2)</f>
        <v>0</v>
      </c>
      <c r="K199" s="176"/>
      <c r="L199" s="177"/>
      <c r="M199" s="178" t="s">
        <v>1</v>
      </c>
      <c r="N199" s="179" t="s">
        <v>38</v>
      </c>
      <c r="O199" s="73"/>
      <c r="P199" s="180">
        <f>O199*H199</f>
        <v>0</v>
      </c>
      <c r="Q199" s="180">
        <v>0</v>
      </c>
      <c r="R199" s="180">
        <f>Q199*H199</f>
        <v>0</v>
      </c>
      <c r="S199" s="180">
        <v>0</v>
      </c>
      <c r="T199" s="181">
        <f>S199*H199</f>
        <v>0</v>
      </c>
      <c r="U199" s="34"/>
      <c r="V199" s="34"/>
      <c r="W199" s="34"/>
      <c r="X199" s="34"/>
      <c r="Y199" s="34"/>
      <c r="Z199" s="34"/>
      <c r="AA199" s="34"/>
      <c r="AB199" s="34"/>
      <c r="AC199" s="34"/>
      <c r="AD199" s="34"/>
      <c r="AE199" s="34"/>
      <c r="AR199" s="182" t="s">
        <v>200</v>
      </c>
      <c r="AT199" s="182" t="s">
        <v>151</v>
      </c>
      <c r="AU199" s="182" t="s">
        <v>156</v>
      </c>
      <c r="AY199" s="15" t="s">
        <v>146</v>
      </c>
      <c r="BE199" s="183">
        <f>IF(N199="základní",J199,0)</f>
        <v>0</v>
      </c>
      <c r="BF199" s="183">
        <f>IF(N199="snížená",J199,0)</f>
        <v>0</v>
      </c>
      <c r="BG199" s="183">
        <f>IF(N199="zákl. přenesená",J199,0)</f>
        <v>0</v>
      </c>
      <c r="BH199" s="183">
        <f>IF(N199="sníž. přenesená",J199,0)</f>
        <v>0</v>
      </c>
      <c r="BI199" s="183">
        <f>IF(N199="nulová",J199,0)</f>
        <v>0</v>
      </c>
      <c r="BJ199" s="15" t="s">
        <v>81</v>
      </c>
      <c r="BK199" s="183">
        <f>ROUND(I199*H199,2)</f>
        <v>0</v>
      </c>
      <c r="BL199" s="15" t="s">
        <v>201</v>
      </c>
      <c r="BM199" s="182" t="s">
        <v>310</v>
      </c>
    </row>
    <row r="200" s="2" customFormat="1">
      <c r="A200" s="34"/>
      <c r="B200" s="35"/>
      <c r="C200" s="34"/>
      <c r="D200" s="184" t="s">
        <v>159</v>
      </c>
      <c r="E200" s="34"/>
      <c r="F200" s="185" t="s">
        <v>309</v>
      </c>
      <c r="G200" s="34"/>
      <c r="H200" s="34"/>
      <c r="I200" s="186"/>
      <c r="J200" s="34"/>
      <c r="K200" s="34"/>
      <c r="L200" s="35"/>
      <c r="M200" s="187"/>
      <c r="N200" s="188"/>
      <c r="O200" s="73"/>
      <c r="P200" s="73"/>
      <c r="Q200" s="73"/>
      <c r="R200" s="73"/>
      <c r="S200" s="73"/>
      <c r="T200" s="74"/>
      <c r="U200" s="34"/>
      <c r="V200" s="34"/>
      <c r="W200" s="34"/>
      <c r="X200" s="34"/>
      <c r="Y200" s="34"/>
      <c r="Z200" s="34"/>
      <c r="AA200" s="34"/>
      <c r="AB200" s="34"/>
      <c r="AC200" s="34"/>
      <c r="AD200" s="34"/>
      <c r="AE200" s="34"/>
      <c r="AT200" s="15" t="s">
        <v>159</v>
      </c>
      <c r="AU200" s="15" t="s">
        <v>156</v>
      </c>
    </row>
    <row r="201" s="2" customFormat="1" ht="24.15" customHeight="1">
      <c r="A201" s="34"/>
      <c r="B201" s="168"/>
      <c r="C201" s="169" t="s">
        <v>311</v>
      </c>
      <c r="D201" s="169" t="s">
        <v>151</v>
      </c>
      <c r="E201" s="170" t="s">
        <v>216</v>
      </c>
      <c r="F201" s="171" t="s">
        <v>312</v>
      </c>
      <c r="G201" s="172" t="s">
        <v>154</v>
      </c>
      <c r="H201" s="173">
        <v>12</v>
      </c>
      <c r="I201" s="174"/>
      <c r="J201" s="175">
        <f>ROUND(I201*H201,2)</f>
        <v>0</v>
      </c>
      <c r="K201" s="176"/>
      <c r="L201" s="177"/>
      <c r="M201" s="178" t="s">
        <v>1</v>
      </c>
      <c r="N201" s="179" t="s">
        <v>38</v>
      </c>
      <c r="O201" s="73"/>
      <c r="P201" s="180">
        <f>O201*H201</f>
        <v>0</v>
      </c>
      <c r="Q201" s="180">
        <v>0</v>
      </c>
      <c r="R201" s="180">
        <f>Q201*H201</f>
        <v>0</v>
      </c>
      <c r="S201" s="180">
        <v>0</v>
      </c>
      <c r="T201" s="181">
        <f>S201*H201</f>
        <v>0</v>
      </c>
      <c r="U201" s="34"/>
      <c r="V201" s="34"/>
      <c r="W201" s="34"/>
      <c r="X201" s="34"/>
      <c r="Y201" s="34"/>
      <c r="Z201" s="34"/>
      <c r="AA201" s="34"/>
      <c r="AB201" s="34"/>
      <c r="AC201" s="34"/>
      <c r="AD201" s="34"/>
      <c r="AE201" s="34"/>
      <c r="AR201" s="182" t="s">
        <v>200</v>
      </c>
      <c r="AT201" s="182" t="s">
        <v>151</v>
      </c>
      <c r="AU201" s="182" t="s">
        <v>156</v>
      </c>
      <c r="AY201" s="15" t="s">
        <v>146</v>
      </c>
      <c r="BE201" s="183">
        <f>IF(N201="základní",J201,0)</f>
        <v>0</v>
      </c>
      <c r="BF201" s="183">
        <f>IF(N201="snížená",J201,0)</f>
        <v>0</v>
      </c>
      <c r="BG201" s="183">
        <f>IF(N201="zákl. přenesená",J201,0)</f>
        <v>0</v>
      </c>
      <c r="BH201" s="183">
        <f>IF(N201="sníž. přenesená",J201,0)</f>
        <v>0</v>
      </c>
      <c r="BI201" s="183">
        <f>IF(N201="nulová",J201,0)</f>
        <v>0</v>
      </c>
      <c r="BJ201" s="15" t="s">
        <v>81</v>
      </c>
      <c r="BK201" s="183">
        <f>ROUND(I201*H201,2)</f>
        <v>0</v>
      </c>
      <c r="BL201" s="15" t="s">
        <v>201</v>
      </c>
      <c r="BM201" s="182" t="s">
        <v>313</v>
      </c>
    </row>
    <row r="202" s="2" customFormat="1">
      <c r="A202" s="34"/>
      <c r="B202" s="35"/>
      <c r="C202" s="34"/>
      <c r="D202" s="184" t="s">
        <v>159</v>
      </c>
      <c r="E202" s="34"/>
      <c r="F202" s="185" t="s">
        <v>312</v>
      </c>
      <c r="G202" s="34"/>
      <c r="H202" s="34"/>
      <c r="I202" s="186"/>
      <c r="J202" s="34"/>
      <c r="K202" s="34"/>
      <c r="L202" s="35"/>
      <c r="M202" s="187"/>
      <c r="N202" s="188"/>
      <c r="O202" s="73"/>
      <c r="P202" s="73"/>
      <c r="Q202" s="73"/>
      <c r="R202" s="73"/>
      <c r="S202" s="73"/>
      <c r="T202" s="74"/>
      <c r="U202" s="34"/>
      <c r="V202" s="34"/>
      <c r="W202" s="34"/>
      <c r="X202" s="34"/>
      <c r="Y202" s="34"/>
      <c r="Z202" s="34"/>
      <c r="AA202" s="34"/>
      <c r="AB202" s="34"/>
      <c r="AC202" s="34"/>
      <c r="AD202" s="34"/>
      <c r="AE202" s="34"/>
      <c r="AT202" s="15" t="s">
        <v>159</v>
      </c>
      <c r="AU202" s="15" t="s">
        <v>156</v>
      </c>
    </row>
    <row r="203" s="12" customFormat="1" ht="20.88" customHeight="1">
      <c r="A203" s="12"/>
      <c r="B203" s="155"/>
      <c r="C203" s="12"/>
      <c r="D203" s="156" t="s">
        <v>72</v>
      </c>
      <c r="E203" s="166" t="s">
        <v>314</v>
      </c>
      <c r="F203" s="166" t="s">
        <v>315</v>
      </c>
      <c r="G203" s="12"/>
      <c r="H203" s="12"/>
      <c r="I203" s="158"/>
      <c r="J203" s="167">
        <f>BK203</f>
        <v>0</v>
      </c>
      <c r="K203" s="12"/>
      <c r="L203" s="155"/>
      <c r="M203" s="160"/>
      <c r="N203" s="161"/>
      <c r="O203" s="161"/>
      <c r="P203" s="162">
        <f>SUM(P204:P205)</f>
        <v>0</v>
      </c>
      <c r="Q203" s="161"/>
      <c r="R203" s="162">
        <f>SUM(R204:R205)</f>
        <v>0</v>
      </c>
      <c r="S203" s="161"/>
      <c r="T203" s="163">
        <f>SUM(T204:T205)</f>
        <v>0</v>
      </c>
      <c r="U203" s="12"/>
      <c r="V203" s="12"/>
      <c r="W203" s="12"/>
      <c r="X203" s="12"/>
      <c r="Y203" s="12"/>
      <c r="Z203" s="12"/>
      <c r="AA203" s="12"/>
      <c r="AB203" s="12"/>
      <c r="AC203" s="12"/>
      <c r="AD203" s="12"/>
      <c r="AE203" s="12"/>
      <c r="AR203" s="156" t="s">
        <v>156</v>
      </c>
      <c r="AT203" s="164" t="s">
        <v>72</v>
      </c>
      <c r="AU203" s="164" t="s">
        <v>83</v>
      </c>
      <c r="AY203" s="156" t="s">
        <v>146</v>
      </c>
      <c r="BK203" s="165">
        <f>SUM(BK204:BK205)</f>
        <v>0</v>
      </c>
    </row>
    <row r="204" s="2" customFormat="1" ht="16.5" customHeight="1">
      <c r="A204" s="34"/>
      <c r="B204" s="168"/>
      <c r="C204" s="169" t="s">
        <v>316</v>
      </c>
      <c r="D204" s="169" t="s">
        <v>151</v>
      </c>
      <c r="E204" s="170" t="s">
        <v>317</v>
      </c>
      <c r="F204" s="171" t="s">
        <v>318</v>
      </c>
      <c r="G204" s="172" t="s">
        <v>199</v>
      </c>
      <c r="H204" s="173">
        <v>433</v>
      </c>
      <c r="I204" s="174"/>
      <c r="J204" s="175">
        <f>ROUND(I204*H204,2)</f>
        <v>0</v>
      </c>
      <c r="K204" s="176"/>
      <c r="L204" s="177"/>
      <c r="M204" s="178" t="s">
        <v>1</v>
      </c>
      <c r="N204" s="179" t="s">
        <v>38</v>
      </c>
      <c r="O204" s="73"/>
      <c r="P204" s="180">
        <f>O204*H204</f>
        <v>0</v>
      </c>
      <c r="Q204" s="180">
        <v>0</v>
      </c>
      <c r="R204" s="180">
        <f>Q204*H204</f>
        <v>0</v>
      </c>
      <c r="S204" s="180">
        <v>0</v>
      </c>
      <c r="T204" s="181">
        <f>S204*H204</f>
        <v>0</v>
      </c>
      <c r="U204" s="34"/>
      <c r="V204" s="34"/>
      <c r="W204" s="34"/>
      <c r="X204" s="34"/>
      <c r="Y204" s="34"/>
      <c r="Z204" s="34"/>
      <c r="AA204" s="34"/>
      <c r="AB204" s="34"/>
      <c r="AC204" s="34"/>
      <c r="AD204" s="34"/>
      <c r="AE204" s="34"/>
      <c r="AR204" s="182" t="s">
        <v>200</v>
      </c>
      <c r="AT204" s="182" t="s">
        <v>151</v>
      </c>
      <c r="AU204" s="182" t="s">
        <v>156</v>
      </c>
      <c r="AY204" s="15" t="s">
        <v>146</v>
      </c>
      <c r="BE204" s="183">
        <f>IF(N204="základní",J204,0)</f>
        <v>0</v>
      </c>
      <c r="BF204" s="183">
        <f>IF(N204="snížená",J204,0)</f>
        <v>0</v>
      </c>
      <c r="BG204" s="183">
        <f>IF(N204="zákl. přenesená",J204,0)</f>
        <v>0</v>
      </c>
      <c r="BH204" s="183">
        <f>IF(N204="sníž. přenesená",J204,0)</f>
        <v>0</v>
      </c>
      <c r="BI204" s="183">
        <f>IF(N204="nulová",J204,0)</f>
        <v>0</v>
      </c>
      <c r="BJ204" s="15" t="s">
        <v>81</v>
      </c>
      <c r="BK204" s="183">
        <f>ROUND(I204*H204,2)</f>
        <v>0</v>
      </c>
      <c r="BL204" s="15" t="s">
        <v>201</v>
      </c>
      <c r="BM204" s="182" t="s">
        <v>319</v>
      </c>
    </row>
    <row r="205" s="2" customFormat="1">
      <c r="A205" s="34"/>
      <c r="B205" s="35"/>
      <c r="C205" s="34"/>
      <c r="D205" s="184" t="s">
        <v>159</v>
      </c>
      <c r="E205" s="34"/>
      <c r="F205" s="185" t="s">
        <v>318</v>
      </c>
      <c r="G205" s="34"/>
      <c r="H205" s="34"/>
      <c r="I205" s="186"/>
      <c r="J205" s="34"/>
      <c r="K205" s="34"/>
      <c r="L205" s="35"/>
      <c r="M205" s="187"/>
      <c r="N205" s="188"/>
      <c r="O205" s="73"/>
      <c r="P205" s="73"/>
      <c r="Q205" s="73"/>
      <c r="R205" s="73"/>
      <c r="S205" s="73"/>
      <c r="T205" s="74"/>
      <c r="U205" s="34"/>
      <c r="V205" s="34"/>
      <c r="W205" s="34"/>
      <c r="X205" s="34"/>
      <c r="Y205" s="34"/>
      <c r="Z205" s="34"/>
      <c r="AA205" s="34"/>
      <c r="AB205" s="34"/>
      <c r="AC205" s="34"/>
      <c r="AD205" s="34"/>
      <c r="AE205" s="34"/>
      <c r="AT205" s="15" t="s">
        <v>159</v>
      </c>
      <c r="AU205" s="15" t="s">
        <v>156</v>
      </c>
    </row>
    <row r="206" s="12" customFormat="1" ht="22.8" customHeight="1">
      <c r="A206" s="12"/>
      <c r="B206" s="155"/>
      <c r="C206" s="12"/>
      <c r="D206" s="156" t="s">
        <v>72</v>
      </c>
      <c r="E206" s="166" t="s">
        <v>320</v>
      </c>
      <c r="F206" s="166" t="s">
        <v>321</v>
      </c>
      <c r="G206" s="12"/>
      <c r="H206" s="12"/>
      <c r="I206" s="158"/>
      <c r="J206" s="167">
        <f>BK206</f>
        <v>0</v>
      </c>
      <c r="K206" s="12"/>
      <c r="L206" s="155"/>
      <c r="M206" s="160"/>
      <c r="N206" s="161"/>
      <c r="O206" s="161"/>
      <c r="P206" s="162">
        <f>SUM(P207:P254)</f>
        <v>0</v>
      </c>
      <c r="Q206" s="161"/>
      <c r="R206" s="162">
        <f>SUM(R207:R254)</f>
        <v>0</v>
      </c>
      <c r="S206" s="161"/>
      <c r="T206" s="163">
        <f>SUM(T207:T254)</f>
        <v>20</v>
      </c>
      <c r="U206" s="12"/>
      <c r="V206" s="12"/>
      <c r="W206" s="12"/>
      <c r="X206" s="12"/>
      <c r="Y206" s="12"/>
      <c r="Z206" s="12"/>
      <c r="AA206" s="12"/>
      <c r="AB206" s="12"/>
      <c r="AC206" s="12"/>
      <c r="AD206" s="12"/>
      <c r="AE206" s="12"/>
      <c r="AR206" s="156" t="s">
        <v>156</v>
      </c>
      <c r="AT206" s="164" t="s">
        <v>72</v>
      </c>
      <c r="AU206" s="164" t="s">
        <v>81</v>
      </c>
      <c r="AY206" s="156" t="s">
        <v>146</v>
      </c>
      <c r="BK206" s="165">
        <f>SUM(BK207:BK254)</f>
        <v>0</v>
      </c>
    </row>
    <row r="207" s="2" customFormat="1" ht="16.5" customHeight="1">
      <c r="A207" s="34"/>
      <c r="B207" s="168"/>
      <c r="C207" s="189" t="s">
        <v>322</v>
      </c>
      <c r="D207" s="189" t="s">
        <v>181</v>
      </c>
      <c r="E207" s="190" t="s">
        <v>323</v>
      </c>
      <c r="F207" s="191" t="s">
        <v>324</v>
      </c>
      <c r="G207" s="192" t="s">
        <v>325</v>
      </c>
      <c r="H207" s="193">
        <v>23.600000000000001</v>
      </c>
      <c r="I207" s="194"/>
      <c r="J207" s="195">
        <f>ROUND(I207*H207,2)</f>
        <v>0</v>
      </c>
      <c r="K207" s="196"/>
      <c r="L207" s="35"/>
      <c r="M207" s="197" t="s">
        <v>1</v>
      </c>
      <c r="N207" s="198" t="s">
        <v>38</v>
      </c>
      <c r="O207" s="73"/>
      <c r="P207" s="180">
        <f>O207*H207</f>
        <v>0</v>
      </c>
      <c r="Q207" s="180">
        <v>0</v>
      </c>
      <c r="R207" s="180">
        <f>Q207*H207</f>
        <v>0</v>
      </c>
      <c r="S207" s="180">
        <v>0</v>
      </c>
      <c r="T207" s="181">
        <f>S207*H207</f>
        <v>0</v>
      </c>
      <c r="U207" s="34"/>
      <c r="V207" s="34"/>
      <c r="W207" s="34"/>
      <c r="X207" s="34"/>
      <c r="Y207" s="34"/>
      <c r="Z207" s="34"/>
      <c r="AA207" s="34"/>
      <c r="AB207" s="34"/>
      <c r="AC207" s="34"/>
      <c r="AD207" s="34"/>
      <c r="AE207" s="34"/>
      <c r="AR207" s="182" t="s">
        <v>201</v>
      </c>
      <c r="AT207" s="182" t="s">
        <v>181</v>
      </c>
      <c r="AU207" s="182" t="s">
        <v>83</v>
      </c>
      <c r="AY207" s="15" t="s">
        <v>146</v>
      </c>
      <c r="BE207" s="183">
        <f>IF(N207="základní",J207,0)</f>
        <v>0</v>
      </c>
      <c r="BF207" s="183">
        <f>IF(N207="snížená",J207,0)</f>
        <v>0</v>
      </c>
      <c r="BG207" s="183">
        <f>IF(N207="zákl. přenesená",J207,0)</f>
        <v>0</v>
      </c>
      <c r="BH207" s="183">
        <f>IF(N207="sníž. přenesená",J207,0)</f>
        <v>0</v>
      </c>
      <c r="BI207" s="183">
        <f>IF(N207="nulová",J207,0)</f>
        <v>0</v>
      </c>
      <c r="BJ207" s="15" t="s">
        <v>81</v>
      </c>
      <c r="BK207" s="183">
        <f>ROUND(I207*H207,2)</f>
        <v>0</v>
      </c>
      <c r="BL207" s="15" t="s">
        <v>201</v>
      </c>
      <c r="BM207" s="182" t="s">
        <v>326</v>
      </c>
    </row>
    <row r="208" s="2" customFormat="1">
      <c r="A208" s="34"/>
      <c r="B208" s="35"/>
      <c r="C208" s="34"/>
      <c r="D208" s="184" t="s">
        <v>159</v>
      </c>
      <c r="E208" s="34"/>
      <c r="F208" s="185" t="s">
        <v>327</v>
      </c>
      <c r="G208" s="34"/>
      <c r="H208" s="34"/>
      <c r="I208" s="186"/>
      <c r="J208" s="34"/>
      <c r="K208" s="34"/>
      <c r="L208" s="35"/>
      <c r="M208" s="187"/>
      <c r="N208" s="188"/>
      <c r="O208" s="73"/>
      <c r="P208" s="73"/>
      <c r="Q208" s="73"/>
      <c r="R208" s="73"/>
      <c r="S208" s="73"/>
      <c r="T208" s="74"/>
      <c r="U208" s="34"/>
      <c r="V208" s="34"/>
      <c r="W208" s="34"/>
      <c r="X208" s="34"/>
      <c r="Y208" s="34"/>
      <c r="Z208" s="34"/>
      <c r="AA208" s="34"/>
      <c r="AB208" s="34"/>
      <c r="AC208" s="34"/>
      <c r="AD208" s="34"/>
      <c r="AE208" s="34"/>
      <c r="AT208" s="15" t="s">
        <v>159</v>
      </c>
      <c r="AU208" s="15" t="s">
        <v>83</v>
      </c>
    </row>
    <row r="209" s="2" customFormat="1" ht="16.5" customHeight="1">
      <c r="A209" s="34"/>
      <c r="B209" s="168"/>
      <c r="C209" s="189" t="s">
        <v>328</v>
      </c>
      <c r="D209" s="189" t="s">
        <v>181</v>
      </c>
      <c r="E209" s="190" t="s">
        <v>329</v>
      </c>
      <c r="F209" s="191" t="s">
        <v>330</v>
      </c>
      <c r="G209" s="192" t="s">
        <v>325</v>
      </c>
      <c r="H209" s="193">
        <v>23.600000000000001</v>
      </c>
      <c r="I209" s="194"/>
      <c r="J209" s="195">
        <f>ROUND(I209*H209,2)</f>
        <v>0</v>
      </c>
      <c r="K209" s="196"/>
      <c r="L209" s="35"/>
      <c r="M209" s="197" t="s">
        <v>1</v>
      </c>
      <c r="N209" s="198" t="s">
        <v>38</v>
      </c>
      <c r="O209" s="73"/>
      <c r="P209" s="180">
        <f>O209*H209</f>
        <v>0</v>
      </c>
      <c r="Q209" s="180">
        <v>0</v>
      </c>
      <c r="R209" s="180">
        <f>Q209*H209</f>
        <v>0</v>
      </c>
      <c r="S209" s="180">
        <v>0</v>
      </c>
      <c r="T209" s="181">
        <f>S209*H209</f>
        <v>0</v>
      </c>
      <c r="U209" s="34"/>
      <c r="V209" s="34"/>
      <c r="W209" s="34"/>
      <c r="X209" s="34"/>
      <c r="Y209" s="34"/>
      <c r="Z209" s="34"/>
      <c r="AA209" s="34"/>
      <c r="AB209" s="34"/>
      <c r="AC209" s="34"/>
      <c r="AD209" s="34"/>
      <c r="AE209" s="34"/>
      <c r="AR209" s="182" t="s">
        <v>201</v>
      </c>
      <c r="AT209" s="182" t="s">
        <v>181</v>
      </c>
      <c r="AU209" s="182" t="s">
        <v>83</v>
      </c>
      <c r="AY209" s="15" t="s">
        <v>146</v>
      </c>
      <c r="BE209" s="183">
        <f>IF(N209="základní",J209,0)</f>
        <v>0</v>
      </c>
      <c r="BF209" s="183">
        <f>IF(N209="snížená",J209,0)</f>
        <v>0</v>
      </c>
      <c r="BG209" s="183">
        <f>IF(N209="zákl. přenesená",J209,0)</f>
        <v>0</v>
      </c>
      <c r="BH209" s="183">
        <f>IF(N209="sníž. přenesená",J209,0)</f>
        <v>0</v>
      </c>
      <c r="BI209" s="183">
        <f>IF(N209="nulová",J209,0)</f>
        <v>0</v>
      </c>
      <c r="BJ209" s="15" t="s">
        <v>81</v>
      </c>
      <c r="BK209" s="183">
        <f>ROUND(I209*H209,2)</f>
        <v>0</v>
      </c>
      <c r="BL209" s="15" t="s">
        <v>201</v>
      </c>
      <c r="BM209" s="182" t="s">
        <v>331</v>
      </c>
    </row>
    <row r="210" s="2" customFormat="1">
      <c r="A210" s="34"/>
      <c r="B210" s="35"/>
      <c r="C210" s="34"/>
      <c r="D210" s="184" t="s">
        <v>159</v>
      </c>
      <c r="E210" s="34"/>
      <c r="F210" s="185" t="s">
        <v>332</v>
      </c>
      <c r="G210" s="34"/>
      <c r="H210" s="34"/>
      <c r="I210" s="186"/>
      <c r="J210" s="34"/>
      <c r="K210" s="34"/>
      <c r="L210" s="35"/>
      <c r="M210" s="187"/>
      <c r="N210" s="188"/>
      <c r="O210" s="73"/>
      <c r="P210" s="73"/>
      <c r="Q210" s="73"/>
      <c r="R210" s="73"/>
      <c r="S210" s="73"/>
      <c r="T210" s="74"/>
      <c r="U210" s="34"/>
      <c r="V210" s="34"/>
      <c r="W210" s="34"/>
      <c r="X210" s="34"/>
      <c r="Y210" s="34"/>
      <c r="Z210" s="34"/>
      <c r="AA210" s="34"/>
      <c r="AB210" s="34"/>
      <c r="AC210" s="34"/>
      <c r="AD210" s="34"/>
      <c r="AE210" s="34"/>
      <c r="AT210" s="15" t="s">
        <v>159</v>
      </c>
      <c r="AU210" s="15" t="s">
        <v>83</v>
      </c>
    </row>
    <row r="211" s="2" customFormat="1" ht="24.15" customHeight="1">
      <c r="A211" s="34"/>
      <c r="B211" s="168"/>
      <c r="C211" s="189" t="s">
        <v>333</v>
      </c>
      <c r="D211" s="189" t="s">
        <v>181</v>
      </c>
      <c r="E211" s="190" t="s">
        <v>334</v>
      </c>
      <c r="F211" s="191" t="s">
        <v>335</v>
      </c>
      <c r="G211" s="192" t="s">
        <v>336</v>
      </c>
      <c r="H211" s="193">
        <v>58</v>
      </c>
      <c r="I211" s="194"/>
      <c r="J211" s="195">
        <f>ROUND(I211*H211,2)</f>
        <v>0</v>
      </c>
      <c r="K211" s="196"/>
      <c r="L211" s="35"/>
      <c r="M211" s="197" t="s">
        <v>1</v>
      </c>
      <c r="N211" s="198" t="s">
        <v>38</v>
      </c>
      <c r="O211" s="73"/>
      <c r="P211" s="180">
        <f>O211*H211</f>
        <v>0</v>
      </c>
      <c r="Q211" s="180">
        <v>0</v>
      </c>
      <c r="R211" s="180">
        <f>Q211*H211</f>
        <v>0</v>
      </c>
      <c r="S211" s="180">
        <v>0</v>
      </c>
      <c r="T211" s="181">
        <f>S211*H211</f>
        <v>0</v>
      </c>
      <c r="U211" s="34"/>
      <c r="V211" s="34"/>
      <c r="W211" s="34"/>
      <c r="X211" s="34"/>
      <c r="Y211" s="34"/>
      <c r="Z211" s="34"/>
      <c r="AA211" s="34"/>
      <c r="AB211" s="34"/>
      <c r="AC211" s="34"/>
      <c r="AD211" s="34"/>
      <c r="AE211" s="34"/>
      <c r="AR211" s="182" t="s">
        <v>337</v>
      </c>
      <c r="AT211" s="182" t="s">
        <v>181</v>
      </c>
      <c r="AU211" s="182" t="s">
        <v>83</v>
      </c>
      <c r="AY211" s="15" t="s">
        <v>146</v>
      </c>
      <c r="BE211" s="183">
        <f>IF(N211="základní",J211,0)</f>
        <v>0</v>
      </c>
      <c r="BF211" s="183">
        <f>IF(N211="snížená",J211,0)</f>
        <v>0</v>
      </c>
      <c r="BG211" s="183">
        <f>IF(N211="zákl. přenesená",J211,0)</f>
        <v>0</v>
      </c>
      <c r="BH211" s="183">
        <f>IF(N211="sníž. přenesená",J211,0)</f>
        <v>0</v>
      </c>
      <c r="BI211" s="183">
        <f>IF(N211="nulová",J211,0)</f>
        <v>0</v>
      </c>
      <c r="BJ211" s="15" t="s">
        <v>81</v>
      </c>
      <c r="BK211" s="183">
        <f>ROUND(I211*H211,2)</f>
        <v>0</v>
      </c>
      <c r="BL211" s="15" t="s">
        <v>337</v>
      </c>
      <c r="BM211" s="182" t="s">
        <v>338</v>
      </c>
    </row>
    <row r="212" s="2" customFormat="1">
      <c r="A212" s="34"/>
      <c r="B212" s="35"/>
      <c r="C212" s="34"/>
      <c r="D212" s="184" t="s">
        <v>159</v>
      </c>
      <c r="E212" s="34"/>
      <c r="F212" s="185" t="s">
        <v>339</v>
      </c>
      <c r="G212" s="34"/>
      <c r="H212" s="34"/>
      <c r="I212" s="186"/>
      <c r="J212" s="34"/>
      <c r="K212" s="34"/>
      <c r="L212" s="35"/>
      <c r="M212" s="187"/>
      <c r="N212" s="188"/>
      <c r="O212" s="73"/>
      <c r="P212" s="73"/>
      <c r="Q212" s="73"/>
      <c r="R212" s="73"/>
      <c r="S212" s="73"/>
      <c r="T212" s="74"/>
      <c r="U212" s="34"/>
      <c r="V212" s="34"/>
      <c r="W212" s="34"/>
      <c r="X212" s="34"/>
      <c r="Y212" s="34"/>
      <c r="Z212" s="34"/>
      <c r="AA212" s="34"/>
      <c r="AB212" s="34"/>
      <c r="AC212" s="34"/>
      <c r="AD212" s="34"/>
      <c r="AE212" s="34"/>
      <c r="AT212" s="15" t="s">
        <v>159</v>
      </c>
      <c r="AU212" s="15" t="s">
        <v>83</v>
      </c>
    </row>
    <row r="213" s="2" customFormat="1" ht="16.5" customHeight="1">
      <c r="A213" s="34"/>
      <c r="B213" s="168"/>
      <c r="C213" s="189" t="s">
        <v>340</v>
      </c>
      <c r="D213" s="189" t="s">
        <v>181</v>
      </c>
      <c r="E213" s="190" t="s">
        <v>341</v>
      </c>
      <c r="F213" s="191" t="s">
        <v>342</v>
      </c>
      <c r="G213" s="192" t="s">
        <v>343</v>
      </c>
      <c r="H213" s="193">
        <v>2</v>
      </c>
      <c r="I213" s="194"/>
      <c r="J213" s="195">
        <f>ROUND(I213*H213,2)</f>
        <v>0</v>
      </c>
      <c r="K213" s="196"/>
      <c r="L213" s="35"/>
      <c r="M213" s="197" t="s">
        <v>1</v>
      </c>
      <c r="N213" s="198" t="s">
        <v>38</v>
      </c>
      <c r="O213" s="73"/>
      <c r="P213" s="180">
        <f>O213*H213</f>
        <v>0</v>
      </c>
      <c r="Q213" s="180">
        <v>0</v>
      </c>
      <c r="R213" s="180">
        <f>Q213*H213</f>
        <v>0</v>
      </c>
      <c r="S213" s="180">
        <v>0</v>
      </c>
      <c r="T213" s="181">
        <f>S213*H213</f>
        <v>0</v>
      </c>
      <c r="U213" s="34"/>
      <c r="V213" s="34"/>
      <c r="W213" s="34"/>
      <c r="X213" s="34"/>
      <c r="Y213" s="34"/>
      <c r="Z213" s="34"/>
      <c r="AA213" s="34"/>
      <c r="AB213" s="34"/>
      <c r="AC213" s="34"/>
      <c r="AD213" s="34"/>
      <c r="AE213" s="34"/>
      <c r="AR213" s="182" t="s">
        <v>201</v>
      </c>
      <c r="AT213" s="182" t="s">
        <v>181</v>
      </c>
      <c r="AU213" s="182" t="s">
        <v>83</v>
      </c>
      <c r="AY213" s="15" t="s">
        <v>146</v>
      </c>
      <c r="BE213" s="183">
        <f>IF(N213="základní",J213,0)</f>
        <v>0</v>
      </c>
      <c r="BF213" s="183">
        <f>IF(N213="snížená",J213,0)</f>
        <v>0</v>
      </c>
      <c r="BG213" s="183">
        <f>IF(N213="zákl. přenesená",J213,0)</f>
        <v>0</v>
      </c>
      <c r="BH213" s="183">
        <f>IF(N213="sníž. přenesená",J213,0)</f>
        <v>0</v>
      </c>
      <c r="BI213" s="183">
        <f>IF(N213="nulová",J213,0)</f>
        <v>0</v>
      </c>
      <c r="BJ213" s="15" t="s">
        <v>81</v>
      </c>
      <c r="BK213" s="183">
        <f>ROUND(I213*H213,2)</f>
        <v>0</v>
      </c>
      <c r="BL213" s="15" t="s">
        <v>201</v>
      </c>
      <c r="BM213" s="182" t="s">
        <v>344</v>
      </c>
    </row>
    <row r="214" s="2" customFormat="1">
      <c r="A214" s="34"/>
      <c r="B214" s="35"/>
      <c r="C214" s="34"/>
      <c r="D214" s="184" t="s">
        <v>159</v>
      </c>
      <c r="E214" s="34"/>
      <c r="F214" s="185" t="s">
        <v>342</v>
      </c>
      <c r="G214" s="34"/>
      <c r="H214" s="34"/>
      <c r="I214" s="186"/>
      <c r="J214" s="34"/>
      <c r="K214" s="34"/>
      <c r="L214" s="35"/>
      <c r="M214" s="187"/>
      <c r="N214" s="188"/>
      <c r="O214" s="73"/>
      <c r="P214" s="73"/>
      <c r="Q214" s="73"/>
      <c r="R214" s="73"/>
      <c r="S214" s="73"/>
      <c r="T214" s="74"/>
      <c r="U214" s="34"/>
      <c r="V214" s="34"/>
      <c r="W214" s="34"/>
      <c r="X214" s="34"/>
      <c r="Y214" s="34"/>
      <c r="Z214" s="34"/>
      <c r="AA214" s="34"/>
      <c r="AB214" s="34"/>
      <c r="AC214" s="34"/>
      <c r="AD214" s="34"/>
      <c r="AE214" s="34"/>
      <c r="AT214" s="15" t="s">
        <v>159</v>
      </c>
      <c r="AU214" s="15" t="s">
        <v>83</v>
      </c>
    </row>
    <row r="215" s="2" customFormat="1" ht="16.5" customHeight="1">
      <c r="A215" s="34"/>
      <c r="B215" s="168"/>
      <c r="C215" s="189" t="s">
        <v>345</v>
      </c>
      <c r="D215" s="189" t="s">
        <v>181</v>
      </c>
      <c r="E215" s="190" t="s">
        <v>346</v>
      </c>
      <c r="F215" s="191" t="s">
        <v>347</v>
      </c>
      <c r="G215" s="192" t="s">
        <v>336</v>
      </c>
      <c r="H215" s="193">
        <v>12</v>
      </c>
      <c r="I215" s="194"/>
      <c r="J215" s="195">
        <f>ROUND(I215*H215,2)</f>
        <v>0</v>
      </c>
      <c r="K215" s="196"/>
      <c r="L215" s="35"/>
      <c r="M215" s="197" t="s">
        <v>1</v>
      </c>
      <c r="N215" s="198" t="s">
        <v>38</v>
      </c>
      <c r="O215" s="73"/>
      <c r="P215" s="180">
        <f>O215*H215</f>
        <v>0</v>
      </c>
      <c r="Q215" s="180">
        <v>0</v>
      </c>
      <c r="R215" s="180">
        <f>Q215*H215</f>
        <v>0</v>
      </c>
      <c r="S215" s="180">
        <v>0</v>
      </c>
      <c r="T215" s="181">
        <f>S215*H215</f>
        <v>0</v>
      </c>
      <c r="U215" s="34"/>
      <c r="V215" s="34"/>
      <c r="W215" s="34"/>
      <c r="X215" s="34"/>
      <c r="Y215" s="34"/>
      <c r="Z215" s="34"/>
      <c r="AA215" s="34"/>
      <c r="AB215" s="34"/>
      <c r="AC215" s="34"/>
      <c r="AD215" s="34"/>
      <c r="AE215" s="34"/>
      <c r="AR215" s="182" t="s">
        <v>201</v>
      </c>
      <c r="AT215" s="182" t="s">
        <v>181</v>
      </c>
      <c r="AU215" s="182" t="s">
        <v>83</v>
      </c>
      <c r="AY215" s="15" t="s">
        <v>146</v>
      </c>
      <c r="BE215" s="183">
        <f>IF(N215="základní",J215,0)</f>
        <v>0</v>
      </c>
      <c r="BF215" s="183">
        <f>IF(N215="snížená",J215,0)</f>
        <v>0</v>
      </c>
      <c r="BG215" s="183">
        <f>IF(N215="zákl. přenesená",J215,0)</f>
        <v>0</v>
      </c>
      <c r="BH215" s="183">
        <f>IF(N215="sníž. přenesená",J215,0)</f>
        <v>0</v>
      </c>
      <c r="BI215" s="183">
        <f>IF(N215="nulová",J215,0)</f>
        <v>0</v>
      </c>
      <c r="BJ215" s="15" t="s">
        <v>81</v>
      </c>
      <c r="BK215" s="183">
        <f>ROUND(I215*H215,2)</f>
        <v>0</v>
      </c>
      <c r="BL215" s="15" t="s">
        <v>201</v>
      </c>
      <c r="BM215" s="182" t="s">
        <v>348</v>
      </c>
    </row>
    <row r="216" s="2" customFormat="1">
      <c r="A216" s="34"/>
      <c r="B216" s="35"/>
      <c r="C216" s="34"/>
      <c r="D216" s="184" t="s">
        <v>159</v>
      </c>
      <c r="E216" s="34"/>
      <c r="F216" s="185" t="s">
        <v>349</v>
      </c>
      <c r="G216" s="34"/>
      <c r="H216" s="34"/>
      <c r="I216" s="186"/>
      <c r="J216" s="34"/>
      <c r="K216" s="34"/>
      <c r="L216" s="35"/>
      <c r="M216" s="187"/>
      <c r="N216" s="188"/>
      <c r="O216" s="73"/>
      <c r="P216" s="73"/>
      <c r="Q216" s="73"/>
      <c r="R216" s="73"/>
      <c r="S216" s="73"/>
      <c r="T216" s="74"/>
      <c r="U216" s="34"/>
      <c r="V216" s="34"/>
      <c r="W216" s="34"/>
      <c r="X216" s="34"/>
      <c r="Y216" s="34"/>
      <c r="Z216" s="34"/>
      <c r="AA216" s="34"/>
      <c r="AB216" s="34"/>
      <c r="AC216" s="34"/>
      <c r="AD216" s="34"/>
      <c r="AE216" s="34"/>
      <c r="AT216" s="15" t="s">
        <v>159</v>
      </c>
      <c r="AU216" s="15" t="s">
        <v>83</v>
      </c>
    </row>
    <row r="217" s="2" customFormat="1" ht="16.5" customHeight="1">
      <c r="A217" s="34"/>
      <c r="B217" s="168"/>
      <c r="C217" s="189" t="s">
        <v>350</v>
      </c>
      <c r="D217" s="189" t="s">
        <v>181</v>
      </c>
      <c r="E217" s="190" t="s">
        <v>351</v>
      </c>
      <c r="F217" s="191" t="s">
        <v>352</v>
      </c>
      <c r="G217" s="192" t="s">
        <v>336</v>
      </c>
      <c r="H217" s="193">
        <v>18</v>
      </c>
      <c r="I217" s="194"/>
      <c r="J217" s="195">
        <f>ROUND(I217*H217,2)</f>
        <v>0</v>
      </c>
      <c r="K217" s="196"/>
      <c r="L217" s="35"/>
      <c r="M217" s="197" t="s">
        <v>1</v>
      </c>
      <c r="N217" s="198" t="s">
        <v>38</v>
      </c>
      <c r="O217" s="73"/>
      <c r="P217" s="180">
        <f>O217*H217</f>
        <v>0</v>
      </c>
      <c r="Q217" s="180">
        <v>0</v>
      </c>
      <c r="R217" s="180">
        <f>Q217*H217</f>
        <v>0</v>
      </c>
      <c r="S217" s="180">
        <v>0</v>
      </c>
      <c r="T217" s="181">
        <f>S217*H217</f>
        <v>0</v>
      </c>
      <c r="U217" s="34"/>
      <c r="V217" s="34"/>
      <c r="W217" s="34"/>
      <c r="X217" s="34"/>
      <c r="Y217" s="34"/>
      <c r="Z217" s="34"/>
      <c r="AA217" s="34"/>
      <c r="AB217" s="34"/>
      <c r="AC217" s="34"/>
      <c r="AD217" s="34"/>
      <c r="AE217" s="34"/>
      <c r="AR217" s="182" t="s">
        <v>201</v>
      </c>
      <c r="AT217" s="182" t="s">
        <v>181</v>
      </c>
      <c r="AU217" s="182" t="s">
        <v>83</v>
      </c>
      <c r="AY217" s="15" t="s">
        <v>146</v>
      </c>
      <c r="BE217" s="183">
        <f>IF(N217="základní",J217,0)</f>
        <v>0</v>
      </c>
      <c r="BF217" s="183">
        <f>IF(N217="snížená",J217,0)</f>
        <v>0</v>
      </c>
      <c r="BG217" s="183">
        <f>IF(N217="zákl. přenesená",J217,0)</f>
        <v>0</v>
      </c>
      <c r="BH217" s="183">
        <f>IF(N217="sníž. přenesená",J217,0)</f>
        <v>0</v>
      </c>
      <c r="BI217" s="183">
        <f>IF(N217="nulová",J217,0)</f>
        <v>0</v>
      </c>
      <c r="BJ217" s="15" t="s">
        <v>81</v>
      </c>
      <c r="BK217" s="183">
        <f>ROUND(I217*H217,2)</f>
        <v>0</v>
      </c>
      <c r="BL217" s="15" t="s">
        <v>201</v>
      </c>
      <c r="BM217" s="182" t="s">
        <v>353</v>
      </c>
    </row>
    <row r="218" s="2" customFormat="1">
      <c r="A218" s="34"/>
      <c r="B218" s="35"/>
      <c r="C218" s="34"/>
      <c r="D218" s="184" t="s">
        <v>159</v>
      </c>
      <c r="E218" s="34"/>
      <c r="F218" s="185" t="s">
        <v>352</v>
      </c>
      <c r="G218" s="34"/>
      <c r="H218" s="34"/>
      <c r="I218" s="186"/>
      <c r="J218" s="34"/>
      <c r="K218" s="34"/>
      <c r="L218" s="35"/>
      <c r="M218" s="187"/>
      <c r="N218" s="188"/>
      <c r="O218" s="73"/>
      <c r="P218" s="73"/>
      <c r="Q218" s="73"/>
      <c r="R218" s="73"/>
      <c r="S218" s="73"/>
      <c r="T218" s="74"/>
      <c r="U218" s="34"/>
      <c r="V218" s="34"/>
      <c r="W218" s="34"/>
      <c r="X218" s="34"/>
      <c r="Y218" s="34"/>
      <c r="Z218" s="34"/>
      <c r="AA218" s="34"/>
      <c r="AB218" s="34"/>
      <c r="AC218" s="34"/>
      <c r="AD218" s="34"/>
      <c r="AE218" s="34"/>
      <c r="AT218" s="15" t="s">
        <v>159</v>
      </c>
      <c r="AU218" s="15" t="s">
        <v>83</v>
      </c>
    </row>
    <row r="219" s="2" customFormat="1" ht="33" customHeight="1">
      <c r="A219" s="34"/>
      <c r="B219" s="168"/>
      <c r="C219" s="189" t="s">
        <v>354</v>
      </c>
      <c r="D219" s="189" t="s">
        <v>181</v>
      </c>
      <c r="E219" s="190" t="s">
        <v>355</v>
      </c>
      <c r="F219" s="191" t="s">
        <v>356</v>
      </c>
      <c r="G219" s="192" t="s">
        <v>336</v>
      </c>
      <c r="H219" s="193">
        <v>15</v>
      </c>
      <c r="I219" s="194"/>
      <c r="J219" s="195">
        <f>ROUND(I219*H219,2)</f>
        <v>0</v>
      </c>
      <c r="K219" s="196"/>
      <c r="L219" s="35"/>
      <c r="M219" s="197" t="s">
        <v>1</v>
      </c>
      <c r="N219" s="198" t="s">
        <v>38</v>
      </c>
      <c r="O219" s="73"/>
      <c r="P219" s="180">
        <f>O219*H219</f>
        <v>0</v>
      </c>
      <c r="Q219" s="180">
        <v>0</v>
      </c>
      <c r="R219" s="180">
        <f>Q219*H219</f>
        <v>0</v>
      </c>
      <c r="S219" s="180">
        <v>0</v>
      </c>
      <c r="T219" s="181">
        <f>S219*H219</f>
        <v>0</v>
      </c>
      <c r="U219" s="34"/>
      <c r="V219" s="34"/>
      <c r="W219" s="34"/>
      <c r="X219" s="34"/>
      <c r="Y219" s="34"/>
      <c r="Z219" s="34"/>
      <c r="AA219" s="34"/>
      <c r="AB219" s="34"/>
      <c r="AC219" s="34"/>
      <c r="AD219" s="34"/>
      <c r="AE219" s="34"/>
      <c r="AR219" s="182" t="s">
        <v>201</v>
      </c>
      <c r="AT219" s="182" t="s">
        <v>181</v>
      </c>
      <c r="AU219" s="182" t="s">
        <v>83</v>
      </c>
      <c r="AY219" s="15" t="s">
        <v>146</v>
      </c>
      <c r="BE219" s="183">
        <f>IF(N219="základní",J219,0)</f>
        <v>0</v>
      </c>
      <c r="BF219" s="183">
        <f>IF(N219="snížená",J219,0)</f>
        <v>0</v>
      </c>
      <c r="BG219" s="183">
        <f>IF(N219="zákl. přenesená",J219,0)</f>
        <v>0</v>
      </c>
      <c r="BH219" s="183">
        <f>IF(N219="sníž. přenesená",J219,0)</f>
        <v>0</v>
      </c>
      <c r="BI219" s="183">
        <f>IF(N219="nulová",J219,0)</f>
        <v>0</v>
      </c>
      <c r="BJ219" s="15" t="s">
        <v>81</v>
      </c>
      <c r="BK219" s="183">
        <f>ROUND(I219*H219,2)</f>
        <v>0</v>
      </c>
      <c r="BL219" s="15" t="s">
        <v>201</v>
      </c>
      <c r="BM219" s="182" t="s">
        <v>357</v>
      </c>
    </row>
    <row r="220" s="2" customFormat="1">
      <c r="A220" s="34"/>
      <c r="B220" s="35"/>
      <c r="C220" s="34"/>
      <c r="D220" s="184" t="s">
        <v>159</v>
      </c>
      <c r="E220" s="34"/>
      <c r="F220" s="185" t="s">
        <v>358</v>
      </c>
      <c r="G220" s="34"/>
      <c r="H220" s="34"/>
      <c r="I220" s="186"/>
      <c r="J220" s="34"/>
      <c r="K220" s="34"/>
      <c r="L220" s="35"/>
      <c r="M220" s="187"/>
      <c r="N220" s="188"/>
      <c r="O220" s="73"/>
      <c r="P220" s="73"/>
      <c r="Q220" s="73"/>
      <c r="R220" s="73"/>
      <c r="S220" s="73"/>
      <c r="T220" s="74"/>
      <c r="U220" s="34"/>
      <c r="V220" s="34"/>
      <c r="W220" s="34"/>
      <c r="X220" s="34"/>
      <c r="Y220" s="34"/>
      <c r="Z220" s="34"/>
      <c r="AA220" s="34"/>
      <c r="AB220" s="34"/>
      <c r="AC220" s="34"/>
      <c r="AD220" s="34"/>
      <c r="AE220" s="34"/>
      <c r="AT220" s="15" t="s">
        <v>159</v>
      </c>
      <c r="AU220" s="15" t="s">
        <v>83</v>
      </c>
    </row>
    <row r="221" s="2" customFormat="1" ht="24.15" customHeight="1">
      <c r="A221" s="34"/>
      <c r="B221" s="168"/>
      <c r="C221" s="189" t="s">
        <v>359</v>
      </c>
      <c r="D221" s="189" t="s">
        <v>181</v>
      </c>
      <c r="E221" s="190" t="s">
        <v>360</v>
      </c>
      <c r="F221" s="191" t="s">
        <v>361</v>
      </c>
      <c r="G221" s="192" t="s">
        <v>336</v>
      </c>
      <c r="H221" s="193">
        <v>11</v>
      </c>
      <c r="I221" s="194"/>
      <c r="J221" s="195">
        <f>ROUND(I221*H221,2)</f>
        <v>0</v>
      </c>
      <c r="K221" s="196"/>
      <c r="L221" s="35"/>
      <c r="M221" s="197" t="s">
        <v>1</v>
      </c>
      <c r="N221" s="198" t="s">
        <v>38</v>
      </c>
      <c r="O221" s="73"/>
      <c r="P221" s="180">
        <f>O221*H221</f>
        <v>0</v>
      </c>
      <c r="Q221" s="180">
        <v>0</v>
      </c>
      <c r="R221" s="180">
        <f>Q221*H221</f>
        <v>0</v>
      </c>
      <c r="S221" s="180">
        <v>0</v>
      </c>
      <c r="T221" s="181">
        <f>S221*H221</f>
        <v>0</v>
      </c>
      <c r="U221" s="34"/>
      <c r="V221" s="34"/>
      <c r="W221" s="34"/>
      <c r="X221" s="34"/>
      <c r="Y221" s="34"/>
      <c r="Z221" s="34"/>
      <c r="AA221" s="34"/>
      <c r="AB221" s="34"/>
      <c r="AC221" s="34"/>
      <c r="AD221" s="34"/>
      <c r="AE221" s="34"/>
      <c r="AR221" s="182" t="s">
        <v>201</v>
      </c>
      <c r="AT221" s="182" t="s">
        <v>181</v>
      </c>
      <c r="AU221" s="182" t="s">
        <v>83</v>
      </c>
      <c r="AY221" s="15" t="s">
        <v>146</v>
      </c>
      <c r="BE221" s="183">
        <f>IF(N221="základní",J221,0)</f>
        <v>0</v>
      </c>
      <c r="BF221" s="183">
        <f>IF(N221="snížená",J221,0)</f>
        <v>0</v>
      </c>
      <c r="BG221" s="183">
        <f>IF(N221="zákl. přenesená",J221,0)</f>
        <v>0</v>
      </c>
      <c r="BH221" s="183">
        <f>IF(N221="sníž. přenesená",J221,0)</f>
        <v>0</v>
      </c>
      <c r="BI221" s="183">
        <f>IF(N221="nulová",J221,0)</f>
        <v>0</v>
      </c>
      <c r="BJ221" s="15" t="s">
        <v>81</v>
      </c>
      <c r="BK221" s="183">
        <f>ROUND(I221*H221,2)</f>
        <v>0</v>
      </c>
      <c r="BL221" s="15" t="s">
        <v>201</v>
      </c>
      <c r="BM221" s="182" t="s">
        <v>362</v>
      </c>
    </row>
    <row r="222" s="2" customFormat="1">
      <c r="A222" s="34"/>
      <c r="B222" s="35"/>
      <c r="C222" s="34"/>
      <c r="D222" s="184" t="s">
        <v>159</v>
      </c>
      <c r="E222" s="34"/>
      <c r="F222" s="185" t="s">
        <v>363</v>
      </c>
      <c r="G222" s="34"/>
      <c r="H222" s="34"/>
      <c r="I222" s="186"/>
      <c r="J222" s="34"/>
      <c r="K222" s="34"/>
      <c r="L222" s="35"/>
      <c r="M222" s="187"/>
      <c r="N222" s="188"/>
      <c r="O222" s="73"/>
      <c r="P222" s="73"/>
      <c r="Q222" s="73"/>
      <c r="R222" s="73"/>
      <c r="S222" s="73"/>
      <c r="T222" s="74"/>
      <c r="U222" s="34"/>
      <c r="V222" s="34"/>
      <c r="W222" s="34"/>
      <c r="X222" s="34"/>
      <c r="Y222" s="34"/>
      <c r="Z222" s="34"/>
      <c r="AA222" s="34"/>
      <c r="AB222" s="34"/>
      <c r="AC222" s="34"/>
      <c r="AD222" s="34"/>
      <c r="AE222" s="34"/>
      <c r="AT222" s="15" t="s">
        <v>159</v>
      </c>
      <c r="AU222" s="15" t="s">
        <v>83</v>
      </c>
    </row>
    <row r="223" s="2" customFormat="1" ht="16.5" customHeight="1">
      <c r="A223" s="34"/>
      <c r="B223" s="168"/>
      <c r="C223" s="189" t="s">
        <v>364</v>
      </c>
      <c r="D223" s="189" t="s">
        <v>181</v>
      </c>
      <c r="E223" s="190" t="s">
        <v>365</v>
      </c>
      <c r="F223" s="191" t="s">
        <v>366</v>
      </c>
      <c r="G223" s="192" t="s">
        <v>336</v>
      </c>
      <c r="H223" s="193">
        <v>6</v>
      </c>
      <c r="I223" s="194"/>
      <c r="J223" s="195">
        <f>ROUND(I223*H223,2)</f>
        <v>0</v>
      </c>
      <c r="K223" s="196"/>
      <c r="L223" s="35"/>
      <c r="M223" s="197" t="s">
        <v>1</v>
      </c>
      <c r="N223" s="198" t="s">
        <v>38</v>
      </c>
      <c r="O223" s="73"/>
      <c r="P223" s="180">
        <f>O223*H223</f>
        <v>0</v>
      </c>
      <c r="Q223" s="180">
        <v>0</v>
      </c>
      <c r="R223" s="180">
        <f>Q223*H223</f>
        <v>0</v>
      </c>
      <c r="S223" s="180">
        <v>0</v>
      </c>
      <c r="T223" s="181">
        <f>S223*H223</f>
        <v>0</v>
      </c>
      <c r="U223" s="34"/>
      <c r="V223" s="34"/>
      <c r="W223" s="34"/>
      <c r="X223" s="34"/>
      <c r="Y223" s="34"/>
      <c r="Z223" s="34"/>
      <c r="AA223" s="34"/>
      <c r="AB223" s="34"/>
      <c r="AC223" s="34"/>
      <c r="AD223" s="34"/>
      <c r="AE223" s="34"/>
      <c r="AR223" s="182" t="s">
        <v>201</v>
      </c>
      <c r="AT223" s="182" t="s">
        <v>181</v>
      </c>
      <c r="AU223" s="182" t="s">
        <v>83</v>
      </c>
      <c r="AY223" s="15" t="s">
        <v>146</v>
      </c>
      <c r="BE223" s="183">
        <f>IF(N223="základní",J223,0)</f>
        <v>0</v>
      </c>
      <c r="BF223" s="183">
        <f>IF(N223="snížená",J223,0)</f>
        <v>0</v>
      </c>
      <c r="BG223" s="183">
        <f>IF(N223="zákl. přenesená",J223,0)</f>
        <v>0</v>
      </c>
      <c r="BH223" s="183">
        <f>IF(N223="sníž. přenesená",J223,0)</f>
        <v>0</v>
      </c>
      <c r="BI223" s="183">
        <f>IF(N223="nulová",J223,0)</f>
        <v>0</v>
      </c>
      <c r="BJ223" s="15" t="s">
        <v>81</v>
      </c>
      <c r="BK223" s="183">
        <f>ROUND(I223*H223,2)</f>
        <v>0</v>
      </c>
      <c r="BL223" s="15" t="s">
        <v>201</v>
      </c>
      <c r="BM223" s="182" t="s">
        <v>367</v>
      </c>
    </row>
    <row r="224" s="2" customFormat="1">
      <c r="A224" s="34"/>
      <c r="B224" s="35"/>
      <c r="C224" s="34"/>
      <c r="D224" s="184" t="s">
        <v>159</v>
      </c>
      <c r="E224" s="34"/>
      <c r="F224" s="185" t="s">
        <v>366</v>
      </c>
      <c r="G224" s="34"/>
      <c r="H224" s="34"/>
      <c r="I224" s="186"/>
      <c r="J224" s="34"/>
      <c r="K224" s="34"/>
      <c r="L224" s="35"/>
      <c r="M224" s="187"/>
      <c r="N224" s="188"/>
      <c r="O224" s="73"/>
      <c r="P224" s="73"/>
      <c r="Q224" s="73"/>
      <c r="R224" s="73"/>
      <c r="S224" s="73"/>
      <c r="T224" s="74"/>
      <c r="U224" s="34"/>
      <c r="V224" s="34"/>
      <c r="W224" s="34"/>
      <c r="X224" s="34"/>
      <c r="Y224" s="34"/>
      <c r="Z224" s="34"/>
      <c r="AA224" s="34"/>
      <c r="AB224" s="34"/>
      <c r="AC224" s="34"/>
      <c r="AD224" s="34"/>
      <c r="AE224" s="34"/>
      <c r="AT224" s="15" t="s">
        <v>159</v>
      </c>
      <c r="AU224" s="15" t="s">
        <v>83</v>
      </c>
    </row>
    <row r="225" s="2" customFormat="1" ht="24.15" customHeight="1">
      <c r="A225" s="34"/>
      <c r="B225" s="168"/>
      <c r="C225" s="189" t="s">
        <v>368</v>
      </c>
      <c r="D225" s="189" t="s">
        <v>181</v>
      </c>
      <c r="E225" s="190" t="s">
        <v>369</v>
      </c>
      <c r="F225" s="191" t="s">
        <v>370</v>
      </c>
      <c r="G225" s="192" t="s">
        <v>336</v>
      </c>
      <c r="H225" s="193">
        <v>14</v>
      </c>
      <c r="I225" s="194"/>
      <c r="J225" s="195">
        <f>ROUND(I225*H225,2)</f>
        <v>0</v>
      </c>
      <c r="K225" s="196"/>
      <c r="L225" s="35"/>
      <c r="M225" s="197" t="s">
        <v>1</v>
      </c>
      <c r="N225" s="198" t="s">
        <v>38</v>
      </c>
      <c r="O225" s="73"/>
      <c r="P225" s="180">
        <f>O225*H225</f>
        <v>0</v>
      </c>
      <c r="Q225" s="180">
        <v>0</v>
      </c>
      <c r="R225" s="180">
        <f>Q225*H225</f>
        <v>0</v>
      </c>
      <c r="S225" s="180">
        <v>0</v>
      </c>
      <c r="T225" s="181">
        <f>S225*H225</f>
        <v>0</v>
      </c>
      <c r="U225" s="34"/>
      <c r="V225" s="34"/>
      <c r="W225" s="34"/>
      <c r="X225" s="34"/>
      <c r="Y225" s="34"/>
      <c r="Z225" s="34"/>
      <c r="AA225" s="34"/>
      <c r="AB225" s="34"/>
      <c r="AC225" s="34"/>
      <c r="AD225" s="34"/>
      <c r="AE225" s="34"/>
      <c r="AR225" s="182" t="s">
        <v>201</v>
      </c>
      <c r="AT225" s="182" t="s">
        <v>181</v>
      </c>
      <c r="AU225" s="182" t="s">
        <v>83</v>
      </c>
      <c r="AY225" s="15" t="s">
        <v>146</v>
      </c>
      <c r="BE225" s="183">
        <f>IF(N225="základní",J225,0)</f>
        <v>0</v>
      </c>
      <c r="BF225" s="183">
        <f>IF(N225="snížená",J225,0)</f>
        <v>0</v>
      </c>
      <c r="BG225" s="183">
        <f>IF(N225="zákl. přenesená",J225,0)</f>
        <v>0</v>
      </c>
      <c r="BH225" s="183">
        <f>IF(N225="sníž. přenesená",J225,0)</f>
        <v>0</v>
      </c>
      <c r="BI225" s="183">
        <f>IF(N225="nulová",J225,0)</f>
        <v>0</v>
      </c>
      <c r="BJ225" s="15" t="s">
        <v>81</v>
      </c>
      <c r="BK225" s="183">
        <f>ROUND(I225*H225,2)</f>
        <v>0</v>
      </c>
      <c r="BL225" s="15" t="s">
        <v>201</v>
      </c>
      <c r="BM225" s="182" t="s">
        <v>371</v>
      </c>
    </row>
    <row r="226" s="2" customFormat="1">
      <c r="A226" s="34"/>
      <c r="B226" s="35"/>
      <c r="C226" s="34"/>
      <c r="D226" s="184" t="s">
        <v>159</v>
      </c>
      <c r="E226" s="34"/>
      <c r="F226" s="185" t="s">
        <v>372</v>
      </c>
      <c r="G226" s="34"/>
      <c r="H226" s="34"/>
      <c r="I226" s="186"/>
      <c r="J226" s="34"/>
      <c r="K226" s="34"/>
      <c r="L226" s="35"/>
      <c r="M226" s="187"/>
      <c r="N226" s="188"/>
      <c r="O226" s="73"/>
      <c r="P226" s="73"/>
      <c r="Q226" s="73"/>
      <c r="R226" s="73"/>
      <c r="S226" s="73"/>
      <c r="T226" s="74"/>
      <c r="U226" s="34"/>
      <c r="V226" s="34"/>
      <c r="W226" s="34"/>
      <c r="X226" s="34"/>
      <c r="Y226" s="34"/>
      <c r="Z226" s="34"/>
      <c r="AA226" s="34"/>
      <c r="AB226" s="34"/>
      <c r="AC226" s="34"/>
      <c r="AD226" s="34"/>
      <c r="AE226" s="34"/>
      <c r="AT226" s="15" t="s">
        <v>159</v>
      </c>
      <c r="AU226" s="15" t="s">
        <v>83</v>
      </c>
    </row>
    <row r="227" s="2" customFormat="1" ht="16.5" customHeight="1">
      <c r="A227" s="34"/>
      <c r="B227" s="168"/>
      <c r="C227" s="189" t="s">
        <v>373</v>
      </c>
      <c r="D227" s="189" t="s">
        <v>181</v>
      </c>
      <c r="E227" s="190" t="s">
        <v>374</v>
      </c>
      <c r="F227" s="191" t="s">
        <v>375</v>
      </c>
      <c r="G227" s="192" t="s">
        <v>206</v>
      </c>
      <c r="H227" s="193">
        <v>1</v>
      </c>
      <c r="I227" s="194"/>
      <c r="J227" s="195">
        <f>ROUND(I227*H227,2)</f>
        <v>0</v>
      </c>
      <c r="K227" s="196"/>
      <c r="L227" s="35"/>
      <c r="M227" s="197" t="s">
        <v>1</v>
      </c>
      <c r="N227" s="198" t="s">
        <v>38</v>
      </c>
      <c r="O227" s="73"/>
      <c r="P227" s="180">
        <f>O227*H227</f>
        <v>0</v>
      </c>
      <c r="Q227" s="180">
        <v>0</v>
      </c>
      <c r="R227" s="180">
        <f>Q227*H227</f>
        <v>0</v>
      </c>
      <c r="S227" s="180">
        <v>0</v>
      </c>
      <c r="T227" s="181">
        <f>S227*H227</f>
        <v>0</v>
      </c>
      <c r="U227" s="34"/>
      <c r="V227" s="34"/>
      <c r="W227" s="34"/>
      <c r="X227" s="34"/>
      <c r="Y227" s="34"/>
      <c r="Z227" s="34"/>
      <c r="AA227" s="34"/>
      <c r="AB227" s="34"/>
      <c r="AC227" s="34"/>
      <c r="AD227" s="34"/>
      <c r="AE227" s="34"/>
      <c r="AR227" s="182" t="s">
        <v>157</v>
      </c>
      <c r="AT227" s="182" t="s">
        <v>181</v>
      </c>
      <c r="AU227" s="182" t="s">
        <v>83</v>
      </c>
      <c r="AY227" s="15" t="s">
        <v>146</v>
      </c>
      <c r="BE227" s="183">
        <f>IF(N227="základní",J227,0)</f>
        <v>0</v>
      </c>
      <c r="BF227" s="183">
        <f>IF(N227="snížená",J227,0)</f>
        <v>0</v>
      </c>
      <c r="BG227" s="183">
        <f>IF(N227="zákl. přenesená",J227,0)</f>
        <v>0</v>
      </c>
      <c r="BH227" s="183">
        <f>IF(N227="sníž. přenesená",J227,0)</f>
        <v>0</v>
      </c>
      <c r="BI227" s="183">
        <f>IF(N227="nulová",J227,0)</f>
        <v>0</v>
      </c>
      <c r="BJ227" s="15" t="s">
        <v>81</v>
      </c>
      <c r="BK227" s="183">
        <f>ROUND(I227*H227,2)</f>
        <v>0</v>
      </c>
      <c r="BL227" s="15" t="s">
        <v>157</v>
      </c>
      <c r="BM227" s="182" t="s">
        <v>376</v>
      </c>
    </row>
    <row r="228" s="2" customFormat="1">
      <c r="A228" s="34"/>
      <c r="B228" s="35"/>
      <c r="C228" s="34"/>
      <c r="D228" s="184" t="s">
        <v>159</v>
      </c>
      <c r="E228" s="34"/>
      <c r="F228" s="185" t="s">
        <v>375</v>
      </c>
      <c r="G228" s="34"/>
      <c r="H228" s="34"/>
      <c r="I228" s="186"/>
      <c r="J228" s="34"/>
      <c r="K228" s="34"/>
      <c r="L228" s="35"/>
      <c r="M228" s="187"/>
      <c r="N228" s="188"/>
      <c r="O228" s="73"/>
      <c r="P228" s="73"/>
      <c r="Q228" s="73"/>
      <c r="R228" s="73"/>
      <c r="S228" s="73"/>
      <c r="T228" s="74"/>
      <c r="U228" s="34"/>
      <c r="V228" s="34"/>
      <c r="W228" s="34"/>
      <c r="X228" s="34"/>
      <c r="Y228" s="34"/>
      <c r="Z228" s="34"/>
      <c r="AA228" s="34"/>
      <c r="AB228" s="34"/>
      <c r="AC228" s="34"/>
      <c r="AD228" s="34"/>
      <c r="AE228" s="34"/>
      <c r="AT228" s="15" t="s">
        <v>159</v>
      </c>
      <c r="AU228" s="15" t="s">
        <v>83</v>
      </c>
    </row>
    <row r="229" s="2" customFormat="1" ht="16.5" customHeight="1">
      <c r="A229" s="34"/>
      <c r="B229" s="168"/>
      <c r="C229" s="189" t="s">
        <v>377</v>
      </c>
      <c r="D229" s="189" t="s">
        <v>181</v>
      </c>
      <c r="E229" s="190" t="s">
        <v>378</v>
      </c>
      <c r="F229" s="191" t="s">
        <v>379</v>
      </c>
      <c r="G229" s="192" t="s">
        <v>336</v>
      </c>
      <c r="H229" s="193">
        <v>6</v>
      </c>
      <c r="I229" s="194"/>
      <c r="J229" s="195">
        <f>ROUND(I229*H229,2)</f>
        <v>0</v>
      </c>
      <c r="K229" s="196"/>
      <c r="L229" s="35"/>
      <c r="M229" s="197" t="s">
        <v>1</v>
      </c>
      <c r="N229" s="198" t="s">
        <v>38</v>
      </c>
      <c r="O229" s="73"/>
      <c r="P229" s="180">
        <f>O229*H229</f>
        <v>0</v>
      </c>
      <c r="Q229" s="180">
        <v>0</v>
      </c>
      <c r="R229" s="180">
        <f>Q229*H229</f>
        <v>0</v>
      </c>
      <c r="S229" s="180">
        <v>0</v>
      </c>
      <c r="T229" s="181">
        <f>S229*H229</f>
        <v>0</v>
      </c>
      <c r="U229" s="34"/>
      <c r="V229" s="34"/>
      <c r="W229" s="34"/>
      <c r="X229" s="34"/>
      <c r="Y229" s="34"/>
      <c r="Z229" s="34"/>
      <c r="AA229" s="34"/>
      <c r="AB229" s="34"/>
      <c r="AC229" s="34"/>
      <c r="AD229" s="34"/>
      <c r="AE229" s="34"/>
      <c r="AR229" s="182" t="s">
        <v>201</v>
      </c>
      <c r="AT229" s="182" t="s">
        <v>181</v>
      </c>
      <c r="AU229" s="182" t="s">
        <v>83</v>
      </c>
      <c r="AY229" s="15" t="s">
        <v>146</v>
      </c>
      <c r="BE229" s="183">
        <f>IF(N229="základní",J229,0)</f>
        <v>0</v>
      </c>
      <c r="BF229" s="183">
        <f>IF(N229="snížená",J229,0)</f>
        <v>0</v>
      </c>
      <c r="BG229" s="183">
        <f>IF(N229="zákl. přenesená",J229,0)</f>
        <v>0</v>
      </c>
      <c r="BH229" s="183">
        <f>IF(N229="sníž. přenesená",J229,0)</f>
        <v>0</v>
      </c>
      <c r="BI229" s="183">
        <f>IF(N229="nulová",J229,0)</f>
        <v>0</v>
      </c>
      <c r="BJ229" s="15" t="s">
        <v>81</v>
      </c>
      <c r="BK229" s="183">
        <f>ROUND(I229*H229,2)</f>
        <v>0</v>
      </c>
      <c r="BL229" s="15" t="s">
        <v>201</v>
      </c>
      <c r="BM229" s="182" t="s">
        <v>380</v>
      </c>
    </row>
    <row r="230" s="2" customFormat="1">
      <c r="A230" s="34"/>
      <c r="B230" s="35"/>
      <c r="C230" s="34"/>
      <c r="D230" s="184" t="s">
        <v>159</v>
      </c>
      <c r="E230" s="34"/>
      <c r="F230" s="185" t="s">
        <v>379</v>
      </c>
      <c r="G230" s="34"/>
      <c r="H230" s="34"/>
      <c r="I230" s="186"/>
      <c r="J230" s="34"/>
      <c r="K230" s="34"/>
      <c r="L230" s="35"/>
      <c r="M230" s="187"/>
      <c r="N230" s="188"/>
      <c r="O230" s="73"/>
      <c r="P230" s="73"/>
      <c r="Q230" s="73"/>
      <c r="R230" s="73"/>
      <c r="S230" s="73"/>
      <c r="T230" s="74"/>
      <c r="U230" s="34"/>
      <c r="V230" s="34"/>
      <c r="W230" s="34"/>
      <c r="X230" s="34"/>
      <c r="Y230" s="34"/>
      <c r="Z230" s="34"/>
      <c r="AA230" s="34"/>
      <c r="AB230" s="34"/>
      <c r="AC230" s="34"/>
      <c r="AD230" s="34"/>
      <c r="AE230" s="34"/>
      <c r="AT230" s="15" t="s">
        <v>159</v>
      </c>
      <c r="AU230" s="15" t="s">
        <v>83</v>
      </c>
    </row>
    <row r="231" s="2" customFormat="1" ht="16.5" customHeight="1">
      <c r="A231" s="34"/>
      <c r="B231" s="168"/>
      <c r="C231" s="189" t="s">
        <v>381</v>
      </c>
      <c r="D231" s="189" t="s">
        <v>181</v>
      </c>
      <c r="E231" s="190" t="s">
        <v>382</v>
      </c>
      <c r="F231" s="191" t="s">
        <v>383</v>
      </c>
      <c r="G231" s="192" t="s">
        <v>336</v>
      </c>
      <c r="H231" s="193">
        <v>2</v>
      </c>
      <c r="I231" s="194"/>
      <c r="J231" s="195">
        <f>ROUND(I231*H231,2)</f>
        <v>0</v>
      </c>
      <c r="K231" s="196"/>
      <c r="L231" s="35"/>
      <c r="M231" s="197" t="s">
        <v>1</v>
      </c>
      <c r="N231" s="198" t="s">
        <v>38</v>
      </c>
      <c r="O231" s="73"/>
      <c r="P231" s="180">
        <f>O231*H231</f>
        <v>0</v>
      </c>
      <c r="Q231" s="180">
        <v>0</v>
      </c>
      <c r="R231" s="180">
        <f>Q231*H231</f>
        <v>0</v>
      </c>
      <c r="S231" s="180">
        <v>0</v>
      </c>
      <c r="T231" s="181">
        <f>S231*H231</f>
        <v>0</v>
      </c>
      <c r="U231" s="34"/>
      <c r="V231" s="34"/>
      <c r="W231" s="34"/>
      <c r="X231" s="34"/>
      <c r="Y231" s="34"/>
      <c r="Z231" s="34"/>
      <c r="AA231" s="34"/>
      <c r="AB231" s="34"/>
      <c r="AC231" s="34"/>
      <c r="AD231" s="34"/>
      <c r="AE231" s="34"/>
      <c r="AR231" s="182" t="s">
        <v>201</v>
      </c>
      <c r="AT231" s="182" t="s">
        <v>181</v>
      </c>
      <c r="AU231" s="182" t="s">
        <v>83</v>
      </c>
      <c r="AY231" s="15" t="s">
        <v>146</v>
      </c>
      <c r="BE231" s="183">
        <f>IF(N231="základní",J231,0)</f>
        <v>0</v>
      </c>
      <c r="BF231" s="183">
        <f>IF(N231="snížená",J231,0)</f>
        <v>0</v>
      </c>
      <c r="BG231" s="183">
        <f>IF(N231="zákl. přenesená",J231,0)</f>
        <v>0</v>
      </c>
      <c r="BH231" s="183">
        <f>IF(N231="sníž. přenesená",J231,0)</f>
        <v>0</v>
      </c>
      <c r="BI231" s="183">
        <f>IF(N231="nulová",J231,0)</f>
        <v>0</v>
      </c>
      <c r="BJ231" s="15" t="s">
        <v>81</v>
      </c>
      <c r="BK231" s="183">
        <f>ROUND(I231*H231,2)</f>
        <v>0</v>
      </c>
      <c r="BL231" s="15" t="s">
        <v>201</v>
      </c>
      <c r="BM231" s="182" t="s">
        <v>384</v>
      </c>
    </row>
    <row r="232" s="2" customFormat="1">
      <c r="A232" s="34"/>
      <c r="B232" s="35"/>
      <c r="C232" s="34"/>
      <c r="D232" s="184" t="s">
        <v>159</v>
      </c>
      <c r="E232" s="34"/>
      <c r="F232" s="185" t="s">
        <v>383</v>
      </c>
      <c r="G232" s="34"/>
      <c r="H232" s="34"/>
      <c r="I232" s="186"/>
      <c r="J232" s="34"/>
      <c r="K232" s="34"/>
      <c r="L232" s="35"/>
      <c r="M232" s="187"/>
      <c r="N232" s="188"/>
      <c r="O232" s="73"/>
      <c r="P232" s="73"/>
      <c r="Q232" s="73"/>
      <c r="R232" s="73"/>
      <c r="S232" s="73"/>
      <c r="T232" s="74"/>
      <c r="U232" s="34"/>
      <c r="V232" s="34"/>
      <c r="W232" s="34"/>
      <c r="X232" s="34"/>
      <c r="Y232" s="34"/>
      <c r="Z232" s="34"/>
      <c r="AA232" s="34"/>
      <c r="AB232" s="34"/>
      <c r="AC232" s="34"/>
      <c r="AD232" s="34"/>
      <c r="AE232" s="34"/>
      <c r="AT232" s="15" t="s">
        <v>159</v>
      </c>
      <c r="AU232" s="15" t="s">
        <v>83</v>
      </c>
    </row>
    <row r="233" s="2" customFormat="1" ht="24.15" customHeight="1">
      <c r="A233" s="34"/>
      <c r="B233" s="168"/>
      <c r="C233" s="189" t="s">
        <v>385</v>
      </c>
      <c r="D233" s="189" t="s">
        <v>181</v>
      </c>
      <c r="E233" s="190" t="s">
        <v>386</v>
      </c>
      <c r="F233" s="191" t="s">
        <v>387</v>
      </c>
      <c r="G233" s="192" t="s">
        <v>336</v>
      </c>
      <c r="H233" s="193">
        <v>12</v>
      </c>
      <c r="I233" s="194"/>
      <c r="J233" s="195">
        <f>ROUND(I233*H233,2)</f>
        <v>0</v>
      </c>
      <c r="K233" s="196"/>
      <c r="L233" s="35"/>
      <c r="M233" s="197" t="s">
        <v>1</v>
      </c>
      <c r="N233" s="198" t="s">
        <v>38</v>
      </c>
      <c r="O233" s="73"/>
      <c r="P233" s="180">
        <f>O233*H233</f>
        <v>0</v>
      </c>
      <c r="Q233" s="180">
        <v>0</v>
      </c>
      <c r="R233" s="180">
        <f>Q233*H233</f>
        <v>0</v>
      </c>
      <c r="S233" s="180">
        <v>0</v>
      </c>
      <c r="T233" s="181">
        <f>S233*H233</f>
        <v>0</v>
      </c>
      <c r="U233" s="34"/>
      <c r="V233" s="34"/>
      <c r="W233" s="34"/>
      <c r="X233" s="34"/>
      <c r="Y233" s="34"/>
      <c r="Z233" s="34"/>
      <c r="AA233" s="34"/>
      <c r="AB233" s="34"/>
      <c r="AC233" s="34"/>
      <c r="AD233" s="34"/>
      <c r="AE233" s="34"/>
      <c r="AR233" s="182" t="s">
        <v>201</v>
      </c>
      <c r="AT233" s="182" t="s">
        <v>181</v>
      </c>
      <c r="AU233" s="182" t="s">
        <v>83</v>
      </c>
      <c r="AY233" s="15" t="s">
        <v>146</v>
      </c>
      <c r="BE233" s="183">
        <f>IF(N233="základní",J233,0)</f>
        <v>0</v>
      </c>
      <c r="BF233" s="183">
        <f>IF(N233="snížená",J233,0)</f>
        <v>0</v>
      </c>
      <c r="BG233" s="183">
        <f>IF(N233="zákl. přenesená",J233,0)</f>
        <v>0</v>
      </c>
      <c r="BH233" s="183">
        <f>IF(N233="sníž. přenesená",J233,0)</f>
        <v>0</v>
      </c>
      <c r="BI233" s="183">
        <f>IF(N233="nulová",J233,0)</f>
        <v>0</v>
      </c>
      <c r="BJ233" s="15" t="s">
        <v>81</v>
      </c>
      <c r="BK233" s="183">
        <f>ROUND(I233*H233,2)</f>
        <v>0</v>
      </c>
      <c r="BL233" s="15" t="s">
        <v>201</v>
      </c>
      <c r="BM233" s="182" t="s">
        <v>388</v>
      </c>
    </row>
    <row r="234" s="2" customFormat="1">
      <c r="A234" s="34"/>
      <c r="B234" s="35"/>
      <c r="C234" s="34"/>
      <c r="D234" s="184" t="s">
        <v>159</v>
      </c>
      <c r="E234" s="34"/>
      <c r="F234" s="185" t="s">
        <v>387</v>
      </c>
      <c r="G234" s="34"/>
      <c r="H234" s="34"/>
      <c r="I234" s="186"/>
      <c r="J234" s="34"/>
      <c r="K234" s="34"/>
      <c r="L234" s="35"/>
      <c r="M234" s="187"/>
      <c r="N234" s="188"/>
      <c r="O234" s="73"/>
      <c r="P234" s="73"/>
      <c r="Q234" s="73"/>
      <c r="R234" s="73"/>
      <c r="S234" s="73"/>
      <c r="T234" s="74"/>
      <c r="U234" s="34"/>
      <c r="V234" s="34"/>
      <c r="W234" s="34"/>
      <c r="X234" s="34"/>
      <c r="Y234" s="34"/>
      <c r="Z234" s="34"/>
      <c r="AA234" s="34"/>
      <c r="AB234" s="34"/>
      <c r="AC234" s="34"/>
      <c r="AD234" s="34"/>
      <c r="AE234" s="34"/>
      <c r="AT234" s="15" t="s">
        <v>159</v>
      </c>
      <c r="AU234" s="15" t="s">
        <v>83</v>
      </c>
    </row>
    <row r="235" s="2" customFormat="1" ht="24.15" customHeight="1">
      <c r="A235" s="34"/>
      <c r="B235" s="168"/>
      <c r="C235" s="189" t="s">
        <v>389</v>
      </c>
      <c r="D235" s="189" t="s">
        <v>181</v>
      </c>
      <c r="E235" s="190" t="s">
        <v>390</v>
      </c>
      <c r="F235" s="191" t="s">
        <v>391</v>
      </c>
      <c r="G235" s="192" t="s">
        <v>336</v>
      </c>
      <c r="H235" s="193">
        <v>6</v>
      </c>
      <c r="I235" s="194"/>
      <c r="J235" s="195">
        <f>ROUND(I235*H235,2)</f>
        <v>0</v>
      </c>
      <c r="K235" s="196"/>
      <c r="L235" s="35"/>
      <c r="M235" s="197" t="s">
        <v>1</v>
      </c>
      <c r="N235" s="198" t="s">
        <v>38</v>
      </c>
      <c r="O235" s="73"/>
      <c r="P235" s="180">
        <f>O235*H235</f>
        <v>0</v>
      </c>
      <c r="Q235" s="180">
        <v>0</v>
      </c>
      <c r="R235" s="180">
        <f>Q235*H235</f>
        <v>0</v>
      </c>
      <c r="S235" s="180">
        <v>0</v>
      </c>
      <c r="T235" s="181">
        <f>S235*H235</f>
        <v>0</v>
      </c>
      <c r="U235" s="34"/>
      <c r="V235" s="34"/>
      <c r="W235" s="34"/>
      <c r="X235" s="34"/>
      <c r="Y235" s="34"/>
      <c r="Z235" s="34"/>
      <c r="AA235" s="34"/>
      <c r="AB235" s="34"/>
      <c r="AC235" s="34"/>
      <c r="AD235" s="34"/>
      <c r="AE235" s="34"/>
      <c r="AR235" s="182" t="s">
        <v>201</v>
      </c>
      <c r="AT235" s="182" t="s">
        <v>181</v>
      </c>
      <c r="AU235" s="182" t="s">
        <v>83</v>
      </c>
      <c r="AY235" s="15" t="s">
        <v>146</v>
      </c>
      <c r="BE235" s="183">
        <f>IF(N235="základní",J235,0)</f>
        <v>0</v>
      </c>
      <c r="BF235" s="183">
        <f>IF(N235="snížená",J235,0)</f>
        <v>0</v>
      </c>
      <c r="BG235" s="183">
        <f>IF(N235="zákl. přenesená",J235,0)</f>
        <v>0</v>
      </c>
      <c r="BH235" s="183">
        <f>IF(N235="sníž. přenesená",J235,0)</f>
        <v>0</v>
      </c>
      <c r="BI235" s="183">
        <f>IF(N235="nulová",J235,0)</f>
        <v>0</v>
      </c>
      <c r="BJ235" s="15" t="s">
        <v>81</v>
      </c>
      <c r="BK235" s="183">
        <f>ROUND(I235*H235,2)</f>
        <v>0</v>
      </c>
      <c r="BL235" s="15" t="s">
        <v>201</v>
      </c>
      <c r="BM235" s="182" t="s">
        <v>392</v>
      </c>
    </row>
    <row r="236" s="2" customFormat="1">
      <c r="A236" s="34"/>
      <c r="B236" s="35"/>
      <c r="C236" s="34"/>
      <c r="D236" s="184" t="s">
        <v>159</v>
      </c>
      <c r="E236" s="34"/>
      <c r="F236" s="185" t="s">
        <v>391</v>
      </c>
      <c r="G236" s="34"/>
      <c r="H236" s="34"/>
      <c r="I236" s="186"/>
      <c r="J236" s="34"/>
      <c r="K236" s="34"/>
      <c r="L236" s="35"/>
      <c r="M236" s="187"/>
      <c r="N236" s="188"/>
      <c r="O236" s="73"/>
      <c r="P236" s="73"/>
      <c r="Q236" s="73"/>
      <c r="R236" s="73"/>
      <c r="S236" s="73"/>
      <c r="T236" s="74"/>
      <c r="U236" s="34"/>
      <c r="V236" s="34"/>
      <c r="W236" s="34"/>
      <c r="X236" s="34"/>
      <c r="Y236" s="34"/>
      <c r="Z236" s="34"/>
      <c r="AA236" s="34"/>
      <c r="AB236" s="34"/>
      <c r="AC236" s="34"/>
      <c r="AD236" s="34"/>
      <c r="AE236" s="34"/>
      <c r="AT236" s="15" t="s">
        <v>159</v>
      </c>
      <c r="AU236" s="15" t="s">
        <v>83</v>
      </c>
    </row>
    <row r="237" s="2" customFormat="1" ht="37.8" customHeight="1">
      <c r="A237" s="34"/>
      <c r="B237" s="168"/>
      <c r="C237" s="189" t="s">
        <v>393</v>
      </c>
      <c r="D237" s="189" t="s">
        <v>181</v>
      </c>
      <c r="E237" s="190" t="s">
        <v>394</v>
      </c>
      <c r="F237" s="191" t="s">
        <v>395</v>
      </c>
      <c r="G237" s="192" t="s">
        <v>336</v>
      </c>
      <c r="H237" s="193">
        <v>1</v>
      </c>
      <c r="I237" s="194"/>
      <c r="J237" s="195">
        <f>ROUND(I237*H237,2)</f>
        <v>0</v>
      </c>
      <c r="K237" s="196"/>
      <c r="L237" s="35"/>
      <c r="M237" s="197" t="s">
        <v>1</v>
      </c>
      <c r="N237" s="198" t="s">
        <v>38</v>
      </c>
      <c r="O237" s="73"/>
      <c r="P237" s="180">
        <f>O237*H237</f>
        <v>0</v>
      </c>
      <c r="Q237" s="180">
        <v>0</v>
      </c>
      <c r="R237" s="180">
        <f>Q237*H237</f>
        <v>0</v>
      </c>
      <c r="S237" s="180">
        <v>0</v>
      </c>
      <c r="T237" s="181">
        <f>S237*H237</f>
        <v>0</v>
      </c>
      <c r="U237" s="34"/>
      <c r="V237" s="34"/>
      <c r="W237" s="34"/>
      <c r="X237" s="34"/>
      <c r="Y237" s="34"/>
      <c r="Z237" s="34"/>
      <c r="AA237" s="34"/>
      <c r="AB237" s="34"/>
      <c r="AC237" s="34"/>
      <c r="AD237" s="34"/>
      <c r="AE237" s="34"/>
      <c r="AR237" s="182" t="s">
        <v>201</v>
      </c>
      <c r="AT237" s="182" t="s">
        <v>181</v>
      </c>
      <c r="AU237" s="182" t="s">
        <v>83</v>
      </c>
      <c r="AY237" s="15" t="s">
        <v>146</v>
      </c>
      <c r="BE237" s="183">
        <f>IF(N237="základní",J237,0)</f>
        <v>0</v>
      </c>
      <c r="BF237" s="183">
        <f>IF(N237="snížená",J237,0)</f>
        <v>0</v>
      </c>
      <c r="BG237" s="183">
        <f>IF(N237="zákl. přenesená",J237,0)</f>
        <v>0</v>
      </c>
      <c r="BH237" s="183">
        <f>IF(N237="sníž. přenesená",J237,0)</f>
        <v>0</v>
      </c>
      <c r="BI237" s="183">
        <f>IF(N237="nulová",J237,0)</f>
        <v>0</v>
      </c>
      <c r="BJ237" s="15" t="s">
        <v>81</v>
      </c>
      <c r="BK237" s="183">
        <f>ROUND(I237*H237,2)</f>
        <v>0</v>
      </c>
      <c r="BL237" s="15" t="s">
        <v>201</v>
      </c>
      <c r="BM237" s="182" t="s">
        <v>396</v>
      </c>
    </row>
    <row r="238" s="2" customFormat="1">
      <c r="A238" s="34"/>
      <c r="B238" s="35"/>
      <c r="C238" s="34"/>
      <c r="D238" s="184" t="s">
        <v>159</v>
      </c>
      <c r="E238" s="34"/>
      <c r="F238" s="185" t="s">
        <v>397</v>
      </c>
      <c r="G238" s="34"/>
      <c r="H238" s="34"/>
      <c r="I238" s="186"/>
      <c r="J238" s="34"/>
      <c r="K238" s="34"/>
      <c r="L238" s="35"/>
      <c r="M238" s="187"/>
      <c r="N238" s="188"/>
      <c r="O238" s="73"/>
      <c r="P238" s="73"/>
      <c r="Q238" s="73"/>
      <c r="R238" s="73"/>
      <c r="S238" s="73"/>
      <c r="T238" s="74"/>
      <c r="U238" s="34"/>
      <c r="V238" s="34"/>
      <c r="W238" s="34"/>
      <c r="X238" s="34"/>
      <c r="Y238" s="34"/>
      <c r="Z238" s="34"/>
      <c r="AA238" s="34"/>
      <c r="AB238" s="34"/>
      <c r="AC238" s="34"/>
      <c r="AD238" s="34"/>
      <c r="AE238" s="34"/>
      <c r="AT238" s="15" t="s">
        <v>159</v>
      </c>
      <c r="AU238" s="15" t="s">
        <v>83</v>
      </c>
    </row>
    <row r="239" s="2" customFormat="1" ht="24.15" customHeight="1">
      <c r="A239" s="34"/>
      <c r="B239" s="168"/>
      <c r="C239" s="189" t="s">
        <v>398</v>
      </c>
      <c r="D239" s="189" t="s">
        <v>181</v>
      </c>
      <c r="E239" s="190" t="s">
        <v>399</v>
      </c>
      <c r="F239" s="191" t="s">
        <v>400</v>
      </c>
      <c r="G239" s="192" t="s">
        <v>336</v>
      </c>
      <c r="H239" s="193">
        <v>25</v>
      </c>
      <c r="I239" s="194"/>
      <c r="J239" s="195">
        <f>ROUND(I239*H239,2)</f>
        <v>0</v>
      </c>
      <c r="K239" s="196"/>
      <c r="L239" s="35"/>
      <c r="M239" s="197" t="s">
        <v>1</v>
      </c>
      <c r="N239" s="198" t="s">
        <v>38</v>
      </c>
      <c r="O239" s="73"/>
      <c r="P239" s="180">
        <f>O239*H239</f>
        <v>0</v>
      </c>
      <c r="Q239" s="180">
        <v>0</v>
      </c>
      <c r="R239" s="180">
        <f>Q239*H239</f>
        <v>0</v>
      </c>
      <c r="S239" s="180">
        <v>0</v>
      </c>
      <c r="T239" s="181">
        <f>S239*H239</f>
        <v>0</v>
      </c>
      <c r="U239" s="34"/>
      <c r="V239" s="34"/>
      <c r="W239" s="34"/>
      <c r="X239" s="34"/>
      <c r="Y239" s="34"/>
      <c r="Z239" s="34"/>
      <c r="AA239" s="34"/>
      <c r="AB239" s="34"/>
      <c r="AC239" s="34"/>
      <c r="AD239" s="34"/>
      <c r="AE239" s="34"/>
      <c r="AR239" s="182" t="s">
        <v>201</v>
      </c>
      <c r="AT239" s="182" t="s">
        <v>181</v>
      </c>
      <c r="AU239" s="182" t="s">
        <v>83</v>
      </c>
      <c r="AY239" s="15" t="s">
        <v>146</v>
      </c>
      <c r="BE239" s="183">
        <f>IF(N239="základní",J239,0)</f>
        <v>0</v>
      </c>
      <c r="BF239" s="183">
        <f>IF(N239="snížená",J239,0)</f>
        <v>0</v>
      </c>
      <c r="BG239" s="183">
        <f>IF(N239="zákl. přenesená",J239,0)</f>
        <v>0</v>
      </c>
      <c r="BH239" s="183">
        <f>IF(N239="sníž. přenesená",J239,0)</f>
        <v>0</v>
      </c>
      <c r="BI239" s="183">
        <f>IF(N239="nulová",J239,0)</f>
        <v>0</v>
      </c>
      <c r="BJ239" s="15" t="s">
        <v>81</v>
      </c>
      <c r="BK239" s="183">
        <f>ROUND(I239*H239,2)</f>
        <v>0</v>
      </c>
      <c r="BL239" s="15" t="s">
        <v>201</v>
      </c>
      <c r="BM239" s="182" t="s">
        <v>401</v>
      </c>
    </row>
    <row r="240" s="2" customFormat="1">
      <c r="A240" s="34"/>
      <c r="B240" s="35"/>
      <c r="C240" s="34"/>
      <c r="D240" s="184" t="s">
        <v>159</v>
      </c>
      <c r="E240" s="34"/>
      <c r="F240" s="185" t="s">
        <v>402</v>
      </c>
      <c r="G240" s="34"/>
      <c r="H240" s="34"/>
      <c r="I240" s="186"/>
      <c r="J240" s="34"/>
      <c r="K240" s="34"/>
      <c r="L240" s="35"/>
      <c r="M240" s="187"/>
      <c r="N240" s="188"/>
      <c r="O240" s="73"/>
      <c r="P240" s="73"/>
      <c r="Q240" s="73"/>
      <c r="R240" s="73"/>
      <c r="S240" s="73"/>
      <c r="T240" s="74"/>
      <c r="U240" s="34"/>
      <c r="V240" s="34"/>
      <c r="W240" s="34"/>
      <c r="X240" s="34"/>
      <c r="Y240" s="34"/>
      <c r="Z240" s="34"/>
      <c r="AA240" s="34"/>
      <c r="AB240" s="34"/>
      <c r="AC240" s="34"/>
      <c r="AD240" s="34"/>
      <c r="AE240" s="34"/>
      <c r="AT240" s="15" t="s">
        <v>159</v>
      </c>
      <c r="AU240" s="15" t="s">
        <v>83</v>
      </c>
    </row>
    <row r="241" s="2" customFormat="1" ht="24.15" customHeight="1">
      <c r="A241" s="34"/>
      <c r="B241" s="168"/>
      <c r="C241" s="189" t="s">
        <v>403</v>
      </c>
      <c r="D241" s="189" t="s">
        <v>181</v>
      </c>
      <c r="E241" s="190" t="s">
        <v>404</v>
      </c>
      <c r="F241" s="191" t="s">
        <v>405</v>
      </c>
      <c r="G241" s="192" t="s">
        <v>336</v>
      </c>
      <c r="H241" s="193">
        <v>20</v>
      </c>
      <c r="I241" s="194"/>
      <c r="J241" s="195">
        <f>ROUND(I241*H241,2)</f>
        <v>0</v>
      </c>
      <c r="K241" s="196"/>
      <c r="L241" s="35"/>
      <c r="M241" s="197" t="s">
        <v>1</v>
      </c>
      <c r="N241" s="198" t="s">
        <v>38</v>
      </c>
      <c r="O241" s="73"/>
      <c r="P241" s="180">
        <f>O241*H241</f>
        <v>0</v>
      </c>
      <c r="Q241" s="180">
        <v>0</v>
      </c>
      <c r="R241" s="180">
        <f>Q241*H241</f>
        <v>0</v>
      </c>
      <c r="S241" s="180">
        <v>1</v>
      </c>
      <c r="T241" s="181">
        <f>S241*H241</f>
        <v>20</v>
      </c>
      <c r="U241" s="34"/>
      <c r="V241" s="34"/>
      <c r="W241" s="34"/>
      <c r="X241" s="34"/>
      <c r="Y241" s="34"/>
      <c r="Z241" s="34"/>
      <c r="AA241" s="34"/>
      <c r="AB241" s="34"/>
      <c r="AC241" s="34"/>
      <c r="AD241" s="34"/>
      <c r="AE241" s="34"/>
      <c r="AR241" s="182" t="s">
        <v>201</v>
      </c>
      <c r="AT241" s="182" t="s">
        <v>181</v>
      </c>
      <c r="AU241" s="182" t="s">
        <v>83</v>
      </c>
      <c r="AY241" s="15" t="s">
        <v>146</v>
      </c>
      <c r="BE241" s="183">
        <f>IF(N241="základní",J241,0)</f>
        <v>0</v>
      </c>
      <c r="BF241" s="183">
        <f>IF(N241="snížená",J241,0)</f>
        <v>0</v>
      </c>
      <c r="BG241" s="183">
        <f>IF(N241="zákl. přenesená",J241,0)</f>
        <v>0</v>
      </c>
      <c r="BH241" s="183">
        <f>IF(N241="sníž. přenesená",J241,0)</f>
        <v>0</v>
      </c>
      <c r="BI241" s="183">
        <f>IF(N241="nulová",J241,0)</f>
        <v>0</v>
      </c>
      <c r="BJ241" s="15" t="s">
        <v>81</v>
      </c>
      <c r="BK241" s="183">
        <f>ROUND(I241*H241,2)</f>
        <v>0</v>
      </c>
      <c r="BL241" s="15" t="s">
        <v>201</v>
      </c>
      <c r="BM241" s="182" t="s">
        <v>406</v>
      </c>
    </row>
    <row r="242" s="2" customFormat="1">
      <c r="A242" s="34"/>
      <c r="B242" s="35"/>
      <c r="C242" s="34"/>
      <c r="D242" s="184" t="s">
        <v>159</v>
      </c>
      <c r="E242" s="34"/>
      <c r="F242" s="185" t="s">
        <v>407</v>
      </c>
      <c r="G242" s="34"/>
      <c r="H242" s="34"/>
      <c r="I242" s="186"/>
      <c r="J242" s="34"/>
      <c r="K242" s="34"/>
      <c r="L242" s="35"/>
      <c r="M242" s="187"/>
      <c r="N242" s="188"/>
      <c r="O242" s="73"/>
      <c r="P242" s="73"/>
      <c r="Q242" s="73"/>
      <c r="R242" s="73"/>
      <c r="S242" s="73"/>
      <c r="T242" s="74"/>
      <c r="U242" s="34"/>
      <c r="V242" s="34"/>
      <c r="W242" s="34"/>
      <c r="X242" s="34"/>
      <c r="Y242" s="34"/>
      <c r="Z242" s="34"/>
      <c r="AA242" s="34"/>
      <c r="AB242" s="34"/>
      <c r="AC242" s="34"/>
      <c r="AD242" s="34"/>
      <c r="AE242" s="34"/>
      <c r="AT242" s="15" t="s">
        <v>159</v>
      </c>
      <c r="AU242" s="15" t="s">
        <v>83</v>
      </c>
    </row>
    <row r="243" s="2" customFormat="1" ht="16.5" customHeight="1">
      <c r="A243" s="34"/>
      <c r="B243" s="168"/>
      <c r="C243" s="189" t="s">
        <v>201</v>
      </c>
      <c r="D243" s="189" t="s">
        <v>181</v>
      </c>
      <c r="E243" s="190" t="s">
        <v>408</v>
      </c>
      <c r="F243" s="191" t="s">
        <v>409</v>
      </c>
      <c r="G243" s="192" t="s">
        <v>336</v>
      </c>
      <c r="H243" s="193">
        <v>21</v>
      </c>
      <c r="I243" s="194"/>
      <c r="J243" s="195">
        <f>ROUND(I243*H243,2)</f>
        <v>0</v>
      </c>
      <c r="K243" s="196"/>
      <c r="L243" s="35"/>
      <c r="M243" s="197" t="s">
        <v>1</v>
      </c>
      <c r="N243" s="198" t="s">
        <v>38</v>
      </c>
      <c r="O243" s="73"/>
      <c r="P243" s="180">
        <f>O243*H243</f>
        <v>0</v>
      </c>
      <c r="Q243" s="180">
        <v>0</v>
      </c>
      <c r="R243" s="180">
        <f>Q243*H243</f>
        <v>0</v>
      </c>
      <c r="S243" s="180">
        <v>0</v>
      </c>
      <c r="T243" s="181">
        <f>S243*H243</f>
        <v>0</v>
      </c>
      <c r="U243" s="34"/>
      <c r="V243" s="34"/>
      <c r="W243" s="34"/>
      <c r="X243" s="34"/>
      <c r="Y243" s="34"/>
      <c r="Z243" s="34"/>
      <c r="AA243" s="34"/>
      <c r="AB243" s="34"/>
      <c r="AC243" s="34"/>
      <c r="AD243" s="34"/>
      <c r="AE243" s="34"/>
      <c r="AR243" s="182" t="s">
        <v>201</v>
      </c>
      <c r="AT243" s="182" t="s">
        <v>181</v>
      </c>
      <c r="AU243" s="182" t="s">
        <v>83</v>
      </c>
      <c r="AY243" s="15" t="s">
        <v>146</v>
      </c>
      <c r="BE243" s="183">
        <f>IF(N243="základní",J243,0)</f>
        <v>0</v>
      </c>
      <c r="BF243" s="183">
        <f>IF(N243="snížená",J243,0)</f>
        <v>0</v>
      </c>
      <c r="BG243" s="183">
        <f>IF(N243="zákl. přenesená",J243,0)</f>
        <v>0</v>
      </c>
      <c r="BH243" s="183">
        <f>IF(N243="sníž. přenesená",J243,0)</f>
        <v>0</v>
      </c>
      <c r="BI243" s="183">
        <f>IF(N243="nulová",J243,0)</f>
        <v>0</v>
      </c>
      <c r="BJ243" s="15" t="s">
        <v>81</v>
      </c>
      <c r="BK243" s="183">
        <f>ROUND(I243*H243,2)</f>
        <v>0</v>
      </c>
      <c r="BL243" s="15" t="s">
        <v>201</v>
      </c>
      <c r="BM243" s="182" t="s">
        <v>410</v>
      </c>
    </row>
    <row r="244" s="2" customFormat="1">
      <c r="A244" s="34"/>
      <c r="B244" s="35"/>
      <c r="C244" s="34"/>
      <c r="D244" s="184" t="s">
        <v>159</v>
      </c>
      <c r="E244" s="34"/>
      <c r="F244" s="185" t="s">
        <v>411</v>
      </c>
      <c r="G244" s="34"/>
      <c r="H244" s="34"/>
      <c r="I244" s="186"/>
      <c r="J244" s="34"/>
      <c r="K244" s="34"/>
      <c r="L244" s="35"/>
      <c r="M244" s="187"/>
      <c r="N244" s="188"/>
      <c r="O244" s="73"/>
      <c r="P244" s="73"/>
      <c r="Q244" s="73"/>
      <c r="R244" s="73"/>
      <c r="S244" s="73"/>
      <c r="T244" s="74"/>
      <c r="U244" s="34"/>
      <c r="V244" s="34"/>
      <c r="W244" s="34"/>
      <c r="X244" s="34"/>
      <c r="Y244" s="34"/>
      <c r="Z244" s="34"/>
      <c r="AA244" s="34"/>
      <c r="AB244" s="34"/>
      <c r="AC244" s="34"/>
      <c r="AD244" s="34"/>
      <c r="AE244" s="34"/>
      <c r="AT244" s="15" t="s">
        <v>159</v>
      </c>
      <c r="AU244" s="15" t="s">
        <v>83</v>
      </c>
    </row>
    <row r="245" s="2" customFormat="1" ht="37.8" customHeight="1">
      <c r="A245" s="34"/>
      <c r="B245" s="168"/>
      <c r="C245" s="189" t="s">
        <v>412</v>
      </c>
      <c r="D245" s="189" t="s">
        <v>181</v>
      </c>
      <c r="E245" s="190" t="s">
        <v>413</v>
      </c>
      <c r="F245" s="191" t="s">
        <v>414</v>
      </c>
      <c r="G245" s="192" t="s">
        <v>336</v>
      </c>
      <c r="H245" s="193">
        <v>12</v>
      </c>
      <c r="I245" s="194"/>
      <c r="J245" s="195">
        <f>ROUND(I245*H245,2)</f>
        <v>0</v>
      </c>
      <c r="K245" s="196"/>
      <c r="L245" s="35"/>
      <c r="M245" s="197" t="s">
        <v>1</v>
      </c>
      <c r="N245" s="198" t="s">
        <v>38</v>
      </c>
      <c r="O245" s="73"/>
      <c r="P245" s="180">
        <f>O245*H245</f>
        <v>0</v>
      </c>
      <c r="Q245" s="180">
        <v>0</v>
      </c>
      <c r="R245" s="180">
        <f>Q245*H245</f>
        <v>0</v>
      </c>
      <c r="S245" s="180">
        <v>0</v>
      </c>
      <c r="T245" s="181">
        <f>S245*H245</f>
        <v>0</v>
      </c>
      <c r="U245" s="34"/>
      <c r="V245" s="34"/>
      <c r="W245" s="34"/>
      <c r="X245" s="34"/>
      <c r="Y245" s="34"/>
      <c r="Z245" s="34"/>
      <c r="AA245" s="34"/>
      <c r="AB245" s="34"/>
      <c r="AC245" s="34"/>
      <c r="AD245" s="34"/>
      <c r="AE245" s="34"/>
      <c r="AR245" s="182" t="s">
        <v>201</v>
      </c>
      <c r="AT245" s="182" t="s">
        <v>181</v>
      </c>
      <c r="AU245" s="182" t="s">
        <v>83</v>
      </c>
      <c r="AY245" s="15" t="s">
        <v>146</v>
      </c>
      <c r="BE245" s="183">
        <f>IF(N245="základní",J245,0)</f>
        <v>0</v>
      </c>
      <c r="BF245" s="183">
        <f>IF(N245="snížená",J245,0)</f>
        <v>0</v>
      </c>
      <c r="BG245" s="183">
        <f>IF(N245="zákl. přenesená",J245,0)</f>
        <v>0</v>
      </c>
      <c r="BH245" s="183">
        <f>IF(N245="sníž. přenesená",J245,0)</f>
        <v>0</v>
      </c>
      <c r="BI245" s="183">
        <f>IF(N245="nulová",J245,0)</f>
        <v>0</v>
      </c>
      <c r="BJ245" s="15" t="s">
        <v>81</v>
      </c>
      <c r="BK245" s="183">
        <f>ROUND(I245*H245,2)</f>
        <v>0</v>
      </c>
      <c r="BL245" s="15" t="s">
        <v>201</v>
      </c>
      <c r="BM245" s="182" t="s">
        <v>415</v>
      </c>
    </row>
    <row r="246" s="2" customFormat="1">
      <c r="A246" s="34"/>
      <c r="B246" s="35"/>
      <c r="C246" s="34"/>
      <c r="D246" s="184" t="s">
        <v>159</v>
      </c>
      <c r="E246" s="34"/>
      <c r="F246" s="185" t="s">
        <v>416</v>
      </c>
      <c r="G246" s="34"/>
      <c r="H246" s="34"/>
      <c r="I246" s="186"/>
      <c r="J246" s="34"/>
      <c r="K246" s="34"/>
      <c r="L246" s="35"/>
      <c r="M246" s="187"/>
      <c r="N246" s="188"/>
      <c r="O246" s="73"/>
      <c r="P246" s="73"/>
      <c r="Q246" s="73"/>
      <c r="R246" s="73"/>
      <c r="S246" s="73"/>
      <c r="T246" s="74"/>
      <c r="U246" s="34"/>
      <c r="V246" s="34"/>
      <c r="W246" s="34"/>
      <c r="X246" s="34"/>
      <c r="Y246" s="34"/>
      <c r="Z246" s="34"/>
      <c r="AA246" s="34"/>
      <c r="AB246" s="34"/>
      <c r="AC246" s="34"/>
      <c r="AD246" s="34"/>
      <c r="AE246" s="34"/>
      <c r="AT246" s="15" t="s">
        <v>159</v>
      </c>
      <c r="AU246" s="15" t="s">
        <v>83</v>
      </c>
    </row>
    <row r="247" s="2" customFormat="1" ht="24.15" customHeight="1">
      <c r="A247" s="34"/>
      <c r="B247" s="168"/>
      <c r="C247" s="189" t="s">
        <v>417</v>
      </c>
      <c r="D247" s="189" t="s">
        <v>181</v>
      </c>
      <c r="E247" s="190" t="s">
        <v>418</v>
      </c>
      <c r="F247" s="191" t="s">
        <v>419</v>
      </c>
      <c r="G247" s="192" t="s">
        <v>336</v>
      </c>
      <c r="H247" s="193">
        <v>15</v>
      </c>
      <c r="I247" s="194"/>
      <c r="J247" s="195">
        <f>ROUND(I247*H247,2)</f>
        <v>0</v>
      </c>
      <c r="K247" s="196"/>
      <c r="L247" s="35"/>
      <c r="M247" s="197" t="s">
        <v>1</v>
      </c>
      <c r="N247" s="198" t="s">
        <v>38</v>
      </c>
      <c r="O247" s="73"/>
      <c r="P247" s="180">
        <f>O247*H247</f>
        <v>0</v>
      </c>
      <c r="Q247" s="180">
        <v>0</v>
      </c>
      <c r="R247" s="180">
        <f>Q247*H247</f>
        <v>0</v>
      </c>
      <c r="S247" s="180">
        <v>0</v>
      </c>
      <c r="T247" s="181">
        <f>S247*H247</f>
        <v>0</v>
      </c>
      <c r="U247" s="34"/>
      <c r="V247" s="34"/>
      <c r="W247" s="34"/>
      <c r="X247" s="34"/>
      <c r="Y247" s="34"/>
      <c r="Z247" s="34"/>
      <c r="AA247" s="34"/>
      <c r="AB247" s="34"/>
      <c r="AC247" s="34"/>
      <c r="AD247" s="34"/>
      <c r="AE247" s="34"/>
      <c r="AR247" s="182" t="s">
        <v>201</v>
      </c>
      <c r="AT247" s="182" t="s">
        <v>181</v>
      </c>
      <c r="AU247" s="182" t="s">
        <v>83</v>
      </c>
      <c r="AY247" s="15" t="s">
        <v>146</v>
      </c>
      <c r="BE247" s="183">
        <f>IF(N247="základní",J247,0)</f>
        <v>0</v>
      </c>
      <c r="BF247" s="183">
        <f>IF(N247="snížená",J247,0)</f>
        <v>0</v>
      </c>
      <c r="BG247" s="183">
        <f>IF(N247="zákl. přenesená",J247,0)</f>
        <v>0</v>
      </c>
      <c r="BH247" s="183">
        <f>IF(N247="sníž. přenesená",J247,0)</f>
        <v>0</v>
      </c>
      <c r="BI247" s="183">
        <f>IF(N247="nulová",J247,0)</f>
        <v>0</v>
      </c>
      <c r="BJ247" s="15" t="s">
        <v>81</v>
      </c>
      <c r="BK247" s="183">
        <f>ROUND(I247*H247,2)</f>
        <v>0</v>
      </c>
      <c r="BL247" s="15" t="s">
        <v>201</v>
      </c>
      <c r="BM247" s="182" t="s">
        <v>420</v>
      </c>
    </row>
    <row r="248" s="2" customFormat="1">
      <c r="A248" s="34"/>
      <c r="B248" s="35"/>
      <c r="C248" s="34"/>
      <c r="D248" s="184" t="s">
        <v>159</v>
      </c>
      <c r="E248" s="34"/>
      <c r="F248" s="185" t="s">
        <v>421</v>
      </c>
      <c r="G248" s="34"/>
      <c r="H248" s="34"/>
      <c r="I248" s="186"/>
      <c r="J248" s="34"/>
      <c r="K248" s="34"/>
      <c r="L248" s="35"/>
      <c r="M248" s="187"/>
      <c r="N248" s="188"/>
      <c r="O248" s="73"/>
      <c r="P248" s="73"/>
      <c r="Q248" s="73"/>
      <c r="R248" s="73"/>
      <c r="S248" s="73"/>
      <c r="T248" s="74"/>
      <c r="U248" s="34"/>
      <c r="V248" s="34"/>
      <c r="W248" s="34"/>
      <c r="X248" s="34"/>
      <c r="Y248" s="34"/>
      <c r="Z248" s="34"/>
      <c r="AA248" s="34"/>
      <c r="AB248" s="34"/>
      <c r="AC248" s="34"/>
      <c r="AD248" s="34"/>
      <c r="AE248" s="34"/>
      <c r="AT248" s="15" t="s">
        <v>159</v>
      </c>
      <c r="AU248" s="15" t="s">
        <v>83</v>
      </c>
    </row>
    <row r="249" s="2" customFormat="1" ht="16.5" customHeight="1">
      <c r="A249" s="34"/>
      <c r="B249" s="168"/>
      <c r="C249" s="189" t="s">
        <v>422</v>
      </c>
      <c r="D249" s="189" t="s">
        <v>181</v>
      </c>
      <c r="E249" s="190" t="s">
        <v>423</v>
      </c>
      <c r="F249" s="191" t="s">
        <v>424</v>
      </c>
      <c r="G249" s="192" t="s">
        <v>336</v>
      </c>
      <c r="H249" s="193">
        <v>6</v>
      </c>
      <c r="I249" s="194"/>
      <c r="J249" s="195">
        <f>ROUND(I249*H249,2)</f>
        <v>0</v>
      </c>
      <c r="K249" s="196"/>
      <c r="L249" s="35"/>
      <c r="M249" s="197" t="s">
        <v>1</v>
      </c>
      <c r="N249" s="198" t="s">
        <v>38</v>
      </c>
      <c r="O249" s="73"/>
      <c r="P249" s="180">
        <f>O249*H249</f>
        <v>0</v>
      </c>
      <c r="Q249" s="180">
        <v>0</v>
      </c>
      <c r="R249" s="180">
        <f>Q249*H249</f>
        <v>0</v>
      </c>
      <c r="S249" s="180">
        <v>0</v>
      </c>
      <c r="T249" s="181">
        <f>S249*H249</f>
        <v>0</v>
      </c>
      <c r="U249" s="34"/>
      <c r="V249" s="34"/>
      <c r="W249" s="34"/>
      <c r="X249" s="34"/>
      <c r="Y249" s="34"/>
      <c r="Z249" s="34"/>
      <c r="AA249" s="34"/>
      <c r="AB249" s="34"/>
      <c r="AC249" s="34"/>
      <c r="AD249" s="34"/>
      <c r="AE249" s="34"/>
      <c r="AR249" s="182" t="s">
        <v>201</v>
      </c>
      <c r="AT249" s="182" t="s">
        <v>181</v>
      </c>
      <c r="AU249" s="182" t="s">
        <v>83</v>
      </c>
      <c r="AY249" s="15" t="s">
        <v>146</v>
      </c>
      <c r="BE249" s="183">
        <f>IF(N249="základní",J249,0)</f>
        <v>0</v>
      </c>
      <c r="BF249" s="183">
        <f>IF(N249="snížená",J249,0)</f>
        <v>0</v>
      </c>
      <c r="BG249" s="183">
        <f>IF(N249="zákl. přenesená",J249,0)</f>
        <v>0</v>
      </c>
      <c r="BH249" s="183">
        <f>IF(N249="sníž. přenesená",J249,0)</f>
        <v>0</v>
      </c>
      <c r="BI249" s="183">
        <f>IF(N249="nulová",J249,0)</f>
        <v>0</v>
      </c>
      <c r="BJ249" s="15" t="s">
        <v>81</v>
      </c>
      <c r="BK249" s="183">
        <f>ROUND(I249*H249,2)</f>
        <v>0</v>
      </c>
      <c r="BL249" s="15" t="s">
        <v>201</v>
      </c>
      <c r="BM249" s="182" t="s">
        <v>425</v>
      </c>
    </row>
    <row r="250" s="2" customFormat="1">
      <c r="A250" s="34"/>
      <c r="B250" s="35"/>
      <c r="C250" s="34"/>
      <c r="D250" s="184" t="s">
        <v>159</v>
      </c>
      <c r="E250" s="34"/>
      <c r="F250" s="185" t="s">
        <v>424</v>
      </c>
      <c r="G250" s="34"/>
      <c r="H250" s="34"/>
      <c r="I250" s="186"/>
      <c r="J250" s="34"/>
      <c r="K250" s="34"/>
      <c r="L250" s="35"/>
      <c r="M250" s="187"/>
      <c r="N250" s="188"/>
      <c r="O250" s="73"/>
      <c r="P250" s="73"/>
      <c r="Q250" s="73"/>
      <c r="R250" s="73"/>
      <c r="S250" s="73"/>
      <c r="T250" s="74"/>
      <c r="U250" s="34"/>
      <c r="V250" s="34"/>
      <c r="W250" s="34"/>
      <c r="X250" s="34"/>
      <c r="Y250" s="34"/>
      <c r="Z250" s="34"/>
      <c r="AA250" s="34"/>
      <c r="AB250" s="34"/>
      <c r="AC250" s="34"/>
      <c r="AD250" s="34"/>
      <c r="AE250" s="34"/>
      <c r="AT250" s="15" t="s">
        <v>159</v>
      </c>
      <c r="AU250" s="15" t="s">
        <v>83</v>
      </c>
    </row>
    <row r="251" s="2" customFormat="1" ht="24.15" customHeight="1">
      <c r="A251" s="34"/>
      <c r="B251" s="168"/>
      <c r="C251" s="189" t="s">
        <v>426</v>
      </c>
      <c r="D251" s="189" t="s">
        <v>181</v>
      </c>
      <c r="E251" s="190" t="s">
        <v>427</v>
      </c>
      <c r="F251" s="191" t="s">
        <v>428</v>
      </c>
      <c r="G251" s="192" t="s">
        <v>336</v>
      </c>
      <c r="H251" s="193">
        <v>51</v>
      </c>
      <c r="I251" s="194"/>
      <c r="J251" s="195">
        <f>ROUND(I251*H251,2)</f>
        <v>0</v>
      </c>
      <c r="K251" s="196"/>
      <c r="L251" s="35"/>
      <c r="M251" s="197" t="s">
        <v>1</v>
      </c>
      <c r="N251" s="198" t="s">
        <v>38</v>
      </c>
      <c r="O251" s="73"/>
      <c r="P251" s="180">
        <f>O251*H251</f>
        <v>0</v>
      </c>
      <c r="Q251" s="180">
        <v>0</v>
      </c>
      <c r="R251" s="180">
        <f>Q251*H251</f>
        <v>0</v>
      </c>
      <c r="S251" s="180">
        <v>0</v>
      </c>
      <c r="T251" s="181">
        <f>S251*H251</f>
        <v>0</v>
      </c>
      <c r="U251" s="34"/>
      <c r="V251" s="34"/>
      <c r="W251" s="34"/>
      <c r="X251" s="34"/>
      <c r="Y251" s="34"/>
      <c r="Z251" s="34"/>
      <c r="AA251" s="34"/>
      <c r="AB251" s="34"/>
      <c r="AC251" s="34"/>
      <c r="AD251" s="34"/>
      <c r="AE251" s="34"/>
      <c r="AR251" s="182" t="s">
        <v>201</v>
      </c>
      <c r="AT251" s="182" t="s">
        <v>181</v>
      </c>
      <c r="AU251" s="182" t="s">
        <v>83</v>
      </c>
      <c r="AY251" s="15" t="s">
        <v>146</v>
      </c>
      <c r="BE251" s="183">
        <f>IF(N251="základní",J251,0)</f>
        <v>0</v>
      </c>
      <c r="BF251" s="183">
        <f>IF(N251="snížená",J251,0)</f>
        <v>0</v>
      </c>
      <c r="BG251" s="183">
        <f>IF(N251="zákl. přenesená",J251,0)</f>
        <v>0</v>
      </c>
      <c r="BH251" s="183">
        <f>IF(N251="sníž. přenesená",J251,0)</f>
        <v>0</v>
      </c>
      <c r="BI251" s="183">
        <f>IF(N251="nulová",J251,0)</f>
        <v>0</v>
      </c>
      <c r="BJ251" s="15" t="s">
        <v>81</v>
      </c>
      <c r="BK251" s="183">
        <f>ROUND(I251*H251,2)</f>
        <v>0</v>
      </c>
      <c r="BL251" s="15" t="s">
        <v>201</v>
      </c>
      <c r="BM251" s="182" t="s">
        <v>429</v>
      </c>
    </row>
    <row r="252" s="2" customFormat="1">
      <c r="A252" s="34"/>
      <c r="B252" s="35"/>
      <c r="C252" s="34"/>
      <c r="D252" s="184" t="s">
        <v>159</v>
      </c>
      <c r="E252" s="34"/>
      <c r="F252" s="185" t="s">
        <v>430</v>
      </c>
      <c r="G252" s="34"/>
      <c r="H252" s="34"/>
      <c r="I252" s="186"/>
      <c r="J252" s="34"/>
      <c r="K252" s="34"/>
      <c r="L252" s="35"/>
      <c r="M252" s="187"/>
      <c r="N252" s="188"/>
      <c r="O252" s="73"/>
      <c r="P252" s="73"/>
      <c r="Q252" s="73"/>
      <c r="R252" s="73"/>
      <c r="S252" s="73"/>
      <c r="T252" s="74"/>
      <c r="U252" s="34"/>
      <c r="V252" s="34"/>
      <c r="W252" s="34"/>
      <c r="X252" s="34"/>
      <c r="Y252" s="34"/>
      <c r="Z252" s="34"/>
      <c r="AA252" s="34"/>
      <c r="AB252" s="34"/>
      <c r="AC252" s="34"/>
      <c r="AD252" s="34"/>
      <c r="AE252" s="34"/>
      <c r="AT252" s="15" t="s">
        <v>159</v>
      </c>
      <c r="AU252" s="15" t="s">
        <v>83</v>
      </c>
    </row>
    <row r="253" s="2" customFormat="1" ht="24.15" customHeight="1">
      <c r="A253" s="34"/>
      <c r="B253" s="168"/>
      <c r="C253" s="189" t="s">
        <v>431</v>
      </c>
      <c r="D253" s="189" t="s">
        <v>181</v>
      </c>
      <c r="E253" s="190" t="s">
        <v>432</v>
      </c>
      <c r="F253" s="191" t="s">
        <v>433</v>
      </c>
      <c r="G253" s="192" t="s">
        <v>336</v>
      </c>
      <c r="H253" s="193">
        <v>6</v>
      </c>
      <c r="I253" s="194"/>
      <c r="J253" s="195">
        <f>ROUND(I253*H253,2)</f>
        <v>0</v>
      </c>
      <c r="K253" s="196"/>
      <c r="L253" s="35"/>
      <c r="M253" s="197" t="s">
        <v>1</v>
      </c>
      <c r="N253" s="198" t="s">
        <v>38</v>
      </c>
      <c r="O253" s="73"/>
      <c r="P253" s="180">
        <f>O253*H253</f>
        <v>0</v>
      </c>
      <c r="Q253" s="180">
        <v>0</v>
      </c>
      <c r="R253" s="180">
        <f>Q253*H253</f>
        <v>0</v>
      </c>
      <c r="S253" s="180">
        <v>0</v>
      </c>
      <c r="T253" s="181">
        <f>S253*H253</f>
        <v>0</v>
      </c>
      <c r="U253" s="34"/>
      <c r="V253" s="34"/>
      <c r="W253" s="34"/>
      <c r="X253" s="34"/>
      <c r="Y253" s="34"/>
      <c r="Z253" s="34"/>
      <c r="AA253" s="34"/>
      <c r="AB253" s="34"/>
      <c r="AC253" s="34"/>
      <c r="AD253" s="34"/>
      <c r="AE253" s="34"/>
      <c r="AR253" s="182" t="s">
        <v>201</v>
      </c>
      <c r="AT253" s="182" t="s">
        <v>181</v>
      </c>
      <c r="AU253" s="182" t="s">
        <v>83</v>
      </c>
      <c r="AY253" s="15" t="s">
        <v>146</v>
      </c>
      <c r="BE253" s="183">
        <f>IF(N253="základní",J253,0)</f>
        <v>0</v>
      </c>
      <c r="BF253" s="183">
        <f>IF(N253="snížená",J253,0)</f>
        <v>0</v>
      </c>
      <c r="BG253" s="183">
        <f>IF(N253="zákl. přenesená",J253,0)</f>
        <v>0</v>
      </c>
      <c r="BH253" s="183">
        <f>IF(N253="sníž. přenesená",J253,0)</f>
        <v>0</v>
      </c>
      <c r="BI253" s="183">
        <f>IF(N253="nulová",J253,0)</f>
        <v>0</v>
      </c>
      <c r="BJ253" s="15" t="s">
        <v>81</v>
      </c>
      <c r="BK253" s="183">
        <f>ROUND(I253*H253,2)</f>
        <v>0</v>
      </c>
      <c r="BL253" s="15" t="s">
        <v>201</v>
      </c>
      <c r="BM253" s="182" t="s">
        <v>434</v>
      </c>
    </row>
    <row r="254" s="2" customFormat="1">
      <c r="A254" s="34"/>
      <c r="B254" s="35"/>
      <c r="C254" s="34"/>
      <c r="D254" s="184" t="s">
        <v>159</v>
      </c>
      <c r="E254" s="34"/>
      <c r="F254" s="185" t="s">
        <v>433</v>
      </c>
      <c r="G254" s="34"/>
      <c r="H254" s="34"/>
      <c r="I254" s="186"/>
      <c r="J254" s="34"/>
      <c r="K254" s="34"/>
      <c r="L254" s="35"/>
      <c r="M254" s="187"/>
      <c r="N254" s="188"/>
      <c r="O254" s="73"/>
      <c r="P254" s="73"/>
      <c r="Q254" s="73"/>
      <c r="R254" s="73"/>
      <c r="S254" s="73"/>
      <c r="T254" s="74"/>
      <c r="U254" s="34"/>
      <c r="V254" s="34"/>
      <c r="W254" s="34"/>
      <c r="X254" s="34"/>
      <c r="Y254" s="34"/>
      <c r="Z254" s="34"/>
      <c r="AA254" s="34"/>
      <c r="AB254" s="34"/>
      <c r="AC254" s="34"/>
      <c r="AD254" s="34"/>
      <c r="AE254" s="34"/>
      <c r="AT254" s="15" t="s">
        <v>159</v>
      </c>
      <c r="AU254" s="15" t="s">
        <v>83</v>
      </c>
    </row>
    <row r="255" s="12" customFormat="1" ht="22.8" customHeight="1">
      <c r="A255" s="12"/>
      <c r="B255" s="155"/>
      <c r="C255" s="12"/>
      <c r="D255" s="156" t="s">
        <v>72</v>
      </c>
      <c r="E255" s="166" t="s">
        <v>435</v>
      </c>
      <c r="F255" s="166" t="s">
        <v>436</v>
      </c>
      <c r="G255" s="12"/>
      <c r="H255" s="12"/>
      <c r="I255" s="158"/>
      <c r="J255" s="167">
        <f>BK255</f>
        <v>0</v>
      </c>
      <c r="K255" s="12"/>
      <c r="L255" s="155"/>
      <c r="M255" s="160"/>
      <c r="N255" s="161"/>
      <c r="O255" s="161"/>
      <c r="P255" s="162">
        <f>SUM(P256:P257)</f>
        <v>0</v>
      </c>
      <c r="Q255" s="161"/>
      <c r="R255" s="162">
        <f>SUM(R256:R257)</f>
        <v>0</v>
      </c>
      <c r="S255" s="161"/>
      <c r="T255" s="163">
        <f>SUM(T256:T257)</f>
        <v>0</v>
      </c>
      <c r="U255" s="12"/>
      <c r="V255" s="12"/>
      <c r="W255" s="12"/>
      <c r="X255" s="12"/>
      <c r="Y255" s="12"/>
      <c r="Z255" s="12"/>
      <c r="AA255" s="12"/>
      <c r="AB255" s="12"/>
      <c r="AC255" s="12"/>
      <c r="AD255" s="12"/>
      <c r="AE255" s="12"/>
      <c r="AR255" s="156" t="s">
        <v>156</v>
      </c>
      <c r="AT255" s="164" t="s">
        <v>72</v>
      </c>
      <c r="AU255" s="164" t="s">
        <v>81</v>
      </c>
      <c r="AY255" s="156" t="s">
        <v>146</v>
      </c>
      <c r="BK255" s="165">
        <f>SUM(BK256:BK257)</f>
        <v>0</v>
      </c>
    </row>
    <row r="256" s="2" customFormat="1" ht="21.75" customHeight="1">
      <c r="A256" s="34"/>
      <c r="B256" s="168"/>
      <c r="C256" s="189" t="s">
        <v>437</v>
      </c>
      <c r="D256" s="189" t="s">
        <v>181</v>
      </c>
      <c r="E256" s="190" t="s">
        <v>438</v>
      </c>
      <c r="F256" s="191" t="s">
        <v>439</v>
      </c>
      <c r="G256" s="192" t="s">
        <v>336</v>
      </c>
      <c r="H256" s="193">
        <v>2</v>
      </c>
      <c r="I256" s="194"/>
      <c r="J256" s="195">
        <f>ROUND(I256*H256,2)</f>
        <v>0</v>
      </c>
      <c r="K256" s="196"/>
      <c r="L256" s="35"/>
      <c r="M256" s="197" t="s">
        <v>1</v>
      </c>
      <c r="N256" s="198" t="s">
        <v>38</v>
      </c>
      <c r="O256" s="73"/>
      <c r="P256" s="180">
        <f>O256*H256</f>
        <v>0</v>
      </c>
      <c r="Q256" s="180">
        <v>0</v>
      </c>
      <c r="R256" s="180">
        <f>Q256*H256</f>
        <v>0</v>
      </c>
      <c r="S256" s="180">
        <v>0</v>
      </c>
      <c r="T256" s="181">
        <f>S256*H256</f>
        <v>0</v>
      </c>
      <c r="U256" s="34"/>
      <c r="V256" s="34"/>
      <c r="W256" s="34"/>
      <c r="X256" s="34"/>
      <c r="Y256" s="34"/>
      <c r="Z256" s="34"/>
      <c r="AA256" s="34"/>
      <c r="AB256" s="34"/>
      <c r="AC256" s="34"/>
      <c r="AD256" s="34"/>
      <c r="AE256" s="34"/>
      <c r="AR256" s="182" t="s">
        <v>201</v>
      </c>
      <c r="AT256" s="182" t="s">
        <v>181</v>
      </c>
      <c r="AU256" s="182" t="s">
        <v>83</v>
      </c>
      <c r="AY256" s="15" t="s">
        <v>146</v>
      </c>
      <c r="BE256" s="183">
        <f>IF(N256="základní",J256,0)</f>
        <v>0</v>
      </c>
      <c r="BF256" s="183">
        <f>IF(N256="snížená",J256,0)</f>
        <v>0</v>
      </c>
      <c r="BG256" s="183">
        <f>IF(N256="zákl. přenesená",J256,0)</f>
        <v>0</v>
      </c>
      <c r="BH256" s="183">
        <f>IF(N256="sníž. přenesená",J256,0)</f>
        <v>0</v>
      </c>
      <c r="BI256" s="183">
        <f>IF(N256="nulová",J256,0)</f>
        <v>0</v>
      </c>
      <c r="BJ256" s="15" t="s">
        <v>81</v>
      </c>
      <c r="BK256" s="183">
        <f>ROUND(I256*H256,2)</f>
        <v>0</v>
      </c>
      <c r="BL256" s="15" t="s">
        <v>201</v>
      </c>
      <c r="BM256" s="182" t="s">
        <v>440</v>
      </c>
    </row>
    <row r="257" s="2" customFormat="1">
      <c r="A257" s="34"/>
      <c r="B257" s="35"/>
      <c r="C257" s="34"/>
      <c r="D257" s="184" t="s">
        <v>159</v>
      </c>
      <c r="E257" s="34"/>
      <c r="F257" s="185" t="s">
        <v>439</v>
      </c>
      <c r="G257" s="34"/>
      <c r="H257" s="34"/>
      <c r="I257" s="186"/>
      <c r="J257" s="34"/>
      <c r="K257" s="34"/>
      <c r="L257" s="35"/>
      <c r="M257" s="187"/>
      <c r="N257" s="188"/>
      <c r="O257" s="73"/>
      <c r="P257" s="73"/>
      <c r="Q257" s="73"/>
      <c r="R257" s="73"/>
      <c r="S257" s="73"/>
      <c r="T257" s="74"/>
      <c r="U257" s="34"/>
      <c r="V257" s="34"/>
      <c r="W257" s="34"/>
      <c r="X257" s="34"/>
      <c r="Y257" s="34"/>
      <c r="Z257" s="34"/>
      <c r="AA257" s="34"/>
      <c r="AB257" s="34"/>
      <c r="AC257" s="34"/>
      <c r="AD257" s="34"/>
      <c r="AE257" s="34"/>
      <c r="AT257" s="15" t="s">
        <v>159</v>
      </c>
      <c r="AU257" s="15" t="s">
        <v>83</v>
      </c>
    </row>
    <row r="258" s="12" customFormat="1" ht="25.92" customHeight="1">
      <c r="A258" s="12"/>
      <c r="B258" s="155"/>
      <c r="C258" s="12"/>
      <c r="D258" s="156" t="s">
        <v>72</v>
      </c>
      <c r="E258" s="157" t="s">
        <v>441</v>
      </c>
      <c r="F258" s="157" t="s">
        <v>442</v>
      </c>
      <c r="G258" s="12"/>
      <c r="H258" s="12"/>
      <c r="I258" s="158"/>
      <c r="J258" s="159">
        <f>BK258</f>
        <v>0</v>
      </c>
      <c r="K258" s="12"/>
      <c r="L258" s="155"/>
      <c r="M258" s="160"/>
      <c r="N258" s="161"/>
      <c r="O258" s="161"/>
      <c r="P258" s="162">
        <f>P259</f>
        <v>0</v>
      </c>
      <c r="Q258" s="161"/>
      <c r="R258" s="162">
        <f>R259</f>
        <v>0</v>
      </c>
      <c r="S258" s="161"/>
      <c r="T258" s="163">
        <f>T259</f>
        <v>0</v>
      </c>
      <c r="U258" s="12"/>
      <c r="V258" s="12"/>
      <c r="W258" s="12"/>
      <c r="X258" s="12"/>
      <c r="Y258" s="12"/>
      <c r="Z258" s="12"/>
      <c r="AA258" s="12"/>
      <c r="AB258" s="12"/>
      <c r="AC258" s="12"/>
      <c r="AD258" s="12"/>
      <c r="AE258" s="12"/>
      <c r="AR258" s="156" t="s">
        <v>83</v>
      </c>
      <c r="AT258" s="164" t="s">
        <v>72</v>
      </c>
      <c r="AU258" s="164" t="s">
        <v>73</v>
      </c>
      <c r="AY258" s="156" t="s">
        <v>146</v>
      </c>
      <c r="BK258" s="165">
        <f>BK259</f>
        <v>0</v>
      </c>
    </row>
    <row r="259" s="12" customFormat="1" ht="22.8" customHeight="1">
      <c r="A259" s="12"/>
      <c r="B259" s="155"/>
      <c r="C259" s="12"/>
      <c r="D259" s="156" t="s">
        <v>72</v>
      </c>
      <c r="E259" s="166" t="s">
        <v>443</v>
      </c>
      <c r="F259" s="166" t="s">
        <v>444</v>
      </c>
      <c r="G259" s="12"/>
      <c r="H259" s="12"/>
      <c r="I259" s="158"/>
      <c r="J259" s="167">
        <f>BK259</f>
        <v>0</v>
      </c>
      <c r="K259" s="12"/>
      <c r="L259" s="155"/>
      <c r="M259" s="160"/>
      <c r="N259" s="161"/>
      <c r="O259" s="161"/>
      <c r="P259" s="162">
        <f>SUM(P260:P273)</f>
        <v>0</v>
      </c>
      <c r="Q259" s="161"/>
      <c r="R259" s="162">
        <f>SUM(R260:R273)</f>
        <v>0</v>
      </c>
      <c r="S259" s="161"/>
      <c r="T259" s="163">
        <f>SUM(T260:T273)</f>
        <v>0</v>
      </c>
      <c r="U259" s="12"/>
      <c r="V259" s="12"/>
      <c r="W259" s="12"/>
      <c r="X259" s="12"/>
      <c r="Y259" s="12"/>
      <c r="Z259" s="12"/>
      <c r="AA259" s="12"/>
      <c r="AB259" s="12"/>
      <c r="AC259" s="12"/>
      <c r="AD259" s="12"/>
      <c r="AE259" s="12"/>
      <c r="AR259" s="156" t="s">
        <v>83</v>
      </c>
      <c r="AT259" s="164" t="s">
        <v>72</v>
      </c>
      <c r="AU259" s="164" t="s">
        <v>81</v>
      </c>
      <c r="AY259" s="156" t="s">
        <v>146</v>
      </c>
      <c r="BK259" s="165">
        <f>SUM(BK260:BK273)</f>
        <v>0</v>
      </c>
    </row>
    <row r="260" s="2" customFormat="1" ht="24.15" customHeight="1">
      <c r="A260" s="34"/>
      <c r="B260" s="168"/>
      <c r="C260" s="189" t="s">
        <v>445</v>
      </c>
      <c r="D260" s="189" t="s">
        <v>181</v>
      </c>
      <c r="E260" s="190" t="s">
        <v>446</v>
      </c>
      <c r="F260" s="191" t="s">
        <v>447</v>
      </c>
      <c r="G260" s="192" t="s">
        <v>199</v>
      </c>
      <c r="H260" s="193">
        <v>121.2</v>
      </c>
      <c r="I260" s="194"/>
      <c r="J260" s="195">
        <f>ROUND(I260*H260,2)</f>
        <v>0</v>
      </c>
      <c r="K260" s="196"/>
      <c r="L260" s="35"/>
      <c r="M260" s="197" t="s">
        <v>1</v>
      </c>
      <c r="N260" s="198" t="s">
        <v>38</v>
      </c>
      <c r="O260" s="73"/>
      <c r="P260" s="180">
        <f>O260*H260</f>
        <v>0</v>
      </c>
      <c r="Q260" s="180">
        <v>0</v>
      </c>
      <c r="R260" s="180">
        <f>Q260*H260</f>
        <v>0</v>
      </c>
      <c r="S260" s="180">
        <v>0</v>
      </c>
      <c r="T260" s="181">
        <f>S260*H260</f>
        <v>0</v>
      </c>
      <c r="U260" s="34"/>
      <c r="V260" s="34"/>
      <c r="W260" s="34"/>
      <c r="X260" s="34"/>
      <c r="Y260" s="34"/>
      <c r="Z260" s="34"/>
      <c r="AA260" s="34"/>
      <c r="AB260" s="34"/>
      <c r="AC260" s="34"/>
      <c r="AD260" s="34"/>
      <c r="AE260" s="34"/>
      <c r="AR260" s="182" t="s">
        <v>337</v>
      </c>
      <c r="AT260" s="182" t="s">
        <v>181</v>
      </c>
      <c r="AU260" s="182" t="s">
        <v>83</v>
      </c>
      <c r="AY260" s="15" t="s">
        <v>146</v>
      </c>
      <c r="BE260" s="183">
        <f>IF(N260="základní",J260,0)</f>
        <v>0</v>
      </c>
      <c r="BF260" s="183">
        <f>IF(N260="snížená",J260,0)</f>
        <v>0</v>
      </c>
      <c r="BG260" s="183">
        <f>IF(N260="zákl. přenesená",J260,0)</f>
        <v>0</v>
      </c>
      <c r="BH260" s="183">
        <f>IF(N260="sníž. přenesená",J260,0)</f>
        <v>0</v>
      </c>
      <c r="BI260" s="183">
        <f>IF(N260="nulová",J260,0)</f>
        <v>0</v>
      </c>
      <c r="BJ260" s="15" t="s">
        <v>81</v>
      </c>
      <c r="BK260" s="183">
        <f>ROUND(I260*H260,2)</f>
        <v>0</v>
      </c>
      <c r="BL260" s="15" t="s">
        <v>337</v>
      </c>
      <c r="BM260" s="182" t="s">
        <v>448</v>
      </c>
    </row>
    <row r="261" s="2" customFormat="1">
      <c r="A261" s="34"/>
      <c r="B261" s="35"/>
      <c r="C261" s="34"/>
      <c r="D261" s="184" t="s">
        <v>159</v>
      </c>
      <c r="E261" s="34"/>
      <c r="F261" s="185" t="s">
        <v>449</v>
      </c>
      <c r="G261" s="34"/>
      <c r="H261" s="34"/>
      <c r="I261" s="186"/>
      <c r="J261" s="34"/>
      <c r="K261" s="34"/>
      <c r="L261" s="35"/>
      <c r="M261" s="187"/>
      <c r="N261" s="188"/>
      <c r="O261" s="73"/>
      <c r="P261" s="73"/>
      <c r="Q261" s="73"/>
      <c r="R261" s="73"/>
      <c r="S261" s="73"/>
      <c r="T261" s="74"/>
      <c r="U261" s="34"/>
      <c r="V261" s="34"/>
      <c r="W261" s="34"/>
      <c r="X261" s="34"/>
      <c r="Y261" s="34"/>
      <c r="Z261" s="34"/>
      <c r="AA261" s="34"/>
      <c r="AB261" s="34"/>
      <c r="AC261" s="34"/>
      <c r="AD261" s="34"/>
      <c r="AE261" s="34"/>
      <c r="AT261" s="15" t="s">
        <v>159</v>
      </c>
      <c r="AU261" s="15" t="s">
        <v>83</v>
      </c>
    </row>
    <row r="262" s="2" customFormat="1" ht="24.15" customHeight="1">
      <c r="A262" s="34"/>
      <c r="B262" s="168"/>
      <c r="C262" s="189" t="s">
        <v>450</v>
      </c>
      <c r="D262" s="189" t="s">
        <v>181</v>
      </c>
      <c r="E262" s="190" t="s">
        <v>451</v>
      </c>
      <c r="F262" s="191" t="s">
        <v>452</v>
      </c>
      <c r="G262" s="192" t="s">
        <v>199</v>
      </c>
      <c r="H262" s="193">
        <v>50</v>
      </c>
      <c r="I262" s="194"/>
      <c r="J262" s="195">
        <f>ROUND(I262*H262,2)</f>
        <v>0</v>
      </c>
      <c r="K262" s="196"/>
      <c r="L262" s="35"/>
      <c r="M262" s="197" t="s">
        <v>1</v>
      </c>
      <c r="N262" s="198" t="s">
        <v>38</v>
      </c>
      <c r="O262" s="73"/>
      <c r="P262" s="180">
        <f>O262*H262</f>
        <v>0</v>
      </c>
      <c r="Q262" s="180">
        <v>0</v>
      </c>
      <c r="R262" s="180">
        <f>Q262*H262</f>
        <v>0</v>
      </c>
      <c r="S262" s="180">
        <v>0</v>
      </c>
      <c r="T262" s="181">
        <f>S262*H262</f>
        <v>0</v>
      </c>
      <c r="U262" s="34"/>
      <c r="V262" s="34"/>
      <c r="W262" s="34"/>
      <c r="X262" s="34"/>
      <c r="Y262" s="34"/>
      <c r="Z262" s="34"/>
      <c r="AA262" s="34"/>
      <c r="AB262" s="34"/>
      <c r="AC262" s="34"/>
      <c r="AD262" s="34"/>
      <c r="AE262" s="34"/>
      <c r="AR262" s="182" t="s">
        <v>337</v>
      </c>
      <c r="AT262" s="182" t="s">
        <v>181</v>
      </c>
      <c r="AU262" s="182" t="s">
        <v>83</v>
      </c>
      <c r="AY262" s="15" t="s">
        <v>146</v>
      </c>
      <c r="BE262" s="183">
        <f>IF(N262="základní",J262,0)</f>
        <v>0</v>
      </c>
      <c r="BF262" s="183">
        <f>IF(N262="snížená",J262,0)</f>
        <v>0</v>
      </c>
      <c r="BG262" s="183">
        <f>IF(N262="zákl. přenesená",J262,0)</f>
        <v>0</v>
      </c>
      <c r="BH262" s="183">
        <f>IF(N262="sníž. přenesená",J262,0)</f>
        <v>0</v>
      </c>
      <c r="BI262" s="183">
        <f>IF(N262="nulová",J262,0)</f>
        <v>0</v>
      </c>
      <c r="BJ262" s="15" t="s">
        <v>81</v>
      </c>
      <c r="BK262" s="183">
        <f>ROUND(I262*H262,2)</f>
        <v>0</v>
      </c>
      <c r="BL262" s="15" t="s">
        <v>337</v>
      </c>
      <c r="BM262" s="182" t="s">
        <v>453</v>
      </c>
    </row>
    <row r="263" s="2" customFormat="1">
      <c r="A263" s="34"/>
      <c r="B263" s="35"/>
      <c r="C263" s="34"/>
      <c r="D263" s="184" t="s">
        <v>159</v>
      </c>
      <c r="E263" s="34"/>
      <c r="F263" s="185" t="s">
        <v>454</v>
      </c>
      <c r="G263" s="34"/>
      <c r="H263" s="34"/>
      <c r="I263" s="186"/>
      <c r="J263" s="34"/>
      <c r="K263" s="34"/>
      <c r="L263" s="35"/>
      <c r="M263" s="187"/>
      <c r="N263" s="188"/>
      <c r="O263" s="73"/>
      <c r="P263" s="73"/>
      <c r="Q263" s="73"/>
      <c r="R263" s="73"/>
      <c r="S263" s="73"/>
      <c r="T263" s="74"/>
      <c r="U263" s="34"/>
      <c r="V263" s="34"/>
      <c r="W263" s="34"/>
      <c r="X263" s="34"/>
      <c r="Y263" s="34"/>
      <c r="Z263" s="34"/>
      <c r="AA263" s="34"/>
      <c r="AB263" s="34"/>
      <c r="AC263" s="34"/>
      <c r="AD263" s="34"/>
      <c r="AE263" s="34"/>
      <c r="AT263" s="15" t="s">
        <v>159</v>
      </c>
      <c r="AU263" s="15" t="s">
        <v>83</v>
      </c>
    </row>
    <row r="264" s="2" customFormat="1" ht="24.15" customHeight="1">
      <c r="A264" s="34"/>
      <c r="B264" s="168"/>
      <c r="C264" s="189" t="s">
        <v>455</v>
      </c>
      <c r="D264" s="189" t="s">
        <v>181</v>
      </c>
      <c r="E264" s="190" t="s">
        <v>456</v>
      </c>
      <c r="F264" s="191" t="s">
        <v>457</v>
      </c>
      <c r="G264" s="192" t="s">
        <v>199</v>
      </c>
      <c r="H264" s="193">
        <v>18</v>
      </c>
      <c r="I264" s="194"/>
      <c r="J264" s="195">
        <f>ROUND(I264*H264,2)</f>
        <v>0</v>
      </c>
      <c r="K264" s="196"/>
      <c r="L264" s="35"/>
      <c r="M264" s="197" t="s">
        <v>1</v>
      </c>
      <c r="N264" s="198" t="s">
        <v>38</v>
      </c>
      <c r="O264" s="73"/>
      <c r="P264" s="180">
        <f>O264*H264</f>
        <v>0</v>
      </c>
      <c r="Q264" s="180">
        <v>0</v>
      </c>
      <c r="R264" s="180">
        <f>Q264*H264</f>
        <v>0</v>
      </c>
      <c r="S264" s="180">
        <v>0</v>
      </c>
      <c r="T264" s="181">
        <f>S264*H264</f>
        <v>0</v>
      </c>
      <c r="U264" s="34"/>
      <c r="V264" s="34"/>
      <c r="W264" s="34"/>
      <c r="X264" s="34"/>
      <c r="Y264" s="34"/>
      <c r="Z264" s="34"/>
      <c r="AA264" s="34"/>
      <c r="AB264" s="34"/>
      <c r="AC264" s="34"/>
      <c r="AD264" s="34"/>
      <c r="AE264" s="34"/>
      <c r="AR264" s="182" t="s">
        <v>337</v>
      </c>
      <c r="AT264" s="182" t="s">
        <v>181</v>
      </c>
      <c r="AU264" s="182" t="s">
        <v>83</v>
      </c>
      <c r="AY264" s="15" t="s">
        <v>146</v>
      </c>
      <c r="BE264" s="183">
        <f>IF(N264="základní",J264,0)</f>
        <v>0</v>
      </c>
      <c r="BF264" s="183">
        <f>IF(N264="snížená",J264,0)</f>
        <v>0</v>
      </c>
      <c r="BG264" s="183">
        <f>IF(N264="zákl. přenesená",J264,0)</f>
        <v>0</v>
      </c>
      <c r="BH264" s="183">
        <f>IF(N264="sníž. přenesená",J264,0)</f>
        <v>0</v>
      </c>
      <c r="BI264" s="183">
        <f>IF(N264="nulová",J264,0)</f>
        <v>0</v>
      </c>
      <c r="BJ264" s="15" t="s">
        <v>81</v>
      </c>
      <c r="BK264" s="183">
        <f>ROUND(I264*H264,2)</f>
        <v>0</v>
      </c>
      <c r="BL264" s="15" t="s">
        <v>337</v>
      </c>
      <c r="BM264" s="182" t="s">
        <v>458</v>
      </c>
    </row>
    <row r="265" s="2" customFormat="1">
      <c r="A265" s="34"/>
      <c r="B265" s="35"/>
      <c r="C265" s="34"/>
      <c r="D265" s="184" t="s">
        <v>159</v>
      </c>
      <c r="E265" s="34"/>
      <c r="F265" s="185" t="s">
        <v>459</v>
      </c>
      <c r="G265" s="34"/>
      <c r="H265" s="34"/>
      <c r="I265" s="186"/>
      <c r="J265" s="34"/>
      <c r="K265" s="34"/>
      <c r="L265" s="35"/>
      <c r="M265" s="187"/>
      <c r="N265" s="188"/>
      <c r="O265" s="73"/>
      <c r="P265" s="73"/>
      <c r="Q265" s="73"/>
      <c r="R265" s="73"/>
      <c r="S265" s="73"/>
      <c r="T265" s="74"/>
      <c r="U265" s="34"/>
      <c r="V265" s="34"/>
      <c r="W265" s="34"/>
      <c r="X265" s="34"/>
      <c r="Y265" s="34"/>
      <c r="Z265" s="34"/>
      <c r="AA265" s="34"/>
      <c r="AB265" s="34"/>
      <c r="AC265" s="34"/>
      <c r="AD265" s="34"/>
      <c r="AE265" s="34"/>
      <c r="AT265" s="15" t="s">
        <v>159</v>
      </c>
      <c r="AU265" s="15" t="s">
        <v>83</v>
      </c>
    </row>
    <row r="266" s="2" customFormat="1" ht="24.15" customHeight="1">
      <c r="A266" s="34"/>
      <c r="B266" s="168"/>
      <c r="C266" s="189" t="s">
        <v>460</v>
      </c>
      <c r="D266" s="189" t="s">
        <v>181</v>
      </c>
      <c r="E266" s="190" t="s">
        <v>461</v>
      </c>
      <c r="F266" s="191" t="s">
        <v>462</v>
      </c>
      <c r="G266" s="192" t="s">
        <v>199</v>
      </c>
      <c r="H266" s="193">
        <v>433</v>
      </c>
      <c r="I266" s="194"/>
      <c r="J266" s="195">
        <f>ROUND(I266*H266,2)</f>
        <v>0</v>
      </c>
      <c r="K266" s="196"/>
      <c r="L266" s="35"/>
      <c r="M266" s="197" t="s">
        <v>1</v>
      </c>
      <c r="N266" s="198" t="s">
        <v>38</v>
      </c>
      <c r="O266" s="73"/>
      <c r="P266" s="180">
        <f>O266*H266</f>
        <v>0</v>
      </c>
      <c r="Q266" s="180">
        <v>0</v>
      </c>
      <c r="R266" s="180">
        <f>Q266*H266</f>
        <v>0</v>
      </c>
      <c r="S266" s="180">
        <v>0</v>
      </c>
      <c r="T266" s="181">
        <f>S266*H266</f>
        <v>0</v>
      </c>
      <c r="U266" s="34"/>
      <c r="V266" s="34"/>
      <c r="W266" s="34"/>
      <c r="X266" s="34"/>
      <c r="Y266" s="34"/>
      <c r="Z266" s="34"/>
      <c r="AA266" s="34"/>
      <c r="AB266" s="34"/>
      <c r="AC266" s="34"/>
      <c r="AD266" s="34"/>
      <c r="AE266" s="34"/>
      <c r="AR266" s="182" t="s">
        <v>337</v>
      </c>
      <c r="AT266" s="182" t="s">
        <v>181</v>
      </c>
      <c r="AU266" s="182" t="s">
        <v>83</v>
      </c>
      <c r="AY266" s="15" t="s">
        <v>146</v>
      </c>
      <c r="BE266" s="183">
        <f>IF(N266="základní",J266,0)</f>
        <v>0</v>
      </c>
      <c r="BF266" s="183">
        <f>IF(N266="snížená",J266,0)</f>
        <v>0</v>
      </c>
      <c r="BG266" s="183">
        <f>IF(N266="zákl. přenesená",J266,0)</f>
        <v>0</v>
      </c>
      <c r="BH266" s="183">
        <f>IF(N266="sníž. přenesená",J266,0)</f>
        <v>0</v>
      </c>
      <c r="BI266" s="183">
        <f>IF(N266="nulová",J266,0)</f>
        <v>0</v>
      </c>
      <c r="BJ266" s="15" t="s">
        <v>81</v>
      </c>
      <c r="BK266" s="183">
        <f>ROUND(I266*H266,2)</f>
        <v>0</v>
      </c>
      <c r="BL266" s="15" t="s">
        <v>337</v>
      </c>
      <c r="BM266" s="182" t="s">
        <v>463</v>
      </c>
    </row>
    <row r="267" s="2" customFormat="1">
      <c r="A267" s="34"/>
      <c r="B267" s="35"/>
      <c r="C267" s="34"/>
      <c r="D267" s="184" t="s">
        <v>159</v>
      </c>
      <c r="E267" s="34"/>
      <c r="F267" s="185" t="s">
        <v>464</v>
      </c>
      <c r="G267" s="34"/>
      <c r="H267" s="34"/>
      <c r="I267" s="186"/>
      <c r="J267" s="34"/>
      <c r="K267" s="34"/>
      <c r="L267" s="35"/>
      <c r="M267" s="187"/>
      <c r="N267" s="188"/>
      <c r="O267" s="73"/>
      <c r="P267" s="73"/>
      <c r="Q267" s="73"/>
      <c r="R267" s="73"/>
      <c r="S267" s="73"/>
      <c r="T267" s="74"/>
      <c r="U267" s="34"/>
      <c r="V267" s="34"/>
      <c r="W267" s="34"/>
      <c r="X267" s="34"/>
      <c r="Y267" s="34"/>
      <c r="Z267" s="34"/>
      <c r="AA267" s="34"/>
      <c r="AB267" s="34"/>
      <c r="AC267" s="34"/>
      <c r="AD267" s="34"/>
      <c r="AE267" s="34"/>
      <c r="AT267" s="15" t="s">
        <v>159</v>
      </c>
      <c r="AU267" s="15" t="s">
        <v>83</v>
      </c>
    </row>
    <row r="268" s="2" customFormat="1" ht="24.15" customHeight="1">
      <c r="A268" s="34"/>
      <c r="B268" s="168"/>
      <c r="C268" s="189" t="s">
        <v>465</v>
      </c>
      <c r="D268" s="189" t="s">
        <v>181</v>
      </c>
      <c r="E268" s="190" t="s">
        <v>466</v>
      </c>
      <c r="F268" s="191" t="s">
        <v>467</v>
      </c>
      <c r="G268" s="192" t="s">
        <v>336</v>
      </c>
      <c r="H268" s="193">
        <v>24</v>
      </c>
      <c r="I268" s="194"/>
      <c r="J268" s="195">
        <f>ROUND(I268*H268,2)</f>
        <v>0</v>
      </c>
      <c r="K268" s="196"/>
      <c r="L268" s="35"/>
      <c r="M268" s="197" t="s">
        <v>1</v>
      </c>
      <c r="N268" s="198" t="s">
        <v>38</v>
      </c>
      <c r="O268" s="73"/>
      <c r="P268" s="180">
        <f>O268*H268</f>
        <v>0</v>
      </c>
      <c r="Q268" s="180">
        <v>0</v>
      </c>
      <c r="R268" s="180">
        <f>Q268*H268</f>
        <v>0</v>
      </c>
      <c r="S268" s="180">
        <v>0</v>
      </c>
      <c r="T268" s="181">
        <f>S268*H268</f>
        <v>0</v>
      </c>
      <c r="U268" s="34"/>
      <c r="V268" s="34"/>
      <c r="W268" s="34"/>
      <c r="X268" s="34"/>
      <c r="Y268" s="34"/>
      <c r="Z268" s="34"/>
      <c r="AA268" s="34"/>
      <c r="AB268" s="34"/>
      <c r="AC268" s="34"/>
      <c r="AD268" s="34"/>
      <c r="AE268" s="34"/>
      <c r="AR268" s="182" t="s">
        <v>337</v>
      </c>
      <c r="AT268" s="182" t="s">
        <v>181</v>
      </c>
      <c r="AU268" s="182" t="s">
        <v>83</v>
      </c>
      <c r="AY268" s="15" t="s">
        <v>146</v>
      </c>
      <c r="BE268" s="183">
        <f>IF(N268="základní",J268,0)</f>
        <v>0</v>
      </c>
      <c r="BF268" s="183">
        <f>IF(N268="snížená",J268,0)</f>
        <v>0</v>
      </c>
      <c r="BG268" s="183">
        <f>IF(N268="zákl. přenesená",J268,0)</f>
        <v>0</v>
      </c>
      <c r="BH268" s="183">
        <f>IF(N268="sníž. přenesená",J268,0)</f>
        <v>0</v>
      </c>
      <c r="BI268" s="183">
        <f>IF(N268="nulová",J268,0)</f>
        <v>0</v>
      </c>
      <c r="BJ268" s="15" t="s">
        <v>81</v>
      </c>
      <c r="BK268" s="183">
        <f>ROUND(I268*H268,2)</f>
        <v>0</v>
      </c>
      <c r="BL268" s="15" t="s">
        <v>337</v>
      </c>
      <c r="BM268" s="182" t="s">
        <v>468</v>
      </c>
    </row>
    <row r="269" s="2" customFormat="1">
      <c r="A269" s="34"/>
      <c r="B269" s="35"/>
      <c r="C269" s="34"/>
      <c r="D269" s="184" t="s">
        <v>159</v>
      </c>
      <c r="E269" s="34"/>
      <c r="F269" s="185" t="s">
        <v>469</v>
      </c>
      <c r="G269" s="34"/>
      <c r="H269" s="34"/>
      <c r="I269" s="186"/>
      <c r="J269" s="34"/>
      <c r="K269" s="34"/>
      <c r="L269" s="35"/>
      <c r="M269" s="187"/>
      <c r="N269" s="188"/>
      <c r="O269" s="73"/>
      <c r="P269" s="73"/>
      <c r="Q269" s="73"/>
      <c r="R269" s="73"/>
      <c r="S269" s="73"/>
      <c r="T269" s="74"/>
      <c r="U269" s="34"/>
      <c r="V269" s="34"/>
      <c r="W269" s="34"/>
      <c r="X269" s="34"/>
      <c r="Y269" s="34"/>
      <c r="Z269" s="34"/>
      <c r="AA269" s="34"/>
      <c r="AB269" s="34"/>
      <c r="AC269" s="34"/>
      <c r="AD269" s="34"/>
      <c r="AE269" s="34"/>
      <c r="AT269" s="15" t="s">
        <v>159</v>
      </c>
      <c r="AU269" s="15" t="s">
        <v>83</v>
      </c>
    </row>
    <row r="270" s="2" customFormat="1" ht="24.15" customHeight="1">
      <c r="A270" s="34"/>
      <c r="B270" s="168"/>
      <c r="C270" s="189" t="s">
        <v>470</v>
      </c>
      <c r="D270" s="189" t="s">
        <v>181</v>
      </c>
      <c r="E270" s="190" t="s">
        <v>471</v>
      </c>
      <c r="F270" s="191" t="s">
        <v>472</v>
      </c>
      <c r="G270" s="192" t="s">
        <v>206</v>
      </c>
      <c r="H270" s="193">
        <v>1</v>
      </c>
      <c r="I270" s="194"/>
      <c r="J270" s="195">
        <f>ROUND(I270*H270,2)</f>
        <v>0</v>
      </c>
      <c r="K270" s="196"/>
      <c r="L270" s="35"/>
      <c r="M270" s="197" t="s">
        <v>1</v>
      </c>
      <c r="N270" s="198" t="s">
        <v>38</v>
      </c>
      <c r="O270" s="73"/>
      <c r="P270" s="180">
        <f>O270*H270</f>
        <v>0</v>
      </c>
      <c r="Q270" s="180">
        <v>0</v>
      </c>
      <c r="R270" s="180">
        <f>Q270*H270</f>
        <v>0</v>
      </c>
      <c r="S270" s="180">
        <v>0</v>
      </c>
      <c r="T270" s="181">
        <f>S270*H270</f>
        <v>0</v>
      </c>
      <c r="U270" s="34"/>
      <c r="V270" s="34"/>
      <c r="W270" s="34"/>
      <c r="X270" s="34"/>
      <c r="Y270" s="34"/>
      <c r="Z270" s="34"/>
      <c r="AA270" s="34"/>
      <c r="AB270" s="34"/>
      <c r="AC270" s="34"/>
      <c r="AD270" s="34"/>
      <c r="AE270" s="34"/>
      <c r="AR270" s="182" t="s">
        <v>337</v>
      </c>
      <c r="AT270" s="182" t="s">
        <v>181</v>
      </c>
      <c r="AU270" s="182" t="s">
        <v>83</v>
      </c>
      <c r="AY270" s="15" t="s">
        <v>146</v>
      </c>
      <c r="BE270" s="183">
        <f>IF(N270="základní",J270,0)</f>
        <v>0</v>
      </c>
      <c r="BF270" s="183">
        <f>IF(N270="snížená",J270,0)</f>
        <v>0</v>
      </c>
      <c r="BG270" s="183">
        <f>IF(N270="zákl. přenesená",J270,0)</f>
        <v>0</v>
      </c>
      <c r="BH270" s="183">
        <f>IF(N270="sníž. přenesená",J270,0)</f>
        <v>0</v>
      </c>
      <c r="BI270" s="183">
        <f>IF(N270="nulová",J270,0)</f>
        <v>0</v>
      </c>
      <c r="BJ270" s="15" t="s">
        <v>81</v>
      </c>
      <c r="BK270" s="183">
        <f>ROUND(I270*H270,2)</f>
        <v>0</v>
      </c>
      <c r="BL270" s="15" t="s">
        <v>337</v>
      </c>
      <c r="BM270" s="182" t="s">
        <v>473</v>
      </c>
    </row>
    <row r="271" s="2" customFormat="1">
      <c r="A271" s="34"/>
      <c r="B271" s="35"/>
      <c r="C271" s="34"/>
      <c r="D271" s="184" t="s">
        <v>159</v>
      </c>
      <c r="E271" s="34"/>
      <c r="F271" s="185" t="s">
        <v>472</v>
      </c>
      <c r="G271" s="34"/>
      <c r="H271" s="34"/>
      <c r="I271" s="186"/>
      <c r="J271" s="34"/>
      <c r="K271" s="34"/>
      <c r="L271" s="35"/>
      <c r="M271" s="187"/>
      <c r="N271" s="188"/>
      <c r="O271" s="73"/>
      <c r="P271" s="73"/>
      <c r="Q271" s="73"/>
      <c r="R271" s="73"/>
      <c r="S271" s="73"/>
      <c r="T271" s="74"/>
      <c r="U271" s="34"/>
      <c r="V271" s="34"/>
      <c r="W271" s="34"/>
      <c r="X271" s="34"/>
      <c r="Y271" s="34"/>
      <c r="Z271" s="34"/>
      <c r="AA271" s="34"/>
      <c r="AB271" s="34"/>
      <c r="AC271" s="34"/>
      <c r="AD271" s="34"/>
      <c r="AE271" s="34"/>
      <c r="AT271" s="15" t="s">
        <v>159</v>
      </c>
      <c r="AU271" s="15" t="s">
        <v>83</v>
      </c>
    </row>
    <row r="272" s="2" customFormat="1" ht="24.15" customHeight="1">
      <c r="A272" s="34"/>
      <c r="B272" s="168"/>
      <c r="C272" s="189" t="s">
        <v>474</v>
      </c>
      <c r="D272" s="189" t="s">
        <v>181</v>
      </c>
      <c r="E272" s="190" t="s">
        <v>475</v>
      </c>
      <c r="F272" s="191" t="s">
        <v>476</v>
      </c>
      <c r="G272" s="192" t="s">
        <v>199</v>
      </c>
      <c r="H272" s="193">
        <v>32.399999999999999</v>
      </c>
      <c r="I272" s="194"/>
      <c r="J272" s="195">
        <f>ROUND(I272*H272,2)</f>
        <v>0</v>
      </c>
      <c r="K272" s="196"/>
      <c r="L272" s="35"/>
      <c r="M272" s="197" t="s">
        <v>1</v>
      </c>
      <c r="N272" s="198" t="s">
        <v>38</v>
      </c>
      <c r="O272" s="73"/>
      <c r="P272" s="180">
        <f>O272*H272</f>
        <v>0</v>
      </c>
      <c r="Q272" s="180">
        <v>0</v>
      </c>
      <c r="R272" s="180">
        <f>Q272*H272</f>
        <v>0</v>
      </c>
      <c r="S272" s="180">
        <v>0</v>
      </c>
      <c r="T272" s="181">
        <f>S272*H272</f>
        <v>0</v>
      </c>
      <c r="U272" s="34"/>
      <c r="V272" s="34"/>
      <c r="W272" s="34"/>
      <c r="X272" s="34"/>
      <c r="Y272" s="34"/>
      <c r="Z272" s="34"/>
      <c r="AA272" s="34"/>
      <c r="AB272" s="34"/>
      <c r="AC272" s="34"/>
      <c r="AD272" s="34"/>
      <c r="AE272" s="34"/>
      <c r="AR272" s="182" t="s">
        <v>337</v>
      </c>
      <c r="AT272" s="182" t="s">
        <v>181</v>
      </c>
      <c r="AU272" s="182" t="s">
        <v>83</v>
      </c>
      <c r="AY272" s="15" t="s">
        <v>146</v>
      </c>
      <c r="BE272" s="183">
        <f>IF(N272="základní",J272,0)</f>
        <v>0</v>
      </c>
      <c r="BF272" s="183">
        <f>IF(N272="snížená",J272,0)</f>
        <v>0</v>
      </c>
      <c r="BG272" s="183">
        <f>IF(N272="zákl. přenesená",J272,0)</f>
        <v>0</v>
      </c>
      <c r="BH272" s="183">
        <f>IF(N272="sníž. přenesená",J272,0)</f>
        <v>0</v>
      </c>
      <c r="BI272" s="183">
        <f>IF(N272="nulová",J272,0)</f>
        <v>0</v>
      </c>
      <c r="BJ272" s="15" t="s">
        <v>81</v>
      </c>
      <c r="BK272" s="183">
        <f>ROUND(I272*H272,2)</f>
        <v>0</v>
      </c>
      <c r="BL272" s="15" t="s">
        <v>337</v>
      </c>
      <c r="BM272" s="182" t="s">
        <v>477</v>
      </c>
    </row>
    <row r="273" s="2" customFormat="1">
      <c r="A273" s="34"/>
      <c r="B273" s="35"/>
      <c r="C273" s="34"/>
      <c r="D273" s="184" t="s">
        <v>159</v>
      </c>
      <c r="E273" s="34"/>
      <c r="F273" s="185" t="s">
        <v>478</v>
      </c>
      <c r="G273" s="34"/>
      <c r="H273" s="34"/>
      <c r="I273" s="186"/>
      <c r="J273" s="34"/>
      <c r="K273" s="34"/>
      <c r="L273" s="35"/>
      <c r="M273" s="187"/>
      <c r="N273" s="188"/>
      <c r="O273" s="73"/>
      <c r="P273" s="73"/>
      <c r="Q273" s="73"/>
      <c r="R273" s="73"/>
      <c r="S273" s="73"/>
      <c r="T273" s="74"/>
      <c r="U273" s="34"/>
      <c r="V273" s="34"/>
      <c r="W273" s="34"/>
      <c r="X273" s="34"/>
      <c r="Y273" s="34"/>
      <c r="Z273" s="34"/>
      <c r="AA273" s="34"/>
      <c r="AB273" s="34"/>
      <c r="AC273" s="34"/>
      <c r="AD273" s="34"/>
      <c r="AE273" s="34"/>
      <c r="AT273" s="15" t="s">
        <v>159</v>
      </c>
      <c r="AU273" s="15" t="s">
        <v>83</v>
      </c>
    </row>
    <row r="274" s="12" customFormat="1" ht="25.92" customHeight="1">
      <c r="A274" s="12"/>
      <c r="B274" s="155"/>
      <c r="C274" s="12"/>
      <c r="D274" s="156" t="s">
        <v>72</v>
      </c>
      <c r="E274" s="157" t="s">
        <v>479</v>
      </c>
      <c r="F274" s="157" t="s">
        <v>480</v>
      </c>
      <c r="G274" s="12"/>
      <c r="H274" s="12"/>
      <c r="I274" s="158"/>
      <c r="J274" s="159">
        <f>BK274</f>
        <v>0</v>
      </c>
      <c r="K274" s="12"/>
      <c r="L274" s="155"/>
      <c r="M274" s="160"/>
      <c r="N274" s="161"/>
      <c r="O274" s="161"/>
      <c r="P274" s="162">
        <f>SUM(P275:P282)</f>
        <v>0</v>
      </c>
      <c r="Q274" s="161"/>
      <c r="R274" s="162">
        <f>SUM(R275:R282)</f>
        <v>0</v>
      </c>
      <c r="S274" s="161"/>
      <c r="T274" s="163">
        <f>SUM(T275:T282)</f>
        <v>0</v>
      </c>
      <c r="U274" s="12"/>
      <c r="V274" s="12"/>
      <c r="W274" s="12"/>
      <c r="X274" s="12"/>
      <c r="Y274" s="12"/>
      <c r="Z274" s="12"/>
      <c r="AA274" s="12"/>
      <c r="AB274" s="12"/>
      <c r="AC274" s="12"/>
      <c r="AD274" s="12"/>
      <c r="AE274" s="12"/>
      <c r="AR274" s="156" t="s">
        <v>157</v>
      </c>
      <c r="AT274" s="164" t="s">
        <v>72</v>
      </c>
      <c r="AU274" s="164" t="s">
        <v>73</v>
      </c>
      <c r="AY274" s="156" t="s">
        <v>146</v>
      </c>
      <c r="BK274" s="165">
        <f>SUM(BK275:BK282)</f>
        <v>0</v>
      </c>
    </row>
    <row r="275" s="2" customFormat="1" ht="16.5" customHeight="1">
      <c r="A275" s="34"/>
      <c r="B275" s="168"/>
      <c r="C275" s="189" t="s">
        <v>481</v>
      </c>
      <c r="D275" s="189" t="s">
        <v>181</v>
      </c>
      <c r="E275" s="190" t="s">
        <v>482</v>
      </c>
      <c r="F275" s="191" t="s">
        <v>483</v>
      </c>
      <c r="G275" s="192" t="s">
        <v>184</v>
      </c>
      <c r="H275" s="193">
        <v>32</v>
      </c>
      <c r="I275" s="194"/>
      <c r="J275" s="195">
        <f>ROUND(I275*H275,2)</f>
        <v>0</v>
      </c>
      <c r="K275" s="196"/>
      <c r="L275" s="35"/>
      <c r="M275" s="197" t="s">
        <v>1</v>
      </c>
      <c r="N275" s="198" t="s">
        <v>38</v>
      </c>
      <c r="O275" s="73"/>
      <c r="P275" s="180">
        <f>O275*H275</f>
        <v>0</v>
      </c>
      <c r="Q275" s="180">
        <v>0</v>
      </c>
      <c r="R275" s="180">
        <f>Q275*H275</f>
        <v>0</v>
      </c>
      <c r="S275" s="180">
        <v>0</v>
      </c>
      <c r="T275" s="181">
        <f>S275*H275</f>
        <v>0</v>
      </c>
      <c r="U275" s="34"/>
      <c r="V275" s="34"/>
      <c r="W275" s="34"/>
      <c r="X275" s="34"/>
      <c r="Y275" s="34"/>
      <c r="Z275" s="34"/>
      <c r="AA275" s="34"/>
      <c r="AB275" s="34"/>
      <c r="AC275" s="34"/>
      <c r="AD275" s="34"/>
      <c r="AE275" s="34"/>
      <c r="AR275" s="182" t="s">
        <v>484</v>
      </c>
      <c r="AT275" s="182" t="s">
        <v>181</v>
      </c>
      <c r="AU275" s="182" t="s">
        <v>81</v>
      </c>
      <c r="AY275" s="15" t="s">
        <v>146</v>
      </c>
      <c r="BE275" s="183">
        <f>IF(N275="základní",J275,0)</f>
        <v>0</v>
      </c>
      <c r="BF275" s="183">
        <f>IF(N275="snížená",J275,0)</f>
        <v>0</v>
      </c>
      <c r="BG275" s="183">
        <f>IF(N275="zákl. přenesená",J275,0)</f>
        <v>0</v>
      </c>
      <c r="BH275" s="183">
        <f>IF(N275="sníž. přenesená",J275,0)</f>
        <v>0</v>
      </c>
      <c r="BI275" s="183">
        <f>IF(N275="nulová",J275,0)</f>
        <v>0</v>
      </c>
      <c r="BJ275" s="15" t="s">
        <v>81</v>
      </c>
      <c r="BK275" s="183">
        <f>ROUND(I275*H275,2)</f>
        <v>0</v>
      </c>
      <c r="BL275" s="15" t="s">
        <v>484</v>
      </c>
      <c r="BM275" s="182" t="s">
        <v>485</v>
      </c>
    </row>
    <row r="276" s="2" customFormat="1">
      <c r="A276" s="34"/>
      <c r="B276" s="35"/>
      <c r="C276" s="34"/>
      <c r="D276" s="184" t="s">
        <v>159</v>
      </c>
      <c r="E276" s="34"/>
      <c r="F276" s="185" t="s">
        <v>486</v>
      </c>
      <c r="G276" s="34"/>
      <c r="H276" s="34"/>
      <c r="I276" s="186"/>
      <c r="J276" s="34"/>
      <c r="K276" s="34"/>
      <c r="L276" s="35"/>
      <c r="M276" s="187"/>
      <c r="N276" s="188"/>
      <c r="O276" s="73"/>
      <c r="P276" s="73"/>
      <c r="Q276" s="73"/>
      <c r="R276" s="73"/>
      <c r="S276" s="73"/>
      <c r="T276" s="74"/>
      <c r="U276" s="34"/>
      <c r="V276" s="34"/>
      <c r="W276" s="34"/>
      <c r="X276" s="34"/>
      <c r="Y276" s="34"/>
      <c r="Z276" s="34"/>
      <c r="AA276" s="34"/>
      <c r="AB276" s="34"/>
      <c r="AC276" s="34"/>
      <c r="AD276" s="34"/>
      <c r="AE276" s="34"/>
      <c r="AT276" s="15" t="s">
        <v>159</v>
      </c>
      <c r="AU276" s="15" t="s">
        <v>81</v>
      </c>
    </row>
    <row r="277" s="2" customFormat="1" ht="16.5" customHeight="1">
      <c r="A277" s="34"/>
      <c r="B277" s="168"/>
      <c r="C277" s="189" t="s">
        <v>487</v>
      </c>
      <c r="D277" s="189" t="s">
        <v>181</v>
      </c>
      <c r="E277" s="190" t="s">
        <v>488</v>
      </c>
      <c r="F277" s="191" t="s">
        <v>489</v>
      </c>
      <c r="G277" s="192" t="s">
        <v>184</v>
      </c>
      <c r="H277" s="193">
        <v>32</v>
      </c>
      <c r="I277" s="194"/>
      <c r="J277" s="195">
        <f>ROUND(I277*H277,2)</f>
        <v>0</v>
      </c>
      <c r="K277" s="196"/>
      <c r="L277" s="35"/>
      <c r="M277" s="197" t="s">
        <v>1</v>
      </c>
      <c r="N277" s="198" t="s">
        <v>38</v>
      </c>
      <c r="O277" s="73"/>
      <c r="P277" s="180">
        <f>O277*H277</f>
        <v>0</v>
      </c>
      <c r="Q277" s="180">
        <v>0</v>
      </c>
      <c r="R277" s="180">
        <f>Q277*H277</f>
        <v>0</v>
      </c>
      <c r="S277" s="180">
        <v>0</v>
      </c>
      <c r="T277" s="181">
        <f>S277*H277</f>
        <v>0</v>
      </c>
      <c r="U277" s="34"/>
      <c r="V277" s="34"/>
      <c r="W277" s="34"/>
      <c r="X277" s="34"/>
      <c r="Y277" s="34"/>
      <c r="Z277" s="34"/>
      <c r="AA277" s="34"/>
      <c r="AB277" s="34"/>
      <c r="AC277" s="34"/>
      <c r="AD277" s="34"/>
      <c r="AE277" s="34"/>
      <c r="AR277" s="182" t="s">
        <v>484</v>
      </c>
      <c r="AT277" s="182" t="s">
        <v>181</v>
      </c>
      <c r="AU277" s="182" t="s">
        <v>81</v>
      </c>
      <c r="AY277" s="15" t="s">
        <v>146</v>
      </c>
      <c r="BE277" s="183">
        <f>IF(N277="základní",J277,0)</f>
        <v>0</v>
      </c>
      <c r="BF277" s="183">
        <f>IF(N277="snížená",J277,0)</f>
        <v>0</v>
      </c>
      <c r="BG277" s="183">
        <f>IF(N277="zákl. přenesená",J277,0)</f>
        <v>0</v>
      </c>
      <c r="BH277" s="183">
        <f>IF(N277="sníž. přenesená",J277,0)</f>
        <v>0</v>
      </c>
      <c r="BI277" s="183">
        <f>IF(N277="nulová",J277,0)</f>
        <v>0</v>
      </c>
      <c r="BJ277" s="15" t="s">
        <v>81</v>
      </c>
      <c r="BK277" s="183">
        <f>ROUND(I277*H277,2)</f>
        <v>0</v>
      </c>
      <c r="BL277" s="15" t="s">
        <v>484</v>
      </c>
      <c r="BM277" s="182" t="s">
        <v>490</v>
      </c>
    </row>
    <row r="278" s="2" customFormat="1">
      <c r="A278" s="34"/>
      <c r="B278" s="35"/>
      <c r="C278" s="34"/>
      <c r="D278" s="184" t="s">
        <v>159</v>
      </c>
      <c r="E278" s="34"/>
      <c r="F278" s="185" t="s">
        <v>491</v>
      </c>
      <c r="G278" s="34"/>
      <c r="H278" s="34"/>
      <c r="I278" s="186"/>
      <c r="J278" s="34"/>
      <c r="K278" s="34"/>
      <c r="L278" s="35"/>
      <c r="M278" s="187"/>
      <c r="N278" s="188"/>
      <c r="O278" s="73"/>
      <c r="P278" s="73"/>
      <c r="Q278" s="73"/>
      <c r="R278" s="73"/>
      <c r="S278" s="73"/>
      <c r="T278" s="74"/>
      <c r="U278" s="34"/>
      <c r="V278" s="34"/>
      <c r="W278" s="34"/>
      <c r="X278" s="34"/>
      <c r="Y278" s="34"/>
      <c r="Z278" s="34"/>
      <c r="AA278" s="34"/>
      <c r="AB278" s="34"/>
      <c r="AC278" s="34"/>
      <c r="AD278" s="34"/>
      <c r="AE278" s="34"/>
      <c r="AT278" s="15" t="s">
        <v>159</v>
      </c>
      <c r="AU278" s="15" t="s">
        <v>81</v>
      </c>
    </row>
    <row r="279" s="2" customFormat="1" ht="24.15" customHeight="1">
      <c r="A279" s="34"/>
      <c r="B279" s="168"/>
      <c r="C279" s="189" t="s">
        <v>492</v>
      </c>
      <c r="D279" s="189" t="s">
        <v>181</v>
      </c>
      <c r="E279" s="190" t="s">
        <v>493</v>
      </c>
      <c r="F279" s="191" t="s">
        <v>494</v>
      </c>
      <c r="G279" s="192" t="s">
        <v>184</v>
      </c>
      <c r="H279" s="193">
        <v>32</v>
      </c>
      <c r="I279" s="194"/>
      <c r="J279" s="195">
        <f>ROUND(I279*H279,2)</f>
        <v>0</v>
      </c>
      <c r="K279" s="196"/>
      <c r="L279" s="35"/>
      <c r="M279" s="197" t="s">
        <v>1</v>
      </c>
      <c r="N279" s="198" t="s">
        <v>38</v>
      </c>
      <c r="O279" s="73"/>
      <c r="P279" s="180">
        <f>O279*H279</f>
        <v>0</v>
      </c>
      <c r="Q279" s="180">
        <v>0</v>
      </c>
      <c r="R279" s="180">
        <f>Q279*H279</f>
        <v>0</v>
      </c>
      <c r="S279" s="180">
        <v>0</v>
      </c>
      <c r="T279" s="181">
        <f>S279*H279</f>
        <v>0</v>
      </c>
      <c r="U279" s="34"/>
      <c r="V279" s="34"/>
      <c r="W279" s="34"/>
      <c r="X279" s="34"/>
      <c r="Y279" s="34"/>
      <c r="Z279" s="34"/>
      <c r="AA279" s="34"/>
      <c r="AB279" s="34"/>
      <c r="AC279" s="34"/>
      <c r="AD279" s="34"/>
      <c r="AE279" s="34"/>
      <c r="AR279" s="182" t="s">
        <v>484</v>
      </c>
      <c r="AT279" s="182" t="s">
        <v>181</v>
      </c>
      <c r="AU279" s="182" t="s">
        <v>81</v>
      </c>
      <c r="AY279" s="15" t="s">
        <v>146</v>
      </c>
      <c r="BE279" s="183">
        <f>IF(N279="základní",J279,0)</f>
        <v>0</v>
      </c>
      <c r="BF279" s="183">
        <f>IF(N279="snížená",J279,0)</f>
        <v>0</v>
      </c>
      <c r="BG279" s="183">
        <f>IF(N279="zákl. přenesená",J279,0)</f>
        <v>0</v>
      </c>
      <c r="BH279" s="183">
        <f>IF(N279="sníž. přenesená",J279,0)</f>
        <v>0</v>
      </c>
      <c r="BI279" s="183">
        <f>IF(N279="nulová",J279,0)</f>
        <v>0</v>
      </c>
      <c r="BJ279" s="15" t="s">
        <v>81</v>
      </c>
      <c r="BK279" s="183">
        <f>ROUND(I279*H279,2)</f>
        <v>0</v>
      </c>
      <c r="BL279" s="15" t="s">
        <v>484</v>
      </c>
      <c r="BM279" s="182" t="s">
        <v>495</v>
      </c>
    </row>
    <row r="280" s="2" customFormat="1">
      <c r="A280" s="34"/>
      <c r="B280" s="35"/>
      <c r="C280" s="34"/>
      <c r="D280" s="184" t="s">
        <v>159</v>
      </c>
      <c r="E280" s="34"/>
      <c r="F280" s="185" t="s">
        <v>494</v>
      </c>
      <c r="G280" s="34"/>
      <c r="H280" s="34"/>
      <c r="I280" s="186"/>
      <c r="J280" s="34"/>
      <c r="K280" s="34"/>
      <c r="L280" s="35"/>
      <c r="M280" s="187"/>
      <c r="N280" s="188"/>
      <c r="O280" s="73"/>
      <c r="P280" s="73"/>
      <c r="Q280" s="73"/>
      <c r="R280" s="73"/>
      <c r="S280" s="73"/>
      <c r="T280" s="74"/>
      <c r="U280" s="34"/>
      <c r="V280" s="34"/>
      <c r="W280" s="34"/>
      <c r="X280" s="34"/>
      <c r="Y280" s="34"/>
      <c r="Z280" s="34"/>
      <c r="AA280" s="34"/>
      <c r="AB280" s="34"/>
      <c r="AC280" s="34"/>
      <c r="AD280" s="34"/>
      <c r="AE280" s="34"/>
      <c r="AT280" s="15" t="s">
        <v>159</v>
      </c>
      <c r="AU280" s="15" t="s">
        <v>81</v>
      </c>
    </row>
    <row r="281" s="2" customFormat="1" ht="21.75" customHeight="1">
      <c r="A281" s="34"/>
      <c r="B281" s="168"/>
      <c r="C281" s="189" t="s">
        <v>496</v>
      </c>
      <c r="D281" s="189" t="s">
        <v>181</v>
      </c>
      <c r="E281" s="190" t="s">
        <v>497</v>
      </c>
      <c r="F281" s="191" t="s">
        <v>498</v>
      </c>
      <c r="G281" s="192" t="s">
        <v>184</v>
      </c>
      <c r="H281" s="193">
        <v>64</v>
      </c>
      <c r="I281" s="194"/>
      <c r="J281" s="195">
        <f>ROUND(I281*H281,2)</f>
        <v>0</v>
      </c>
      <c r="K281" s="196"/>
      <c r="L281" s="35"/>
      <c r="M281" s="197" t="s">
        <v>1</v>
      </c>
      <c r="N281" s="198" t="s">
        <v>38</v>
      </c>
      <c r="O281" s="73"/>
      <c r="P281" s="180">
        <f>O281*H281</f>
        <v>0</v>
      </c>
      <c r="Q281" s="180">
        <v>0</v>
      </c>
      <c r="R281" s="180">
        <f>Q281*H281</f>
        <v>0</v>
      </c>
      <c r="S281" s="180">
        <v>0</v>
      </c>
      <c r="T281" s="181">
        <f>S281*H281</f>
        <v>0</v>
      </c>
      <c r="U281" s="34"/>
      <c r="V281" s="34"/>
      <c r="W281" s="34"/>
      <c r="X281" s="34"/>
      <c r="Y281" s="34"/>
      <c r="Z281" s="34"/>
      <c r="AA281" s="34"/>
      <c r="AB281" s="34"/>
      <c r="AC281" s="34"/>
      <c r="AD281" s="34"/>
      <c r="AE281" s="34"/>
      <c r="AR281" s="182" t="s">
        <v>484</v>
      </c>
      <c r="AT281" s="182" t="s">
        <v>181</v>
      </c>
      <c r="AU281" s="182" t="s">
        <v>81</v>
      </c>
      <c r="AY281" s="15" t="s">
        <v>146</v>
      </c>
      <c r="BE281" s="183">
        <f>IF(N281="základní",J281,0)</f>
        <v>0</v>
      </c>
      <c r="BF281" s="183">
        <f>IF(N281="snížená",J281,0)</f>
        <v>0</v>
      </c>
      <c r="BG281" s="183">
        <f>IF(N281="zákl. přenesená",J281,0)</f>
        <v>0</v>
      </c>
      <c r="BH281" s="183">
        <f>IF(N281="sníž. přenesená",J281,0)</f>
        <v>0</v>
      </c>
      <c r="BI281" s="183">
        <f>IF(N281="nulová",J281,0)</f>
        <v>0</v>
      </c>
      <c r="BJ281" s="15" t="s">
        <v>81</v>
      </c>
      <c r="BK281" s="183">
        <f>ROUND(I281*H281,2)</f>
        <v>0</v>
      </c>
      <c r="BL281" s="15" t="s">
        <v>484</v>
      </c>
      <c r="BM281" s="182" t="s">
        <v>499</v>
      </c>
    </row>
    <row r="282" s="2" customFormat="1">
      <c r="A282" s="34"/>
      <c r="B282" s="35"/>
      <c r="C282" s="34"/>
      <c r="D282" s="184" t="s">
        <v>159</v>
      </c>
      <c r="E282" s="34"/>
      <c r="F282" s="185" t="s">
        <v>498</v>
      </c>
      <c r="G282" s="34"/>
      <c r="H282" s="34"/>
      <c r="I282" s="186"/>
      <c r="J282" s="34"/>
      <c r="K282" s="34"/>
      <c r="L282" s="35"/>
      <c r="M282" s="199"/>
      <c r="N282" s="200"/>
      <c r="O282" s="201"/>
      <c r="P282" s="201"/>
      <c r="Q282" s="201"/>
      <c r="R282" s="201"/>
      <c r="S282" s="201"/>
      <c r="T282" s="202"/>
      <c r="U282" s="34"/>
      <c r="V282" s="34"/>
      <c r="W282" s="34"/>
      <c r="X282" s="34"/>
      <c r="Y282" s="34"/>
      <c r="Z282" s="34"/>
      <c r="AA282" s="34"/>
      <c r="AB282" s="34"/>
      <c r="AC282" s="34"/>
      <c r="AD282" s="34"/>
      <c r="AE282" s="34"/>
      <c r="AT282" s="15" t="s">
        <v>159</v>
      </c>
      <c r="AU282" s="15" t="s">
        <v>81</v>
      </c>
    </row>
    <row r="283" s="2" customFormat="1" ht="6.96" customHeight="1">
      <c r="A283" s="34"/>
      <c r="B283" s="56"/>
      <c r="C283" s="57"/>
      <c r="D283" s="57"/>
      <c r="E283" s="57"/>
      <c r="F283" s="57"/>
      <c r="G283" s="57"/>
      <c r="H283" s="57"/>
      <c r="I283" s="57"/>
      <c r="J283" s="57"/>
      <c r="K283" s="57"/>
      <c r="L283" s="35"/>
      <c r="M283" s="34"/>
      <c r="O283" s="34"/>
      <c r="P283" s="34"/>
      <c r="Q283" s="34"/>
      <c r="R283" s="34"/>
      <c r="S283" s="34"/>
      <c r="T283" s="34"/>
      <c r="U283" s="34"/>
      <c r="V283" s="34"/>
      <c r="W283" s="34"/>
      <c r="X283" s="34"/>
      <c r="Y283" s="34"/>
      <c r="Z283" s="34"/>
      <c r="AA283" s="34"/>
      <c r="AB283" s="34"/>
      <c r="AC283" s="34"/>
      <c r="AD283" s="34"/>
      <c r="AE283" s="34"/>
    </row>
  </sheetData>
  <autoFilter ref="C128:K282"/>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4" t="s">
        <v>5</v>
      </c>
      <c r="M2" s="1"/>
      <c r="N2" s="1"/>
      <c r="O2" s="1"/>
      <c r="P2" s="1"/>
      <c r="Q2" s="1"/>
      <c r="R2" s="1"/>
      <c r="S2" s="1"/>
      <c r="T2" s="1"/>
      <c r="U2" s="1"/>
      <c r="V2" s="1"/>
      <c r="AT2" s="15" t="s">
        <v>86</v>
      </c>
    </row>
    <row r="3" s="1" customFormat="1" ht="6.96" customHeight="1">
      <c r="B3" s="16"/>
      <c r="C3" s="17"/>
      <c r="D3" s="17"/>
      <c r="E3" s="17"/>
      <c r="F3" s="17"/>
      <c r="G3" s="17"/>
      <c r="H3" s="17"/>
      <c r="I3" s="17"/>
      <c r="J3" s="17"/>
      <c r="K3" s="17"/>
      <c r="L3" s="18"/>
      <c r="AT3" s="15" t="s">
        <v>83</v>
      </c>
    </row>
    <row r="4" s="1" customFormat="1" ht="24.96" customHeight="1">
      <c r="B4" s="18"/>
      <c r="D4" s="19" t="s">
        <v>111</v>
      </c>
      <c r="L4" s="18"/>
      <c r="M4" s="116" t="s">
        <v>10</v>
      </c>
      <c r="AT4" s="15" t="s">
        <v>3</v>
      </c>
    </row>
    <row r="5" s="1" customFormat="1" ht="6.96" customHeight="1">
      <c r="B5" s="18"/>
      <c r="L5" s="18"/>
    </row>
    <row r="6" s="1" customFormat="1" ht="12" customHeight="1">
      <c r="B6" s="18"/>
      <c r="D6" s="28" t="s">
        <v>16</v>
      </c>
      <c r="L6" s="18"/>
    </row>
    <row r="7" s="1" customFormat="1" ht="16.5" customHeight="1">
      <c r="B7" s="18"/>
      <c r="E7" s="117" t="str">
        <f>'Rekapitulace stavby'!K6</f>
        <v>Čepro Šlapanov</v>
      </c>
      <c r="F7" s="28"/>
      <c r="G7" s="28"/>
      <c r="H7" s="28"/>
      <c r="L7" s="18"/>
    </row>
    <row r="8" s="2" customFormat="1" ht="12" customHeight="1">
      <c r="A8" s="34"/>
      <c r="B8" s="35"/>
      <c r="C8" s="34"/>
      <c r="D8" s="28" t="s">
        <v>112</v>
      </c>
      <c r="E8" s="34"/>
      <c r="F8" s="34"/>
      <c r="G8" s="34"/>
      <c r="H8" s="34"/>
      <c r="I8" s="34"/>
      <c r="J8" s="34"/>
      <c r="K8" s="34"/>
      <c r="L8" s="51"/>
      <c r="S8" s="34"/>
      <c r="T8" s="34"/>
      <c r="U8" s="34"/>
      <c r="V8" s="34"/>
      <c r="W8" s="34"/>
      <c r="X8" s="34"/>
      <c r="Y8" s="34"/>
      <c r="Z8" s="34"/>
      <c r="AA8" s="34"/>
      <c r="AB8" s="34"/>
      <c r="AC8" s="34"/>
      <c r="AD8" s="34"/>
      <c r="AE8" s="34"/>
    </row>
    <row r="9" s="2" customFormat="1" ht="16.5" customHeight="1">
      <c r="A9" s="34"/>
      <c r="B9" s="35"/>
      <c r="C9" s="34"/>
      <c r="D9" s="34"/>
      <c r="E9" s="63" t="s">
        <v>500</v>
      </c>
      <c r="F9" s="34"/>
      <c r="G9" s="34"/>
      <c r="H9" s="34"/>
      <c r="I9" s="34"/>
      <c r="J9" s="34"/>
      <c r="K9" s="34"/>
      <c r="L9" s="51"/>
      <c r="S9" s="34"/>
      <c r="T9" s="34"/>
      <c r="U9" s="34"/>
      <c r="V9" s="34"/>
      <c r="W9" s="34"/>
      <c r="X9" s="34"/>
      <c r="Y9" s="34"/>
      <c r="Z9" s="34"/>
      <c r="AA9" s="34"/>
      <c r="AB9" s="34"/>
      <c r="AC9" s="34"/>
      <c r="AD9" s="34"/>
      <c r="AE9" s="34"/>
    </row>
    <row r="10" s="2" customFormat="1">
      <c r="A10" s="34"/>
      <c r="B10" s="35"/>
      <c r="C10" s="34"/>
      <c r="D10" s="34"/>
      <c r="E10" s="34"/>
      <c r="F10" s="34"/>
      <c r="G10" s="34"/>
      <c r="H10" s="34"/>
      <c r="I10" s="34"/>
      <c r="J10" s="34"/>
      <c r="K10" s="34"/>
      <c r="L10" s="51"/>
      <c r="S10" s="34"/>
      <c r="T10" s="34"/>
      <c r="U10" s="34"/>
      <c r="V10" s="34"/>
      <c r="W10" s="34"/>
      <c r="X10" s="34"/>
      <c r="Y10" s="34"/>
      <c r="Z10" s="34"/>
      <c r="AA10" s="34"/>
      <c r="AB10" s="34"/>
      <c r="AC10" s="34"/>
      <c r="AD10" s="34"/>
      <c r="AE10" s="34"/>
    </row>
    <row r="11" s="2" customFormat="1" ht="12" customHeight="1">
      <c r="A11" s="34"/>
      <c r="B11" s="35"/>
      <c r="C11" s="34"/>
      <c r="D11" s="28" t="s">
        <v>18</v>
      </c>
      <c r="E11" s="34"/>
      <c r="F11" s="23" t="s">
        <v>1</v>
      </c>
      <c r="G11" s="34"/>
      <c r="H11" s="34"/>
      <c r="I11" s="28" t="s">
        <v>19</v>
      </c>
      <c r="J11" s="23" t="s">
        <v>1</v>
      </c>
      <c r="K11" s="34"/>
      <c r="L11" s="51"/>
      <c r="S11" s="34"/>
      <c r="T11" s="34"/>
      <c r="U11" s="34"/>
      <c r="V11" s="34"/>
      <c r="W11" s="34"/>
      <c r="X11" s="34"/>
      <c r="Y11" s="34"/>
      <c r="Z11" s="34"/>
      <c r="AA11" s="34"/>
      <c r="AB11" s="34"/>
      <c r="AC11" s="34"/>
      <c r="AD11" s="34"/>
      <c r="AE11" s="34"/>
    </row>
    <row r="12" s="2" customFormat="1" ht="12" customHeight="1">
      <c r="A12" s="34"/>
      <c r="B12" s="35"/>
      <c r="C12" s="34"/>
      <c r="D12" s="28" t="s">
        <v>20</v>
      </c>
      <c r="E12" s="34"/>
      <c r="F12" s="23" t="s">
        <v>21</v>
      </c>
      <c r="G12" s="34"/>
      <c r="H12" s="34"/>
      <c r="I12" s="28" t="s">
        <v>22</v>
      </c>
      <c r="J12" s="65" t="str">
        <f>'Rekapitulace stavby'!AN8</f>
        <v>18. 3. 2024</v>
      </c>
      <c r="K12" s="34"/>
      <c r="L12" s="51"/>
      <c r="S12" s="34"/>
      <c r="T12" s="34"/>
      <c r="U12" s="34"/>
      <c r="V12" s="34"/>
      <c r="W12" s="34"/>
      <c r="X12" s="34"/>
      <c r="Y12" s="34"/>
      <c r="Z12" s="34"/>
      <c r="AA12" s="34"/>
      <c r="AB12" s="34"/>
      <c r="AC12" s="34"/>
      <c r="AD12" s="34"/>
      <c r="AE12" s="34"/>
    </row>
    <row r="13" s="2" customFormat="1" ht="10.8" customHeight="1">
      <c r="A13" s="34"/>
      <c r="B13" s="35"/>
      <c r="C13" s="34"/>
      <c r="D13" s="34"/>
      <c r="E13" s="34"/>
      <c r="F13" s="34"/>
      <c r="G13" s="34"/>
      <c r="H13" s="34"/>
      <c r="I13" s="34"/>
      <c r="J13" s="34"/>
      <c r="K13" s="34"/>
      <c r="L13" s="51"/>
      <c r="S13" s="34"/>
      <c r="T13" s="34"/>
      <c r="U13" s="34"/>
      <c r="V13" s="34"/>
      <c r="W13" s="34"/>
      <c r="X13" s="34"/>
      <c r="Y13" s="34"/>
      <c r="Z13" s="34"/>
      <c r="AA13" s="34"/>
      <c r="AB13" s="34"/>
      <c r="AC13" s="34"/>
      <c r="AD13" s="34"/>
      <c r="AE13" s="34"/>
    </row>
    <row r="14" s="2" customFormat="1" ht="12" customHeight="1">
      <c r="A14" s="34"/>
      <c r="B14" s="35"/>
      <c r="C14" s="34"/>
      <c r="D14" s="28" t="s">
        <v>24</v>
      </c>
      <c r="E14" s="34"/>
      <c r="F14" s="34"/>
      <c r="G14" s="34"/>
      <c r="H14" s="34"/>
      <c r="I14" s="28" t="s">
        <v>25</v>
      </c>
      <c r="J14" s="23" t="str">
        <f>IF('Rekapitulace stavby'!AN10="","",'Rekapitulace stavby'!AN10)</f>
        <v/>
      </c>
      <c r="K14" s="34"/>
      <c r="L14" s="51"/>
      <c r="S14" s="34"/>
      <c r="T14" s="34"/>
      <c r="U14" s="34"/>
      <c r="V14" s="34"/>
      <c r="W14" s="34"/>
      <c r="X14" s="34"/>
      <c r="Y14" s="34"/>
      <c r="Z14" s="34"/>
      <c r="AA14" s="34"/>
      <c r="AB14" s="34"/>
      <c r="AC14" s="34"/>
      <c r="AD14" s="34"/>
      <c r="AE14" s="34"/>
    </row>
    <row r="15" s="2" customFormat="1" ht="18" customHeight="1">
      <c r="A15" s="34"/>
      <c r="B15" s="35"/>
      <c r="C15" s="34"/>
      <c r="D15" s="34"/>
      <c r="E15" s="23" t="str">
        <f>IF('Rekapitulace stavby'!E11="","",'Rekapitulace stavby'!E11)</f>
        <v xml:space="preserve"> </v>
      </c>
      <c r="F15" s="34"/>
      <c r="G15" s="34"/>
      <c r="H15" s="34"/>
      <c r="I15" s="28" t="s">
        <v>26</v>
      </c>
      <c r="J15" s="23" t="str">
        <f>IF('Rekapitulace stavby'!AN11="","",'Rekapitulace stavby'!AN11)</f>
        <v/>
      </c>
      <c r="K15" s="34"/>
      <c r="L15" s="51"/>
      <c r="S15" s="34"/>
      <c r="T15" s="34"/>
      <c r="U15" s="34"/>
      <c r="V15" s="34"/>
      <c r="W15" s="34"/>
      <c r="X15" s="34"/>
      <c r="Y15" s="34"/>
      <c r="Z15" s="34"/>
      <c r="AA15" s="34"/>
      <c r="AB15" s="34"/>
      <c r="AC15" s="34"/>
      <c r="AD15" s="34"/>
      <c r="AE15" s="34"/>
    </row>
    <row r="16" s="2" customFormat="1" ht="6.96" customHeight="1">
      <c r="A16" s="34"/>
      <c r="B16" s="35"/>
      <c r="C16" s="34"/>
      <c r="D16" s="34"/>
      <c r="E16" s="34"/>
      <c r="F16" s="34"/>
      <c r="G16" s="34"/>
      <c r="H16" s="34"/>
      <c r="I16" s="34"/>
      <c r="J16" s="34"/>
      <c r="K16" s="34"/>
      <c r="L16" s="51"/>
      <c r="S16" s="34"/>
      <c r="T16" s="34"/>
      <c r="U16" s="34"/>
      <c r="V16" s="34"/>
      <c r="W16" s="34"/>
      <c r="X16" s="34"/>
      <c r="Y16" s="34"/>
      <c r="Z16" s="34"/>
      <c r="AA16" s="34"/>
      <c r="AB16" s="34"/>
      <c r="AC16" s="34"/>
      <c r="AD16" s="34"/>
      <c r="AE16" s="34"/>
    </row>
    <row r="17" s="2" customFormat="1" ht="12" customHeight="1">
      <c r="A17" s="34"/>
      <c r="B17" s="35"/>
      <c r="C17" s="34"/>
      <c r="D17" s="28" t="s">
        <v>27</v>
      </c>
      <c r="E17" s="34"/>
      <c r="F17" s="34"/>
      <c r="G17" s="34"/>
      <c r="H17" s="34"/>
      <c r="I17" s="28" t="s">
        <v>25</v>
      </c>
      <c r="J17" s="29" t="str">
        <f>'Rekapitulace stavby'!AN13</f>
        <v>Vyplň údaj</v>
      </c>
      <c r="K17" s="34"/>
      <c r="L17" s="51"/>
      <c r="S17" s="34"/>
      <c r="T17" s="34"/>
      <c r="U17" s="34"/>
      <c r="V17" s="34"/>
      <c r="W17" s="34"/>
      <c r="X17" s="34"/>
      <c r="Y17" s="34"/>
      <c r="Z17" s="34"/>
      <c r="AA17" s="34"/>
      <c r="AB17" s="34"/>
      <c r="AC17" s="34"/>
      <c r="AD17" s="34"/>
      <c r="AE17" s="34"/>
    </row>
    <row r="18" s="2" customFormat="1" ht="18" customHeight="1">
      <c r="A18" s="34"/>
      <c r="B18" s="35"/>
      <c r="C18" s="34"/>
      <c r="D18" s="34"/>
      <c r="E18" s="29" t="str">
        <f>'Rekapitulace stavby'!E14</f>
        <v>Vyplň údaj</v>
      </c>
      <c r="F18" s="23"/>
      <c r="G18" s="23"/>
      <c r="H18" s="23"/>
      <c r="I18" s="28" t="s">
        <v>26</v>
      </c>
      <c r="J18" s="29" t="str">
        <f>'Rekapitulace stavby'!AN14</f>
        <v>Vyplň údaj</v>
      </c>
      <c r="K18" s="34"/>
      <c r="L18" s="51"/>
      <c r="S18" s="34"/>
      <c r="T18" s="34"/>
      <c r="U18" s="34"/>
      <c r="V18" s="34"/>
      <c r="W18" s="34"/>
      <c r="X18" s="34"/>
      <c r="Y18" s="34"/>
      <c r="Z18" s="34"/>
      <c r="AA18" s="34"/>
      <c r="AB18" s="34"/>
      <c r="AC18" s="34"/>
      <c r="AD18" s="34"/>
      <c r="AE18" s="34"/>
    </row>
    <row r="19" s="2" customFormat="1" ht="6.96" customHeight="1">
      <c r="A19" s="34"/>
      <c r="B19" s="35"/>
      <c r="C19" s="34"/>
      <c r="D19" s="34"/>
      <c r="E19" s="34"/>
      <c r="F19" s="34"/>
      <c r="G19" s="34"/>
      <c r="H19" s="34"/>
      <c r="I19" s="34"/>
      <c r="J19" s="34"/>
      <c r="K19" s="34"/>
      <c r="L19" s="51"/>
      <c r="S19" s="34"/>
      <c r="T19" s="34"/>
      <c r="U19" s="34"/>
      <c r="V19" s="34"/>
      <c r="W19" s="34"/>
      <c r="X19" s="34"/>
      <c r="Y19" s="34"/>
      <c r="Z19" s="34"/>
      <c r="AA19" s="34"/>
      <c r="AB19" s="34"/>
      <c r="AC19" s="34"/>
      <c r="AD19" s="34"/>
      <c r="AE19" s="34"/>
    </row>
    <row r="20" s="2" customFormat="1" ht="12" customHeight="1">
      <c r="A20" s="34"/>
      <c r="B20" s="35"/>
      <c r="C20" s="34"/>
      <c r="D20" s="28" t="s">
        <v>29</v>
      </c>
      <c r="E20" s="34"/>
      <c r="F20" s="34"/>
      <c r="G20" s="34"/>
      <c r="H20" s="34"/>
      <c r="I20" s="28" t="s">
        <v>25</v>
      </c>
      <c r="J20" s="23" t="str">
        <f>IF('Rekapitulace stavby'!AN16="","",'Rekapitulace stavby'!AN16)</f>
        <v/>
      </c>
      <c r="K20" s="34"/>
      <c r="L20" s="51"/>
      <c r="S20" s="34"/>
      <c r="T20" s="34"/>
      <c r="U20" s="34"/>
      <c r="V20" s="34"/>
      <c r="W20" s="34"/>
      <c r="X20" s="34"/>
      <c r="Y20" s="34"/>
      <c r="Z20" s="34"/>
      <c r="AA20" s="34"/>
      <c r="AB20" s="34"/>
      <c r="AC20" s="34"/>
      <c r="AD20" s="34"/>
      <c r="AE20" s="34"/>
    </row>
    <row r="21" s="2" customFormat="1" ht="18" customHeight="1">
      <c r="A21" s="34"/>
      <c r="B21" s="35"/>
      <c r="C21" s="34"/>
      <c r="D21" s="34"/>
      <c r="E21" s="23" t="str">
        <f>IF('Rekapitulace stavby'!E17="","",'Rekapitulace stavby'!E17)</f>
        <v xml:space="preserve"> </v>
      </c>
      <c r="F21" s="34"/>
      <c r="G21" s="34"/>
      <c r="H21" s="34"/>
      <c r="I21" s="28" t="s">
        <v>26</v>
      </c>
      <c r="J21" s="23" t="str">
        <f>IF('Rekapitulace stavby'!AN17="","",'Rekapitulace stavby'!AN17)</f>
        <v/>
      </c>
      <c r="K21" s="34"/>
      <c r="L21" s="51"/>
      <c r="S21" s="34"/>
      <c r="T21" s="34"/>
      <c r="U21" s="34"/>
      <c r="V21" s="34"/>
      <c r="W21" s="34"/>
      <c r="X21" s="34"/>
      <c r="Y21" s="34"/>
      <c r="Z21" s="34"/>
      <c r="AA21" s="34"/>
      <c r="AB21" s="34"/>
      <c r="AC21" s="34"/>
      <c r="AD21" s="34"/>
      <c r="AE21" s="34"/>
    </row>
    <row r="22" s="2" customFormat="1" ht="6.96" customHeight="1">
      <c r="A22" s="34"/>
      <c r="B22" s="35"/>
      <c r="C22" s="34"/>
      <c r="D22" s="34"/>
      <c r="E22" s="34"/>
      <c r="F22" s="34"/>
      <c r="G22" s="34"/>
      <c r="H22" s="34"/>
      <c r="I22" s="34"/>
      <c r="J22" s="34"/>
      <c r="K22" s="34"/>
      <c r="L22" s="51"/>
      <c r="S22" s="34"/>
      <c r="T22" s="34"/>
      <c r="U22" s="34"/>
      <c r="V22" s="34"/>
      <c r="W22" s="34"/>
      <c r="X22" s="34"/>
      <c r="Y22" s="34"/>
      <c r="Z22" s="34"/>
      <c r="AA22" s="34"/>
      <c r="AB22" s="34"/>
      <c r="AC22" s="34"/>
      <c r="AD22" s="34"/>
      <c r="AE22" s="34"/>
    </row>
    <row r="23" s="2" customFormat="1" ht="12" customHeight="1">
      <c r="A23" s="34"/>
      <c r="B23" s="35"/>
      <c r="C23" s="34"/>
      <c r="D23" s="28" t="s">
        <v>31</v>
      </c>
      <c r="E23" s="34"/>
      <c r="F23" s="34"/>
      <c r="G23" s="34"/>
      <c r="H23" s="34"/>
      <c r="I23" s="28" t="s">
        <v>25</v>
      </c>
      <c r="J23" s="23" t="str">
        <f>IF('Rekapitulace stavby'!AN19="","",'Rekapitulace stavby'!AN19)</f>
        <v/>
      </c>
      <c r="K23" s="34"/>
      <c r="L23" s="51"/>
      <c r="S23" s="34"/>
      <c r="T23" s="34"/>
      <c r="U23" s="34"/>
      <c r="V23" s="34"/>
      <c r="W23" s="34"/>
      <c r="X23" s="34"/>
      <c r="Y23" s="34"/>
      <c r="Z23" s="34"/>
      <c r="AA23" s="34"/>
      <c r="AB23" s="34"/>
      <c r="AC23" s="34"/>
      <c r="AD23" s="34"/>
      <c r="AE23" s="34"/>
    </row>
    <row r="24" s="2" customFormat="1" ht="18" customHeight="1">
      <c r="A24" s="34"/>
      <c r="B24" s="35"/>
      <c r="C24" s="34"/>
      <c r="D24" s="34"/>
      <c r="E24" s="23" t="str">
        <f>IF('Rekapitulace stavby'!E20="","",'Rekapitulace stavby'!E20)</f>
        <v xml:space="preserve"> </v>
      </c>
      <c r="F24" s="34"/>
      <c r="G24" s="34"/>
      <c r="H24" s="34"/>
      <c r="I24" s="28" t="s">
        <v>26</v>
      </c>
      <c r="J24" s="23" t="str">
        <f>IF('Rekapitulace stavby'!AN20="","",'Rekapitulace stavby'!AN20)</f>
        <v/>
      </c>
      <c r="K24" s="34"/>
      <c r="L24" s="51"/>
      <c r="S24" s="34"/>
      <c r="T24" s="34"/>
      <c r="U24" s="34"/>
      <c r="V24" s="34"/>
      <c r="W24" s="34"/>
      <c r="X24" s="34"/>
      <c r="Y24" s="34"/>
      <c r="Z24" s="34"/>
      <c r="AA24" s="34"/>
      <c r="AB24" s="34"/>
      <c r="AC24" s="34"/>
      <c r="AD24" s="34"/>
      <c r="AE24" s="34"/>
    </row>
    <row r="25" s="2" customFormat="1" ht="6.96" customHeight="1">
      <c r="A25" s="34"/>
      <c r="B25" s="35"/>
      <c r="C25" s="34"/>
      <c r="D25" s="34"/>
      <c r="E25" s="34"/>
      <c r="F25" s="34"/>
      <c r="G25" s="34"/>
      <c r="H25" s="34"/>
      <c r="I25" s="34"/>
      <c r="J25" s="34"/>
      <c r="K25" s="34"/>
      <c r="L25" s="51"/>
      <c r="S25" s="34"/>
      <c r="T25" s="34"/>
      <c r="U25" s="34"/>
      <c r="V25" s="34"/>
      <c r="W25" s="34"/>
      <c r="X25" s="34"/>
      <c r="Y25" s="34"/>
      <c r="Z25" s="34"/>
      <c r="AA25" s="34"/>
      <c r="AB25" s="34"/>
      <c r="AC25" s="34"/>
      <c r="AD25" s="34"/>
      <c r="AE25" s="34"/>
    </row>
    <row r="26" s="2" customFormat="1" ht="12" customHeight="1">
      <c r="A26" s="34"/>
      <c r="B26" s="35"/>
      <c r="C26" s="34"/>
      <c r="D26" s="28" t="s">
        <v>32</v>
      </c>
      <c r="E26" s="34"/>
      <c r="F26" s="34"/>
      <c r="G26" s="34"/>
      <c r="H26" s="34"/>
      <c r="I26" s="34"/>
      <c r="J26" s="34"/>
      <c r="K26" s="34"/>
      <c r="L26" s="51"/>
      <c r="S26" s="34"/>
      <c r="T26" s="34"/>
      <c r="U26" s="34"/>
      <c r="V26" s="34"/>
      <c r="W26" s="34"/>
      <c r="X26" s="34"/>
      <c r="Y26" s="34"/>
      <c r="Z26" s="34"/>
      <c r="AA26" s="34"/>
      <c r="AB26" s="34"/>
      <c r="AC26" s="34"/>
      <c r="AD26" s="34"/>
      <c r="AE26" s="34"/>
    </row>
    <row r="27" s="8" customFormat="1" ht="16.5" customHeight="1">
      <c r="A27" s="118"/>
      <c r="B27" s="119"/>
      <c r="C27" s="118"/>
      <c r="D27" s="118"/>
      <c r="E27" s="32" t="s">
        <v>1</v>
      </c>
      <c r="F27" s="32"/>
      <c r="G27" s="32"/>
      <c r="H27" s="32"/>
      <c r="I27" s="118"/>
      <c r="J27" s="118"/>
      <c r="K27" s="118"/>
      <c r="L27" s="120"/>
      <c r="S27" s="118"/>
      <c r="T27" s="118"/>
      <c r="U27" s="118"/>
      <c r="V27" s="118"/>
      <c r="W27" s="118"/>
      <c r="X27" s="118"/>
      <c r="Y27" s="118"/>
      <c r="Z27" s="118"/>
      <c r="AA27" s="118"/>
      <c r="AB27" s="118"/>
      <c r="AC27" s="118"/>
      <c r="AD27" s="118"/>
      <c r="AE27" s="118"/>
    </row>
    <row r="28" s="2" customFormat="1" ht="6.96" customHeight="1">
      <c r="A28" s="34"/>
      <c r="B28" s="35"/>
      <c r="C28" s="34"/>
      <c r="D28" s="34"/>
      <c r="E28" s="34"/>
      <c r="F28" s="34"/>
      <c r="G28" s="34"/>
      <c r="H28" s="34"/>
      <c r="I28" s="34"/>
      <c r="J28" s="34"/>
      <c r="K28" s="34"/>
      <c r="L28" s="51"/>
      <c r="S28" s="34"/>
      <c r="T28" s="34"/>
      <c r="U28" s="34"/>
      <c r="V28" s="34"/>
      <c r="W28" s="34"/>
      <c r="X28" s="34"/>
      <c r="Y28" s="34"/>
      <c r="Z28" s="34"/>
      <c r="AA28" s="34"/>
      <c r="AB28" s="34"/>
      <c r="AC28" s="34"/>
      <c r="AD28" s="34"/>
      <c r="AE28" s="34"/>
    </row>
    <row r="29" s="2" customFormat="1" ht="6.96" customHeight="1">
      <c r="A29" s="34"/>
      <c r="B29" s="35"/>
      <c r="C29" s="34"/>
      <c r="D29" s="86"/>
      <c r="E29" s="86"/>
      <c r="F29" s="86"/>
      <c r="G29" s="86"/>
      <c r="H29" s="86"/>
      <c r="I29" s="86"/>
      <c r="J29" s="86"/>
      <c r="K29" s="86"/>
      <c r="L29" s="51"/>
      <c r="S29" s="34"/>
      <c r="T29" s="34"/>
      <c r="U29" s="34"/>
      <c r="V29" s="34"/>
      <c r="W29" s="34"/>
      <c r="X29" s="34"/>
      <c r="Y29" s="34"/>
      <c r="Z29" s="34"/>
      <c r="AA29" s="34"/>
      <c r="AB29" s="34"/>
      <c r="AC29" s="34"/>
      <c r="AD29" s="34"/>
      <c r="AE29" s="34"/>
    </row>
    <row r="30" s="2" customFormat="1" ht="25.44" customHeight="1">
      <c r="A30" s="34"/>
      <c r="B30" s="35"/>
      <c r="C30" s="34"/>
      <c r="D30" s="121" t="s">
        <v>33</v>
      </c>
      <c r="E30" s="34"/>
      <c r="F30" s="34"/>
      <c r="G30" s="34"/>
      <c r="H30" s="34"/>
      <c r="I30" s="34"/>
      <c r="J30" s="92">
        <f>ROUND(J130, 2)</f>
        <v>0</v>
      </c>
      <c r="K30" s="34"/>
      <c r="L30" s="51"/>
      <c r="S30" s="34"/>
      <c r="T30" s="34"/>
      <c r="U30" s="34"/>
      <c r="V30" s="34"/>
      <c r="W30" s="34"/>
      <c r="X30" s="34"/>
      <c r="Y30" s="34"/>
      <c r="Z30" s="34"/>
      <c r="AA30" s="34"/>
      <c r="AB30" s="34"/>
      <c r="AC30" s="34"/>
      <c r="AD30" s="34"/>
      <c r="AE30" s="34"/>
    </row>
    <row r="31" s="2" customFormat="1" ht="6.96" customHeight="1">
      <c r="A31" s="34"/>
      <c r="B31" s="35"/>
      <c r="C31" s="34"/>
      <c r="D31" s="86"/>
      <c r="E31" s="86"/>
      <c r="F31" s="86"/>
      <c r="G31" s="86"/>
      <c r="H31" s="86"/>
      <c r="I31" s="86"/>
      <c r="J31" s="86"/>
      <c r="K31" s="86"/>
      <c r="L31" s="51"/>
      <c r="S31" s="34"/>
      <c r="T31" s="34"/>
      <c r="U31" s="34"/>
      <c r="V31" s="34"/>
      <c r="W31" s="34"/>
      <c r="X31" s="34"/>
      <c r="Y31" s="34"/>
      <c r="Z31" s="34"/>
      <c r="AA31" s="34"/>
      <c r="AB31" s="34"/>
      <c r="AC31" s="34"/>
      <c r="AD31" s="34"/>
      <c r="AE31" s="34"/>
    </row>
    <row r="32" s="2" customFormat="1" ht="14.4" customHeight="1">
      <c r="A32" s="34"/>
      <c r="B32" s="35"/>
      <c r="C32" s="34"/>
      <c r="D32" s="34"/>
      <c r="E32" s="34"/>
      <c r="F32" s="39" t="s">
        <v>35</v>
      </c>
      <c r="G32" s="34"/>
      <c r="H32" s="34"/>
      <c r="I32" s="39" t="s">
        <v>34</v>
      </c>
      <c r="J32" s="39" t="s">
        <v>36</v>
      </c>
      <c r="K32" s="34"/>
      <c r="L32" s="51"/>
      <c r="S32" s="34"/>
      <c r="T32" s="34"/>
      <c r="U32" s="34"/>
      <c r="V32" s="34"/>
      <c r="W32" s="34"/>
      <c r="X32" s="34"/>
      <c r="Y32" s="34"/>
      <c r="Z32" s="34"/>
      <c r="AA32" s="34"/>
      <c r="AB32" s="34"/>
      <c r="AC32" s="34"/>
      <c r="AD32" s="34"/>
      <c r="AE32" s="34"/>
    </row>
    <row r="33" s="2" customFormat="1" ht="14.4" customHeight="1">
      <c r="A33" s="34"/>
      <c r="B33" s="35"/>
      <c r="C33" s="34"/>
      <c r="D33" s="122" t="s">
        <v>37</v>
      </c>
      <c r="E33" s="28" t="s">
        <v>38</v>
      </c>
      <c r="F33" s="123">
        <f>ROUND((SUM(BE130:BE334)),  2)</f>
        <v>0</v>
      </c>
      <c r="G33" s="34"/>
      <c r="H33" s="34"/>
      <c r="I33" s="124">
        <v>0.20999999999999999</v>
      </c>
      <c r="J33" s="123">
        <f>ROUND(((SUM(BE130:BE334))*I33),  2)</f>
        <v>0</v>
      </c>
      <c r="K33" s="34"/>
      <c r="L33" s="51"/>
      <c r="S33" s="34"/>
      <c r="T33" s="34"/>
      <c r="U33" s="34"/>
      <c r="V33" s="34"/>
      <c r="W33" s="34"/>
      <c r="X33" s="34"/>
      <c r="Y33" s="34"/>
      <c r="Z33" s="34"/>
      <c r="AA33" s="34"/>
      <c r="AB33" s="34"/>
      <c r="AC33" s="34"/>
      <c r="AD33" s="34"/>
      <c r="AE33" s="34"/>
    </row>
    <row r="34" s="2" customFormat="1" ht="14.4" customHeight="1">
      <c r="A34" s="34"/>
      <c r="B34" s="35"/>
      <c r="C34" s="34"/>
      <c r="D34" s="34"/>
      <c r="E34" s="28" t="s">
        <v>39</v>
      </c>
      <c r="F34" s="123">
        <f>ROUND((SUM(BF130:BF334)),  2)</f>
        <v>0</v>
      </c>
      <c r="G34" s="34"/>
      <c r="H34" s="34"/>
      <c r="I34" s="124">
        <v>0.12</v>
      </c>
      <c r="J34" s="123">
        <f>ROUND(((SUM(BF130:BF334))*I34),  2)</f>
        <v>0</v>
      </c>
      <c r="K34" s="34"/>
      <c r="L34" s="51"/>
      <c r="S34" s="34"/>
      <c r="T34" s="34"/>
      <c r="U34" s="34"/>
      <c r="V34" s="34"/>
      <c r="W34" s="34"/>
      <c r="X34" s="34"/>
      <c r="Y34" s="34"/>
      <c r="Z34" s="34"/>
      <c r="AA34" s="34"/>
      <c r="AB34" s="34"/>
      <c r="AC34" s="34"/>
      <c r="AD34" s="34"/>
      <c r="AE34" s="34"/>
    </row>
    <row r="35" hidden="1" s="2" customFormat="1" ht="14.4" customHeight="1">
      <c r="A35" s="34"/>
      <c r="B35" s="35"/>
      <c r="C35" s="34"/>
      <c r="D35" s="34"/>
      <c r="E35" s="28" t="s">
        <v>40</v>
      </c>
      <c r="F35" s="123">
        <f>ROUND((SUM(BG130:BG334)),  2)</f>
        <v>0</v>
      </c>
      <c r="G35" s="34"/>
      <c r="H35" s="34"/>
      <c r="I35" s="124">
        <v>0.20999999999999999</v>
      </c>
      <c r="J35" s="123">
        <f>0</f>
        <v>0</v>
      </c>
      <c r="K35" s="34"/>
      <c r="L35" s="51"/>
      <c r="S35" s="34"/>
      <c r="T35" s="34"/>
      <c r="U35" s="34"/>
      <c r="V35" s="34"/>
      <c r="W35" s="34"/>
      <c r="X35" s="34"/>
      <c r="Y35" s="34"/>
      <c r="Z35" s="34"/>
      <c r="AA35" s="34"/>
      <c r="AB35" s="34"/>
      <c r="AC35" s="34"/>
      <c r="AD35" s="34"/>
      <c r="AE35" s="34"/>
    </row>
    <row r="36" hidden="1" s="2" customFormat="1" ht="14.4" customHeight="1">
      <c r="A36" s="34"/>
      <c r="B36" s="35"/>
      <c r="C36" s="34"/>
      <c r="D36" s="34"/>
      <c r="E36" s="28" t="s">
        <v>41</v>
      </c>
      <c r="F36" s="123">
        <f>ROUND((SUM(BH130:BH334)),  2)</f>
        <v>0</v>
      </c>
      <c r="G36" s="34"/>
      <c r="H36" s="34"/>
      <c r="I36" s="124">
        <v>0.12</v>
      </c>
      <c r="J36" s="123">
        <f>0</f>
        <v>0</v>
      </c>
      <c r="K36" s="34"/>
      <c r="L36" s="51"/>
      <c r="S36" s="34"/>
      <c r="T36" s="34"/>
      <c r="U36" s="34"/>
      <c r="V36" s="34"/>
      <c r="W36" s="34"/>
      <c r="X36" s="34"/>
      <c r="Y36" s="34"/>
      <c r="Z36" s="34"/>
      <c r="AA36" s="34"/>
      <c r="AB36" s="34"/>
      <c r="AC36" s="34"/>
      <c r="AD36" s="34"/>
      <c r="AE36" s="34"/>
    </row>
    <row r="37" hidden="1" s="2" customFormat="1" ht="14.4" customHeight="1">
      <c r="A37" s="34"/>
      <c r="B37" s="35"/>
      <c r="C37" s="34"/>
      <c r="D37" s="34"/>
      <c r="E37" s="28" t="s">
        <v>42</v>
      </c>
      <c r="F37" s="123">
        <f>ROUND((SUM(BI130:BI334)),  2)</f>
        <v>0</v>
      </c>
      <c r="G37" s="34"/>
      <c r="H37" s="34"/>
      <c r="I37" s="124">
        <v>0</v>
      </c>
      <c r="J37" s="123">
        <f>0</f>
        <v>0</v>
      </c>
      <c r="K37" s="34"/>
      <c r="L37" s="51"/>
      <c r="S37" s="34"/>
      <c r="T37" s="34"/>
      <c r="U37" s="34"/>
      <c r="V37" s="34"/>
      <c r="W37" s="34"/>
      <c r="X37" s="34"/>
      <c r="Y37" s="34"/>
      <c r="Z37" s="34"/>
      <c r="AA37" s="34"/>
      <c r="AB37" s="34"/>
      <c r="AC37" s="34"/>
      <c r="AD37" s="34"/>
      <c r="AE37" s="34"/>
    </row>
    <row r="38" s="2" customFormat="1" ht="6.96" customHeight="1">
      <c r="A38" s="34"/>
      <c r="B38" s="35"/>
      <c r="C38" s="34"/>
      <c r="D38" s="34"/>
      <c r="E38" s="34"/>
      <c r="F38" s="34"/>
      <c r="G38" s="34"/>
      <c r="H38" s="34"/>
      <c r="I38" s="34"/>
      <c r="J38" s="34"/>
      <c r="K38" s="34"/>
      <c r="L38" s="51"/>
      <c r="S38" s="34"/>
      <c r="T38" s="34"/>
      <c r="U38" s="34"/>
      <c r="V38" s="34"/>
      <c r="W38" s="34"/>
      <c r="X38" s="34"/>
      <c r="Y38" s="34"/>
      <c r="Z38" s="34"/>
      <c r="AA38" s="34"/>
      <c r="AB38" s="34"/>
      <c r="AC38" s="34"/>
      <c r="AD38" s="34"/>
      <c r="AE38" s="34"/>
    </row>
    <row r="39" s="2" customFormat="1" ht="25.44" customHeight="1">
      <c r="A39" s="34"/>
      <c r="B39" s="35"/>
      <c r="C39" s="125"/>
      <c r="D39" s="126" t="s">
        <v>43</v>
      </c>
      <c r="E39" s="77"/>
      <c r="F39" s="77"/>
      <c r="G39" s="127" t="s">
        <v>44</v>
      </c>
      <c r="H39" s="128" t="s">
        <v>45</v>
      </c>
      <c r="I39" s="77"/>
      <c r="J39" s="129">
        <f>SUM(J30:J37)</f>
        <v>0</v>
      </c>
      <c r="K39" s="130"/>
      <c r="L39" s="51"/>
      <c r="S39" s="34"/>
      <c r="T39" s="34"/>
      <c r="U39" s="34"/>
      <c r="V39" s="34"/>
      <c r="W39" s="34"/>
      <c r="X39" s="34"/>
      <c r="Y39" s="34"/>
      <c r="Z39" s="34"/>
      <c r="AA39" s="34"/>
      <c r="AB39" s="34"/>
      <c r="AC39" s="34"/>
      <c r="AD39" s="34"/>
      <c r="AE39" s="34"/>
    </row>
    <row r="40" s="2" customFormat="1" ht="14.4" customHeight="1">
      <c r="A40" s="34"/>
      <c r="B40" s="35"/>
      <c r="C40" s="34"/>
      <c r="D40" s="34"/>
      <c r="E40" s="34"/>
      <c r="F40" s="34"/>
      <c r="G40" s="34"/>
      <c r="H40" s="34"/>
      <c r="I40" s="34"/>
      <c r="J40" s="34"/>
      <c r="K40" s="34"/>
      <c r="L40" s="51"/>
      <c r="S40" s="34"/>
      <c r="T40" s="34"/>
      <c r="U40" s="34"/>
      <c r="V40" s="34"/>
      <c r="W40" s="34"/>
      <c r="X40" s="34"/>
      <c r="Y40" s="34"/>
      <c r="Z40" s="34"/>
      <c r="AA40" s="34"/>
      <c r="AB40" s="34"/>
      <c r="AC40" s="34"/>
      <c r="AD40" s="34"/>
      <c r="AE40" s="34"/>
    </row>
    <row r="41" s="1" customFormat="1" ht="14.4" customHeight="1">
      <c r="B41" s="18"/>
      <c r="L41" s="18"/>
    </row>
    <row r="42" s="1" customFormat="1" ht="14.4" customHeight="1">
      <c r="B42" s="18"/>
      <c r="L42" s="18"/>
    </row>
    <row r="43" s="1" customFormat="1" ht="14.4" customHeight="1">
      <c r="B43" s="18"/>
      <c r="L43" s="18"/>
    </row>
    <row r="44" s="1" customFormat="1" ht="14.4" customHeight="1">
      <c r="B44" s="18"/>
      <c r="L44" s="18"/>
    </row>
    <row r="45" s="1" customFormat="1" ht="14.4" customHeight="1">
      <c r="B45" s="18"/>
      <c r="L45" s="18"/>
    </row>
    <row r="46" s="1" customFormat="1" ht="14.4" customHeight="1">
      <c r="B46" s="18"/>
      <c r="L46" s="18"/>
    </row>
    <row r="47" s="1" customFormat="1" ht="14.4" customHeight="1">
      <c r="B47" s="18"/>
      <c r="L47" s="18"/>
    </row>
    <row r="48" s="1" customFormat="1" ht="14.4" customHeight="1">
      <c r="B48" s="18"/>
      <c r="L48" s="18"/>
    </row>
    <row r="49" s="1" customFormat="1" ht="14.4" customHeight="1">
      <c r="B49" s="18"/>
      <c r="L49" s="18"/>
    </row>
    <row r="50" s="2" customFormat="1" ht="14.4" customHeight="1">
      <c r="B50" s="51"/>
      <c r="D50" s="52" t="s">
        <v>46</v>
      </c>
      <c r="E50" s="53"/>
      <c r="F50" s="53"/>
      <c r="G50" s="52" t="s">
        <v>47</v>
      </c>
      <c r="H50" s="53"/>
      <c r="I50" s="53"/>
      <c r="J50" s="53"/>
      <c r="K50" s="53"/>
      <c r="L50" s="5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4"/>
      <c r="B61" s="35"/>
      <c r="C61" s="34"/>
      <c r="D61" s="54" t="s">
        <v>48</v>
      </c>
      <c r="E61" s="37"/>
      <c r="F61" s="131" t="s">
        <v>49</v>
      </c>
      <c r="G61" s="54" t="s">
        <v>48</v>
      </c>
      <c r="H61" s="37"/>
      <c r="I61" s="37"/>
      <c r="J61" s="132" t="s">
        <v>49</v>
      </c>
      <c r="K61" s="37"/>
      <c r="L61" s="51"/>
      <c r="S61" s="34"/>
      <c r="T61" s="34"/>
      <c r="U61" s="34"/>
      <c r="V61" s="34"/>
      <c r="W61" s="34"/>
      <c r="X61" s="34"/>
      <c r="Y61" s="34"/>
      <c r="Z61" s="34"/>
      <c r="AA61" s="34"/>
      <c r="AB61" s="34"/>
      <c r="AC61" s="34"/>
      <c r="AD61" s="34"/>
      <c r="AE61" s="34"/>
    </row>
    <row r="62">
      <c r="B62" s="18"/>
      <c r="L62" s="18"/>
    </row>
    <row r="63">
      <c r="B63" s="18"/>
      <c r="L63" s="18"/>
    </row>
    <row r="64">
      <c r="B64" s="18"/>
      <c r="L64" s="18"/>
    </row>
    <row r="65" s="2" customFormat="1">
      <c r="A65" s="34"/>
      <c r="B65" s="35"/>
      <c r="C65" s="34"/>
      <c r="D65" s="52" t="s">
        <v>50</v>
      </c>
      <c r="E65" s="55"/>
      <c r="F65" s="55"/>
      <c r="G65" s="52" t="s">
        <v>51</v>
      </c>
      <c r="H65" s="55"/>
      <c r="I65" s="55"/>
      <c r="J65" s="55"/>
      <c r="K65" s="55"/>
      <c r="L65" s="51"/>
      <c r="S65" s="34"/>
      <c r="T65" s="34"/>
      <c r="U65" s="34"/>
      <c r="V65" s="34"/>
      <c r="W65" s="34"/>
      <c r="X65" s="34"/>
      <c r="Y65" s="34"/>
      <c r="Z65" s="34"/>
      <c r="AA65" s="34"/>
      <c r="AB65" s="34"/>
      <c r="AC65" s="34"/>
      <c r="AD65" s="34"/>
      <c r="AE65" s="34"/>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4"/>
      <c r="B76" s="35"/>
      <c r="C76" s="34"/>
      <c r="D76" s="54" t="s">
        <v>48</v>
      </c>
      <c r="E76" s="37"/>
      <c r="F76" s="131" t="s">
        <v>49</v>
      </c>
      <c r="G76" s="54" t="s">
        <v>48</v>
      </c>
      <c r="H76" s="37"/>
      <c r="I76" s="37"/>
      <c r="J76" s="132" t="s">
        <v>49</v>
      </c>
      <c r="K76" s="37"/>
      <c r="L76" s="51"/>
      <c r="S76" s="34"/>
      <c r="T76" s="34"/>
      <c r="U76" s="34"/>
      <c r="V76" s="34"/>
      <c r="W76" s="34"/>
      <c r="X76" s="34"/>
      <c r="Y76" s="34"/>
      <c r="Z76" s="34"/>
      <c r="AA76" s="34"/>
      <c r="AB76" s="34"/>
      <c r="AC76" s="34"/>
      <c r="AD76" s="34"/>
      <c r="AE76" s="34"/>
    </row>
    <row r="77" s="2" customFormat="1" ht="14.4" customHeight="1">
      <c r="A77" s="34"/>
      <c r="B77" s="56"/>
      <c r="C77" s="57"/>
      <c r="D77" s="57"/>
      <c r="E77" s="57"/>
      <c r="F77" s="57"/>
      <c r="G77" s="57"/>
      <c r="H77" s="57"/>
      <c r="I77" s="57"/>
      <c r="J77" s="57"/>
      <c r="K77" s="57"/>
      <c r="L77" s="51"/>
      <c r="S77" s="34"/>
      <c r="T77" s="34"/>
      <c r="U77" s="34"/>
      <c r="V77" s="34"/>
      <c r="W77" s="34"/>
      <c r="X77" s="34"/>
      <c r="Y77" s="34"/>
      <c r="Z77" s="34"/>
      <c r="AA77" s="34"/>
      <c r="AB77" s="34"/>
      <c r="AC77" s="34"/>
      <c r="AD77" s="34"/>
      <c r="AE77" s="34"/>
    </row>
    <row r="81" s="2" customFormat="1" ht="6.96" customHeight="1">
      <c r="A81" s="34"/>
      <c r="B81" s="58"/>
      <c r="C81" s="59"/>
      <c r="D81" s="59"/>
      <c r="E81" s="59"/>
      <c r="F81" s="59"/>
      <c r="G81" s="59"/>
      <c r="H81" s="59"/>
      <c r="I81" s="59"/>
      <c r="J81" s="59"/>
      <c r="K81" s="59"/>
      <c r="L81" s="51"/>
      <c r="S81" s="34"/>
      <c r="T81" s="34"/>
      <c r="U81" s="34"/>
      <c r="V81" s="34"/>
      <c r="W81" s="34"/>
      <c r="X81" s="34"/>
      <c r="Y81" s="34"/>
      <c r="Z81" s="34"/>
      <c r="AA81" s="34"/>
      <c r="AB81" s="34"/>
      <c r="AC81" s="34"/>
      <c r="AD81" s="34"/>
      <c r="AE81" s="34"/>
    </row>
    <row r="82" s="2" customFormat="1" ht="24.96" customHeight="1">
      <c r="A82" s="34"/>
      <c r="B82" s="35"/>
      <c r="C82" s="19" t="s">
        <v>114</v>
      </c>
      <c r="D82" s="34"/>
      <c r="E82" s="34"/>
      <c r="F82" s="34"/>
      <c r="G82" s="34"/>
      <c r="H82" s="34"/>
      <c r="I82" s="34"/>
      <c r="J82" s="34"/>
      <c r="K82" s="34"/>
      <c r="L82" s="51"/>
      <c r="S82" s="34"/>
      <c r="T82" s="34"/>
      <c r="U82" s="34"/>
      <c r="V82" s="34"/>
      <c r="W82" s="34"/>
      <c r="X82" s="34"/>
      <c r="Y82" s="34"/>
      <c r="Z82" s="34"/>
      <c r="AA82" s="34"/>
      <c r="AB82" s="34"/>
      <c r="AC82" s="34"/>
      <c r="AD82" s="34"/>
      <c r="AE82" s="34"/>
    </row>
    <row r="83" s="2" customFormat="1" ht="6.96" customHeight="1">
      <c r="A83" s="34"/>
      <c r="B83" s="35"/>
      <c r="C83" s="34"/>
      <c r="D83" s="34"/>
      <c r="E83" s="34"/>
      <c r="F83" s="34"/>
      <c r="G83" s="34"/>
      <c r="H83" s="34"/>
      <c r="I83" s="34"/>
      <c r="J83" s="34"/>
      <c r="K83" s="34"/>
      <c r="L83" s="51"/>
      <c r="S83" s="34"/>
      <c r="T83" s="34"/>
      <c r="U83" s="34"/>
      <c r="V83" s="34"/>
      <c r="W83" s="34"/>
      <c r="X83" s="34"/>
      <c r="Y83" s="34"/>
      <c r="Z83" s="34"/>
      <c r="AA83" s="34"/>
      <c r="AB83" s="34"/>
      <c r="AC83" s="34"/>
      <c r="AD83" s="34"/>
      <c r="AE83" s="34"/>
    </row>
    <row r="84" s="2" customFormat="1" ht="12" customHeight="1">
      <c r="A84" s="34"/>
      <c r="B84" s="35"/>
      <c r="C84" s="28" t="s">
        <v>16</v>
      </c>
      <c r="D84" s="34"/>
      <c r="E84" s="34"/>
      <c r="F84" s="34"/>
      <c r="G84" s="34"/>
      <c r="H84" s="34"/>
      <c r="I84" s="34"/>
      <c r="J84" s="34"/>
      <c r="K84" s="34"/>
      <c r="L84" s="51"/>
      <c r="S84" s="34"/>
      <c r="T84" s="34"/>
      <c r="U84" s="34"/>
      <c r="V84" s="34"/>
      <c r="W84" s="34"/>
      <c r="X84" s="34"/>
      <c r="Y84" s="34"/>
      <c r="Z84" s="34"/>
      <c r="AA84" s="34"/>
      <c r="AB84" s="34"/>
      <c r="AC84" s="34"/>
      <c r="AD84" s="34"/>
      <c r="AE84" s="34"/>
    </row>
    <row r="85" s="2" customFormat="1" ht="16.5" customHeight="1">
      <c r="A85" s="34"/>
      <c r="B85" s="35"/>
      <c r="C85" s="34"/>
      <c r="D85" s="34"/>
      <c r="E85" s="117" t="str">
        <f>E7</f>
        <v>Čepro Šlapanov</v>
      </c>
      <c r="F85" s="28"/>
      <c r="G85" s="28"/>
      <c r="H85" s="28"/>
      <c r="I85" s="34"/>
      <c r="J85" s="34"/>
      <c r="K85" s="34"/>
      <c r="L85" s="51"/>
      <c r="S85" s="34"/>
      <c r="T85" s="34"/>
      <c r="U85" s="34"/>
      <c r="V85" s="34"/>
      <c r="W85" s="34"/>
      <c r="X85" s="34"/>
      <c r="Y85" s="34"/>
      <c r="Z85" s="34"/>
      <c r="AA85" s="34"/>
      <c r="AB85" s="34"/>
      <c r="AC85" s="34"/>
      <c r="AD85" s="34"/>
      <c r="AE85" s="34"/>
    </row>
    <row r="86" s="2" customFormat="1" ht="12" customHeight="1">
      <c r="A86" s="34"/>
      <c r="B86" s="35"/>
      <c r="C86" s="28" t="s">
        <v>112</v>
      </c>
      <c r="D86" s="34"/>
      <c r="E86" s="34"/>
      <c r="F86" s="34"/>
      <c r="G86" s="34"/>
      <c r="H86" s="34"/>
      <c r="I86" s="34"/>
      <c r="J86" s="34"/>
      <c r="K86" s="34"/>
      <c r="L86" s="51"/>
      <c r="S86" s="34"/>
      <c r="T86" s="34"/>
      <c r="U86" s="34"/>
      <c r="V86" s="34"/>
      <c r="W86" s="34"/>
      <c r="X86" s="34"/>
      <c r="Y86" s="34"/>
      <c r="Z86" s="34"/>
      <c r="AA86" s="34"/>
      <c r="AB86" s="34"/>
      <c r="AC86" s="34"/>
      <c r="AD86" s="34"/>
      <c r="AE86" s="34"/>
    </row>
    <row r="87" s="2" customFormat="1" ht="16.5" customHeight="1">
      <c r="A87" s="34"/>
      <c r="B87" s="35"/>
      <c r="C87" s="34"/>
      <c r="D87" s="34"/>
      <c r="E87" s="63" t="str">
        <f>E9</f>
        <v>PS 30.1 - Řídící systém, ochrany - R110 kV</v>
      </c>
      <c r="F87" s="34"/>
      <c r="G87" s="34"/>
      <c r="H87" s="34"/>
      <c r="I87" s="34"/>
      <c r="J87" s="34"/>
      <c r="K87" s="34"/>
      <c r="L87" s="51"/>
      <c r="S87" s="34"/>
      <c r="T87" s="34"/>
      <c r="U87" s="34"/>
      <c r="V87" s="34"/>
      <c r="W87" s="34"/>
      <c r="X87" s="34"/>
      <c r="Y87" s="34"/>
      <c r="Z87" s="34"/>
      <c r="AA87" s="34"/>
      <c r="AB87" s="34"/>
      <c r="AC87" s="34"/>
      <c r="AD87" s="34"/>
      <c r="AE87" s="34"/>
    </row>
    <row r="88" s="2" customFormat="1" ht="6.96" customHeight="1">
      <c r="A88" s="34"/>
      <c r="B88" s="35"/>
      <c r="C88" s="34"/>
      <c r="D88" s="34"/>
      <c r="E88" s="34"/>
      <c r="F88" s="34"/>
      <c r="G88" s="34"/>
      <c r="H88" s="34"/>
      <c r="I88" s="34"/>
      <c r="J88" s="34"/>
      <c r="K88" s="34"/>
      <c r="L88" s="51"/>
      <c r="S88" s="34"/>
      <c r="T88" s="34"/>
      <c r="U88" s="34"/>
      <c r="V88" s="34"/>
      <c r="W88" s="34"/>
      <c r="X88" s="34"/>
      <c r="Y88" s="34"/>
      <c r="Z88" s="34"/>
      <c r="AA88" s="34"/>
      <c r="AB88" s="34"/>
      <c r="AC88" s="34"/>
      <c r="AD88" s="34"/>
      <c r="AE88" s="34"/>
    </row>
    <row r="89" s="2" customFormat="1" ht="12" customHeight="1">
      <c r="A89" s="34"/>
      <c r="B89" s="35"/>
      <c r="C89" s="28" t="s">
        <v>20</v>
      </c>
      <c r="D89" s="34"/>
      <c r="E89" s="34"/>
      <c r="F89" s="23" t="str">
        <f>F12</f>
        <v xml:space="preserve"> </v>
      </c>
      <c r="G89" s="34"/>
      <c r="H89" s="34"/>
      <c r="I89" s="28" t="s">
        <v>22</v>
      </c>
      <c r="J89" s="65" t="str">
        <f>IF(J12="","",J12)</f>
        <v>18. 3. 2024</v>
      </c>
      <c r="K89" s="34"/>
      <c r="L89" s="51"/>
      <c r="S89" s="34"/>
      <c r="T89" s="34"/>
      <c r="U89" s="34"/>
      <c r="V89" s="34"/>
      <c r="W89" s="34"/>
      <c r="X89" s="34"/>
      <c r="Y89" s="34"/>
      <c r="Z89" s="34"/>
      <c r="AA89" s="34"/>
      <c r="AB89" s="34"/>
      <c r="AC89" s="34"/>
      <c r="AD89" s="34"/>
      <c r="AE89" s="34"/>
    </row>
    <row r="90" s="2" customFormat="1" ht="6.96" customHeight="1">
      <c r="A90" s="34"/>
      <c r="B90" s="35"/>
      <c r="C90" s="34"/>
      <c r="D90" s="34"/>
      <c r="E90" s="34"/>
      <c r="F90" s="34"/>
      <c r="G90" s="34"/>
      <c r="H90" s="34"/>
      <c r="I90" s="34"/>
      <c r="J90" s="34"/>
      <c r="K90" s="34"/>
      <c r="L90" s="51"/>
      <c r="S90" s="34"/>
      <c r="T90" s="34"/>
      <c r="U90" s="34"/>
      <c r="V90" s="34"/>
      <c r="W90" s="34"/>
      <c r="X90" s="34"/>
      <c r="Y90" s="34"/>
      <c r="Z90" s="34"/>
      <c r="AA90" s="34"/>
      <c r="AB90" s="34"/>
      <c r="AC90" s="34"/>
      <c r="AD90" s="34"/>
      <c r="AE90" s="34"/>
    </row>
    <row r="91" s="2" customFormat="1" ht="15.15" customHeight="1">
      <c r="A91" s="34"/>
      <c r="B91" s="35"/>
      <c r="C91" s="28" t="s">
        <v>24</v>
      </c>
      <c r="D91" s="34"/>
      <c r="E91" s="34"/>
      <c r="F91" s="23" t="str">
        <f>E15</f>
        <v xml:space="preserve"> </v>
      </c>
      <c r="G91" s="34"/>
      <c r="H91" s="34"/>
      <c r="I91" s="28" t="s">
        <v>29</v>
      </c>
      <c r="J91" s="32" t="str">
        <f>E21</f>
        <v xml:space="preserve"> </v>
      </c>
      <c r="K91" s="34"/>
      <c r="L91" s="51"/>
      <c r="S91" s="34"/>
      <c r="T91" s="34"/>
      <c r="U91" s="34"/>
      <c r="V91" s="34"/>
      <c r="W91" s="34"/>
      <c r="X91" s="34"/>
      <c r="Y91" s="34"/>
      <c r="Z91" s="34"/>
      <c r="AA91" s="34"/>
      <c r="AB91" s="34"/>
      <c r="AC91" s="34"/>
      <c r="AD91" s="34"/>
      <c r="AE91" s="34"/>
    </row>
    <row r="92" s="2" customFormat="1" ht="15.15" customHeight="1">
      <c r="A92" s="34"/>
      <c r="B92" s="35"/>
      <c r="C92" s="28" t="s">
        <v>27</v>
      </c>
      <c r="D92" s="34"/>
      <c r="E92" s="34"/>
      <c r="F92" s="23" t="str">
        <f>IF(E18="","",E18)</f>
        <v>Vyplň údaj</v>
      </c>
      <c r="G92" s="34"/>
      <c r="H92" s="34"/>
      <c r="I92" s="28" t="s">
        <v>31</v>
      </c>
      <c r="J92" s="32" t="str">
        <f>E24</f>
        <v xml:space="preserve"> </v>
      </c>
      <c r="K92" s="34"/>
      <c r="L92" s="51"/>
      <c r="S92" s="34"/>
      <c r="T92" s="34"/>
      <c r="U92" s="34"/>
      <c r="V92" s="34"/>
      <c r="W92" s="34"/>
      <c r="X92" s="34"/>
      <c r="Y92" s="34"/>
      <c r="Z92" s="34"/>
      <c r="AA92" s="34"/>
      <c r="AB92" s="34"/>
      <c r="AC92" s="34"/>
      <c r="AD92" s="34"/>
      <c r="AE92" s="34"/>
    </row>
    <row r="93" s="2" customFormat="1" ht="10.32" customHeight="1">
      <c r="A93" s="34"/>
      <c r="B93" s="35"/>
      <c r="C93" s="34"/>
      <c r="D93" s="34"/>
      <c r="E93" s="34"/>
      <c r="F93" s="34"/>
      <c r="G93" s="34"/>
      <c r="H93" s="34"/>
      <c r="I93" s="34"/>
      <c r="J93" s="34"/>
      <c r="K93" s="34"/>
      <c r="L93" s="51"/>
      <c r="S93" s="34"/>
      <c r="T93" s="34"/>
      <c r="U93" s="34"/>
      <c r="V93" s="34"/>
      <c r="W93" s="34"/>
      <c r="X93" s="34"/>
      <c r="Y93" s="34"/>
      <c r="Z93" s="34"/>
      <c r="AA93" s="34"/>
      <c r="AB93" s="34"/>
      <c r="AC93" s="34"/>
      <c r="AD93" s="34"/>
      <c r="AE93" s="34"/>
    </row>
    <row r="94" s="2" customFormat="1" ht="29.28" customHeight="1">
      <c r="A94" s="34"/>
      <c r="B94" s="35"/>
      <c r="C94" s="133" t="s">
        <v>115</v>
      </c>
      <c r="D94" s="125"/>
      <c r="E94" s="125"/>
      <c r="F94" s="125"/>
      <c r="G94" s="125"/>
      <c r="H94" s="125"/>
      <c r="I94" s="125"/>
      <c r="J94" s="134" t="s">
        <v>116</v>
      </c>
      <c r="K94" s="125"/>
      <c r="L94" s="51"/>
      <c r="S94" s="34"/>
      <c r="T94" s="34"/>
      <c r="U94" s="34"/>
      <c r="V94" s="34"/>
      <c r="W94" s="34"/>
      <c r="X94" s="34"/>
      <c r="Y94" s="34"/>
      <c r="Z94" s="34"/>
      <c r="AA94" s="34"/>
      <c r="AB94" s="34"/>
      <c r="AC94" s="34"/>
      <c r="AD94" s="34"/>
      <c r="AE94" s="34"/>
    </row>
    <row r="95" s="2" customFormat="1" ht="10.32" customHeight="1">
      <c r="A95" s="34"/>
      <c r="B95" s="35"/>
      <c r="C95" s="34"/>
      <c r="D95" s="34"/>
      <c r="E95" s="34"/>
      <c r="F95" s="34"/>
      <c r="G95" s="34"/>
      <c r="H95" s="34"/>
      <c r="I95" s="34"/>
      <c r="J95" s="34"/>
      <c r="K95" s="34"/>
      <c r="L95" s="51"/>
      <c r="S95" s="34"/>
      <c r="T95" s="34"/>
      <c r="U95" s="34"/>
      <c r="V95" s="34"/>
      <c r="W95" s="34"/>
      <c r="X95" s="34"/>
      <c r="Y95" s="34"/>
      <c r="Z95" s="34"/>
      <c r="AA95" s="34"/>
      <c r="AB95" s="34"/>
      <c r="AC95" s="34"/>
      <c r="AD95" s="34"/>
      <c r="AE95" s="34"/>
    </row>
    <row r="96" s="2" customFormat="1" ht="22.8" customHeight="1">
      <c r="A96" s="34"/>
      <c r="B96" s="35"/>
      <c r="C96" s="135" t="s">
        <v>117</v>
      </c>
      <c r="D96" s="34"/>
      <c r="E96" s="34"/>
      <c r="F96" s="34"/>
      <c r="G96" s="34"/>
      <c r="H96" s="34"/>
      <c r="I96" s="34"/>
      <c r="J96" s="92">
        <f>J130</f>
        <v>0</v>
      </c>
      <c r="K96" s="34"/>
      <c r="L96" s="51"/>
      <c r="S96" s="34"/>
      <c r="T96" s="34"/>
      <c r="U96" s="34"/>
      <c r="V96" s="34"/>
      <c r="W96" s="34"/>
      <c r="X96" s="34"/>
      <c r="Y96" s="34"/>
      <c r="Z96" s="34"/>
      <c r="AA96" s="34"/>
      <c r="AB96" s="34"/>
      <c r="AC96" s="34"/>
      <c r="AD96" s="34"/>
      <c r="AE96" s="34"/>
      <c r="AU96" s="15" t="s">
        <v>118</v>
      </c>
    </row>
    <row r="97" s="9" customFormat="1" ht="24.96" customHeight="1">
      <c r="A97" s="9"/>
      <c r="B97" s="136"/>
      <c r="C97" s="9"/>
      <c r="D97" s="137" t="s">
        <v>119</v>
      </c>
      <c r="E97" s="138"/>
      <c r="F97" s="138"/>
      <c r="G97" s="138"/>
      <c r="H97" s="138"/>
      <c r="I97" s="138"/>
      <c r="J97" s="139">
        <f>J131</f>
        <v>0</v>
      </c>
      <c r="K97" s="9"/>
      <c r="L97" s="136"/>
      <c r="S97" s="9"/>
      <c r="T97" s="9"/>
      <c r="U97" s="9"/>
      <c r="V97" s="9"/>
      <c r="W97" s="9"/>
      <c r="X97" s="9"/>
      <c r="Y97" s="9"/>
      <c r="Z97" s="9"/>
      <c r="AA97" s="9"/>
      <c r="AB97" s="9"/>
      <c r="AC97" s="9"/>
      <c r="AD97" s="9"/>
      <c r="AE97" s="9"/>
    </row>
    <row r="98" s="10" customFormat="1" ht="19.92" customHeight="1">
      <c r="A98" s="10"/>
      <c r="B98" s="140"/>
      <c r="C98" s="10"/>
      <c r="D98" s="141" t="s">
        <v>120</v>
      </c>
      <c r="E98" s="142"/>
      <c r="F98" s="142"/>
      <c r="G98" s="142"/>
      <c r="H98" s="142"/>
      <c r="I98" s="142"/>
      <c r="J98" s="143">
        <f>J132</f>
        <v>0</v>
      </c>
      <c r="K98" s="10"/>
      <c r="L98" s="140"/>
      <c r="S98" s="10"/>
      <c r="T98" s="10"/>
      <c r="U98" s="10"/>
      <c r="V98" s="10"/>
      <c r="W98" s="10"/>
      <c r="X98" s="10"/>
      <c r="Y98" s="10"/>
      <c r="Z98" s="10"/>
      <c r="AA98" s="10"/>
      <c r="AB98" s="10"/>
      <c r="AC98" s="10"/>
      <c r="AD98" s="10"/>
      <c r="AE98" s="10"/>
    </row>
    <row r="99" s="10" customFormat="1" ht="14.88" customHeight="1">
      <c r="A99" s="10"/>
      <c r="B99" s="140"/>
      <c r="C99" s="10"/>
      <c r="D99" s="141" t="s">
        <v>121</v>
      </c>
      <c r="E99" s="142"/>
      <c r="F99" s="142"/>
      <c r="G99" s="142"/>
      <c r="H99" s="142"/>
      <c r="I99" s="142"/>
      <c r="J99" s="143">
        <f>J133</f>
        <v>0</v>
      </c>
      <c r="K99" s="10"/>
      <c r="L99" s="140"/>
      <c r="S99" s="10"/>
      <c r="T99" s="10"/>
      <c r="U99" s="10"/>
      <c r="V99" s="10"/>
      <c r="W99" s="10"/>
      <c r="X99" s="10"/>
      <c r="Y99" s="10"/>
      <c r="Z99" s="10"/>
      <c r="AA99" s="10"/>
      <c r="AB99" s="10"/>
      <c r="AC99" s="10"/>
      <c r="AD99" s="10"/>
      <c r="AE99" s="10"/>
    </row>
    <row r="100" s="9" customFormat="1" ht="24.96" customHeight="1">
      <c r="A100" s="9"/>
      <c r="B100" s="136"/>
      <c r="C100" s="9"/>
      <c r="D100" s="137" t="s">
        <v>501</v>
      </c>
      <c r="E100" s="138"/>
      <c r="F100" s="138"/>
      <c r="G100" s="138"/>
      <c r="H100" s="138"/>
      <c r="I100" s="138"/>
      <c r="J100" s="139">
        <f>J144</f>
        <v>0</v>
      </c>
      <c r="K100" s="9"/>
      <c r="L100" s="136"/>
      <c r="S100" s="9"/>
      <c r="T100" s="9"/>
      <c r="U100" s="9"/>
      <c r="V100" s="9"/>
      <c r="W100" s="9"/>
      <c r="X100" s="9"/>
      <c r="Y100" s="9"/>
      <c r="Z100" s="9"/>
      <c r="AA100" s="9"/>
      <c r="AB100" s="9"/>
      <c r="AC100" s="9"/>
      <c r="AD100" s="9"/>
      <c r="AE100" s="9"/>
    </row>
    <row r="101" s="10" customFormat="1" ht="19.92" customHeight="1">
      <c r="A101" s="10"/>
      <c r="B101" s="140"/>
      <c r="C101" s="10"/>
      <c r="D101" s="141" t="s">
        <v>124</v>
      </c>
      <c r="E101" s="142"/>
      <c r="F101" s="142"/>
      <c r="G101" s="142"/>
      <c r="H101" s="142"/>
      <c r="I101" s="142"/>
      <c r="J101" s="143">
        <f>J145</f>
        <v>0</v>
      </c>
      <c r="K101" s="10"/>
      <c r="L101" s="140"/>
      <c r="S101" s="10"/>
      <c r="T101" s="10"/>
      <c r="U101" s="10"/>
      <c r="V101" s="10"/>
      <c r="W101" s="10"/>
      <c r="X101" s="10"/>
      <c r="Y101" s="10"/>
      <c r="Z101" s="10"/>
      <c r="AA101" s="10"/>
      <c r="AB101" s="10"/>
      <c r="AC101" s="10"/>
      <c r="AD101" s="10"/>
      <c r="AE101" s="10"/>
    </row>
    <row r="102" s="10" customFormat="1" ht="14.88" customHeight="1">
      <c r="A102" s="10"/>
      <c r="B102" s="140"/>
      <c r="C102" s="10"/>
      <c r="D102" s="141" t="s">
        <v>125</v>
      </c>
      <c r="E102" s="142"/>
      <c r="F102" s="142"/>
      <c r="G102" s="142"/>
      <c r="H102" s="142"/>
      <c r="I102" s="142"/>
      <c r="J102" s="143">
        <f>J146</f>
        <v>0</v>
      </c>
      <c r="K102" s="10"/>
      <c r="L102" s="140"/>
      <c r="S102" s="10"/>
      <c r="T102" s="10"/>
      <c r="U102" s="10"/>
      <c r="V102" s="10"/>
      <c r="W102" s="10"/>
      <c r="X102" s="10"/>
      <c r="Y102" s="10"/>
      <c r="Z102" s="10"/>
      <c r="AA102" s="10"/>
      <c r="AB102" s="10"/>
      <c r="AC102" s="10"/>
      <c r="AD102" s="10"/>
      <c r="AE102" s="10"/>
    </row>
    <row r="103" s="10" customFormat="1" ht="14.88" customHeight="1">
      <c r="A103" s="10"/>
      <c r="B103" s="140"/>
      <c r="C103" s="10"/>
      <c r="D103" s="141" t="s">
        <v>126</v>
      </c>
      <c r="E103" s="142"/>
      <c r="F103" s="142"/>
      <c r="G103" s="142"/>
      <c r="H103" s="142"/>
      <c r="I103" s="142"/>
      <c r="J103" s="143">
        <f>J179</f>
        <v>0</v>
      </c>
      <c r="K103" s="10"/>
      <c r="L103" s="140"/>
      <c r="S103" s="10"/>
      <c r="T103" s="10"/>
      <c r="U103" s="10"/>
      <c r="V103" s="10"/>
      <c r="W103" s="10"/>
      <c r="X103" s="10"/>
      <c r="Y103" s="10"/>
      <c r="Z103" s="10"/>
      <c r="AA103" s="10"/>
      <c r="AB103" s="10"/>
      <c r="AC103" s="10"/>
      <c r="AD103" s="10"/>
      <c r="AE103" s="10"/>
    </row>
    <row r="104" s="10" customFormat="1" ht="19.92" customHeight="1">
      <c r="A104" s="10"/>
      <c r="B104" s="140"/>
      <c r="C104" s="10"/>
      <c r="D104" s="141" t="s">
        <v>127</v>
      </c>
      <c r="E104" s="142"/>
      <c r="F104" s="142"/>
      <c r="G104" s="142"/>
      <c r="H104" s="142"/>
      <c r="I104" s="142"/>
      <c r="J104" s="143">
        <f>J240</f>
        <v>0</v>
      </c>
      <c r="K104" s="10"/>
      <c r="L104" s="140"/>
      <c r="S104" s="10"/>
      <c r="T104" s="10"/>
      <c r="U104" s="10"/>
      <c r="V104" s="10"/>
      <c r="W104" s="10"/>
      <c r="X104" s="10"/>
      <c r="Y104" s="10"/>
      <c r="Z104" s="10"/>
      <c r="AA104" s="10"/>
      <c r="AB104" s="10"/>
      <c r="AC104" s="10"/>
      <c r="AD104" s="10"/>
      <c r="AE104" s="10"/>
    </row>
    <row r="105" s="10" customFormat="1" ht="19.92" customHeight="1">
      <c r="A105" s="10"/>
      <c r="B105" s="140"/>
      <c r="C105" s="10"/>
      <c r="D105" s="141" t="s">
        <v>502</v>
      </c>
      <c r="E105" s="142"/>
      <c r="F105" s="142"/>
      <c r="G105" s="142"/>
      <c r="H105" s="142"/>
      <c r="I105" s="142"/>
      <c r="J105" s="143">
        <f>J251</f>
        <v>0</v>
      </c>
      <c r="K105" s="10"/>
      <c r="L105" s="140"/>
      <c r="S105" s="10"/>
      <c r="T105" s="10"/>
      <c r="U105" s="10"/>
      <c r="V105" s="10"/>
      <c r="W105" s="10"/>
      <c r="X105" s="10"/>
      <c r="Y105" s="10"/>
      <c r="Z105" s="10"/>
      <c r="AA105" s="10"/>
      <c r="AB105" s="10"/>
      <c r="AC105" s="10"/>
      <c r="AD105" s="10"/>
      <c r="AE105" s="10"/>
    </row>
    <row r="106" s="9" customFormat="1" ht="24.96" customHeight="1">
      <c r="A106" s="9"/>
      <c r="B106" s="136"/>
      <c r="C106" s="9"/>
      <c r="D106" s="137" t="s">
        <v>129</v>
      </c>
      <c r="E106" s="138"/>
      <c r="F106" s="138"/>
      <c r="G106" s="138"/>
      <c r="H106" s="138"/>
      <c r="I106" s="138"/>
      <c r="J106" s="139">
        <f>J266</f>
        <v>0</v>
      </c>
      <c r="K106" s="9"/>
      <c r="L106" s="136"/>
      <c r="S106" s="9"/>
      <c r="T106" s="9"/>
      <c r="U106" s="9"/>
      <c r="V106" s="9"/>
      <c r="W106" s="9"/>
      <c r="X106" s="9"/>
      <c r="Y106" s="9"/>
      <c r="Z106" s="9"/>
      <c r="AA106" s="9"/>
      <c r="AB106" s="9"/>
      <c r="AC106" s="9"/>
      <c r="AD106" s="9"/>
      <c r="AE106" s="9"/>
    </row>
    <row r="107" s="10" customFormat="1" ht="19.92" customHeight="1">
      <c r="A107" s="10"/>
      <c r="B107" s="140"/>
      <c r="C107" s="10"/>
      <c r="D107" s="141" t="s">
        <v>130</v>
      </c>
      <c r="E107" s="142"/>
      <c r="F107" s="142"/>
      <c r="G107" s="142"/>
      <c r="H107" s="142"/>
      <c r="I107" s="142"/>
      <c r="J107" s="143">
        <f>J267</f>
        <v>0</v>
      </c>
      <c r="K107" s="10"/>
      <c r="L107" s="140"/>
      <c r="S107" s="10"/>
      <c r="T107" s="10"/>
      <c r="U107" s="10"/>
      <c r="V107" s="10"/>
      <c r="W107" s="10"/>
      <c r="X107" s="10"/>
      <c r="Y107" s="10"/>
      <c r="Z107" s="10"/>
      <c r="AA107" s="10"/>
      <c r="AB107" s="10"/>
      <c r="AC107" s="10"/>
      <c r="AD107" s="10"/>
      <c r="AE107" s="10"/>
    </row>
    <row r="108" s="10" customFormat="1" ht="19.92" customHeight="1">
      <c r="A108" s="10"/>
      <c r="B108" s="140"/>
      <c r="C108" s="10"/>
      <c r="D108" s="141" t="s">
        <v>503</v>
      </c>
      <c r="E108" s="142"/>
      <c r="F108" s="142"/>
      <c r="G108" s="142"/>
      <c r="H108" s="142"/>
      <c r="I108" s="142"/>
      <c r="J108" s="143">
        <f>J320</f>
        <v>0</v>
      </c>
      <c r="K108" s="10"/>
      <c r="L108" s="140"/>
      <c r="S108" s="10"/>
      <c r="T108" s="10"/>
      <c r="U108" s="10"/>
      <c r="V108" s="10"/>
      <c r="W108" s="10"/>
      <c r="X108" s="10"/>
      <c r="Y108" s="10"/>
      <c r="Z108" s="10"/>
      <c r="AA108" s="10"/>
      <c r="AB108" s="10"/>
      <c r="AC108" s="10"/>
      <c r="AD108" s="10"/>
      <c r="AE108" s="10"/>
    </row>
    <row r="109" s="10" customFormat="1" ht="19.92" customHeight="1">
      <c r="A109" s="10"/>
      <c r="B109" s="140"/>
      <c r="C109" s="10"/>
      <c r="D109" s="141" t="s">
        <v>504</v>
      </c>
      <c r="E109" s="142"/>
      <c r="F109" s="142"/>
      <c r="G109" s="142"/>
      <c r="H109" s="142"/>
      <c r="I109" s="142"/>
      <c r="J109" s="143">
        <f>J323</f>
        <v>0</v>
      </c>
      <c r="K109" s="10"/>
      <c r="L109" s="140"/>
      <c r="S109" s="10"/>
      <c r="T109" s="10"/>
      <c r="U109" s="10"/>
      <c r="V109" s="10"/>
      <c r="W109" s="10"/>
      <c r="X109" s="10"/>
      <c r="Y109" s="10"/>
      <c r="Z109" s="10"/>
      <c r="AA109" s="10"/>
      <c r="AB109" s="10"/>
      <c r="AC109" s="10"/>
      <c r="AD109" s="10"/>
      <c r="AE109" s="10"/>
    </row>
    <row r="110" s="9" customFormat="1" ht="24.96" customHeight="1">
      <c r="A110" s="9"/>
      <c r="B110" s="136"/>
      <c r="C110" s="9"/>
      <c r="D110" s="137" t="s">
        <v>131</v>
      </c>
      <c r="E110" s="138"/>
      <c r="F110" s="138"/>
      <c r="G110" s="138"/>
      <c r="H110" s="138"/>
      <c r="I110" s="138"/>
      <c r="J110" s="139">
        <f>J326</f>
        <v>0</v>
      </c>
      <c r="K110" s="9"/>
      <c r="L110" s="136"/>
      <c r="S110" s="9"/>
      <c r="T110" s="9"/>
      <c r="U110" s="9"/>
      <c r="V110" s="9"/>
      <c r="W110" s="9"/>
      <c r="X110" s="9"/>
      <c r="Y110" s="9"/>
      <c r="Z110" s="9"/>
      <c r="AA110" s="9"/>
      <c r="AB110" s="9"/>
      <c r="AC110" s="9"/>
      <c r="AD110" s="9"/>
      <c r="AE110" s="9"/>
    </row>
    <row r="111" s="2" customFormat="1" ht="21.84" customHeight="1">
      <c r="A111" s="34"/>
      <c r="B111" s="35"/>
      <c r="C111" s="34"/>
      <c r="D111" s="34"/>
      <c r="E111" s="34"/>
      <c r="F111" s="34"/>
      <c r="G111" s="34"/>
      <c r="H111" s="34"/>
      <c r="I111" s="34"/>
      <c r="J111" s="34"/>
      <c r="K111" s="34"/>
      <c r="L111" s="51"/>
      <c r="S111" s="34"/>
      <c r="T111" s="34"/>
      <c r="U111" s="34"/>
      <c r="V111" s="34"/>
      <c r="W111" s="34"/>
      <c r="X111" s="34"/>
      <c r="Y111" s="34"/>
      <c r="Z111" s="34"/>
      <c r="AA111" s="34"/>
      <c r="AB111" s="34"/>
      <c r="AC111" s="34"/>
      <c r="AD111" s="34"/>
      <c r="AE111" s="34"/>
    </row>
    <row r="112" s="2" customFormat="1" ht="6.96" customHeight="1">
      <c r="A112" s="34"/>
      <c r="B112" s="56"/>
      <c r="C112" s="57"/>
      <c r="D112" s="57"/>
      <c r="E112" s="57"/>
      <c r="F112" s="57"/>
      <c r="G112" s="57"/>
      <c r="H112" s="57"/>
      <c r="I112" s="57"/>
      <c r="J112" s="57"/>
      <c r="K112" s="57"/>
      <c r="L112" s="51"/>
      <c r="S112" s="34"/>
      <c r="T112" s="34"/>
      <c r="U112" s="34"/>
      <c r="V112" s="34"/>
      <c r="W112" s="34"/>
      <c r="X112" s="34"/>
      <c r="Y112" s="34"/>
      <c r="Z112" s="34"/>
      <c r="AA112" s="34"/>
      <c r="AB112" s="34"/>
      <c r="AC112" s="34"/>
      <c r="AD112" s="34"/>
      <c r="AE112" s="34"/>
    </row>
    <row r="116" s="2" customFormat="1" ht="6.96" customHeight="1">
      <c r="A116" s="34"/>
      <c r="B116" s="58"/>
      <c r="C116" s="59"/>
      <c r="D116" s="59"/>
      <c r="E116" s="59"/>
      <c r="F116" s="59"/>
      <c r="G116" s="59"/>
      <c r="H116" s="59"/>
      <c r="I116" s="59"/>
      <c r="J116" s="59"/>
      <c r="K116" s="59"/>
      <c r="L116" s="51"/>
      <c r="S116" s="34"/>
      <c r="T116" s="34"/>
      <c r="U116" s="34"/>
      <c r="V116" s="34"/>
      <c r="W116" s="34"/>
      <c r="X116" s="34"/>
      <c r="Y116" s="34"/>
      <c r="Z116" s="34"/>
      <c r="AA116" s="34"/>
      <c r="AB116" s="34"/>
      <c r="AC116" s="34"/>
      <c r="AD116" s="34"/>
      <c r="AE116" s="34"/>
    </row>
    <row r="117" s="2" customFormat="1" ht="24.96" customHeight="1">
      <c r="A117" s="34"/>
      <c r="B117" s="35"/>
      <c r="C117" s="19" t="s">
        <v>132</v>
      </c>
      <c r="D117" s="34"/>
      <c r="E117" s="34"/>
      <c r="F117" s="34"/>
      <c r="G117" s="34"/>
      <c r="H117" s="34"/>
      <c r="I117" s="34"/>
      <c r="J117" s="34"/>
      <c r="K117" s="34"/>
      <c r="L117" s="51"/>
      <c r="S117" s="34"/>
      <c r="T117" s="34"/>
      <c r="U117" s="34"/>
      <c r="V117" s="34"/>
      <c r="W117" s="34"/>
      <c r="X117" s="34"/>
      <c r="Y117" s="34"/>
      <c r="Z117" s="34"/>
      <c r="AA117" s="34"/>
      <c r="AB117" s="34"/>
      <c r="AC117" s="34"/>
      <c r="AD117" s="34"/>
      <c r="AE117" s="34"/>
    </row>
    <row r="118" s="2" customFormat="1" ht="6.96" customHeight="1">
      <c r="A118" s="34"/>
      <c r="B118" s="35"/>
      <c r="C118" s="34"/>
      <c r="D118" s="34"/>
      <c r="E118" s="34"/>
      <c r="F118" s="34"/>
      <c r="G118" s="34"/>
      <c r="H118" s="34"/>
      <c r="I118" s="34"/>
      <c r="J118" s="34"/>
      <c r="K118" s="34"/>
      <c r="L118" s="51"/>
      <c r="S118" s="34"/>
      <c r="T118" s="34"/>
      <c r="U118" s="34"/>
      <c r="V118" s="34"/>
      <c r="W118" s="34"/>
      <c r="X118" s="34"/>
      <c r="Y118" s="34"/>
      <c r="Z118" s="34"/>
      <c r="AA118" s="34"/>
      <c r="AB118" s="34"/>
      <c r="AC118" s="34"/>
      <c r="AD118" s="34"/>
      <c r="AE118" s="34"/>
    </row>
    <row r="119" s="2" customFormat="1" ht="12" customHeight="1">
      <c r="A119" s="34"/>
      <c r="B119" s="35"/>
      <c r="C119" s="28" t="s">
        <v>16</v>
      </c>
      <c r="D119" s="34"/>
      <c r="E119" s="34"/>
      <c r="F119" s="34"/>
      <c r="G119" s="34"/>
      <c r="H119" s="34"/>
      <c r="I119" s="34"/>
      <c r="J119" s="34"/>
      <c r="K119" s="34"/>
      <c r="L119" s="51"/>
      <c r="S119" s="34"/>
      <c r="T119" s="34"/>
      <c r="U119" s="34"/>
      <c r="V119" s="34"/>
      <c r="W119" s="34"/>
      <c r="X119" s="34"/>
      <c r="Y119" s="34"/>
      <c r="Z119" s="34"/>
      <c r="AA119" s="34"/>
      <c r="AB119" s="34"/>
      <c r="AC119" s="34"/>
      <c r="AD119" s="34"/>
      <c r="AE119" s="34"/>
    </row>
    <row r="120" s="2" customFormat="1" ht="16.5" customHeight="1">
      <c r="A120" s="34"/>
      <c r="B120" s="35"/>
      <c r="C120" s="34"/>
      <c r="D120" s="34"/>
      <c r="E120" s="117" t="str">
        <f>E7</f>
        <v>Čepro Šlapanov</v>
      </c>
      <c r="F120" s="28"/>
      <c r="G120" s="28"/>
      <c r="H120" s="28"/>
      <c r="I120" s="34"/>
      <c r="J120" s="34"/>
      <c r="K120" s="34"/>
      <c r="L120" s="51"/>
      <c r="S120" s="34"/>
      <c r="T120" s="34"/>
      <c r="U120" s="34"/>
      <c r="V120" s="34"/>
      <c r="W120" s="34"/>
      <c r="X120" s="34"/>
      <c r="Y120" s="34"/>
      <c r="Z120" s="34"/>
      <c r="AA120" s="34"/>
      <c r="AB120" s="34"/>
      <c r="AC120" s="34"/>
      <c r="AD120" s="34"/>
      <c r="AE120" s="34"/>
    </row>
    <row r="121" s="2" customFormat="1" ht="12" customHeight="1">
      <c r="A121" s="34"/>
      <c r="B121" s="35"/>
      <c r="C121" s="28" t="s">
        <v>112</v>
      </c>
      <c r="D121" s="34"/>
      <c r="E121" s="34"/>
      <c r="F121" s="34"/>
      <c r="G121" s="34"/>
      <c r="H121" s="34"/>
      <c r="I121" s="34"/>
      <c r="J121" s="34"/>
      <c r="K121" s="34"/>
      <c r="L121" s="51"/>
      <c r="S121" s="34"/>
      <c r="T121" s="34"/>
      <c r="U121" s="34"/>
      <c r="V121" s="34"/>
      <c r="W121" s="34"/>
      <c r="X121" s="34"/>
      <c r="Y121" s="34"/>
      <c r="Z121" s="34"/>
      <c r="AA121" s="34"/>
      <c r="AB121" s="34"/>
      <c r="AC121" s="34"/>
      <c r="AD121" s="34"/>
      <c r="AE121" s="34"/>
    </row>
    <row r="122" s="2" customFormat="1" ht="16.5" customHeight="1">
      <c r="A122" s="34"/>
      <c r="B122" s="35"/>
      <c r="C122" s="34"/>
      <c r="D122" s="34"/>
      <c r="E122" s="63" t="str">
        <f>E9</f>
        <v>PS 30.1 - Řídící systém, ochrany - R110 kV</v>
      </c>
      <c r="F122" s="34"/>
      <c r="G122" s="34"/>
      <c r="H122" s="34"/>
      <c r="I122" s="34"/>
      <c r="J122" s="34"/>
      <c r="K122" s="34"/>
      <c r="L122" s="51"/>
      <c r="S122" s="34"/>
      <c r="T122" s="34"/>
      <c r="U122" s="34"/>
      <c r="V122" s="34"/>
      <c r="W122" s="34"/>
      <c r="X122" s="34"/>
      <c r="Y122" s="34"/>
      <c r="Z122" s="34"/>
      <c r="AA122" s="34"/>
      <c r="AB122" s="34"/>
      <c r="AC122" s="34"/>
      <c r="AD122" s="34"/>
      <c r="AE122" s="34"/>
    </row>
    <row r="123" s="2" customFormat="1" ht="6.96" customHeight="1">
      <c r="A123" s="34"/>
      <c r="B123" s="35"/>
      <c r="C123" s="34"/>
      <c r="D123" s="34"/>
      <c r="E123" s="34"/>
      <c r="F123" s="34"/>
      <c r="G123" s="34"/>
      <c r="H123" s="34"/>
      <c r="I123" s="34"/>
      <c r="J123" s="34"/>
      <c r="K123" s="34"/>
      <c r="L123" s="51"/>
      <c r="S123" s="34"/>
      <c r="T123" s="34"/>
      <c r="U123" s="34"/>
      <c r="V123" s="34"/>
      <c r="W123" s="34"/>
      <c r="X123" s="34"/>
      <c r="Y123" s="34"/>
      <c r="Z123" s="34"/>
      <c r="AA123" s="34"/>
      <c r="AB123" s="34"/>
      <c r="AC123" s="34"/>
      <c r="AD123" s="34"/>
      <c r="AE123" s="34"/>
    </row>
    <row r="124" s="2" customFormat="1" ht="12" customHeight="1">
      <c r="A124" s="34"/>
      <c r="B124" s="35"/>
      <c r="C124" s="28" t="s">
        <v>20</v>
      </c>
      <c r="D124" s="34"/>
      <c r="E124" s="34"/>
      <c r="F124" s="23" t="str">
        <f>F12</f>
        <v xml:space="preserve"> </v>
      </c>
      <c r="G124" s="34"/>
      <c r="H124" s="34"/>
      <c r="I124" s="28" t="s">
        <v>22</v>
      </c>
      <c r="J124" s="65" t="str">
        <f>IF(J12="","",J12)</f>
        <v>18. 3. 2024</v>
      </c>
      <c r="K124" s="34"/>
      <c r="L124" s="51"/>
      <c r="S124" s="34"/>
      <c r="T124" s="34"/>
      <c r="U124" s="34"/>
      <c r="V124" s="34"/>
      <c r="W124" s="34"/>
      <c r="X124" s="34"/>
      <c r="Y124" s="34"/>
      <c r="Z124" s="34"/>
      <c r="AA124" s="34"/>
      <c r="AB124" s="34"/>
      <c r="AC124" s="34"/>
      <c r="AD124" s="34"/>
      <c r="AE124" s="34"/>
    </row>
    <row r="125" s="2" customFormat="1" ht="6.96" customHeight="1">
      <c r="A125" s="34"/>
      <c r="B125" s="35"/>
      <c r="C125" s="34"/>
      <c r="D125" s="34"/>
      <c r="E125" s="34"/>
      <c r="F125" s="34"/>
      <c r="G125" s="34"/>
      <c r="H125" s="34"/>
      <c r="I125" s="34"/>
      <c r="J125" s="34"/>
      <c r="K125" s="34"/>
      <c r="L125" s="51"/>
      <c r="S125" s="34"/>
      <c r="T125" s="34"/>
      <c r="U125" s="34"/>
      <c r="V125" s="34"/>
      <c r="W125" s="34"/>
      <c r="X125" s="34"/>
      <c r="Y125" s="34"/>
      <c r="Z125" s="34"/>
      <c r="AA125" s="34"/>
      <c r="AB125" s="34"/>
      <c r="AC125" s="34"/>
      <c r="AD125" s="34"/>
      <c r="AE125" s="34"/>
    </row>
    <row r="126" s="2" customFormat="1" ht="15.15" customHeight="1">
      <c r="A126" s="34"/>
      <c r="B126" s="35"/>
      <c r="C126" s="28" t="s">
        <v>24</v>
      </c>
      <c r="D126" s="34"/>
      <c r="E126" s="34"/>
      <c r="F126" s="23" t="str">
        <f>E15</f>
        <v xml:space="preserve"> </v>
      </c>
      <c r="G126" s="34"/>
      <c r="H126" s="34"/>
      <c r="I126" s="28" t="s">
        <v>29</v>
      </c>
      <c r="J126" s="32" t="str">
        <f>E21</f>
        <v xml:space="preserve"> </v>
      </c>
      <c r="K126" s="34"/>
      <c r="L126" s="51"/>
      <c r="S126" s="34"/>
      <c r="T126" s="34"/>
      <c r="U126" s="34"/>
      <c r="V126" s="34"/>
      <c r="W126" s="34"/>
      <c r="X126" s="34"/>
      <c r="Y126" s="34"/>
      <c r="Z126" s="34"/>
      <c r="AA126" s="34"/>
      <c r="AB126" s="34"/>
      <c r="AC126" s="34"/>
      <c r="AD126" s="34"/>
      <c r="AE126" s="34"/>
    </row>
    <row r="127" s="2" customFormat="1" ht="15.15" customHeight="1">
      <c r="A127" s="34"/>
      <c r="B127" s="35"/>
      <c r="C127" s="28" t="s">
        <v>27</v>
      </c>
      <c r="D127" s="34"/>
      <c r="E127" s="34"/>
      <c r="F127" s="23" t="str">
        <f>IF(E18="","",E18)</f>
        <v>Vyplň údaj</v>
      </c>
      <c r="G127" s="34"/>
      <c r="H127" s="34"/>
      <c r="I127" s="28" t="s">
        <v>31</v>
      </c>
      <c r="J127" s="32" t="str">
        <f>E24</f>
        <v xml:space="preserve"> </v>
      </c>
      <c r="K127" s="34"/>
      <c r="L127" s="51"/>
      <c r="S127" s="34"/>
      <c r="T127" s="34"/>
      <c r="U127" s="34"/>
      <c r="V127" s="34"/>
      <c r="W127" s="34"/>
      <c r="X127" s="34"/>
      <c r="Y127" s="34"/>
      <c r="Z127" s="34"/>
      <c r="AA127" s="34"/>
      <c r="AB127" s="34"/>
      <c r="AC127" s="34"/>
      <c r="AD127" s="34"/>
      <c r="AE127" s="34"/>
    </row>
    <row r="128" s="2" customFormat="1" ht="10.32" customHeight="1">
      <c r="A128" s="34"/>
      <c r="B128" s="35"/>
      <c r="C128" s="34"/>
      <c r="D128" s="34"/>
      <c r="E128" s="34"/>
      <c r="F128" s="34"/>
      <c r="G128" s="34"/>
      <c r="H128" s="34"/>
      <c r="I128" s="34"/>
      <c r="J128" s="34"/>
      <c r="K128" s="34"/>
      <c r="L128" s="51"/>
      <c r="S128" s="34"/>
      <c r="T128" s="34"/>
      <c r="U128" s="34"/>
      <c r="V128" s="34"/>
      <c r="W128" s="34"/>
      <c r="X128" s="34"/>
      <c r="Y128" s="34"/>
      <c r="Z128" s="34"/>
      <c r="AA128" s="34"/>
      <c r="AB128" s="34"/>
      <c r="AC128" s="34"/>
      <c r="AD128" s="34"/>
      <c r="AE128" s="34"/>
    </row>
    <row r="129" s="11" customFormat="1" ht="29.28" customHeight="1">
      <c r="A129" s="144"/>
      <c r="B129" s="145"/>
      <c r="C129" s="146" t="s">
        <v>133</v>
      </c>
      <c r="D129" s="147" t="s">
        <v>58</v>
      </c>
      <c r="E129" s="147" t="s">
        <v>54</v>
      </c>
      <c r="F129" s="147" t="s">
        <v>55</v>
      </c>
      <c r="G129" s="147" t="s">
        <v>134</v>
      </c>
      <c r="H129" s="147" t="s">
        <v>135</v>
      </c>
      <c r="I129" s="147" t="s">
        <v>136</v>
      </c>
      <c r="J129" s="148" t="s">
        <v>116</v>
      </c>
      <c r="K129" s="149" t="s">
        <v>137</v>
      </c>
      <c r="L129" s="150"/>
      <c r="M129" s="82" t="s">
        <v>1</v>
      </c>
      <c r="N129" s="83" t="s">
        <v>37</v>
      </c>
      <c r="O129" s="83" t="s">
        <v>138</v>
      </c>
      <c r="P129" s="83" t="s">
        <v>139</v>
      </c>
      <c r="Q129" s="83" t="s">
        <v>140</v>
      </c>
      <c r="R129" s="83" t="s">
        <v>141</v>
      </c>
      <c r="S129" s="83" t="s">
        <v>142</v>
      </c>
      <c r="T129" s="84" t="s">
        <v>143</v>
      </c>
      <c r="U129" s="144"/>
      <c r="V129" s="144"/>
      <c r="W129" s="144"/>
      <c r="X129" s="144"/>
      <c r="Y129" s="144"/>
      <c r="Z129" s="144"/>
      <c r="AA129" s="144"/>
      <c r="AB129" s="144"/>
      <c r="AC129" s="144"/>
      <c r="AD129" s="144"/>
      <c r="AE129" s="144"/>
    </row>
    <row r="130" s="2" customFormat="1" ht="22.8" customHeight="1">
      <c r="A130" s="34"/>
      <c r="B130" s="35"/>
      <c r="C130" s="89" t="s">
        <v>144</v>
      </c>
      <c r="D130" s="34"/>
      <c r="E130" s="34"/>
      <c r="F130" s="34"/>
      <c r="G130" s="34"/>
      <c r="H130" s="34"/>
      <c r="I130" s="34"/>
      <c r="J130" s="151">
        <f>BK130</f>
        <v>0</v>
      </c>
      <c r="K130" s="34"/>
      <c r="L130" s="35"/>
      <c r="M130" s="85"/>
      <c r="N130" s="69"/>
      <c r="O130" s="86"/>
      <c r="P130" s="152">
        <f>P131+P144+P266+P326</f>
        <v>0</v>
      </c>
      <c r="Q130" s="86"/>
      <c r="R130" s="152">
        <f>R131+R144+R266+R326</f>
        <v>0</v>
      </c>
      <c r="S130" s="86"/>
      <c r="T130" s="153">
        <f>T131+T144+T266+T326</f>
        <v>9.4673499999999997</v>
      </c>
      <c r="U130" s="34"/>
      <c r="V130" s="34"/>
      <c r="W130" s="34"/>
      <c r="X130" s="34"/>
      <c r="Y130" s="34"/>
      <c r="Z130" s="34"/>
      <c r="AA130" s="34"/>
      <c r="AB130" s="34"/>
      <c r="AC130" s="34"/>
      <c r="AD130" s="34"/>
      <c r="AE130" s="34"/>
      <c r="AT130" s="15" t="s">
        <v>72</v>
      </c>
      <c r="AU130" s="15" t="s">
        <v>118</v>
      </c>
      <c r="BK130" s="154">
        <f>BK131+BK144+BK266+BK326</f>
        <v>0</v>
      </c>
    </row>
    <row r="131" s="12" customFormat="1" ht="25.92" customHeight="1">
      <c r="A131" s="12"/>
      <c r="B131" s="155"/>
      <c r="C131" s="12"/>
      <c r="D131" s="156" t="s">
        <v>72</v>
      </c>
      <c r="E131" s="157" t="s">
        <v>145</v>
      </c>
      <c r="F131" s="157" t="s">
        <v>145</v>
      </c>
      <c r="G131" s="12"/>
      <c r="H131" s="12"/>
      <c r="I131" s="158"/>
      <c r="J131" s="159">
        <f>BK131</f>
        <v>0</v>
      </c>
      <c r="K131" s="12"/>
      <c r="L131" s="155"/>
      <c r="M131" s="160"/>
      <c r="N131" s="161"/>
      <c r="O131" s="161"/>
      <c r="P131" s="162">
        <f>P132</f>
        <v>0</v>
      </c>
      <c r="Q131" s="161"/>
      <c r="R131" s="162">
        <f>R132</f>
        <v>0</v>
      </c>
      <c r="S131" s="161"/>
      <c r="T131" s="163">
        <f>T132</f>
        <v>0</v>
      </c>
      <c r="U131" s="12"/>
      <c r="V131" s="12"/>
      <c r="W131" s="12"/>
      <c r="X131" s="12"/>
      <c r="Y131" s="12"/>
      <c r="Z131" s="12"/>
      <c r="AA131" s="12"/>
      <c r="AB131" s="12"/>
      <c r="AC131" s="12"/>
      <c r="AD131" s="12"/>
      <c r="AE131" s="12"/>
      <c r="AR131" s="156" t="s">
        <v>81</v>
      </c>
      <c r="AT131" s="164" t="s">
        <v>72</v>
      </c>
      <c r="AU131" s="164" t="s">
        <v>73</v>
      </c>
      <c r="AY131" s="156" t="s">
        <v>146</v>
      </c>
      <c r="BK131" s="165">
        <f>BK132</f>
        <v>0</v>
      </c>
    </row>
    <row r="132" s="12" customFormat="1" ht="22.8" customHeight="1">
      <c r="A132" s="12"/>
      <c r="B132" s="155"/>
      <c r="C132" s="12"/>
      <c r="D132" s="156" t="s">
        <v>72</v>
      </c>
      <c r="E132" s="166" t="s">
        <v>147</v>
      </c>
      <c r="F132" s="166" t="s">
        <v>148</v>
      </c>
      <c r="G132" s="12"/>
      <c r="H132" s="12"/>
      <c r="I132" s="158"/>
      <c r="J132" s="167">
        <f>BK132</f>
        <v>0</v>
      </c>
      <c r="K132" s="12"/>
      <c r="L132" s="155"/>
      <c r="M132" s="160"/>
      <c r="N132" s="161"/>
      <c r="O132" s="161"/>
      <c r="P132" s="162">
        <f>P133</f>
        <v>0</v>
      </c>
      <c r="Q132" s="161"/>
      <c r="R132" s="162">
        <f>R133</f>
        <v>0</v>
      </c>
      <c r="S132" s="161"/>
      <c r="T132" s="163">
        <f>T133</f>
        <v>0</v>
      </c>
      <c r="U132" s="12"/>
      <c r="V132" s="12"/>
      <c r="W132" s="12"/>
      <c r="X132" s="12"/>
      <c r="Y132" s="12"/>
      <c r="Z132" s="12"/>
      <c r="AA132" s="12"/>
      <c r="AB132" s="12"/>
      <c r="AC132" s="12"/>
      <c r="AD132" s="12"/>
      <c r="AE132" s="12"/>
      <c r="AR132" s="156" t="s">
        <v>81</v>
      </c>
      <c r="AT132" s="164" t="s">
        <v>72</v>
      </c>
      <c r="AU132" s="164" t="s">
        <v>81</v>
      </c>
      <c r="AY132" s="156" t="s">
        <v>146</v>
      </c>
      <c r="BK132" s="165">
        <f>BK133</f>
        <v>0</v>
      </c>
    </row>
    <row r="133" s="12" customFormat="1" ht="20.88" customHeight="1">
      <c r="A133" s="12"/>
      <c r="B133" s="155"/>
      <c r="C133" s="12"/>
      <c r="D133" s="156" t="s">
        <v>72</v>
      </c>
      <c r="E133" s="166" t="s">
        <v>149</v>
      </c>
      <c r="F133" s="166" t="s">
        <v>150</v>
      </c>
      <c r="G133" s="12"/>
      <c r="H133" s="12"/>
      <c r="I133" s="158"/>
      <c r="J133" s="167">
        <f>BK133</f>
        <v>0</v>
      </c>
      <c r="K133" s="12"/>
      <c r="L133" s="155"/>
      <c r="M133" s="160"/>
      <c r="N133" s="161"/>
      <c r="O133" s="161"/>
      <c r="P133" s="162">
        <f>SUM(P134:P143)</f>
        <v>0</v>
      </c>
      <c r="Q133" s="161"/>
      <c r="R133" s="162">
        <f>SUM(R134:R143)</f>
        <v>0</v>
      </c>
      <c r="S133" s="161"/>
      <c r="T133" s="163">
        <f>SUM(T134:T143)</f>
        <v>0</v>
      </c>
      <c r="U133" s="12"/>
      <c r="V133" s="12"/>
      <c r="W133" s="12"/>
      <c r="X133" s="12"/>
      <c r="Y133" s="12"/>
      <c r="Z133" s="12"/>
      <c r="AA133" s="12"/>
      <c r="AB133" s="12"/>
      <c r="AC133" s="12"/>
      <c r="AD133" s="12"/>
      <c r="AE133" s="12"/>
      <c r="AR133" s="156" t="s">
        <v>81</v>
      </c>
      <c r="AT133" s="164" t="s">
        <v>72</v>
      </c>
      <c r="AU133" s="164" t="s">
        <v>83</v>
      </c>
      <c r="AY133" s="156" t="s">
        <v>146</v>
      </c>
      <c r="BK133" s="165">
        <f>SUM(BK134:BK143)</f>
        <v>0</v>
      </c>
    </row>
    <row r="134" s="2" customFormat="1" ht="16.5" customHeight="1">
      <c r="A134" s="34"/>
      <c r="B134" s="168"/>
      <c r="C134" s="169" t="s">
        <v>505</v>
      </c>
      <c r="D134" s="169" t="s">
        <v>151</v>
      </c>
      <c r="E134" s="170" t="s">
        <v>506</v>
      </c>
      <c r="F134" s="171" t="s">
        <v>507</v>
      </c>
      <c r="G134" s="172" t="s">
        <v>206</v>
      </c>
      <c r="H134" s="173">
        <v>1</v>
      </c>
      <c r="I134" s="174"/>
      <c r="J134" s="175">
        <f>ROUND(I134*H134,2)</f>
        <v>0</v>
      </c>
      <c r="K134" s="176"/>
      <c r="L134" s="177"/>
      <c r="M134" s="178" t="s">
        <v>1</v>
      </c>
      <c r="N134" s="179" t="s">
        <v>38</v>
      </c>
      <c r="O134" s="73"/>
      <c r="P134" s="180">
        <f>O134*H134</f>
        <v>0</v>
      </c>
      <c r="Q134" s="180">
        <v>0</v>
      </c>
      <c r="R134" s="180">
        <f>Q134*H134</f>
        <v>0</v>
      </c>
      <c r="S134" s="180">
        <v>0</v>
      </c>
      <c r="T134" s="181">
        <f>S134*H134</f>
        <v>0</v>
      </c>
      <c r="U134" s="34"/>
      <c r="V134" s="34"/>
      <c r="W134" s="34"/>
      <c r="X134" s="34"/>
      <c r="Y134" s="34"/>
      <c r="Z134" s="34"/>
      <c r="AA134" s="34"/>
      <c r="AB134" s="34"/>
      <c r="AC134" s="34"/>
      <c r="AD134" s="34"/>
      <c r="AE134" s="34"/>
      <c r="AR134" s="182" t="s">
        <v>155</v>
      </c>
      <c r="AT134" s="182" t="s">
        <v>151</v>
      </c>
      <c r="AU134" s="182" t="s">
        <v>156</v>
      </c>
      <c r="AY134" s="15" t="s">
        <v>146</v>
      </c>
      <c r="BE134" s="183">
        <f>IF(N134="základní",J134,0)</f>
        <v>0</v>
      </c>
      <c r="BF134" s="183">
        <f>IF(N134="snížená",J134,0)</f>
        <v>0</v>
      </c>
      <c r="BG134" s="183">
        <f>IF(N134="zákl. přenesená",J134,0)</f>
        <v>0</v>
      </c>
      <c r="BH134" s="183">
        <f>IF(N134="sníž. přenesená",J134,0)</f>
        <v>0</v>
      </c>
      <c r="BI134" s="183">
        <f>IF(N134="nulová",J134,0)</f>
        <v>0</v>
      </c>
      <c r="BJ134" s="15" t="s">
        <v>81</v>
      </c>
      <c r="BK134" s="183">
        <f>ROUND(I134*H134,2)</f>
        <v>0</v>
      </c>
      <c r="BL134" s="15" t="s">
        <v>157</v>
      </c>
      <c r="BM134" s="182" t="s">
        <v>508</v>
      </c>
    </row>
    <row r="135" s="2" customFormat="1">
      <c r="A135" s="34"/>
      <c r="B135" s="35"/>
      <c r="C135" s="34"/>
      <c r="D135" s="184" t="s">
        <v>159</v>
      </c>
      <c r="E135" s="34"/>
      <c r="F135" s="185" t="s">
        <v>507</v>
      </c>
      <c r="G135" s="34"/>
      <c r="H135" s="34"/>
      <c r="I135" s="186"/>
      <c r="J135" s="34"/>
      <c r="K135" s="34"/>
      <c r="L135" s="35"/>
      <c r="M135" s="187"/>
      <c r="N135" s="188"/>
      <c r="O135" s="73"/>
      <c r="P135" s="73"/>
      <c r="Q135" s="73"/>
      <c r="R135" s="73"/>
      <c r="S135" s="73"/>
      <c r="T135" s="74"/>
      <c r="U135" s="34"/>
      <c r="V135" s="34"/>
      <c r="W135" s="34"/>
      <c r="X135" s="34"/>
      <c r="Y135" s="34"/>
      <c r="Z135" s="34"/>
      <c r="AA135" s="34"/>
      <c r="AB135" s="34"/>
      <c r="AC135" s="34"/>
      <c r="AD135" s="34"/>
      <c r="AE135" s="34"/>
      <c r="AT135" s="15" t="s">
        <v>159</v>
      </c>
      <c r="AU135" s="15" t="s">
        <v>156</v>
      </c>
    </row>
    <row r="136" s="2" customFormat="1" ht="16.5" customHeight="1">
      <c r="A136" s="34"/>
      <c r="B136" s="168"/>
      <c r="C136" s="169" t="s">
        <v>509</v>
      </c>
      <c r="D136" s="169" t="s">
        <v>151</v>
      </c>
      <c r="E136" s="170" t="s">
        <v>510</v>
      </c>
      <c r="F136" s="171" t="s">
        <v>511</v>
      </c>
      <c r="G136" s="172" t="s">
        <v>206</v>
      </c>
      <c r="H136" s="173">
        <v>1</v>
      </c>
      <c r="I136" s="174"/>
      <c r="J136" s="175">
        <f>ROUND(I136*H136,2)</f>
        <v>0</v>
      </c>
      <c r="K136" s="176"/>
      <c r="L136" s="177"/>
      <c r="M136" s="178" t="s">
        <v>1</v>
      </c>
      <c r="N136" s="179" t="s">
        <v>38</v>
      </c>
      <c r="O136" s="73"/>
      <c r="P136" s="180">
        <f>O136*H136</f>
        <v>0</v>
      </c>
      <c r="Q136" s="180">
        <v>0</v>
      </c>
      <c r="R136" s="180">
        <f>Q136*H136</f>
        <v>0</v>
      </c>
      <c r="S136" s="180">
        <v>0</v>
      </c>
      <c r="T136" s="181">
        <f>S136*H136</f>
        <v>0</v>
      </c>
      <c r="U136" s="34"/>
      <c r="V136" s="34"/>
      <c r="W136" s="34"/>
      <c r="X136" s="34"/>
      <c r="Y136" s="34"/>
      <c r="Z136" s="34"/>
      <c r="AA136" s="34"/>
      <c r="AB136" s="34"/>
      <c r="AC136" s="34"/>
      <c r="AD136" s="34"/>
      <c r="AE136" s="34"/>
      <c r="AR136" s="182" t="s">
        <v>155</v>
      </c>
      <c r="AT136" s="182" t="s">
        <v>151</v>
      </c>
      <c r="AU136" s="182" t="s">
        <v>156</v>
      </c>
      <c r="AY136" s="15" t="s">
        <v>146</v>
      </c>
      <c r="BE136" s="183">
        <f>IF(N136="základní",J136,0)</f>
        <v>0</v>
      </c>
      <c r="BF136" s="183">
        <f>IF(N136="snížená",J136,0)</f>
        <v>0</v>
      </c>
      <c r="BG136" s="183">
        <f>IF(N136="zákl. přenesená",J136,0)</f>
        <v>0</v>
      </c>
      <c r="BH136" s="183">
        <f>IF(N136="sníž. přenesená",J136,0)</f>
        <v>0</v>
      </c>
      <c r="BI136" s="183">
        <f>IF(N136="nulová",J136,0)</f>
        <v>0</v>
      </c>
      <c r="BJ136" s="15" t="s">
        <v>81</v>
      </c>
      <c r="BK136" s="183">
        <f>ROUND(I136*H136,2)</f>
        <v>0</v>
      </c>
      <c r="BL136" s="15" t="s">
        <v>157</v>
      </c>
      <c r="BM136" s="182" t="s">
        <v>512</v>
      </c>
    </row>
    <row r="137" s="2" customFormat="1">
      <c r="A137" s="34"/>
      <c r="B137" s="35"/>
      <c r="C137" s="34"/>
      <c r="D137" s="184" t="s">
        <v>159</v>
      </c>
      <c r="E137" s="34"/>
      <c r="F137" s="185" t="s">
        <v>511</v>
      </c>
      <c r="G137" s="34"/>
      <c r="H137" s="34"/>
      <c r="I137" s="186"/>
      <c r="J137" s="34"/>
      <c r="K137" s="34"/>
      <c r="L137" s="35"/>
      <c r="M137" s="187"/>
      <c r="N137" s="188"/>
      <c r="O137" s="73"/>
      <c r="P137" s="73"/>
      <c r="Q137" s="73"/>
      <c r="R137" s="73"/>
      <c r="S137" s="73"/>
      <c r="T137" s="74"/>
      <c r="U137" s="34"/>
      <c r="V137" s="34"/>
      <c r="W137" s="34"/>
      <c r="X137" s="34"/>
      <c r="Y137" s="34"/>
      <c r="Z137" s="34"/>
      <c r="AA137" s="34"/>
      <c r="AB137" s="34"/>
      <c r="AC137" s="34"/>
      <c r="AD137" s="34"/>
      <c r="AE137" s="34"/>
      <c r="AT137" s="15" t="s">
        <v>159</v>
      </c>
      <c r="AU137" s="15" t="s">
        <v>156</v>
      </c>
    </row>
    <row r="138" s="2" customFormat="1" ht="16.5" customHeight="1">
      <c r="A138" s="34"/>
      <c r="B138" s="168"/>
      <c r="C138" s="169" t="s">
        <v>8</v>
      </c>
      <c r="D138" s="169" t="s">
        <v>151</v>
      </c>
      <c r="E138" s="170" t="s">
        <v>513</v>
      </c>
      <c r="F138" s="171" t="s">
        <v>514</v>
      </c>
      <c r="G138" s="172" t="s">
        <v>206</v>
      </c>
      <c r="H138" s="173">
        <v>1</v>
      </c>
      <c r="I138" s="174"/>
      <c r="J138" s="175">
        <f>ROUND(I138*H138,2)</f>
        <v>0</v>
      </c>
      <c r="K138" s="176"/>
      <c r="L138" s="177"/>
      <c r="M138" s="178" t="s">
        <v>1</v>
      </c>
      <c r="N138" s="179" t="s">
        <v>38</v>
      </c>
      <c r="O138" s="73"/>
      <c r="P138" s="180">
        <f>O138*H138</f>
        <v>0</v>
      </c>
      <c r="Q138" s="180">
        <v>0</v>
      </c>
      <c r="R138" s="180">
        <f>Q138*H138</f>
        <v>0</v>
      </c>
      <c r="S138" s="180">
        <v>0</v>
      </c>
      <c r="T138" s="181">
        <f>S138*H138</f>
        <v>0</v>
      </c>
      <c r="U138" s="34"/>
      <c r="V138" s="34"/>
      <c r="W138" s="34"/>
      <c r="X138" s="34"/>
      <c r="Y138" s="34"/>
      <c r="Z138" s="34"/>
      <c r="AA138" s="34"/>
      <c r="AB138" s="34"/>
      <c r="AC138" s="34"/>
      <c r="AD138" s="34"/>
      <c r="AE138" s="34"/>
      <c r="AR138" s="182" t="s">
        <v>155</v>
      </c>
      <c r="AT138" s="182" t="s">
        <v>151</v>
      </c>
      <c r="AU138" s="182" t="s">
        <v>156</v>
      </c>
      <c r="AY138" s="15" t="s">
        <v>146</v>
      </c>
      <c r="BE138" s="183">
        <f>IF(N138="základní",J138,0)</f>
        <v>0</v>
      </c>
      <c r="BF138" s="183">
        <f>IF(N138="snížená",J138,0)</f>
        <v>0</v>
      </c>
      <c r="BG138" s="183">
        <f>IF(N138="zákl. přenesená",J138,0)</f>
        <v>0</v>
      </c>
      <c r="BH138" s="183">
        <f>IF(N138="sníž. přenesená",J138,0)</f>
        <v>0</v>
      </c>
      <c r="BI138" s="183">
        <f>IF(N138="nulová",J138,0)</f>
        <v>0</v>
      </c>
      <c r="BJ138" s="15" t="s">
        <v>81</v>
      </c>
      <c r="BK138" s="183">
        <f>ROUND(I138*H138,2)</f>
        <v>0</v>
      </c>
      <c r="BL138" s="15" t="s">
        <v>157</v>
      </c>
      <c r="BM138" s="182" t="s">
        <v>515</v>
      </c>
    </row>
    <row r="139" s="2" customFormat="1">
      <c r="A139" s="34"/>
      <c r="B139" s="35"/>
      <c r="C139" s="34"/>
      <c r="D139" s="184" t="s">
        <v>159</v>
      </c>
      <c r="E139" s="34"/>
      <c r="F139" s="185" t="s">
        <v>514</v>
      </c>
      <c r="G139" s="34"/>
      <c r="H139" s="34"/>
      <c r="I139" s="186"/>
      <c r="J139" s="34"/>
      <c r="K139" s="34"/>
      <c r="L139" s="35"/>
      <c r="M139" s="187"/>
      <c r="N139" s="188"/>
      <c r="O139" s="73"/>
      <c r="P139" s="73"/>
      <c r="Q139" s="73"/>
      <c r="R139" s="73"/>
      <c r="S139" s="73"/>
      <c r="T139" s="74"/>
      <c r="U139" s="34"/>
      <c r="V139" s="34"/>
      <c r="W139" s="34"/>
      <c r="X139" s="34"/>
      <c r="Y139" s="34"/>
      <c r="Z139" s="34"/>
      <c r="AA139" s="34"/>
      <c r="AB139" s="34"/>
      <c r="AC139" s="34"/>
      <c r="AD139" s="34"/>
      <c r="AE139" s="34"/>
      <c r="AT139" s="15" t="s">
        <v>159</v>
      </c>
      <c r="AU139" s="15" t="s">
        <v>156</v>
      </c>
    </row>
    <row r="140" s="2" customFormat="1" ht="16.5" customHeight="1">
      <c r="A140" s="34"/>
      <c r="B140" s="168"/>
      <c r="C140" s="169" t="s">
        <v>516</v>
      </c>
      <c r="D140" s="169" t="s">
        <v>151</v>
      </c>
      <c r="E140" s="170" t="s">
        <v>517</v>
      </c>
      <c r="F140" s="171" t="s">
        <v>518</v>
      </c>
      <c r="G140" s="172" t="s">
        <v>206</v>
      </c>
      <c r="H140" s="173">
        <v>1</v>
      </c>
      <c r="I140" s="174"/>
      <c r="J140" s="175">
        <f>ROUND(I140*H140,2)</f>
        <v>0</v>
      </c>
      <c r="K140" s="176"/>
      <c r="L140" s="177"/>
      <c r="M140" s="178" t="s">
        <v>1</v>
      </c>
      <c r="N140" s="179" t="s">
        <v>38</v>
      </c>
      <c r="O140" s="73"/>
      <c r="P140" s="180">
        <f>O140*H140</f>
        <v>0</v>
      </c>
      <c r="Q140" s="180">
        <v>0</v>
      </c>
      <c r="R140" s="180">
        <f>Q140*H140</f>
        <v>0</v>
      </c>
      <c r="S140" s="180">
        <v>0</v>
      </c>
      <c r="T140" s="181">
        <f>S140*H140</f>
        <v>0</v>
      </c>
      <c r="U140" s="34"/>
      <c r="V140" s="34"/>
      <c r="W140" s="34"/>
      <c r="X140" s="34"/>
      <c r="Y140" s="34"/>
      <c r="Z140" s="34"/>
      <c r="AA140" s="34"/>
      <c r="AB140" s="34"/>
      <c r="AC140" s="34"/>
      <c r="AD140" s="34"/>
      <c r="AE140" s="34"/>
      <c r="AR140" s="182" t="s">
        <v>155</v>
      </c>
      <c r="AT140" s="182" t="s">
        <v>151</v>
      </c>
      <c r="AU140" s="182" t="s">
        <v>156</v>
      </c>
      <c r="AY140" s="15" t="s">
        <v>146</v>
      </c>
      <c r="BE140" s="183">
        <f>IF(N140="základní",J140,0)</f>
        <v>0</v>
      </c>
      <c r="BF140" s="183">
        <f>IF(N140="snížená",J140,0)</f>
        <v>0</v>
      </c>
      <c r="BG140" s="183">
        <f>IF(N140="zákl. přenesená",J140,0)</f>
        <v>0</v>
      </c>
      <c r="BH140" s="183">
        <f>IF(N140="sníž. přenesená",J140,0)</f>
        <v>0</v>
      </c>
      <c r="BI140" s="183">
        <f>IF(N140="nulová",J140,0)</f>
        <v>0</v>
      </c>
      <c r="BJ140" s="15" t="s">
        <v>81</v>
      </c>
      <c r="BK140" s="183">
        <f>ROUND(I140*H140,2)</f>
        <v>0</v>
      </c>
      <c r="BL140" s="15" t="s">
        <v>157</v>
      </c>
      <c r="BM140" s="182" t="s">
        <v>519</v>
      </c>
    </row>
    <row r="141" s="2" customFormat="1">
      <c r="A141" s="34"/>
      <c r="B141" s="35"/>
      <c r="C141" s="34"/>
      <c r="D141" s="184" t="s">
        <v>159</v>
      </c>
      <c r="E141" s="34"/>
      <c r="F141" s="185" t="s">
        <v>518</v>
      </c>
      <c r="G141" s="34"/>
      <c r="H141" s="34"/>
      <c r="I141" s="186"/>
      <c r="J141" s="34"/>
      <c r="K141" s="34"/>
      <c r="L141" s="35"/>
      <c r="M141" s="187"/>
      <c r="N141" s="188"/>
      <c r="O141" s="73"/>
      <c r="P141" s="73"/>
      <c r="Q141" s="73"/>
      <c r="R141" s="73"/>
      <c r="S141" s="73"/>
      <c r="T141" s="74"/>
      <c r="U141" s="34"/>
      <c r="V141" s="34"/>
      <c r="W141" s="34"/>
      <c r="X141" s="34"/>
      <c r="Y141" s="34"/>
      <c r="Z141" s="34"/>
      <c r="AA141" s="34"/>
      <c r="AB141" s="34"/>
      <c r="AC141" s="34"/>
      <c r="AD141" s="34"/>
      <c r="AE141" s="34"/>
      <c r="AT141" s="15" t="s">
        <v>159</v>
      </c>
      <c r="AU141" s="15" t="s">
        <v>156</v>
      </c>
    </row>
    <row r="142" s="2" customFormat="1" ht="16.5" customHeight="1">
      <c r="A142" s="34"/>
      <c r="B142" s="168"/>
      <c r="C142" s="169" t="s">
        <v>520</v>
      </c>
      <c r="D142" s="169" t="s">
        <v>151</v>
      </c>
      <c r="E142" s="170" t="s">
        <v>521</v>
      </c>
      <c r="F142" s="171" t="s">
        <v>522</v>
      </c>
      <c r="G142" s="172" t="s">
        <v>206</v>
      </c>
      <c r="H142" s="173">
        <v>1</v>
      </c>
      <c r="I142" s="174"/>
      <c r="J142" s="175">
        <f>ROUND(I142*H142,2)</f>
        <v>0</v>
      </c>
      <c r="K142" s="176"/>
      <c r="L142" s="177"/>
      <c r="M142" s="178" t="s">
        <v>1</v>
      </c>
      <c r="N142" s="179" t="s">
        <v>38</v>
      </c>
      <c r="O142" s="73"/>
      <c r="P142" s="180">
        <f>O142*H142</f>
        <v>0</v>
      </c>
      <c r="Q142" s="180">
        <v>0</v>
      </c>
      <c r="R142" s="180">
        <f>Q142*H142</f>
        <v>0</v>
      </c>
      <c r="S142" s="180">
        <v>0</v>
      </c>
      <c r="T142" s="181">
        <f>S142*H142</f>
        <v>0</v>
      </c>
      <c r="U142" s="34"/>
      <c r="V142" s="34"/>
      <c r="W142" s="34"/>
      <c r="X142" s="34"/>
      <c r="Y142" s="34"/>
      <c r="Z142" s="34"/>
      <c r="AA142" s="34"/>
      <c r="AB142" s="34"/>
      <c r="AC142" s="34"/>
      <c r="AD142" s="34"/>
      <c r="AE142" s="34"/>
      <c r="AR142" s="182" t="s">
        <v>155</v>
      </c>
      <c r="AT142" s="182" t="s">
        <v>151</v>
      </c>
      <c r="AU142" s="182" t="s">
        <v>156</v>
      </c>
      <c r="AY142" s="15" t="s">
        <v>146</v>
      </c>
      <c r="BE142" s="183">
        <f>IF(N142="základní",J142,0)</f>
        <v>0</v>
      </c>
      <c r="BF142" s="183">
        <f>IF(N142="snížená",J142,0)</f>
        <v>0</v>
      </c>
      <c r="BG142" s="183">
        <f>IF(N142="zákl. přenesená",J142,0)</f>
        <v>0</v>
      </c>
      <c r="BH142" s="183">
        <f>IF(N142="sníž. přenesená",J142,0)</f>
        <v>0</v>
      </c>
      <c r="BI142" s="183">
        <f>IF(N142="nulová",J142,0)</f>
        <v>0</v>
      </c>
      <c r="BJ142" s="15" t="s">
        <v>81</v>
      </c>
      <c r="BK142" s="183">
        <f>ROUND(I142*H142,2)</f>
        <v>0</v>
      </c>
      <c r="BL142" s="15" t="s">
        <v>157</v>
      </c>
      <c r="BM142" s="182" t="s">
        <v>523</v>
      </c>
    </row>
    <row r="143" s="2" customFormat="1">
      <c r="A143" s="34"/>
      <c r="B143" s="35"/>
      <c r="C143" s="34"/>
      <c r="D143" s="184" t="s">
        <v>159</v>
      </c>
      <c r="E143" s="34"/>
      <c r="F143" s="185" t="s">
        <v>522</v>
      </c>
      <c r="G143" s="34"/>
      <c r="H143" s="34"/>
      <c r="I143" s="186"/>
      <c r="J143" s="34"/>
      <c r="K143" s="34"/>
      <c r="L143" s="35"/>
      <c r="M143" s="187"/>
      <c r="N143" s="188"/>
      <c r="O143" s="73"/>
      <c r="P143" s="73"/>
      <c r="Q143" s="73"/>
      <c r="R143" s="73"/>
      <c r="S143" s="73"/>
      <c r="T143" s="74"/>
      <c r="U143" s="34"/>
      <c r="V143" s="34"/>
      <c r="W143" s="34"/>
      <c r="X143" s="34"/>
      <c r="Y143" s="34"/>
      <c r="Z143" s="34"/>
      <c r="AA143" s="34"/>
      <c r="AB143" s="34"/>
      <c r="AC143" s="34"/>
      <c r="AD143" s="34"/>
      <c r="AE143" s="34"/>
      <c r="AT143" s="15" t="s">
        <v>159</v>
      </c>
      <c r="AU143" s="15" t="s">
        <v>156</v>
      </c>
    </row>
    <row r="144" s="12" customFormat="1" ht="25.92" customHeight="1">
      <c r="A144" s="12"/>
      <c r="B144" s="155"/>
      <c r="C144" s="12"/>
      <c r="D144" s="156" t="s">
        <v>72</v>
      </c>
      <c r="E144" s="157" t="s">
        <v>151</v>
      </c>
      <c r="F144" s="157" t="s">
        <v>524</v>
      </c>
      <c r="G144" s="12"/>
      <c r="H144" s="12"/>
      <c r="I144" s="158"/>
      <c r="J144" s="159">
        <f>BK144</f>
        <v>0</v>
      </c>
      <c r="K144" s="12"/>
      <c r="L144" s="155"/>
      <c r="M144" s="160"/>
      <c r="N144" s="161"/>
      <c r="O144" s="161"/>
      <c r="P144" s="162">
        <f>P145+P240+P251</f>
        <v>0</v>
      </c>
      <c r="Q144" s="161"/>
      <c r="R144" s="162">
        <f>R145+R240+R251</f>
        <v>0</v>
      </c>
      <c r="S144" s="161"/>
      <c r="T144" s="163">
        <f>T145+T240+T251</f>
        <v>0.24495</v>
      </c>
      <c r="U144" s="12"/>
      <c r="V144" s="12"/>
      <c r="W144" s="12"/>
      <c r="X144" s="12"/>
      <c r="Y144" s="12"/>
      <c r="Z144" s="12"/>
      <c r="AA144" s="12"/>
      <c r="AB144" s="12"/>
      <c r="AC144" s="12"/>
      <c r="AD144" s="12"/>
      <c r="AE144" s="12"/>
      <c r="AR144" s="156" t="s">
        <v>156</v>
      </c>
      <c r="AT144" s="164" t="s">
        <v>72</v>
      </c>
      <c r="AU144" s="164" t="s">
        <v>73</v>
      </c>
      <c r="AY144" s="156" t="s">
        <v>146</v>
      </c>
      <c r="BK144" s="165">
        <f>BK145+BK240+BK251</f>
        <v>0</v>
      </c>
    </row>
    <row r="145" s="12" customFormat="1" ht="22.8" customHeight="1">
      <c r="A145" s="12"/>
      <c r="B145" s="155"/>
      <c r="C145" s="12"/>
      <c r="D145" s="156" t="s">
        <v>72</v>
      </c>
      <c r="E145" s="166" t="s">
        <v>192</v>
      </c>
      <c r="F145" s="166" t="s">
        <v>193</v>
      </c>
      <c r="G145" s="12"/>
      <c r="H145" s="12"/>
      <c r="I145" s="158"/>
      <c r="J145" s="167">
        <f>BK145</f>
        <v>0</v>
      </c>
      <c r="K145" s="12"/>
      <c r="L145" s="155"/>
      <c r="M145" s="160"/>
      <c r="N145" s="161"/>
      <c r="O145" s="161"/>
      <c r="P145" s="162">
        <f>P146+P179</f>
        <v>0</v>
      </c>
      <c r="Q145" s="161"/>
      <c r="R145" s="162">
        <f>R146+R179</f>
        <v>0</v>
      </c>
      <c r="S145" s="161"/>
      <c r="T145" s="163">
        <f>T146+T179</f>
        <v>0</v>
      </c>
      <c r="U145" s="12"/>
      <c r="V145" s="12"/>
      <c r="W145" s="12"/>
      <c r="X145" s="12"/>
      <c r="Y145" s="12"/>
      <c r="Z145" s="12"/>
      <c r="AA145" s="12"/>
      <c r="AB145" s="12"/>
      <c r="AC145" s="12"/>
      <c r="AD145" s="12"/>
      <c r="AE145" s="12"/>
      <c r="AR145" s="156" t="s">
        <v>156</v>
      </c>
      <c r="AT145" s="164" t="s">
        <v>72</v>
      </c>
      <c r="AU145" s="164" t="s">
        <v>81</v>
      </c>
      <c r="AY145" s="156" t="s">
        <v>146</v>
      </c>
      <c r="BK145" s="165">
        <f>BK146+BK179</f>
        <v>0</v>
      </c>
    </row>
    <row r="146" s="12" customFormat="1" ht="20.88" customHeight="1">
      <c r="A146" s="12"/>
      <c r="B146" s="155"/>
      <c r="C146" s="12"/>
      <c r="D146" s="156" t="s">
        <v>72</v>
      </c>
      <c r="E146" s="166" t="s">
        <v>194</v>
      </c>
      <c r="F146" s="166" t="s">
        <v>195</v>
      </c>
      <c r="G146" s="12"/>
      <c r="H146" s="12"/>
      <c r="I146" s="158"/>
      <c r="J146" s="167">
        <f>BK146</f>
        <v>0</v>
      </c>
      <c r="K146" s="12"/>
      <c r="L146" s="155"/>
      <c r="M146" s="160"/>
      <c r="N146" s="161"/>
      <c r="O146" s="161"/>
      <c r="P146" s="162">
        <f>SUM(P147:P178)</f>
        <v>0</v>
      </c>
      <c r="Q146" s="161"/>
      <c r="R146" s="162">
        <f>SUM(R147:R178)</f>
        <v>0</v>
      </c>
      <c r="S146" s="161"/>
      <c r="T146" s="163">
        <f>SUM(T147:T178)</f>
        <v>0</v>
      </c>
      <c r="U146" s="12"/>
      <c r="V146" s="12"/>
      <c r="W146" s="12"/>
      <c r="X146" s="12"/>
      <c r="Y146" s="12"/>
      <c r="Z146" s="12"/>
      <c r="AA146" s="12"/>
      <c r="AB146" s="12"/>
      <c r="AC146" s="12"/>
      <c r="AD146" s="12"/>
      <c r="AE146" s="12"/>
      <c r="AR146" s="156" t="s">
        <v>156</v>
      </c>
      <c r="AT146" s="164" t="s">
        <v>72</v>
      </c>
      <c r="AU146" s="164" t="s">
        <v>83</v>
      </c>
      <c r="AY146" s="156" t="s">
        <v>146</v>
      </c>
      <c r="BK146" s="165">
        <f>SUM(BK147:BK178)</f>
        <v>0</v>
      </c>
    </row>
    <row r="147" s="2" customFormat="1" ht="24.15" customHeight="1">
      <c r="A147" s="34"/>
      <c r="B147" s="168"/>
      <c r="C147" s="169" t="s">
        <v>525</v>
      </c>
      <c r="D147" s="169" t="s">
        <v>151</v>
      </c>
      <c r="E147" s="170" t="s">
        <v>526</v>
      </c>
      <c r="F147" s="171" t="s">
        <v>527</v>
      </c>
      <c r="G147" s="172" t="s">
        <v>154</v>
      </c>
      <c r="H147" s="173">
        <v>2</v>
      </c>
      <c r="I147" s="174"/>
      <c r="J147" s="175">
        <f>ROUND(I147*H147,2)</f>
        <v>0</v>
      </c>
      <c r="K147" s="176"/>
      <c r="L147" s="177"/>
      <c r="M147" s="178" t="s">
        <v>1</v>
      </c>
      <c r="N147" s="179" t="s">
        <v>38</v>
      </c>
      <c r="O147" s="73"/>
      <c r="P147" s="180">
        <f>O147*H147</f>
        <v>0</v>
      </c>
      <c r="Q147" s="180">
        <v>0</v>
      </c>
      <c r="R147" s="180">
        <f>Q147*H147</f>
        <v>0</v>
      </c>
      <c r="S147" s="180">
        <v>0</v>
      </c>
      <c r="T147" s="181">
        <f>S147*H147</f>
        <v>0</v>
      </c>
      <c r="U147" s="34"/>
      <c r="V147" s="34"/>
      <c r="W147" s="34"/>
      <c r="X147" s="34"/>
      <c r="Y147" s="34"/>
      <c r="Z147" s="34"/>
      <c r="AA147" s="34"/>
      <c r="AB147" s="34"/>
      <c r="AC147" s="34"/>
      <c r="AD147" s="34"/>
      <c r="AE147" s="34"/>
      <c r="AR147" s="182" t="s">
        <v>200</v>
      </c>
      <c r="AT147" s="182" t="s">
        <v>151</v>
      </c>
      <c r="AU147" s="182" t="s">
        <v>156</v>
      </c>
      <c r="AY147" s="15" t="s">
        <v>146</v>
      </c>
      <c r="BE147" s="183">
        <f>IF(N147="základní",J147,0)</f>
        <v>0</v>
      </c>
      <c r="BF147" s="183">
        <f>IF(N147="snížená",J147,0)</f>
        <v>0</v>
      </c>
      <c r="BG147" s="183">
        <f>IF(N147="zákl. přenesená",J147,0)</f>
        <v>0</v>
      </c>
      <c r="BH147" s="183">
        <f>IF(N147="sníž. přenesená",J147,0)</f>
        <v>0</v>
      </c>
      <c r="BI147" s="183">
        <f>IF(N147="nulová",J147,0)</f>
        <v>0</v>
      </c>
      <c r="BJ147" s="15" t="s">
        <v>81</v>
      </c>
      <c r="BK147" s="183">
        <f>ROUND(I147*H147,2)</f>
        <v>0</v>
      </c>
      <c r="BL147" s="15" t="s">
        <v>201</v>
      </c>
      <c r="BM147" s="182" t="s">
        <v>528</v>
      </c>
    </row>
    <row r="148" s="2" customFormat="1">
      <c r="A148" s="34"/>
      <c r="B148" s="35"/>
      <c r="C148" s="34"/>
      <c r="D148" s="184" t="s">
        <v>159</v>
      </c>
      <c r="E148" s="34"/>
      <c r="F148" s="185" t="s">
        <v>527</v>
      </c>
      <c r="G148" s="34"/>
      <c r="H148" s="34"/>
      <c r="I148" s="186"/>
      <c r="J148" s="34"/>
      <c r="K148" s="34"/>
      <c r="L148" s="35"/>
      <c r="M148" s="187"/>
      <c r="N148" s="188"/>
      <c r="O148" s="73"/>
      <c r="P148" s="73"/>
      <c r="Q148" s="73"/>
      <c r="R148" s="73"/>
      <c r="S148" s="73"/>
      <c r="T148" s="74"/>
      <c r="U148" s="34"/>
      <c r="V148" s="34"/>
      <c r="W148" s="34"/>
      <c r="X148" s="34"/>
      <c r="Y148" s="34"/>
      <c r="Z148" s="34"/>
      <c r="AA148" s="34"/>
      <c r="AB148" s="34"/>
      <c r="AC148" s="34"/>
      <c r="AD148" s="34"/>
      <c r="AE148" s="34"/>
      <c r="AT148" s="15" t="s">
        <v>159</v>
      </c>
      <c r="AU148" s="15" t="s">
        <v>156</v>
      </c>
    </row>
    <row r="149" s="2" customFormat="1" ht="24.15" customHeight="1">
      <c r="A149" s="34"/>
      <c r="B149" s="168"/>
      <c r="C149" s="169" t="s">
        <v>337</v>
      </c>
      <c r="D149" s="169" t="s">
        <v>151</v>
      </c>
      <c r="E149" s="170" t="s">
        <v>529</v>
      </c>
      <c r="F149" s="171" t="s">
        <v>530</v>
      </c>
      <c r="G149" s="172" t="s">
        <v>154</v>
      </c>
      <c r="H149" s="173">
        <v>1</v>
      </c>
      <c r="I149" s="174"/>
      <c r="J149" s="175">
        <f>ROUND(I149*H149,2)</f>
        <v>0</v>
      </c>
      <c r="K149" s="176"/>
      <c r="L149" s="177"/>
      <c r="M149" s="178" t="s">
        <v>1</v>
      </c>
      <c r="N149" s="179" t="s">
        <v>38</v>
      </c>
      <c r="O149" s="73"/>
      <c r="P149" s="180">
        <f>O149*H149</f>
        <v>0</v>
      </c>
      <c r="Q149" s="180">
        <v>0</v>
      </c>
      <c r="R149" s="180">
        <f>Q149*H149</f>
        <v>0</v>
      </c>
      <c r="S149" s="180">
        <v>0</v>
      </c>
      <c r="T149" s="181">
        <f>S149*H149</f>
        <v>0</v>
      </c>
      <c r="U149" s="34"/>
      <c r="V149" s="34"/>
      <c r="W149" s="34"/>
      <c r="X149" s="34"/>
      <c r="Y149" s="34"/>
      <c r="Z149" s="34"/>
      <c r="AA149" s="34"/>
      <c r="AB149" s="34"/>
      <c r="AC149" s="34"/>
      <c r="AD149" s="34"/>
      <c r="AE149" s="34"/>
      <c r="AR149" s="182" t="s">
        <v>200</v>
      </c>
      <c r="AT149" s="182" t="s">
        <v>151</v>
      </c>
      <c r="AU149" s="182" t="s">
        <v>156</v>
      </c>
      <c r="AY149" s="15" t="s">
        <v>146</v>
      </c>
      <c r="BE149" s="183">
        <f>IF(N149="základní",J149,0)</f>
        <v>0</v>
      </c>
      <c r="BF149" s="183">
        <f>IF(N149="snížená",J149,0)</f>
        <v>0</v>
      </c>
      <c r="BG149" s="183">
        <f>IF(N149="zákl. přenesená",J149,0)</f>
        <v>0</v>
      </c>
      <c r="BH149" s="183">
        <f>IF(N149="sníž. přenesená",J149,0)</f>
        <v>0</v>
      </c>
      <c r="BI149" s="183">
        <f>IF(N149="nulová",J149,0)</f>
        <v>0</v>
      </c>
      <c r="BJ149" s="15" t="s">
        <v>81</v>
      </c>
      <c r="BK149" s="183">
        <f>ROUND(I149*H149,2)</f>
        <v>0</v>
      </c>
      <c r="BL149" s="15" t="s">
        <v>201</v>
      </c>
      <c r="BM149" s="182" t="s">
        <v>531</v>
      </c>
    </row>
    <row r="150" s="2" customFormat="1">
      <c r="A150" s="34"/>
      <c r="B150" s="35"/>
      <c r="C150" s="34"/>
      <c r="D150" s="184" t="s">
        <v>159</v>
      </c>
      <c r="E150" s="34"/>
      <c r="F150" s="185" t="s">
        <v>530</v>
      </c>
      <c r="G150" s="34"/>
      <c r="H150" s="34"/>
      <c r="I150" s="186"/>
      <c r="J150" s="34"/>
      <c r="K150" s="34"/>
      <c r="L150" s="35"/>
      <c r="M150" s="187"/>
      <c r="N150" s="188"/>
      <c r="O150" s="73"/>
      <c r="P150" s="73"/>
      <c r="Q150" s="73"/>
      <c r="R150" s="73"/>
      <c r="S150" s="73"/>
      <c r="T150" s="74"/>
      <c r="U150" s="34"/>
      <c r="V150" s="34"/>
      <c r="W150" s="34"/>
      <c r="X150" s="34"/>
      <c r="Y150" s="34"/>
      <c r="Z150" s="34"/>
      <c r="AA150" s="34"/>
      <c r="AB150" s="34"/>
      <c r="AC150" s="34"/>
      <c r="AD150" s="34"/>
      <c r="AE150" s="34"/>
      <c r="AT150" s="15" t="s">
        <v>159</v>
      </c>
      <c r="AU150" s="15" t="s">
        <v>156</v>
      </c>
    </row>
    <row r="151" s="2" customFormat="1" ht="24.15" customHeight="1">
      <c r="A151" s="34"/>
      <c r="B151" s="168"/>
      <c r="C151" s="169" t="s">
        <v>532</v>
      </c>
      <c r="D151" s="169" t="s">
        <v>151</v>
      </c>
      <c r="E151" s="170" t="s">
        <v>533</v>
      </c>
      <c r="F151" s="171" t="s">
        <v>534</v>
      </c>
      <c r="G151" s="172" t="s">
        <v>154</v>
      </c>
      <c r="H151" s="173">
        <v>9</v>
      </c>
      <c r="I151" s="174"/>
      <c r="J151" s="175">
        <f>ROUND(I151*H151,2)</f>
        <v>0</v>
      </c>
      <c r="K151" s="176"/>
      <c r="L151" s="177"/>
      <c r="M151" s="178" t="s">
        <v>1</v>
      </c>
      <c r="N151" s="179" t="s">
        <v>38</v>
      </c>
      <c r="O151" s="73"/>
      <c r="P151" s="180">
        <f>O151*H151</f>
        <v>0</v>
      </c>
      <c r="Q151" s="180">
        <v>0</v>
      </c>
      <c r="R151" s="180">
        <f>Q151*H151</f>
        <v>0</v>
      </c>
      <c r="S151" s="180">
        <v>0</v>
      </c>
      <c r="T151" s="181">
        <f>S151*H151</f>
        <v>0</v>
      </c>
      <c r="U151" s="34"/>
      <c r="V151" s="34"/>
      <c r="W151" s="34"/>
      <c r="X151" s="34"/>
      <c r="Y151" s="34"/>
      <c r="Z151" s="34"/>
      <c r="AA151" s="34"/>
      <c r="AB151" s="34"/>
      <c r="AC151" s="34"/>
      <c r="AD151" s="34"/>
      <c r="AE151" s="34"/>
      <c r="AR151" s="182" t="s">
        <v>200</v>
      </c>
      <c r="AT151" s="182" t="s">
        <v>151</v>
      </c>
      <c r="AU151" s="182" t="s">
        <v>156</v>
      </c>
      <c r="AY151" s="15" t="s">
        <v>146</v>
      </c>
      <c r="BE151" s="183">
        <f>IF(N151="základní",J151,0)</f>
        <v>0</v>
      </c>
      <c r="BF151" s="183">
        <f>IF(N151="snížená",J151,0)</f>
        <v>0</v>
      </c>
      <c r="BG151" s="183">
        <f>IF(N151="zákl. přenesená",J151,0)</f>
        <v>0</v>
      </c>
      <c r="BH151" s="183">
        <f>IF(N151="sníž. přenesená",J151,0)</f>
        <v>0</v>
      </c>
      <c r="BI151" s="183">
        <f>IF(N151="nulová",J151,0)</f>
        <v>0</v>
      </c>
      <c r="BJ151" s="15" t="s">
        <v>81</v>
      </c>
      <c r="BK151" s="183">
        <f>ROUND(I151*H151,2)</f>
        <v>0</v>
      </c>
      <c r="BL151" s="15" t="s">
        <v>201</v>
      </c>
      <c r="BM151" s="182" t="s">
        <v>535</v>
      </c>
    </row>
    <row r="152" s="2" customFormat="1">
      <c r="A152" s="34"/>
      <c r="B152" s="35"/>
      <c r="C152" s="34"/>
      <c r="D152" s="184" t="s">
        <v>159</v>
      </c>
      <c r="E152" s="34"/>
      <c r="F152" s="185" t="s">
        <v>534</v>
      </c>
      <c r="G152" s="34"/>
      <c r="H152" s="34"/>
      <c r="I152" s="186"/>
      <c r="J152" s="34"/>
      <c r="K152" s="34"/>
      <c r="L152" s="35"/>
      <c r="M152" s="187"/>
      <c r="N152" s="188"/>
      <c r="O152" s="73"/>
      <c r="P152" s="73"/>
      <c r="Q152" s="73"/>
      <c r="R152" s="73"/>
      <c r="S152" s="73"/>
      <c r="T152" s="74"/>
      <c r="U152" s="34"/>
      <c r="V152" s="34"/>
      <c r="W152" s="34"/>
      <c r="X152" s="34"/>
      <c r="Y152" s="34"/>
      <c r="Z152" s="34"/>
      <c r="AA152" s="34"/>
      <c r="AB152" s="34"/>
      <c r="AC152" s="34"/>
      <c r="AD152" s="34"/>
      <c r="AE152" s="34"/>
      <c r="AT152" s="15" t="s">
        <v>159</v>
      </c>
      <c r="AU152" s="15" t="s">
        <v>156</v>
      </c>
    </row>
    <row r="153" s="2" customFormat="1" ht="33" customHeight="1">
      <c r="A153" s="34"/>
      <c r="B153" s="168"/>
      <c r="C153" s="169" t="s">
        <v>536</v>
      </c>
      <c r="D153" s="169" t="s">
        <v>151</v>
      </c>
      <c r="E153" s="170" t="s">
        <v>537</v>
      </c>
      <c r="F153" s="171" t="s">
        <v>538</v>
      </c>
      <c r="G153" s="172" t="s">
        <v>199</v>
      </c>
      <c r="H153" s="173">
        <v>120</v>
      </c>
      <c r="I153" s="174"/>
      <c r="J153" s="175">
        <f>ROUND(I153*H153,2)</f>
        <v>0</v>
      </c>
      <c r="K153" s="176"/>
      <c r="L153" s="177"/>
      <c r="M153" s="178" t="s">
        <v>1</v>
      </c>
      <c r="N153" s="179" t="s">
        <v>38</v>
      </c>
      <c r="O153" s="73"/>
      <c r="P153" s="180">
        <f>O153*H153</f>
        <v>0</v>
      </c>
      <c r="Q153" s="180">
        <v>0</v>
      </c>
      <c r="R153" s="180">
        <f>Q153*H153</f>
        <v>0</v>
      </c>
      <c r="S153" s="180">
        <v>0</v>
      </c>
      <c r="T153" s="181">
        <f>S153*H153</f>
        <v>0</v>
      </c>
      <c r="U153" s="34"/>
      <c r="V153" s="34"/>
      <c r="W153" s="34"/>
      <c r="X153" s="34"/>
      <c r="Y153" s="34"/>
      <c r="Z153" s="34"/>
      <c r="AA153" s="34"/>
      <c r="AB153" s="34"/>
      <c r="AC153" s="34"/>
      <c r="AD153" s="34"/>
      <c r="AE153" s="34"/>
      <c r="AR153" s="182" t="s">
        <v>200</v>
      </c>
      <c r="AT153" s="182" t="s">
        <v>151</v>
      </c>
      <c r="AU153" s="182" t="s">
        <v>156</v>
      </c>
      <c r="AY153" s="15" t="s">
        <v>146</v>
      </c>
      <c r="BE153" s="183">
        <f>IF(N153="základní",J153,0)</f>
        <v>0</v>
      </c>
      <c r="BF153" s="183">
        <f>IF(N153="snížená",J153,0)</f>
        <v>0</v>
      </c>
      <c r="BG153" s="183">
        <f>IF(N153="zákl. přenesená",J153,0)</f>
        <v>0</v>
      </c>
      <c r="BH153" s="183">
        <f>IF(N153="sníž. přenesená",J153,0)</f>
        <v>0</v>
      </c>
      <c r="BI153" s="183">
        <f>IF(N153="nulová",J153,0)</f>
        <v>0</v>
      </c>
      <c r="BJ153" s="15" t="s">
        <v>81</v>
      </c>
      <c r="BK153" s="183">
        <f>ROUND(I153*H153,2)</f>
        <v>0</v>
      </c>
      <c r="BL153" s="15" t="s">
        <v>201</v>
      </c>
      <c r="BM153" s="182" t="s">
        <v>539</v>
      </c>
    </row>
    <row r="154" s="2" customFormat="1">
      <c r="A154" s="34"/>
      <c r="B154" s="35"/>
      <c r="C154" s="34"/>
      <c r="D154" s="184" t="s">
        <v>159</v>
      </c>
      <c r="E154" s="34"/>
      <c r="F154" s="185" t="s">
        <v>538</v>
      </c>
      <c r="G154" s="34"/>
      <c r="H154" s="34"/>
      <c r="I154" s="186"/>
      <c r="J154" s="34"/>
      <c r="K154" s="34"/>
      <c r="L154" s="35"/>
      <c r="M154" s="187"/>
      <c r="N154" s="188"/>
      <c r="O154" s="73"/>
      <c r="P154" s="73"/>
      <c r="Q154" s="73"/>
      <c r="R154" s="73"/>
      <c r="S154" s="73"/>
      <c r="T154" s="74"/>
      <c r="U154" s="34"/>
      <c r="V154" s="34"/>
      <c r="W154" s="34"/>
      <c r="X154" s="34"/>
      <c r="Y154" s="34"/>
      <c r="Z154" s="34"/>
      <c r="AA154" s="34"/>
      <c r="AB154" s="34"/>
      <c r="AC154" s="34"/>
      <c r="AD154" s="34"/>
      <c r="AE154" s="34"/>
      <c r="AT154" s="15" t="s">
        <v>159</v>
      </c>
      <c r="AU154" s="15" t="s">
        <v>156</v>
      </c>
    </row>
    <row r="155" s="2" customFormat="1" ht="16.5" customHeight="1">
      <c r="A155" s="34"/>
      <c r="B155" s="168"/>
      <c r="C155" s="169" t="s">
        <v>540</v>
      </c>
      <c r="D155" s="169" t="s">
        <v>151</v>
      </c>
      <c r="E155" s="170" t="s">
        <v>541</v>
      </c>
      <c r="F155" s="171" t="s">
        <v>542</v>
      </c>
      <c r="G155" s="172" t="s">
        <v>154</v>
      </c>
      <c r="H155" s="173">
        <v>2</v>
      </c>
      <c r="I155" s="174"/>
      <c r="J155" s="175">
        <f>ROUND(I155*H155,2)</f>
        <v>0</v>
      </c>
      <c r="K155" s="176"/>
      <c r="L155" s="177"/>
      <c r="M155" s="178" t="s">
        <v>1</v>
      </c>
      <c r="N155" s="179" t="s">
        <v>38</v>
      </c>
      <c r="O155" s="73"/>
      <c r="P155" s="180">
        <f>O155*H155</f>
        <v>0</v>
      </c>
      <c r="Q155" s="180">
        <v>0</v>
      </c>
      <c r="R155" s="180">
        <f>Q155*H155</f>
        <v>0</v>
      </c>
      <c r="S155" s="180">
        <v>0</v>
      </c>
      <c r="T155" s="181">
        <f>S155*H155</f>
        <v>0</v>
      </c>
      <c r="U155" s="34"/>
      <c r="V155" s="34"/>
      <c r="W155" s="34"/>
      <c r="X155" s="34"/>
      <c r="Y155" s="34"/>
      <c r="Z155" s="34"/>
      <c r="AA155" s="34"/>
      <c r="AB155" s="34"/>
      <c r="AC155" s="34"/>
      <c r="AD155" s="34"/>
      <c r="AE155" s="34"/>
      <c r="AR155" s="182" t="s">
        <v>200</v>
      </c>
      <c r="AT155" s="182" t="s">
        <v>151</v>
      </c>
      <c r="AU155" s="182" t="s">
        <v>156</v>
      </c>
      <c r="AY155" s="15" t="s">
        <v>146</v>
      </c>
      <c r="BE155" s="183">
        <f>IF(N155="základní",J155,0)</f>
        <v>0</v>
      </c>
      <c r="BF155" s="183">
        <f>IF(N155="snížená",J155,0)</f>
        <v>0</v>
      </c>
      <c r="BG155" s="183">
        <f>IF(N155="zákl. přenesená",J155,0)</f>
        <v>0</v>
      </c>
      <c r="BH155" s="183">
        <f>IF(N155="sníž. přenesená",J155,0)</f>
        <v>0</v>
      </c>
      <c r="BI155" s="183">
        <f>IF(N155="nulová",J155,0)</f>
        <v>0</v>
      </c>
      <c r="BJ155" s="15" t="s">
        <v>81</v>
      </c>
      <c r="BK155" s="183">
        <f>ROUND(I155*H155,2)</f>
        <v>0</v>
      </c>
      <c r="BL155" s="15" t="s">
        <v>201</v>
      </c>
      <c r="BM155" s="182" t="s">
        <v>543</v>
      </c>
    </row>
    <row r="156" s="2" customFormat="1">
      <c r="A156" s="34"/>
      <c r="B156" s="35"/>
      <c r="C156" s="34"/>
      <c r="D156" s="184" t="s">
        <v>159</v>
      </c>
      <c r="E156" s="34"/>
      <c r="F156" s="185" t="s">
        <v>542</v>
      </c>
      <c r="G156" s="34"/>
      <c r="H156" s="34"/>
      <c r="I156" s="186"/>
      <c r="J156" s="34"/>
      <c r="K156" s="34"/>
      <c r="L156" s="35"/>
      <c r="M156" s="187"/>
      <c r="N156" s="188"/>
      <c r="O156" s="73"/>
      <c r="P156" s="73"/>
      <c r="Q156" s="73"/>
      <c r="R156" s="73"/>
      <c r="S156" s="73"/>
      <c r="T156" s="74"/>
      <c r="U156" s="34"/>
      <c r="V156" s="34"/>
      <c r="W156" s="34"/>
      <c r="X156" s="34"/>
      <c r="Y156" s="34"/>
      <c r="Z156" s="34"/>
      <c r="AA156" s="34"/>
      <c r="AB156" s="34"/>
      <c r="AC156" s="34"/>
      <c r="AD156" s="34"/>
      <c r="AE156" s="34"/>
      <c r="AT156" s="15" t="s">
        <v>159</v>
      </c>
      <c r="AU156" s="15" t="s">
        <v>156</v>
      </c>
    </row>
    <row r="157" s="2" customFormat="1" ht="24.15" customHeight="1">
      <c r="A157" s="34"/>
      <c r="B157" s="168"/>
      <c r="C157" s="169" t="s">
        <v>544</v>
      </c>
      <c r="D157" s="169" t="s">
        <v>151</v>
      </c>
      <c r="E157" s="170" t="s">
        <v>545</v>
      </c>
      <c r="F157" s="171" t="s">
        <v>546</v>
      </c>
      <c r="G157" s="172" t="s">
        <v>154</v>
      </c>
      <c r="H157" s="173">
        <v>2</v>
      </c>
      <c r="I157" s="174"/>
      <c r="J157" s="175">
        <f>ROUND(I157*H157,2)</f>
        <v>0</v>
      </c>
      <c r="K157" s="176"/>
      <c r="L157" s="177"/>
      <c r="M157" s="178" t="s">
        <v>1</v>
      </c>
      <c r="N157" s="179" t="s">
        <v>38</v>
      </c>
      <c r="O157" s="73"/>
      <c r="P157" s="180">
        <f>O157*H157</f>
        <v>0</v>
      </c>
      <c r="Q157" s="180">
        <v>0</v>
      </c>
      <c r="R157" s="180">
        <f>Q157*H157</f>
        <v>0</v>
      </c>
      <c r="S157" s="180">
        <v>0</v>
      </c>
      <c r="T157" s="181">
        <f>S157*H157</f>
        <v>0</v>
      </c>
      <c r="U157" s="34"/>
      <c r="V157" s="34"/>
      <c r="W157" s="34"/>
      <c r="X157" s="34"/>
      <c r="Y157" s="34"/>
      <c r="Z157" s="34"/>
      <c r="AA157" s="34"/>
      <c r="AB157" s="34"/>
      <c r="AC157" s="34"/>
      <c r="AD157" s="34"/>
      <c r="AE157" s="34"/>
      <c r="AR157" s="182" t="s">
        <v>200</v>
      </c>
      <c r="AT157" s="182" t="s">
        <v>151</v>
      </c>
      <c r="AU157" s="182" t="s">
        <v>156</v>
      </c>
      <c r="AY157" s="15" t="s">
        <v>146</v>
      </c>
      <c r="BE157" s="183">
        <f>IF(N157="základní",J157,0)</f>
        <v>0</v>
      </c>
      <c r="BF157" s="183">
        <f>IF(N157="snížená",J157,0)</f>
        <v>0</v>
      </c>
      <c r="BG157" s="183">
        <f>IF(N157="zákl. přenesená",J157,0)</f>
        <v>0</v>
      </c>
      <c r="BH157" s="183">
        <f>IF(N157="sníž. přenesená",J157,0)</f>
        <v>0</v>
      </c>
      <c r="BI157" s="183">
        <f>IF(N157="nulová",J157,0)</f>
        <v>0</v>
      </c>
      <c r="BJ157" s="15" t="s">
        <v>81</v>
      </c>
      <c r="BK157" s="183">
        <f>ROUND(I157*H157,2)</f>
        <v>0</v>
      </c>
      <c r="BL157" s="15" t="s">
        <v>201</v>
      </c>
      <c r="BM157" s="182" t="s">
        <v>547</v>
      </c>
    </row>
    <row r="158" s="2" customFormat="1">
      <c r="A158" s="34"/>
      <c r="B158" s="35"/>
      <c r="C158" s="34"/>
      <c r="D158" s="184" t="s">
        <v>159</v>
      </c>
      <c r="E158" s="34"/>
      <c r="F158" s="185" t="s">
        <v>546</v>
      </c>
      <c r="G158" s="34"/>
      <c r="H158" s="34"/>
      <c r="I158" s="186"/>
      <c r="J158" s="34"/>
      <c r="K158" s="34"/>
      <c r="L158" s="35"/>
      <c r="M158" s="187"/>
      <c r="N158" s="188"/>
      <c r="O158" s="73"/>
      <c r="P158" s="73"/>
      <c r="Q158" s="73"/>
      <c r="R158" s="73"/>
      <c r="S158" s="73"/>
      <c r="T158" s="74"/>
      <c r="U158" s="34"/>
      <c r="V158" s="34"/>
      <c r="W158" s="34"/>
      <c r="X158" s="34"/>
      <c r="Y158" s="34"/>
      <c r="Z158" s="34"/>
      <c r="AA158" s="34"/>
      <c r="AB158" s="34"/>
      <c r="AC158" s="34"/>
      <c r="AD158" s="34"/>
      <c r="AE158" s="34"/>
      <c r="AT158" s="15" t="s">
        <v>159</v>
      </c>
      <c r="AU158" s="15" t="s">
        <v>156</v>
      </c>
    </row>
    <row r="159" s="2" customFormat="1" ht="24.15" customHeight="1">
      <c r="A159" s="34"/>
      <c r="B159" s="168"/>
      <c r="C159" s="169" t="s">
        <v>7</v>
      </c>
      <c r="D159" s="169" t="s">
        <v>151</v>
      </c>
      <c r="E159" s="170" t="s">
        <v>548</v>
      </c>
      <c r="F159" s="171" t="s">
        <v>549</v>
      </c>
      <c r="G159" s="172" t="s">
        <v>154</v>
      </c>
      <c r="H159" s="173">
        <v>5</v>
      </c>
      <c r="I159" s="174"/>
      <c r="J159" s="175">
        <f>ROUND(I159*H159,2)</f>
        <v>0</v>
      </c>
      <c r="K159" s="176"/>
      <c r="L159" s="177"/>
      <c r="M159" s="178" t="s">
        <v>1</v>
      </c>
      <c r="N159" s="179" t="s">
        <v>38</v>
      </c>
      <c r="O159" s="73"/>
      <c r="P159" s="180">
        <f>O159*H159</f>
        <v>0</v>
      </c>
      <c r="Q159" s="180">
        <v>0</v>
      </c>
      <c r="R159" s="180">
        <f>Q159*H159</f>
        <v>0</v>
      </c>
      <c r="S159" s="180">
        <v>0</v>
      </c>
      <c r="T159" s="181">
        <f>S159*H159</f>
        <v>0</v>
      </c>
      <c r="U159" s="34"/>
      <c r="V159" s="34"/>
      <c r="W159" s="34"/>
      <c r="X159" s="34"/>
      <c r="Y159" s="34"/>
      <c r="Z159" s="34"/>
      <c r="AA159" s="34"/>
      <c r="AB159" s="34"/>
      <c r="AC159" s="34"/>
      <c r="AD159" s="34"/>
      <c r="AE159" s="34"/>
      <c r="AR159" s="182" t="s">
        <v>200</v>
      </c>
      <c r="AT159" s="182" t="s">
        <v>151</v>
      </c>
      <c r="AU159" s="182" t="s">
        <v>156</v>
      </c>
      <c r="AY159" s="15" t="s">
        <v>146</v>
      </c>
      <c r="BE159" s="183">
        <f>IF(N159="základní",J159,0)</f>
        <v>0</v>
      </c>
      <c r="BF159" s="183">
        <f>IF(N159="snížená",J159,0)</f>
        <v>0</v>
      </c>
      <c r="BG159" s="183">
        <f>IF(N159="zákl. přenesená",J159,0)</f>
        <v>0</v>
      </c>
      <c r="BH159" s="183">
        <f>IF(N159="sníž. přenesená",J159,0)</f>
        <v>0</v>
      </c>
      <c r="BI159" s="183">
        <f>IF(N159="nulová",J159,0)</f>
        <v>0</v>
      </c>
      <c r="BJ159" s="15" t="s">
        <v>81</v>
      </c>
      <c r="BK159" s="183">
        <f>ROUND(I159*H159,2)</f>
        <v>0</v>
      </c>
      <c r="BL159" s="15" t="s">
        <v>201</v>
      </c>
      <c r="BM159" s="182" t="s">
        <v>550</v>
      </c>
    </row>
    <row r="160" s="2" customFormat="1">
      <c r="A160" s="34"/>
      <c r="B160" s="35"/>
      <c r="C160" s="34"/>
      <c r="D160" s="184" t="s">
        <v>159</v>
      </c>
      <c r="E160" s="34"/>
      <c r="F160" s="185" t="s">
        <v>549</v>
      </c>
      <c r="G160" s="34"/>
      <c r="H160" s="34"/>
      <c r="I160" s="186"/>
      <c r="J160" s="34"/>
      <c r="K160" s="34"/>
      <c r="L160" s="35"/>
      <c r="M160" s="187"/>
      <c r="N160" s="188"/>
      <c r="O160" s="73"/>
      <c r="P160" s="73"/>
      <c r="Q160" s="73"/>
      <c r="R160" s="73"/>
      <c r="S160" s="73"/>
      <c r="T160" s="74"/>
      <c r="U160" s="34"/>
      <c r="V160" s="34"/>
      <c r="W160" s="34"/>
      <c r="X160" s="34"/>
      <c r="Y160" s="34"/>
      <c r="Z160" s="34"/>
      <c r="AA160" s="34"/>
      <c r="AB160" s="34"/>
      <c r="AC160" s="34"/>
      <c r="AD160" s="34"/>
      <c r="AE160" s="34"/>
      <c r="AT160" s="15" t="s">
        <v>159</v>
      </c>
      <c r="AU160" s="15" t="s">
        <v>156</v>
      </c>
    </row>
    <row r="161" s="2" customFormat="1" ht="24.15" customHeight="1">
      <c r="A161" s="34"/>
      <c r="B161" s="168"/>
      <c r="C161" s="169" t="s">
        <v>551</v>
      </c>
      <c r="D161" s="169" t="s">
        <v>151</v>
      </c>
      <c r="E161" s="170" t="s">
        <v>552</v>
      </c>
      <c r="F161" s="171" t="s">
        <v>553</v>
      </c>
      <c r="G161" s="172" t="s">
        <v>199</v>
      </c>
      <c r="H161" s="173">
        <v>80</v>
      </c>
      <c r="I161" s="174"/>
      <c r="J161" s="175">
        <f>ROUND(I161*H161,2)</f>
        <v>0</v>
      </c>
      <c r="K161" s="176"/>
      <c r="L161" s="177"/>
      <c r="M161" s="178" t="s">
        <v>1</v>
      </c>
      <c r="N161" s="179" t="s">
        <v>38</v>
      </c>
      <c r="O161" s="73"/>
      <c r="P161" s="180">
        <f>O161*H161</f>
        <v>0</v>
      </c>
      <c r="Q161" s="180">
        <v>0</v>
      </c>
      <c r="R161" s="180">
        <f>Q161*H161</f>
        <v>0</v>
      </c>
      <c r="S161" s="180">
        <v>0</v>
      </c>
      <c r="T161" s="181">
        <f>S161*H161</f>
        <v>0</v>
      </c>
      <c r="U161" s="34"/>
      <c r="V161" s="34"/>
      <c r="W161" s="34"/>
      <c r="X161" s="34"/>
      <c r="Y161" s="34"/>
      <c r="Z161" s="34"/>
      <c r="AA161" s="34"/>
      <c r="AB161" s="34"/>
      <c r="AC161" s="34"/>
      <c r="AD161" s="34"/>
      <c r="AE161" s="34"/>
      <c r="AR161" s="182" t="s">
        <v>200</v>
      </c>
      <c r="AT161" s="182" t="s">
        <v>151</v>
      </c>
      <c r="AU161" s="182" t="s">
        <v>156</v>
      </c>
      <c r="AY161" s="15" t="s">
        <v>146</v>
      </c>
      <c r="BE161" s="183">
        <f>IF(N161="základní",J161,0)</f>
        <v>0</v>
      </c>
      <c r="BF161" s="183">
        <f>IF(N161="snížená",J161,0)</f>
        <v>0</v>
      </c>
      <c r="BG161" s="183">
        <f>IF(N161="zákl. přenesená",J161,0)</f>
        <v>0</v>
      </c>
      <c r="BH161" s="183">
        <f>IF(N161="sníž. přenesená",J161,0)</f>
        <v>0</v>
      </c>
      <c r="BI161" s="183">
        <f>IF(N161="nulová",J161,0)</f>
        <v>0</v>
      </c>
      <c r="BJ161" s="15" t="s">
        <v>81</v>
      </c>
      <c r="BK161" s="183">
        <f>ROUND(I161*H161,2)</f>
        <v>0</v>
      </c>
      <c r="BL161" s="15" t="s">
        <v>201</v>
      </c>
      <c r="BM161" s="182" t="s">
        <v>554</v>
      </c>
    </row>
    <row r="162" s="2" customFormat="1">
      <c r="A162" s="34"/>
      <c r="B162" s="35"/>
      <c r="C162" s="34"/>
      <c r="D162" s="184" t="s">
        <v>159</v>
      </c>
      <c r="E162" s="34"/>
      <c r="F162" s="185" t="s">
        <v>553</v>
      </c>
      <c r="G162" s="34"/>
      <c r="H162" s="34"/>
      <c r="I162" s="186"/>
      <c r="J162" s="34"/>
      <c r="K162" s="34"/>
      <c r="L162" s="35"/>
      <c r="M162" s="187"/>
      <c r="N162" s="188"/>
      <c r="O162" s="73"/>
      <c r="P162" s="73"/>
      <c r="Q162" s="73"/>
      <c r="R162" s="73"/>
      <c r="S162" s="73"/>
      <c r="T162" s="74"/>
      <c r="U162" s="34"/>
      <c r="V162" s="34"/>
      <c r="W162" s="34"/>
      <c r="X162" s="34"/>
      <c r="Y162" s="34"/>
      <c r="Z162" s="34"/>
      <c r="AA162" s="34"/>
      <c r="AB162" s="34"/>
      <c r="AC162" s="34"/>
      <c r="AD162" s="34"/>
      <c r="AE162" s="34"/>
      <c r="AT162" s="15" t="s">
        <v>159</v>
      </c>
      <c r="AU162" s="15" t="s">
        <v>156</v>
      </c>
    </row>
    <row r="163" s="2" customFormat="1" ht="24.15" customHeight="1">
      <c r="A163" s="34"/>
      <c r="B163" s="168"/>
      <c r="C163" s="169" t="s">
        <v>555</v>
      </c>
      <c r="D163" s="169" t="s">
        <v>151</v>
      </c>
      <c r="E163" s="170" t="s">
        <v>556</v>
      </c>
      <c r="F163" s="171" t="s">
        <v>557</v>
      </c>
      <c r="G163" s="172" t="s">
        <v>199</v>
      </c>
      <c r="H163" s="173">
        <v>60</v>
      </c>
      <c r="I163" s="174"/>
      <c r="J163" s="175">
        <f>ROUND(I163*H163,2)</f>
        <v>0</v>
      </c>
      <c r="K163" s="176"/>
      <c r="L163" s="177"/>
      <c r="M163" s="178" t="s">
        <v>1</v>
      </c>
      <c r="N163" s="179" t="s">
        <v>38</v>
      </c>
      <c r="O163" s="73"/>
      <c r="P163" s="180">
        <f>O163*H163</f>
        <v>0</v>
      </c>
      <c r="Q163" s="180">
        <v>0</v>
      </c>
      <c r="R163" s="180">
        <f>Q163*H163</f>
        <v>0</v>
      </c>
      <c r="S163" s="180">
        <v>0</v>
      </c>
      <c r="T163" s="181">
        <f>S163*H163</f>
        <v>0</v>
      </c>
      <c r="U163" s="34"/>
      <c r="V163" s="34"/>
      <c r="W163" s="34"/>
      <c r="X163" s="34"/>
      <c r="Y163" s="34"/>
      <c r="Z163" s="34"/>
      <c r="AA163" s="34"/>
      <c r="AB163" s="34"/>
      <c r="AC163" s="34"/>
      <c r="AD163" s="34"/>
      <c r="AE163" s="34"/>
      <c r="AR163" s="182" t="s">
        <v>200</v>
      </c>
      <c r="AT163" s="182" t="s">
        <v>151</v>
      </c>
      <c r="AU163" s="182" t="s">
        <v>156</v>
      </c>
      <c r="AY163" s="15" t="s">
        <v>146</v>
      </c>
      <c r="BE163" s="183">
        <f>IF(N163="základní",J163,0)</f>
        <v>0</v>
      </c>
      <c r="BF163" s="183">
        <f>IF(N163="snížená",J163,0)</f>
        <v>0</v>
      </c>
      <c r="BG163" s="183">
        <f>IF(N163="zákl. přenesená",J163,0)</f>
        <v>0</v>
      </c>
      <c r="BH163" s="183">
        <f>IF(N163="sníž. přenesená",J163,0)</f>
        <v>0</v>
      </c>
      <c r="BI163" s="183">
        <f>IF(N163="nulová",J163,0)</f>
        <v>0</v>
      </c>
      <c r="BJ163" s="15" t="s">
        <v>81</v>
      </c>
      <c r="BK163" s="183">
        <f>ROUND(I163*H163,2)</f>
        <v>0</v>
      </c>
      <c r="BL163" s="15" t="s">
        <v>201</v>
      </c>
      <c r="BM163" s="182" t="s">
        <v>558</v>
      </c>
    </row>
    <row r="164" s="2" customFormat="1">
      <c r="A164" s="34"/>
      <c r="B164" s="35"/>
      <c r="C164" s="34"/>
      <c r="D164" s="184" t="s">
        <v>159</v>
      </c>
      <c r="E164" s="34"/>
      <c r="F164" s="185" t="s">
        <v>557</v>
      </c>
      <c r="G164" s="34"/>
      <c r="H164" s="34"/>
      <c r="I164" s="186"/>
      <c r="J164" s="34"/>
      <c r="K164" s="34"/>
      <c r="L164" s="35"/>
      <c r="M164" s="187"/>
      <c r="N164" s="188"/>
      <c r="O164" s="73"/>
      <c r="P164" s="73"/>
      <c r="Q164" s="73"/>
      <c r="R164" s="73"/>
      <c r="S164" s="73"/>
      <c r="T164" s="74"/>
      <c r="U164" s="34"/>
      <c r="V164" s="34"/>
      <c r="W164" s="34"/>
      <c r="X164" s="34"/>
      <c r="Y164" s="34"/>
      <c r="Z164" s="34"/>
      <c r="AA164" s="34"/>
      <c r="AB164" s="34"/>
      <c r="AC164" s="34"/>
      <c r="AD164" s="34"/>
      <c r="AE164" s="34"/>
      <c r="AT164" s="15" t="s">
        <v>159</v>
      </c>
      <c r="AU164" s="15" t="s">
        <v>156</v>
      </c>
    </row>
    <row r="165" s="2" customFormat="1" ht="24.15" customHeight="1">
      <c r="A165" s="34"/>
      <c r="B165" s="168"/>
      <c r="C165" s="169" t="s">
        <v>559</v>
      </c>
      <c r="D165" s="169" t="s">
        <v>151</v>
      </c>
      <c r="E165" s="170" t="s">
        <v>560</v>
      </c>
      <c r="F165" s="171" t="s">
        <v>561</v>
      </c>
      <c r="G165" s="172" t="s">
        <v>199</v>
      </c>
      <c r="H165" s="173">
        <v>80</v>
      </c>
      <c r="I165" s="174"/>
      <c r="J165" s="175">
        <f>ROUND(I165*H165,2)</f>
        <v>0</v>
      </c>
      <c r="K165" s="176"/>
      <c r="L165" s="177"/>
      <c r="M165" s="178" t="s">
        <v>1</v>
      </c>
      <c r="N165" s="179" t="s">
        <v>38</v>
      </c>
      <c r="O165" s="73"/>
      <c r="P165" s="180">
        <f>O165*H165</f>
        <v>0</v>
      </c>
      <c r="Q165" s="180">
        <v>0</v>
      </c>
      <c r="R165" s="180">
        <f>Q165*H165</f>
        <v>0</v>
      </c>
      <c r="S165" s="180">
        <v>0</v>
      </c>
      <c r="T165" s="181">
        <f>S165*H165</f>
        <v>0</v>
      </c>
      <c r="U165" s="34"/>
      <c r="V165" s="34"/>
      <c r="W165" s="34"/>
      <c r="X165" s="34"/>
      <c r="Y165" s="34"/>
      <c r="Z165" s="34"/>
      <c r="AA165" s="34"/>
      <c r="AB165" s="34"/>
      <c r="AC165" s="34"/>
      <c r="AD165" s="34"/>
      <c r="AE165" s="34"/>
      <c r="AR165" s="182" t="s">
        <v>200</v>
      </c>
      <c r="AT165" s="182" t="s">
        <v>151</v>
      </c>
      <c r="AU165" s="182" t="s">
        <v>156</v>
      </c>
      <c r="AY165" s="15" t="s">
        <v>146</v>
      </c>
      <c r="BE165" s="183">
        <f>IF(N165="základní",J165,0)</f>
        <v>0</v>
      </c>
      <c r="BF165" s="183">
        <f>IF(N165="snížená",J165,0)</f>
        <v>0</v>
      </c>
      <c r="BG165" s="183">
        <f>IF(N165="zákl. přenesená",J165,0)</f>
        <v>0</v>
      </c>
      <c r="BH165" s="183">
        <f>IF(N165="sníž. přenesená",J165,0)</f>
        <v>0</v>
      </c>
      <c r="BI165" s="183">
        <f>IF(N165="nulová",J165,0)</f>
        <v>0</v>
      </c>
      <c r="BJ165" s="15" t="s">
        <v>81</v>
      </c>
      <c r="BK165" s="183">
        <f>ROUND(I165*H165,2)</f>
        <v>0</v>
      </c>
      <c r="BL165" s="15" t="s">
        <v>201</v>
      </c>
      <c r="BM165" s="182" t="s">
        <v>562</v>
      </c>
    </row>
    <row r="166" s="2" customFormat="1">
      <c r="A166" s="34"/>
      <c r="B166" s="35"/>
      <c r="C166" s="34"/>
      <c r="D166" s="184" t="s">
        <v>159</v>
      </c>
      <c r="E166" s="34"/>
      <c r="F166" s="185" t="s">
        <v>561</v>
      </c>
      <c r="G166" s="34"/>
      <c r="H166" s="34"/>
      <c r="I166" s="186"/>
      <c r="J166" s="34"/>
      <c r="K166" s="34"/>
      <c r="L166" s="35"/>
      <c r="M166" s="187"/>
      <c r="N166" s="188"/>
      <c r="O166" s="73"/>
      <c r="P166" s="73"/>
      <c r="Q166" s="73"/>
      <c r="R166" s="73"/>
      <c r="S166" s="73"/>
      <c r="T166" s="74"/>
      <c r="U166" s="34"/>
      <c r="V166" s="34"/>
      <c r="W166" s="34"/>
      <c r="X166" s="34"/>
      <c r="Y166" s="34"/>
      <c r="Z166" s="34"/>
      <c r="AA166" s="34"/>
      <c r="AB166" s="34"/>
      <c r="AC166" s="34"/>
      <c r="AD166" s="34"/>
      <c r="AE166" s="34"/>
      <c r="AT166" s="15" t="s">
        <v>159</v>
      </c>
      <c r="AU166" s="15" t="s">
        <v>156</v>
      </c>
    </row>
    <row r="167" s="2" customFormat="1" ht="24.15" customHeight="1">
      <c r="A167" s="34"/>
      <c r="B167" s="168"/>
      <c r="C167" s="169" t="s">
        <v>563</v>
      </c>
      <c r="D167" s="169" t="s">
        <v>151</v>
      </c>
      <c r="E167" s="170" t="s">
        <v>564</v>
      </c>
      <c r="F167" s="171" t="s">
        <v>565</v>
      </c>
      <c r="G167" s="172" t="s">
        <v>199</v>
      </c>
      <c r="H167" s="173">
        <v>80</v>
      </c>
      <c r="I167" s="174"/>
      <c r="J167" s="175">
        <f>ROUND(I167*H167,2)</f>
        <v>0</v>
      </c>
      <c r="K167" s="176"/>
      <c r="L167" s="177"/>
      <c r="M167" s="178" t="s">
        <v>1</v>
      </c>
      <c r="N167" s="179" t="s">
        <v>38</v>
      </c>
      <c r="O167" s="73"/>
      <c r="P167" s="180">
        <f>O167*H167</f>
        <v>0</v>
      </c>
      <c r="Q167" s="180">
        <v>0</v>
      </c>
      <c r="R167" s="180">
        <f>Q167*H167</f>
        <v>0</v>
      </c>
      <c r="S167" s="180">
        <v>0</v>
      </c>
      <c r="T167" s="181">
        <f>S167*H167</f>
        <v>0</v>
      </c>
      <c r="U167" s="34"/>
      <c r="V167" s="34"/>
      <c r="W167" s="34"/>
      <c r="X167" s="34"/>
      <c r="Y167" s="34"/>
      <c r="Z167" s="34"/>
      <c r="AA167" s="34"/>
      <c r="AB167" s="34"/>
      <c r="AC167" s="34"/>
      <c r="AD167" s="34"/>
      <c r="AE167" s="34"/>
      <c r="AR167" s="182" t="s">
        <v>200</v>
      </c>
      <c r="AT167" s="182" t="s">
        <v>151</v>
      </c>
      <c r="AU167" s="182" t="s">
        <v>156</v>
      </c>
      <c r="AY167" s="15" t="s">
        <v>146</v>
      </c>
      <c r="BE167" s="183">
        <f>IF(N167="základní",J167,0)</f>
        <v>0</v>
      </c>
      <c r="BF167" s="183">
        <f>IF(N167="snížená",J167,0)</f>
        <v>0</v>
      </c>
      <c r="BG167" s="183">
        <f>IF(N167="zákl. přenesená",J167,0)</f>
        <v>0</v>
      </c>
      <c r="BH167" s="183">
        <f>IF(N167="sníž. přenesená",J167,0)</f>
        <v>0</v>
      </c>
      <c r="BI167" s="183">
        <f>IF(N167="nulová",J167,0)</f>
        <v>0</v>
      </c>
      <c r="BJ167" s="15" t="s">
        <v>81</v>
      </c>
      <c r="BK167" s="183">
        <f>ROUND(I167*H167,2)</f>
        <v>0</v>
      </c>
      <c r="BL167" s="15" t="s">
        <v>201</v>
      </c>
      <c r="BM167" s="182" t="s">
        <v>566</v>
      </c>
    </row>
    <row r="168" s="2" customFormat="1">
      <c r="A168" s="34"/>
      <c r="B168" s="35"/>
      <c r="C168" s="34"/>
      <c r="D168" s="184" t="s">
        <v>159</v>
      </c>
      <c r="E168" s="34"/>
      <c r="F168" s="185" t="s">
        <v>565</v>
      </c>
      <c r="G168" s="34"/>
      <c r="H168" s="34"/>
      <c r="I168" s="186"/>
      <c r="J168" s="34"/>
      <c r="K168" s="34"/>
      <c r="L168" s="35"/>
      <c r="M168" s="187"/>
      <c r="N168" s="188"/>
      <c r="O168" s="73"/>
      <c r="P168" s="73"/>
      <c r="Q168" s="73"/>
      <c r="R168" s="73"/>
      <c r="S168" s="73"/>
      <c r="T168" s="74"/>
      <c r="U168" s="34"/>
      <c r="V168" s="34"/>
      <c r="W168" s="34"/>
      <c r="X168" s="34"/>
      <c r="Y168" s="34"/>
      <c r="Z168" s="34"/>
      <c r="AA168" s="34"/>
      <c r="AB168" s="34"/>
      <c r="AC168" s="34"/>
      <c r="AD168" s="34"/>
      <c r="AE168" s="34"/>
      <c r="AT168" s="15" t="s">
        <v>159</v>
      </c>
      <c r="AU168" s="15" t="s">
        <v>156</v>
      </c>
    </row>
    <row r="169" s="2" customFormat="1" ht="24.15" customHeight="1">
      <c r="A169" s="34"/>
      <c r="B169" s="168"/>
      <c r="C169" s="169" t="s">
        <v>567</v>
      </c>
      <c r="D169" s="169" t="s">
        <v>151</v>
      </c>
      <c r="E169" s="170" t="s">
        <v>568</v>
      </c>
      <c r="F169" s="171" t="s">
        <v>569</v>
      </c>
      <c r="G169" s="172" t="s">
        <v>199</v>
      </c>
      <c r="H169" s="173">
        <v>25</v>
      </c>
      <c r="I169" s="174"/>
      <c r="J169" s="175">
        <f>ROUND(I169*H169,2)</f>
        <v>0</v>
      </c>
      <c r="K169" s="176"/>
      <c r="L169" s="177"/>
      <c r="M169" s="178" t="s">
        <v>1</v>
      </c>
      <c r="N169" s="179" t="s">
        <v>38</v>
      </c>
      <c r="O169" s="73"/>
      <c r="P169" s="180">
        <f>O169*H169</f>
        <v>0</v>
      </c>
      <c r="Q169" s="180">
        <v>0</v>
      </c>
      <c r="R169" s="180">
        <f>Q169*H169</f>
        <v>0</v>
      </c>
      <c r="S169" s="180">
        <v>0</v>
      </c>
      <c r="T169" s="181">
        <f>S169*H169</f>
        <v>0</v>
      </c>
      <c r="U169" s="34"/>
      <c r="V169" s="34"/>
      <c r="W169" s="34"/>
      <c r="X169" s="34"/>
      <c r="Y169" s="34"/>
      <c r="Z169" s="34"/>
      <c r="AA169" s="34"/>
      <c r="AB169" s="34"/>
      <c r="AC169" s="34"/>
      <c r="AD169" s="34"/>
      <c r="AE169" s="34"/>
      <c r="AR169" s="182" t="s">
        <v>200</v>
      </c>
      <c r="AT169" s="182" t="s">
        <v>151</v>
      </c>
      <c r="AU169" s="182" t="s">
        <v>156</v>
      </c>
      <c r="AY169" s="15" t="s">
        <v>146</v>
      </c>
      <c r="BE169" s="183">
        <f>IF(N169="základní",J169,0)</f>
        <v>0</v>
      </c>
      <c r="BF169" s="183">
        <f>IF(N169="snížená",J169,0)</f>
        <v>0</v>
      </c>
      <c r="BG169" s="183">
        <f>IF(N169="zákl. přenesená",J169,0)</f>
        <v>0</v>
      </c>
      <c r="BH169" s="183">
        <f>IF(N169="sníž. přenesená",J169,0)</f>
        <v>0</v>
      </c>
      <c r="BI169" s="183">
        <f>IF(N169="nulová",J169,0)</f>
        <v>0</v>
      </c>
      <c r="BJ169" s="15" t="s">
        <v>81</v>
      </c>
      <c r="BK169" s="183">
        <f>ROUND(I169*H169,2)</f>
        <v>0</v>
      </c>
      <c r="BL169" s="15" t="s">
        <v>201</v>
      </c>
      <c r="BM169" s="182" t="s">
        <v>570</v>
      </c>
    </row>
    <row r="170" s="2" customFormat="1">
      <c r="A170" s="34"/>
      <c r="B170" s="35"/>
      <c r="C170" s="34"/>
      <c r="D170" s="184" t="s">
        <v>159</v>
      </c>
      <c r="E170" s="34"/>
      <c r="F170" s="185" t="s">
        <v>569</v>
      </c>
      <c r="G170" s="34"/>
      <c r="H170" s="34"/>
      <c r="I170" s="186"/>
      <c r="J170" s="34"/>
      <c r="K170" s="34"/>
      <c r="L170" s="35"/>
      <c r="M170" s="187"/>
      <c r="N170" s="188"/>
      <c r="O170" s="73"/>
      <c r="P170" s="73"/>
      <c r="Q170" s="73"/>
      <c r="R170" s="73"/>
      <c r="S170" s="73"/>
      <c r="T170" s="74"/>
      <c r="U170" s="34"/>
      <c r="V170" s="34"/>
      <c r="W170" s="34"/>
      <c r="X170" s="34"/>
      <c r="Y170" s="34"/>
      <c r="Z170" s="34"/>
      <c r="AA170" s="34"/>
      <c r="AB170" s="34"/>
      <c r="AC170" s="34"/>
      <c r="AD170" s="34"/>
      <c r="AE170" s="34"/>
      <c r="AT170" s="15" t="s">
        <v>159</v>
      </c>
      <c r="AU170" s="15" t="s">
        <v>156</v>
      </c>
    </row>
    <row r="171" s="2" customFormat="1" ht="24.15" customHeight="1">
      <c r="A171" s="34"/>
      <c r="B171" s="168"/>
      <c r="C171" s="169" t="s">
        <v>571</v>
      </c>
      <c r="D171" s="169" t="s">
        <v>151</v>
      </c>
      <c r="E171" s="170" t="s">
        <v>572</v>
      </c>
      <c r="F171" s="171" t="s">
        <v>573</v>
      </c>
      <c r="G171" s="172" t="s">
        <v>199</v>
      </c>
      <c r="H171" s="173">
        <v>80</v>
      </c>
      <c r="I171" s="174"/>
      <c r="J171" s="175">
        <f>ROUND(I171*H171,2)</f>
        <v>0</v>
      </c>
      <c r="K171" s="176"/>
      <c r="L171" s="177"/>
      <c r="M171" s="178" t="s">
        <v>1</v>
      </c>
      <c r="N171" s="179" t="s">
        <v>38</v>
      </c>
      <c r="O171" s="73"/>
      <c r="P171" s="180">
        <f>O171*H171</f>
        <v>0</v>
      </c>
      <c r="Q171" s="180">
        <v>0</v>
      </c>
      <c r="R171" s="180">
        <f>Q171*H171</f>
        <v>0</v>
      </c>
      <c r="S171" s="180">
        <v>0</v>
      </c>
      <c r="T171" s="181">
        <f>S171*H171</f>
        <v>0</v>
      </c>
      <c r="U171" s="34"/>
      <c r="V171" s="34"/>
      <c r="W171" s="34"/>
      <c r="X171" s="34"/>
      <c r="Y171" s="34"/>
      <c r="Z171" s="34"/>
      <c r="AA171" s="34"/>
      <c r="AB171" s="34"/>
      <c r="AC171" s="34"/>
      <c r="AD171" s="34"/>
      <c r="AE171" s="34"/>
      <c r="AR171" s="182" t="s">
        <v>200</v>
      </c>
      <c r="AT171" s="182" t="s">
        <v>151</v>
      </c>
      <c r="AU171" s="182" t="s">
        <v>156</v>
      </c>
      <c r="AY171" s="15" t="s">
        <v>146</v>
      </c>
      <c r="BE171" s="183">
        <f>IF(N171="základní",J171,0)</f>
        <v>0</v>
      </c>
      <c r="BF171" s="183">
        <f>IF(N171="snížená",J171,0)</f>
        <v>0</v>
      </c>
      <c r="BG171" s="183">
        <f>IF(N171="zákl. přenesená",J171,0)</f>
        <v>0</v>
      </c>
      <c r="BH171" s="183">
        <f>IF(N171="sníž. přenesená",J171,0)</f>
        <v>0</v>
      </c>
      <c r="BI171" s="183">
        <f>IF(N171="nulová",J171,0)</f>
        <v>0</v>
      </c>
      <c r="BJ171" s="15" t="s">
        <v>81</v>
      </c>
      <c r="BK171" s="183">
        <f>ROUND(I171*H171,2)</f>
        <v>0</v>
      </c>
      <c r="BL171" s="15" t="s">
        <v>201</v>
      </c>
      <c r="BM171" s="182" t="s">
        <v>574</v>
      </c>
    </row>
    <row r="172" s="2" customFormat="1">
      <c r="A172" s="34"/>
      <c r="B172" s="35"/>
      <c r="C172" s="34"/>
      <c r="D172" s="184" t="s">
        <v>159</v>
      </c>
      <c r="E172" s="34"/>
      <c r="F172" s="185" t="s">
        <v>573</v>
      </c>
      <c r="G172" s="34"/>
      <c r="H172" s="34"/>
      <c r="I172" s="186"/>
      <c r="J172" s="34"/>
      <c r="K172" s="34"/>
      <c r="L172" s="35"/>
      <c r="M172" s="187"/>
      <c r="N172" s="188"/>
      <c r="O172" s="73"/>
      <c r="P172" s="73"/>
      <c r="Q172" s="73"/>
      <c r="R172" s="73"/>
      <c r="S172" s="73"/>
      <c r="T172" s="74"/>
      <c r="U172" s="34"/>
      <c r="V172" s="34"/>
      <c r="W172" s="34"/>
      <c r="X172" s="34"/>
      <c r="Y172" s="34"/>
      <c r="Z172" s="34"/>
      <c r="AA172" s="34"/>
      <c r="AB172" s="34"/>
      <c r="AC172" s="34"/>
      <c r="AD172" s="34"/>
      <c r="AE172" s="34"/>
      <c r="AT172" s="15" t="s">
        <v>159</v>
      </c>
      <c r="AU172" s="15" t="s">
        <v>156</v>
      </c>
    </row>
    <row r="173" s="2" customFormat="1" ht="24.15" customHeight="1">
      <c r="A173" s="34"/>
      <c r="B173" s="168"/>
      <c r="C173" s="169" t="s">
        <v>575</v>
      </c>
      <c r="D173" s="169" t="s">
        <v>151</v>
      </c>
      <c r="E173" s="170" t="s">
        <v>576</v>
      </c>
      <c r="F173" s="171" t="s">
        <v>577</v>
      </c>
      <c r="G173" s="172" t="s">
        <v>199</v>
      </c>
      <c r="H173" s="173">
        <v>38</v>
      </c>
      <c r="I173" s="174"/>
      <c r="J173" s="175">
        <f>ROUND(I173*H173,2)</f>
        <v>0</v>
      </c>
      <c r="K173" s="176"/>
      <c r="L173" s="177"/>
      <c r="M173" s="178" t="s">
        <v>1</v>
      </c>
      <c r="N173" s="179" t="s">
        <v>38</v>
      </c>
      <c r="O173" s="73"/>
      <c r="P173" s="180">
        <f>O173*H173</f>
        <v>0</v>
      </c>
      <c r="Q173" s="180">
        <v>0</v>
      </c>
      <c r="R173" s="180">
        <f>Q173*H173</f>
        <v>0</v>
      </c>
      <c r="S173" s="180">
        <v>0</v>
      </c>
      <c r="T173" s="181">
        <f>S173*H173</f>
        <v>0</v>
      </c>
      <c r="U173" s="34"/>
      <c r="V173" s="34"/>
      <c r="W173" s="34"/>
      <c r="X173" s="34"/>
      <c r="Y173" s="34"/>
      <c r="Z173" s="34"/>
      <c r="AA173" s="34"/>
      <c r="AB173" s="34"/>
      <c r="AC173" s="34"/>
      <c r="AD173" s="34"/>
      <c r="AE173" s="34"/>
      <c r="AR173" s="182" t="s">
        <v>200</v>
      </c>
      <c r="AT173" s="182" t="s">
        <v>151</v>
      </c>
      <c r="AU173" s="182" t="s">
        <v>156</v>
      </c>
      <c r="AY173" s="15" t="s">
        <v>146</v>
      </c>
      <c r="BE173" s="183">
        <f>IF(N173="základní",J173,0)</f>
        <v>0</v>
      </c>
      <c r="BF173" s="183">
        <f>IF(N173="snížená",J173,0)</f>
        <v>0</v>
      </c>
      <c r="BG173" s="183">
        <f>IF(N173="zákl. přenesená",J173,0)</f>
        <v>0</v>
      </c>
      <c r="BH173" s="183">
        <f>IF(N173="sníž. přenesená",J173,0)</f>
        <v>0</v>
      </c>
      <c r="BI173" s="183">
        <f>IF(N173="nulová",J173,0)</f>
        <v>0</v>
      </c>
      <c r="BJ173" s="15" t="s">
        <v>81</v>
      </c>
      <c r="BK173" s="183">
        <f>ROUND(I173*H173,2)</f>
        <v>0</v>
      </c>
      <c r="BL173" s="15" t="s">
        <v>201</v>
      </c>
      <c r="BM173" s="182" t="s">
        <v>578</v>
      </c>
    </row>
    <row r="174" s="2" customFormat="1">
      <c r="A174" s="34"/>
      <c r="B174" s="35"/>
      <c r="C174" s="34"/>
      <c r="D174" s="184" t="s">
        <v>159</v>
      </c>
      <c r="E174" s="34"/>
      <c r="F174" s="185" t="s">
        <v>577</v>
      </c>
      <c r="G174" s="34"/>
      <c r="H174" s="34"/>
      <c r="I174" s="186"/>
      <c r="J174" s="34"/>
      <c r="K174" s="34"/>
      <c r="L174" s="35"/>
      <c r="M174" s="187"/>
      <c r="N174" s="188"/>
      <c r="O174" s="73"/>
      <c r="P174" s="73"/>
      <c r="Q174" s="73"/>
      <c r="R174" s="73"/>
      <c r="S174" s="73"/>
      <c r="T174" s="74"/>
      <c r="U174" s="34"/>
      <c r="V174" s="34"/>
      <c r="W174" s="34"/>
      <c r="X174" s="34"/>
      <c r="Y174" s="34"/>
      <c r="Z174" s="34"/>
      <c r="AA174" s="34"/>
      <c r="AB174" s="34"/>
      <c r="AC174" s="34"/>
      <c r="AD174" s="34"/>
      <c r="AE174" s="34"/>
      <c r="AT174" s="15" t="s">
        <v>159</v>
      </c>
      <c r="AU174" s="15" t="s">
        <v>156</v>
      </c>
    </row>
    <row r="175" s="2" customFormat="1" ht="37.8" customHeight="1">
      <c r="A175" s="34"/>
      <c r="B175" s="168"/>
      <c r="C175" s="169" t="s">
        <v>579</v>
      </c>
      <c r="D175" s="169" t="s">
        <v>151</v>
      </c>
      <c r="E175" s="170" t="s">
        <v>580</v>
      </c>
      <c r="F175" s="171" t="s">
        <v>581</v>
      </c>
      <c r="G175" s="172" t="s">
        <v>206</v>
      </c>
      <c r="H175" s="173">
        <v>1</v>
      </c>
      <c r="I175" s="174"/>
      <c r="J175" s="175">
        <f>ROUND(I175*H175,2)</f>
        <v>0</v>
      </c>
      <c r="K175" s="176"/>
      <c r="L175" s="177"/>
      <c r="M175" s="178" t="s">
        <v>1</v>
      </c>
      <c r="N175" s="179" t="s">
        <v>38</v>
      </c>
      <c r="O175" s="73"/>
      <c r="P175" s="180">
        <f>O175*H175</f>
        <v>0</v>
      </c>
      <c r="Q175" s="180">
        <v>0</v>
      </c>
      <c r="R175" s="180">
        <f>Q175*H175</f>
        <v>0</v>
      </c>
      <c r="S175" s="180">
        <v>0</v>
      </c>
      <c r="T175" s="181">
        <f>S175*H175</f>
        <v>0</v>
      </c>
      <c r="U175" s="34"/>
      <c r="V175" s="34"/>
      <c r="W175" s="34"/>
      <c r="X175" s="34"/>
      <c r="Y175" s="34"/>
      <c r="Z175" s="34"/>
      <c r="AA175" s="34"/>
      <c r="AB175" s="34"/>
      <c r="AC175" s="34"/>
      <c r="AD175" s="34"/>
      <c r="AE175" s="34"/>
      <c r="AR175" s="182" t="s">
        <v>200</v>
      </c>
      <c r="AT175" s="182" t="s">
        <v>151</v>
      </c>
      <c r="AU175" s="182" t="s">
        <v>156</v>
      </c>
      <c r="AY175" s="15" t="s">
        <v>146</v>
      </c>
      <c r="BE175" s="183">
        <f>IF(N175="základní",J175,0)</f>
        <v>0</v>
      </c>
      <c r="BF175" s="183">
        <f>IF(N175="snížená",J175,0)</f>
        <v>0</v>
      </c>
      <c r="BG175" s="183">
        <f>IF(N175="zákl. přenesená",J175,0)</f>
        <v>0</v>
      </c>
      <c r="BH175" s="183">
        <f>IF(N175="sníž. přenesená",J175,0)</f>
        <v>0</v>
      </c>
      <c r="BI175" s="183">
        <f>IF(N175="nulová",J175,0)</f>
        <v>0</v>
      </c>
      <c r="BJ175" s="15" t="s">
        <v>81</v>
      </c>
      <c r="BK175" s="183">
        <f>ROUND(I175*H175,2)</f>
        <v>0</v>
      </c>
      <c r="BL175" s="15" t="s">
        <v>201</v>
      </c>
      <c r="BM175" s="182" t="s">
        <v>582</v>
      </c>
    </row>
    <row r="176" s="2" customFormat="1">
      <c r="A176" s="34"/>
      <c r="B176" s="35"/>
      <c r="C176" s="34"/>
      <c r="D176" s="184" t="s">
        <v>159</v>
      </c>
      <c r="E176" s="34"/>
      <c r="F176" s="185" t="s">
        <v>581</v>
      </c>
      <c r="G176" s="34"/>
      <c r="H176" s="34"/>
      <c r="I176" s="186"/>
      <c r="J176" s="34"/>
      <c r="K176" s="34"/>
      <c r="L176" s="35"/>
      <c r="M176" s="187"/>
      <c r="N176" s="188"/>
      <c r="O176" s="73"/>
      <c r="P176" s="73"/>
      <c r="Q176" s="73"/>
      <c r="R176" s="73"/>
      <c r="S176" s="73"/>
      <c r="T176" s="74"/>
      <c r="U176" s="34"/>
      <c r="V176" s="34"/>
      <c r="W176" s="34"/>
      <c r="X176" s="34"/>
      <c r="Y176" s="34"/>
      <c r="Z176" s="34"/>
      <c r="AA176" s="34"/>
      <c r="AB176" s="34"/>
      <c r="AC176" s="34"/>
      <c r="AD176" s="34"/>
      <c r="AE176" s="34"/>
      <c r="AT176" s="15" t="s">
        <v>159</v>
      </c>
      <c r="AU176" s="15" t="s">
        <v>156</v>
      </c>
    </row>
    <row r="177" s="2" customFormat="1" ht="37.8" customHeight="1">
      <c r="A177" s="34"/>
      <c r="B177" s="168"/>
      <c r="C177" s="169" t="s">
        <v>583</v>
      </c>
      <c r="D177" s="169" t="s">
        <v>151</v>
      </c>
      <c r="E177" s="170" t="s">
        <v>584</v>
      </c>
      <c r="F177" s="171" t="s">
        <v>585</v>
      </c>
      <c r="G177" s="172" t="s">
        <v>206</v>
      </c>
      <c r="H177" s="173">
        <v>2</v>
      </c>
      <c r="I177" s="174"/>
      <c r="J177" s="175">
        <f>ROUND(I177*H177,2)</f>
        <v>0</v>
      </c>
      <c r="K177" s="176"/>
      <c r="L177" s="177"/>
      <c r="M177" s="178" t="s">
        <v>1</v>
      </c>
      <c r="N177" s="179" t="s">
        <v>38</v>
      </c>
      <c r="O177" s="73"/>
      <c r="P177" s="180">
        <f>O177*H177</f>
        <v>0</v>
      </c>
      <c r="Q177" s="180">
        <v>0</v>
      </c>
      <c r="R177" s="180">
        <f>Q177*H177</f>
        <v>0</v>
      </c>
      <c r="S177" s="180">
        <v>0</v>
      </c>
      <c r="T177" s="181">
        <f>S177*H177</f>
        <v>0</v>
      </c>
      <c r="U177" s="34"/>
      <c r="V177" s="34"/>
      <c r="W177" s="34"/>
      <c r="X177" s="34"/>
      <c r="Y177" s="34"/>
      <c r="Z177" s="34"/>
      <c r="AA177" s="34"/>
      <c r="AB177" s="34"/>
      <c r="AC177" s="34"/>
      <c r="AD177" s="34"/>
      <c r="AE177" s="34"/>
      <c r="AR177" s="182" t="s">
        <v>200</v>
      </c>
      <c r="AT177" s="182" t="s">
        <v>151</v>
      </c>
      <c r="AU177" s="182" t="s">
        <v>156</v>
      </c>
      <c r="AY177" s="15" t="s">
        <v>146</v>
      </c>
      <c r="BE177" s="183">
        <f>IF(N177="základní",J177,0)</f>
        <v>0</v>
      </c>
      <c r="BF177" s="183">
        <f>IF(N177="snížená",J177,0)</f>
        <v>0</v>
      </c>
      <c r="BG177" s="183">
        <f>IF(N177="zákl. přenesená",J177,0)</f>
        <v>0</v>
      </c>
      <c r="BH177" s="183">
        <f>IF(N177="sníž. přenesená",J177,0)</f>
        <v>0</v>
      </c>
      <c r="BI177" s="183">
        <f>IF(N177="nulová",J177,0)</f>
        <v>0</v>
      </c>
      <c r="BJ177" s="15" t="s">
        <v>81</v>
      </c>
      <c r="BK177" s="183">
        <f>ROUND(I177*H177,2)</f>
        <v>0</v>
      </c>
      <c r="BL177" s="15" t="s">
        <v>201</v>
      </c>
      <c r="BM177" s="182" t="s">
        <v>586</v>
      </c>
    </row>
    <row r="178" s="2" customFormat="1">
      <c r="A178" s="34"/>
      <c r="B178" s="35"/>
      <c r="C178" s="34"/>
      <c r="D178" s="184" t="s">
        <v>159</v>
      </c>
      <c r="E178" s="34"/>
      <c r="F178" s="185" t="s">
        <v>585</v>
      </c>
      <c r="G178" s="34"/>
      <c r="H178" s="34"/>
      <c r="I178" s="186"/>
      <c r="J178" s="34"/>
      <c r="K178" s="34"/>
      <c r="L178" s="35"/>
      <c r="M178" s="187"/>
      <c r="N178" s="188"/>
      <c r="O178" s="73"/>
      <c r="P178" s="73"/>
      <c r="Q178" s="73"/>
      <c r="R178" s="73"/>
      <c r="S178" s="73"/>
      <c r="T178" s="74"/>
      <c r="U178" s="34"/>
      <c r="V178" s="34"/>
      <c r="W178" s="34"/>
      <c r="X178" s="34"/>
      <c r="Y178" s="34"/>
      <c r="Z178" s="34"/>
      <c r="AA178" s="34"/>
      <c r="AB178" s="34"/>
      <c r="AC178" s="34"/>
      <c r="AD178" s="34"/>
      <c r="AE178" s="34"/>
      <c r="AT178" s="15" t="s">
        <v>159</v>
      </c>
      <c r="AU178" s="15" t="s">
        <v>156</v>
      </c>
    </row>
    <row r="179" s="12" customFormat="1" ht="20.88" customHeight="1">
      <c r="A179" s="12"/>
      <c r="B179" s="155"/>
      <c r="C179" s="12"/>
      <c r="D179" s="156" t="s">
        <v>72</v>
      </c>
      <c r="E179" s="166" t="s">
        <v>314</v>
      </c>
      <c r="F179" s="166" t="s">
        <v>315</v>
      </c>
      <c r="G179" s="12"/>
      <c r="H179" s="12"/>
      <c r="I179" s="158"/>
      <c r="J179" s="167">
        <f>BK179</f>
        <v>0</v>
      </c>
      <c r="K179" s="12"/>
      <c r="L179" s="155"/>
      <c r="M179" s="160"/>
      <c r="N179" s="161"/>
      <c r="O179" s="161"/>
      <c r="P179" s="162">
        <f>SUM(P180:P239)</f>
        <v>0</v>
      </c>
      <c r="Q179" s="161"/>
      <c r="R179" s="162">
        <f>SUM(R180:R239)</f>
        <v>0</v>
      </c>
      <c r="S179" s="161"/>
      <c r="T179" s="163">
        <f>SUM(T180:T239)</f>
        <v>0</v>
      </c>
      <c r="U179" s="12"/>
      <c r="V179" s="12"/>
      <c r="W179" s="12"/>
      <c r="X179" s="12"/>
      <c r="Y179" s="12"/>
      <c r="Z179" s="12"/>
      <c r="AA179" s="12"/>
      <c r="AB179" s="12"/>
      <c r="AC179" s="12"/>
      <c r="AD179" s="12"/>
      <c r="AE179" s="12"/>
      <c r="AR179" s="156" t="s">
        <v>156</v>
      </c>
      <c r="AT179" s="164" t="s">
        <v>72</v>
      </c>
      <c r="AU179" s="164" t="s">
        <v>83</v>
      </c>
      <c r="AY179" s="156" t="s">
        <v>146</v>
      </c>
      <c r="BK179" s="165">
        <f>SUM(BK180:BK239)</f>
        <v>0</v>
      </c>
    </row>
    <row r="180" s="2" customFormat="1" ht="16.5" customHeight="1">
      <c r="A180" s="34"/>
      <c r="B180" s="168"/>
      <c r="C180" s="169" t="s">
        <v>587</v>
      </c>
      <c r="D180" s="169" t="s">
        <v>151</v>
      </c>
      <c r="E180" s="170" t="s">
        <v>588</v>
      </c>
      <c r="F180" s="171" t="s">
        <v>589</v>
      </c>
      <c r="G180" s="172" t="s">
        <v>199</v>
      </c>
      <c r="H180" s="173">
        <v>210</v>
      </c>
      <c r="I180" s="174"/>
      <c r="J180" s="175">
        <f>ROUND(I180*H180,2)</f>
        <v>0</v>
      </c>
      <c r="K180" s="176"/>
      <c r="L180" s="177"/>
      <c r="M180" s="178" t="s">
        <v>1</v>
      </c>
      <c r="N180" s="179" t="s">
        <v>38</v>
      </c>
      <c r="O180" s="73"/>
      <c r="P180" s="180">
        <f>O180*H180</f>
        <v>0</v>
      </c>
      <c r="Q180" s="180">
        <v>0</v>
      </c>
      <c r="R180" s="180">
        <f>Q180*H180</f>
        <v>0</v>
      </c>
      <c r="S180" s="180">
        <v>0</v>
      </c>
      <c r="T180" s="181">
        <f>S180*H180</f>
        <v>0</v>
      </c>
      <c r="U180" s="34"/>
      <c r="V180" s="34"/>
      <c r="W180" s="34"/>
      <c r="X180" s="34"/>
      <c r="Y180" s="34"/>
      <c r="Z180" s="34"/>
      <c r="AA180" s="34"/>
      <c r="AB180" s="34"/>
      <c r="AC180" s="34"/>
      <c r="AD180" s="34"/>
      <c r="AE180" s="34"/>
      <c r="AR180" s="182" t="s">
        <v>200</v>
      </c>
      <c r="AT180" s="182" t="s">
        <v>151</v>
      </c>
      <c r="AU180" s="182" t="s">
        <v>156</v>
      </c>
      <c r="AY180" s="15" t="s">
        <v>146</v>
      </c>
      <c r="BE180" s="183">
        <f>IF(N180="základní",J180,0)</f>
        <v>0</v>
      </c>
      <c r="BF180" s="183">
        <f>IF(N180="snížená",J180,0)</f>
        <v>0</v>
      </c>
      <c r="BG180" s="183">
        <f>IF(N180="zákl. přenesená",J180,0)</f>
        <v>0</v>
      </c>
      <c r="BH180" s="183">
        <f>IF(N180="sníž. přenesená",J180,0)</f>
        <v>0</v>
      </c>
      <c r="BI180" s="183">
        <f>IF(N180="nulová",J180,0)</f>
        <v>0</v>
      </c>
      <c r="BJ180" s="15" t="s">
        <v>81</v>
      </c>
      <c r="BK180" s="183">
        <f>ROUND(I180*H180,2)</f>
        <v>0</v>
      </c>
      <c r="BL180" s="15" t="s">
        <v>201</v>
      </c>
      <c r="BM180" s="182" t="s">
        <v>590</v>
      </c>
    </row>
    <row r="181" s="2" customFormat="1">
      <c r="A181" s="34"/>
      <c r="B181" s="35"/>
      <c r="C181" s="34"/>
      <c r="D181" s="184" t="s">
        <v>159</v>
      </c>
      <c r="E181" s="34"/>
      <c r="F181" s="185" t="s">
        <v>589</v>
      </c>
      <c r="G181" s="34"/>
      <c r="H181" s="34"/>
      <c r="I181" s="186"/>
      <c r="J181" s="34"/>
      <c r="K181" s="34"/>
      <c r="L181" s="35"/>
      <c r="M181" s="187"/>
      <c r="N181" s="188"/>
      <c r="O181" s="73"/>
      <c r="P181" s="73"/>
      <c r="Q181" s="73"/>
      <c r="R181" s="73"/>
      <c r="S181" s="73"/>
      <c r="T181" s="74"/>
      <c r="U181" s="34"/>
      <c r="V181" s="34"/>
      <c r="W181" s="34"/>
      <c r="X181" s="34"/>
      <c r="Y181" s="34"/>
      <c r="Z181" s="34"/>
      <c r="AA181" s="34"/>
      <c r="AB181" s="34"/>
      <c r="AC181" s="34"/>
      <c r="AD181" s="34"/>
      <c r="AE181" s="34"/>
      <c r="AT181" s="15" t="s">
        <v>159</v>
      </c>
      <c r="AU181" s="15" t="s">
        <v>156</v>
      </c>
    </row>
    <row r="182" s="2" customFormat="1" ht="16.5" customHeight="1">
      <c r="A182" s="34"/>
      <c r="B182" s="168"/>
      <c r="C182" s="169" t="s">
        <v>591</v>
      </c>
      <c r="D182" s="169" t="s">
        <v>151</v>
      </c>
      <c r="E182" s="170" t="s">
        <v>592</v>
      </c>
      <c r="F182" s="171" t="s">
        <v>593</v>
      </c>
      <c r="G182" s="172" t="s">
        <v>199</v>
      </c>
      <c r="H182" s="173">
        <v>882</v>
      </c>
      <c r="I182" s="174"/>
      <c r="J182" s="175">
        <f>ROUND(I182*H182,2)</f>
        <v>0</v>
      </c>
      <c r="K182" s="176"/>
      <c r="L182" s="177"/>
      <c r="M182" s="178" t="s">
        <v>1</v>
      </c>
      <c r="N182" s="179" t="s">
        <v>38</v>
      </c>
      <c r="O182" s="73"/>
      <c r="P182" s="180">
        <f>O182*H182</f>
        <v>0</v>
      </c>
      <c r="Q182" s="180">
        <v>0</v>
      </c>
      <c r="R182" s="180">
        <f>Q182*H182</f>
        <v>0</v>
      </c>
      <c r="S182" s="180">
        <v>0</v>
      </c>
      <c r="T182" s="181">
        <f>S182*H182</f>
        <v>0</v>
      </c>
      <c r="U182" s="34"/>
      <c r="V182" s="34"/>
      <c r="W182" s="34"/>
      <c r="X182" s="34"/>
      <c r="Y182" s="34"/>
      <c r="Z182" s="34"/>
      <c r="AA182" s="34"/>
      <c r="AB182" s="34"/>
      <c r="AC182" s="34"/>
      <c r="AD182" s="34"/>
      <c r="AE182" s="34"/>
      <c r="AR182" s="182" t="s">
        <v>200</v>
      </c>
      <c r="AT182" s="182" t="s">
        <v>151</v>
      </c>
      <c r="AU182" s="182" t="s">
        <v>156</v>
      </c>
      <c r="AY182" s="15" t="s">
        <v>146</v>
      </c>
      <c r="BE182" s="183">
        <f>IF(N182="základní",J182,0)</f>
        <v>0</v>
      </c>
      <c r="BF182" s="183">
        <f>IF(N182="snížená",J182,0)</f>
        <v>0</v>
      </c>
      <c r="BG182" s="183">
        <f>IF(N182="zákl. přenesená",J182,0)</f>
        <v>0</v>
      </c>
      <c r="BH182" s="183">
        <f>IF(N182="sníž. přenesená",J182,0)</f>
        <v>0</v>
      </c>
      <c r="BI182" s="183">
        <f>IF(N182="nulová",J182,0)</f>
        <v>0</v>
      </c>
      <c r="BJ182" s="15" t="s">
        <v>81</v>
      </c>
      <c r="BK182" s="183">
        <f>ROUND(I182*H182,2)</f>
        <v>0</v>
      </c>
      <c r="BL182" s="15" t="s">
        <v>201</v>
      </c>
      <c r="BM182" s="182" t="s">
        <v>594</v>
      </c>
    </row>
    <row r="183" s="2" customFormat="1">
      <c r="A183" s="34"/>
      <c r="B183" s="35"/>
      <c r="C183" s="34"/>
      <c r="D183" s="184" t="s">
        <v>159</v>
      </c>
      <c r="E183" s="34"/>
      <c r="F183" s="185" t="s">
        <v>593</v>
      </c>
      <c r="G183" s="34"/>
      <c r="H183" s="34"/>
      <c r="I183" s="186"/>
      <c r="J183" s="34"/>
      <c r="K183" s="34"/>
      <c r="L183" s="35"/>
      <c r="M183" s="187"/>
      <c r="N183" s="188"/>
      <c r="O183" s="73"/>
      <c r="P183" s="73"/>
      <c r="Q183" s="73"/>
      <c r="R183" s="73"/>
      <c r="S183" s="73"/>
      <c r="T183" s="74"/>
      <c r="U183" s="34"/>
      <c r="V183" s="34"/>
      <c r="W183" s="34"/>
      <c r="X183" s="34"/>
      <c r="Y183" s="34"/>
      <c r="Z183" s="34"/>
      <c r="AA183" s="34"/>
      <c r="AB183" s="34"/>
      <c r="AC183" s="34"/>
      <c r="AD183" s="34"/>
      <c r="AE183" s="34"/>
      <c r="AT183" s="15" t="s">
        <v>159</v>
      </c>
      <c r="AU183" s="15" t="s">
        <v>156</v>
      </c>
    </row>
    <row r="184" s="2" customFormat="1" ht="16.5" customHeight="1">
      <c r="A184" s="34"/>
      <c r="B184" s="168"/>
      <c r="C184" s="169" t="s">
        <v>595</v>
      </c>
      <c r="D184" s="169" t="s">
        <v>151</v>
      </c>
      <c r="E184" s="170" t="s">
        <v>596</v>
      </c>
      <c r="F184" s="171" t="s">
        <v>597</v>
      </c>
      <c r="G184" s="172" t="s">
        <v>199</v>
      </c>
      <c r="H184" s="173">
        <v>931</v>
      </c>
      <c r="I184" s="174"/>
      <c r="J184" s="175">
        <f>ROUND(I184*H184,2)</f>
        <v>0</v>
      </c>
      <c r="K184" s="176"/>
      <c r="L184" s="177"/>
      <c r="M184" s="178" t="s">
        <v>1</v>
      </c>
      <c r="N184" s="179" t="s">
        <v>38</v>
      </c>
      <c r="O184" s="73"/>
      <c r="P184" s="180">
        <f>O184*H184</f>
        <v>0</v>
      </c>
      <c r="Q184" s="180">
        <v>0</v>
      </c>
      <c r="R184" s="180">
        <f>Q184*H184</f>
        <v>0</v>
      </c>
      <c r="S184" s="180">
        <v>0</v>
      </c>
      <c r="T184" s="181">
        <f>S184*H184</f>
        <v>0</v>
      </c>
      <c r="U184" s="34"/>
      <c r="V184" s="34"/>
      <c r="W184" s="34"/>
      <c r="X184" s="34"/>
      <c r="Y184" s="34"/>
      <c r="Z184" s="34"/>
      <c r="AA184" s="34"/>
      <c r="AB184" s="34"/>
      <c r="AC184" s="34"/>
      <c r="AD184" s="34"/>
      <c r="AE184" s="34"/>
      <c r="AR184" s="182" t="s">
        <v>200</v>
      </c>
      <c r="AT184" s="182" t="s">
        <v>151</v>
      </c>
      <c r="AU184" s="182" t="s">
        <v>156</v>
      </c>
      <c r="AY184" s="15" t="s">
        <v>146</v>
      </c>
      <c r="BE184" s="183">
        <f>IF(N184="základní",J184,0)</f>
        <v>0</v>
      </c>
      <c r="BF184" s="183">
        <f>IF(N184="snížená",J184,0)</f>
        <v>0</v>
      </c>
      <c r="BG184" s="183">
        <f>IF(N184="zákl. přenesená",J184,0)</f>
        <v>0</v>
      </c>
      <c r="BH184" s="183">
        <f>IF(N184="sníž. přenesená",J184,0)</f>
        <v>0</v>
      </c>
      <c r="BI184" s="183">
        <f>IF(N184="nulová",J184,0)</f>
        <v>0</v>
      </c>
      <c r="BJ184" s="15" t="s">
        <v>81</v>
      </c>
      <c r="BK184" s="183">
        <f>ROUND(I184*H184,2)</f>
        <v>0</v>
      </c>
      <c r="BL184" s="15" t="s">
        <v>201</v>
      </c>
      <c r="BM184" s="182" t="s">
        <v>598</v>
      </c>
    </row>
    <row r="185" s="2" customFormat="1">
      <c r="A185" s="34"/>
      <c r="B185" s="35"/>
      <c r="C185" s="34"/>
      <c r="D185" s="184" t="s">
        <v>159</v>
      </c>
      <c r="E185" s="34"/>
      <c r="F185" s="185" t="s">
        <v>597</v>
      </c>
      <c r="G185" s="34"/>
      <c r="H185" s="34"/>
      <c r="I185" s="186"/>
      <c r="J185" s="34"/>
      <c r="K185" s="34"/>
      <c r="L185" s="35"/>
      <c r="M185" s="187"/>
      <c r="N185" s="188"/>
      <c r="O185" s="73"/>
      <c r="P185" s="73"/>
      <c r="Q185" s="73"/>
      <c r="R185" s="73"/>
      <c r="S185" s="73"/>
      <c r="T185" s="74"/>
      <c r="U185" s="34"/>
      <c r="V185" s="34"/>
      <c r="W185" s="34"/>
      <c r="X185" s="34"/>
      <c r="Y185" s="34"/>
      <c r="Z185" s="34"/>
      <c r="AA185" s="34"/>
      <c r="AB185" s="34"/>
      <c r="AC185" s="34"/>
      <c r="AD185" s="34"/>
      <c r="AE185" s="34"/>
      <c r="AT185" s="15" t="s">
        <v>159</v>
      </c>
      <c r="AU185" s="15" t="s">
        <v>156</v>
      </c>
    </row>
    <row r="186" s="2" customFormat="1" ht="16.5" customHeight="1">
      <c r="A186" s="34"/>
      <c r="B186" s="168"/>
      <c r="C186" s="169" t="s">
        <v>599</v>
      </c>
      <c r="D186" s="169" t="s">
        <v>151</v>
      </c>
      <c r="E186" s="170" t="s">
        <v>600</v>
      </c>
      <c r="F186" s="171" t="s">
        <v>601</v>
      </c>
      <c r="G186" s="172" t="s">
        <v>199</v>
      </c>
      <c r="H186" s="173">
        <v>290</v>
      </c>
      <c r="I186" s="174"/>
      <c r="J186" s="175">
        <f>ROUND(I186*H186,2)</f>
        <v>0</v>
      </c>
      <c r="K186" s="176"/>
      <c r="L186" s="177"/>
      <c r="M186" s="178" t="s">
        <v>1</v>
      </c>
      <c r="N186" s="179" t="s">
        <v>38</v>
      </c>
      <c r="O186" s="73"/>
      <c r="P186" s="180">
        <f>O186*H186</f>
        <v>0</v>
      </c>
      <c r="Q186" s="180">
        <v>0</v>
      </c>
      <c r="R186" s="180">
        <f>Q186*H186</f>
        <v>0</v>
      </c>
      <c r="S186" s="180">
        <v>0</v>
      </c>
      <c r="T186" s="181">
        <f>S186*H186</f>
        <v>0</v>
      </c>
      <c r="U186" s="34"/>
      <c r="V186" s="34"/>
      <c r="W186" s="34"/>
      <c r="X186" s="34"/>
      <c r="Y186" s="34"/>
      <c r="Z186" s="34"/>
      <c r="AA186" s="34"/>
      <c r="AB186" s="34"/>
      <c r="AC186" s="34"/>
      <c r="AD186" s="34"/>
      <c r="AE186" s="34"/>
      <c r="AR186" s="182" t="s">
        <v>200</v>
      </c>
      <c r="AT186" s="182" t="s">
        <v>151</v>
      </c>
      <c r="AU186" s="182" t="s">
        <v>156</v>
      </c>
      <c r="AY186" s="15" t="s">
        <v>146</v>
      </c>
      <c r="BE186" s="183">
        <f>IF(N186="základní",J186,0)</f>
        <v>0</v>
      </c>
      <c r="BF186" s="183">
        <f>IF(N186="snížená",J186,0)</f>
        <v>0</v>
      </c>
      <c r="BG186" s="183">
        <f>IF(N186="zákl. přenesená",J186,0)</f>
        <v>0</v>
      </c>
      <c r="BH186" s="183">
        <f>IF(N186="sníž. přenesená",J186,0)</f>
        <v>0</v>
      </c>
      <c r="BI186" s="183">
        <f>IF(N186="nulová",J186,0)</f>
        <v>0</v>
      </c>
      <c r="BJ186" s="15" t="s">
        <v>81</v>
      </c>
      <c r="BK186" s="183">
        <f>ROUND(I186*H186,2)</f>
        <v>0</v>
      </c>
      <c r="BL186" s="15" t="s">
        <v>201</v>
      </c>
      <c r="BM186" s="182" t="s">
        <v>602</v>
      </c>
    </row>
    <row r="187" s="2" customFormat="1">
      <c r="A187" s="34"/>
      <c r="B187" s="35"/>
      <c r="C187" s="34"/>
      <c r="D187" s="184" t="s">
        <v>159</v>
      </c>
      <c r="E187" s="34"/>
      <c r="F187" s="185" t="s">
        <v>601</v>
      </c>
      <c r="G187" s="34"/>
      <c r="H187" s="34"/>
      <c r="I187" s="186"/>
      <c r="J187" s="34"/>
      <c r="K187" s="34"/>
      <c r="L187" s="35"/>
      <c r="M187" s="187"/>
      <c r="N187" s="188"/>
      <c r="O187" s="73"/>
      <c r="P187" s="73"/>
      <c r="Q187" s="73"/>
      <c r="R187" s="73"/>
      <c r="S187" s="73"/>
      <c r="T187" s="74"/>
      <c r="U187" s="34"/>
      <c r="V187" s="34"/>
      <c r="W187" s="34"/>
      <c r="X187" s="34"/>
      <c r="Y187" s="34"/>
      <c r="Z187" s="34"/>
      <c r="AA187" s="34"/>
      <c r="AB187" s="34"/>
      <c r="AC187" s="34"/>
      <c r="AD187" s="34"/>
      <c r="AE187" s="34"/>
      <c r="AT187" s="15" t="s">
        <v>159</v>
      </c>
      <c r="AU187" s="15" t="s">
        <v>156</v>
      </c>
    </row>
    <row r="188" s="2" customFormat="1" ht="16.5" customHeight="1">
      <c r="A188" s="34"/>
      <c r="B188" s="168"/>
      <c r="C188" s="169" t="s">
        <v>196</v>
      </c>
      <c r="D188" s="169" t="s">
        <v>151</v>
      </c>
      <c r="E188" s="170" t="s">
        <v>603</v>
      </c>
      <c r="F188" s="171" t="s">
        <v>604</v>
      </c>
      <c r="G188" s="172" t="s">
        <v>199</v>
      </c>
      <c r="H188" s="173">
        <v>329</v>
      </c>
      <c r="I188" s="174"/>
      <c r="J188" s="175">
        <f>ROUND(I188*H188,2)</f>
        <v>0</v>
      </c>
      <c r="K188" s="176"/>
      <c r="L188" s="177"/>
      <c r="M188" s="178" t="s">
        <v>1</v>
      </c>
      <c r="N188" s="179" t="s">
        <v>38</v>
      </c>
      <c r="O188" s="73"/>
      <c r="P188" s="180">
        <f>O188*H188</f>
        <v>0</v>
      </c>
      <c r="Q188" s="180">
        <v>0</v>
      </c>
      <c r="R188" s="180">
        <f>Q188*H188</f>
        <v>0</v>
      </c>
      <c r="S188" s="180">
        <v>0</v>
      </c>
      <c r="T188" s="181">
        <f>S188*H188</f>
        <v>0</v>
      </c>
      <c r="U188" s="34"/>
      <c r="V188" s="34"/>
      <c r="W188" s="34"/>
      <c r="X188" s="34"/>
      <c r="Y188" s="34"/>
      <c r="Z188" s="34"/>
      <c r="AA188" s="34"/>
      <c r="AB188" s="34"/>
      <c r="AC188" s="34"/>
      <c r="AD188" s="34"/>
      <c r="AE188" s="34"/>
      <c r="AR188" s="182" t="s">
        <v>200</v>
      </c>
      <c r="AT188" s="182" t="s">
        <v>151</v>
      </c>
      <c r="AU188" s="182" t="s">
        <v>156</v>
      </c>
      <c r="AY188" s="15" t="s">
        <v>146</v>
      </c>
      <c r="BE188" s="183">
        <f>IF(N188="základní",J188,0)</f>
        <v>0</v>
      </c>
      <c r="BF188" s="183">
        <f>IF(N188="snížená",J188,0)</f>
        <v>0</v>
      </c>
      <c r="BG188" s="183">
        <f>IF(N188="zákl. přenesená",J188,0)</f>
        <v>0</v>
      </c>
      <c r="BH188" s="183">
        <f>IF(N188="sníž. přenesená",J188,0)</f>
        <v>0</v>
      </c>
      <c r="BI188" s="183">
        <f>IF(N188="nulová",J188,0)</f>
        <v>0</v>
      </c>
      <c r="BJ188" s="15" t="s">
        <v>81</v>
      </c>
      <c r="BK188" s="183">
        <f>ROUND(I188*H188,2)</f>
        <v>0</v>
      </c>
      <c r="BL188" s="15" t="s">
        <v>201</v>
      </c>
      <c r="BM188" s="182" t="s">
        <v>605</v>
      </c>
    </row>
    <row r="189" s="2" customFormat="1">
      <c r="A189" s="34"/>
      <c r="B189" s="35"/>
      <c r="C189" s="34"/>
      <c r="D189" s="184" t="s">
        <v>159</v>
      </c>
      <c r="E189" s="34"/>
      <c r="F189" s="185" t="s">
        <v>604</v>
      </c>
      <c r="G189" s="34"/>
      <c r="H189" s="34"/>
      <c r="I189" s="186"/>
      <c r="J189" s="34"/>
      <c r="K189" s="34"/>
      <c r="L189" s="35"/>
      <c r="M189" s="187"/>
      <c r="N189" s="188"/>
      <c r="O189" s="73"/>
      <c r="P189" s="73"/>
      <c r="Q189" s="73"/>
      <c r="R189" s="73"/>
      <c r="S189" s="73"/>
      <c r="T189" s="74"/>
      <c r="U189" s="34"/>
      <c r="V189" s="34"/>
      <c r="W189" s="34"/>
      <c r="X189" s="34"/>
      <c r="Y189" s="34"/>
      <c r="Z189" s="34"/>
      <c r="AA189" s="34"/>
      <c r="AB189" s="34"/>
      <c r="AC189" s="34"/>
      <c r="AD189" s="34"/>
      <c r="AE189" s="34"/>
      <c r="AT189" s="15" t="s">
        <v>159</v>
      </c>
      <c r="AU189" s="15" t="s">
        <v>156</v>
      </c>
    </row>
    <row r="190" s="2" customFormat="1" ht="16.5" customHeight="1">
      <c r="A190" s="34"/>
      <c r="B190" s="168"/>
      <c r="C190" s="169" t="s">
        <v>203</v>
      </c>
      <c r="D190" s="169" t="s">
        <v>151</v>
      </c>
      <c r="E190" s="170" t="s">
        <v>606</v>
      </c>
      <c r="F190" s="171" t="s">
        <v>607</v>
      </c>
      <c r="G190" s="172" t="s">
        <v>199</v>
      </c>
      <c r="H190" s="173">
        <v>309</v>
      </c>
      <c r="I190" s="174"/>
      <c r="J190" s="175">
        <f>ROUND(I190*H190,2)</f>
        <v>0</v>
      </c>
      <c r="K190" s="176"/>
      <c r="L190" s="177"/>
      <c r="M190" s="178" t="s">
        <v>1</v>
      </c>
      <c r="N190" s="179" t="s">
        <v>38</v>
      </c>
      <c r="O190" s="73"/>
      <c r="P190" s="180">
        <f>O190*H190</f>
        <v>0</v>
      </c>
      <c r="Q190" s="180">
        <v>0</v>
      </c>
      <c r="R190" s="180">
        <f>Q190*H190</f>
        <v>0</v>
      </c>
      <c r="S190" s="180">
        <v>0</v>
      </c>
      <c r="T190" s="181">
        <f>S190*H190</f>
        <v>0</v>
      </c>
      <c r="U190" s="34"/>
      <c r="V190" s="34"/>
      <c r="W190" s="34"/>
      <c r="X190" s="34"/>
      <c r="Y190" s="34"/>
      <c r="Z190" s="34"/>
      <c r="AA190" s="34"/>
      <c r="AB190" s="34"/>
      <c r="AC190" s="34"/>
      <c r="AD190" s="34"/>
      <c r="AE190" s="34"/>
      <c r="AR190" s="182" t="s">
        <v>200</v>
      </c>
      <c r="AT190" s="182" t="s">
        <v>151</v>
      </c>
      <c r="AU190" s="182" t="s">
        <v>156</v>
      </c>
      <c r="AY190" s="15" t="s">
        <v>146</v>
      </c>
      <c r="BE190" s="183">
        <f>IF(N190="základní",J190,0)</f>
        <v>0</v>
      </c>
      <c r="BF190" s="183">
        <f>IF(N190="snížená",J190,0)</f>
        <v>0</v>
      </c>
      <c r="BG190" s="183">
        <f>IF(N190="zákl. přenesená",J190,0)</f>
        <v>0</v>
      </c>
      <c r="BH190" s="183">
        <f>IF(N190="sníž. přenesená",J190,0)</f>
        <v>0</v>
      </c>
      <c r="BI190" s="183">
        <f>IF(N190="nulová",J190,0)</f>
        <v>0</v>
      </c>
      <c r="BJ190" s="15" t="s">
        <v>81</v>
      </c>
      <c r="BK190" s="183">
        <f>ROUND(I190*H190,2)</f>
        <v>0</v>
      </c>
      <c r="BL190" s="15" t="s">
        <v>201</v>
      </c>
      <c r="BM190" s="182" t="s">
        <v>608</v>
      </c>
    </row>
    <row r="191" s="2" customFormat="1">
      <c r="A191" s="34"/>
      <c r="B191" s="35"/>
      <c r="C191" s="34"/>
      <c r="D191" s="184" t="s">
        <v>159</v>
      </c>
      <c r="E191" s="34"/>
      <c r="F191" s="185" t="s">
        <v>607</v>
      </c>
      <c r="G191" s="34"/>
      <c r="H191" s="34"/>
      <c r="I191" s="186"/>
      <c r="J191" s="34"/>
      <c r="K191" s="34"/>
      <c r="L191" s="35"/>
      <c r="M191" s="187"/>
      <c r="N191" s="188"/>
      <c r="O191" s="73"/>
      <c r="P191" s="73"/>
      <c r="Q191" s="73"/>
      <c r="R191" s="73"/>
      <c r="S191" s="73"/>
      <c r="T191" s="74"/>
      <c r="U191" s="34"/>
      <c r="V191" s="34"/>
      <c r="W191" s="34"/>
      <c r="X191" s="34"/>
      <c r="Y191" s="34"/>
      <c r="Z191" s="34"/>
      <c r="AA191" s="34"/>
      <c r="AB191" s="34"/>
      <c r="AC191" s="34"/>
      <c r="AD191" s="34"/>
      <c r="AE191" s="34"/>
      <c r="AT191" s="15" t="s">
        <v>159</v>
      </c>
      <c r="AU191" s="15" t="s">
        <v>156</v>
      </c>
    </row>
    <row r="192" s="2" customFormat="1" ht="16.5" customHeight="1">
      <c r="A192" s="34"/>
      <c r="B192" s="168"/>
      <c r="C192" s="169" t="s">
        <v>208</v>
      </c>
      <c r="D192" s="169" t="s">
        <v>151</v>
      </c>
      <c r="E192" s="170" t="s">
        <v>609</v>
      </c>
      <c r="F192" s="171" t="s">
        <v>610</v>
      </c>
      <c r="G192" s="172" t="s">
        <v>199</v>
      </c>
      <c r="H192" s="173">
        <v>143</v>
      </c>
      <c r="I192" s="174"/>
      <c r="J192" s="175">
        <f>ROUND(I192*H192,2)</f>
        <v>0</v>
      </c>
      <c r="K192" s="176"/>
      <c r="L192" s="177"/>
      <c r="M192" s="178" t="s">
        <v>1</v>
      </c>
      <c r="N192" s="179" t="s">
        <v>38</v>
      </c>
      <c r="O192" s="73"/>
      <c r="P192" s="180">
        <f>O192*H192</f>
        <v>0</v>
      </c>
      <c r="Q192" s="180">
        <v>0</v>
      </c>
      <c r="R192" s="180">
        <f>Q192*H192</f>
        <v>0</v>
      </c>
      <c r="S192" s="180">
        <v>0</v>
      </c>
      <c r="T192" s="181">
        <f>S192*H192</f>
        <v>0</v>
      </c>
      <c r="U192" s="34"/>
      <c r="V192" s="34"/>
      <c r="W192" s="34"/>
      <c r="X192" s="34"/>
      <c r="Y192" s="34"/>
      <c r="Z192" s="34"/>
      <c r="AA192" s="34"/>
      <c r="AB192" s="34"/>
      <c r="AC192" s="34"/>
      <c r="AD192" s="34"/>
      <c r="AE192" s="34"/>
      <c r="AR192" s="182" t="s">
        <v>200</v>
      </c>
      <c r="AT192" s="182" t="s">
        <v>151</v>
      </c>
      <c r="AU192" s="182" t="s">
        <v>156</v>
      </c>
      <c r="AY192" s="15" t="s">
        <v>146</v>
      </c>
      <c r="BE192" s="183">
        <f>IF(N192="základní",J192,0)</f>
        <v>0</v>
      </c>
      <c r="BF192" s="183">
        <f>IF(N192="snížená",J192,0)</f>
        <v>0</v>
      </c>
      <c r="BG192" s="183">
        <f>IF(N192="zákl. přenesená",J192,0)</f>
        <v>0</v>
      </c>
      <c r="BH192" s="183">
        <f>IF(N192="sníž. přenesená",J192,0)</f>
        <v>0</v>
      </c>
      <c r="BI192" s="183">
        <f>IF(N192="nulová",J192,0)</f>
        <v>0</v>
      </c>
      <c r="BJ192" s="15" t="s">
        <v>81</v>
      </c>
      <c r="BK192" s="183">
        <f>ROUND(I192*H192,2)</f>
        <v>0</v>
      </c>
      <c r="BL192" s="15" t="s">
        <v>201</v>
      </c>
      <c r="BM192" s="182" t="s">
        <v>611</v>
      </c>
    </row>
    <row r="193" s="2" customFormat="1">
      <c r="A193" s="34"/>
      <c r="B193" s="35"/>
      <c r="C193" s="34"/>
      <c r="D193" s="184" t="s">
        <v>159</v>
      </c>
      <c r="E193" s="34"/>
      <c r="F193" s="185" t="s">
        <v>610</v>
      </c>
      <c r="G193" s="34"/>
      <c r="H193" s="34"/>
      <c r="I193" s="186"/>
      <c r="J193" s="34"/>
      <c r="K193" s="34"/>
      <c r="L193" s="35"/>
      <c r="M193" s="187"/>
      <c r="N193" s="188"/>
      <c r="O193" s="73"/>
      <c r="P193" s="73"/>
      <c r="Q193" s="73"/>
      <c r="R193" s="73"/>
      <c r="S193" s="73"/>
      <c r="T193" s="74"/>
      <c r="U193" s="34"/>
      <c r="V193" s="34"/>
      <c r="W193" s="34"/>
      <c r="X193" s="34"/>
      <c r="Y193" s="34"/>
      <c r="Z193" s="34"/>
      <c r="AA193" s="34"/>
      <c r="AB193" s="34"/>
      <c r="AC193" s="34"/>
      <c r="AD193" s="34"/>
      <c r="AE193" s="34"/>
      <c r="AT193" s="15" t="s">
        <v>159</v>
      </c>
      <c r="AU193" s="15" t="s">
        <v>156</v>
      </c>
    </row>
    <row r="194" s="2" customFormat="1" ht="16.5" customHeight="1">
      <c r="A194" s="34"/>
      <c r="B194" s="168"/>
      <c r="C194" s="169" t="s">
        <v>212</v>
      </c>
      <c r="D194" s="169" t="s">
        <v>151</v>
      </c>
      <c r="E194" s="170" t="s">
        <v>612</v>
      </c>
      <c r="F194" s="171" t="s">
        <v>613</v>
      </c>
      <c r="G194" s="172" t="s">
        <v>199</v>
      </c>
      <c r="H194" s="173">
        <v>44</v>
      </c>
      <c r="I194" s="174"/>
      <c r="J194" s="175">
        <f>ROUND(I194*H194,2)</f>
        <v>0</v>
      </c>
      <c r="K194" s="176"/>
      <c r="L194" s="177"/>
      <c r="M194" s="178" t="s">
        <v>1</v>
      </c>
      <c r="N194" s="179" t="s">
        <v>38</v>
      </c>
      <c r="O194" s="73"/>
      <c r="P194" s="180">
        <f>O194*H194</f>
        <v>0</v>
      </c>
      <c r="Q194" s="180">
        <v>0</v>
      </c>
      <c r="R194" s="180">
        <f>Q194*H194</f>
        <v>0</v>
      </c>
      <c r="S194" s="180">
        <v>0</v>
      </c>
      <c r="T194" s="181">
        <f>S194*H194</f>
        <v>0</v>
      </c>
      <c r="U194" s="34"/>
      <c r="V194" s="34"/>
      <c r="W194" s="34"/>
      <c r="X194" s="34"/>
      <c r="Y194" s="34"/>
      <c r="Z194" s="34"/>
      <c r="AA194" s="34"/>
      <c r="AB194" s="34"/>
      <c r="AC194" s="34"/>
      <c r="AD194" s="34"/>
      <c r="AE194" s="34"/>
      <c r="AR194" s="182" t="s">
        <v>200</v>
      </c>
      <c r="AT194" s="182" t="s">
        <v>151</v>
      </c>
      <c r="AU194" s="182" t="s">
        <v>156</v>
      </c>
      <c r="AY194" s="15" t="s">
        <v>146</v>
      </c>
      <c r="BE194" s="183">
        <f>IF(N194="základní",J194,0)</f>
        <v>0</v>
      </c>
      <c r="BF194" s="183">
        <f>IF(N194="snížená",J194,0)</f>
        <v>0</v>
      </c>
      <c r="BG194" s="183">
        <f>IF(N194="zákl. přenesená",J194,0)</f>
        <v>0</v>
      </c>
      <c r="BH194" s="183">
        <f>IF(N194="sníž. přenesená",J194,0)</f>
        <v>0</v>
      </c>
      <c r="BI194" s="183">
        <f>IF(N194="nulová",J194,0)</f>
        <v>0</v>
      </c>
      <c r="BJ194" s="15" t="s">
        <v>81</v>
      </c>
      <c r="BK194" s="183">
        <f>ROUND(I194*H194,2)</f>
        <v>0</v>
      </c>
      <c r="BL194" s="15" t="s">
        <v>201</v>
      </c>
      <c r="BM194" s="182" t="s">
        <v>614</v>
      </c>
    </row>
    <row r="195" s="2" customFormat="1">
      <c r="A195" s="34"/>
      <c r="B195" s="35"/>
      <c r="C195" s="34"/>
      <c r="D195" s="184" t="s">
        <v>159</v>
      </c>
      <c r="E195" s="34"/>
      <c r="F195" s="185" t="s">
        <v>613</v>
      </c>
      <c r="G195" s="34"/>
      <c r="H195" s="34"/>
      <c r="I195" s="186"/>
      <c r="J195" s="34"/>
      <c r="K195" s="34"/>
      <c r="L195" s="35"/>
      <c r="M195" s="187"/>
      <c r="N195" s="188"/>
      <c r="O195" s="73"/>
      <c r="P195" s="73"/>
      <c r="Q195" s="73"/>
      <c r="R195" s="73"/>
      <c r="S195" s="73"/>
      <c r="T195" s="74"/>
      <c r="U195" s="34"/>
      <c r="V195" s="34"/>
      <c r="W195" s="34"/>
      <c r="X195" s="34"/>
      <c r="Y195" s="34"/>
      <c r="Z195" s="34"/>
      <c r="AA195" s="34"/>
      <c r="AB195" s="34"/>
      <c r="AC195" s="34"/>
      <c r="AD195" s="34"/>
      <c r="AE195" s="34"/>
      <c r="AT195" s="15" t="s">
        <v>159</v>
      </c>
      <c r="AU195" s="15" t="s">
        <v>156</v>
      </c>
    </row>
    <row r="196" s="2" customFormat="1" ht="16.5" customHeight="1">
      <c r="A196" s="34"/>
      <c r="B196" s="168"/>
      <c r="C196" s="169" t="s">
        <v>216</v>
      </c>
      <c r="D196" s="169" t="s">
        <v>151</v>
      </c>
      <c r="E196" s="170" t="s">
        <v>615</v>
      </c>
      <c r="F196" s="171" t="s">
        <v>616</v>
      </c>
      <c r="G196" s="172" t="s">
        <v>199</v>
      </c>
      <c r="H196" s="173">
        <v>1560</v>
      </c>
      <c r="I196" s="174"/>
      <c r="J196" s="175">
        <f>ROUND(I196*H196,2)</f>
        <v>0</v>
      </c>
      <c r="K196" s="176"/>
      <c r="L196" s="177"/>
      <c r="M196" s="178" t="s">
        <v>1</v>
      </c>
      <c r="N196" s="179" t="s">
        <v>38</v>
      </c>
      <c r="O196" s="73"/>
      <c r="P196" s="180">
        <f>O196*H196</f>
        <v>0</v>
      </c>
      <c r="Q196" s="180">
        <v>0</v>
      </c>
      <c r="R196" s="180">
        <f>Q196*H196</f>
        <v>0</v>
      </c>
      <c r="S196" s="180">
        <v>0</v>
      </c>
      <c r="T196" s="181">
        <f>S196*H196</f>
        <v>0</v>
      </c>
      <c r="U196" s="34"/>
      <c r="V196" s="34"/>
      <c r="W196" s="34"/>
      <c r="X196" s="34"/>
      <c r="Y196" s="34"/>
      <c r="Z196" s="34"/>
      <c r="AA196" s="34"/>
      <c r="AB196" s="34"/>
      <c r="AC196" s="34"/>
      <c r="AD196" s="34"/>
      <c r="AE196" s="34"/>
      <c r="AR196" s="182" t="s">
        <v>200</v>
      </c>
      <c r="AT196" s="182" t="s">
        <v>151</v>
      </c>
      <c r="AU196" s="182" t="s">
        <v>156</v>
      </c>
      <c r="AY196" s="15" t="s">
        <v>146</v>
      </c>
      <c r="BE196" s="183">
        <f>IF(N196="základní",J196,0)</f>
        <v>0</v>
      </c>
      <c r="BF196" s="183">
        <f>IF(N196="snížená",J196,0)</f>
        <v>0</v>
      </c>
      <c r="BG196" s="183">
        <f>IF(N196="zákl. přenesená",J196,0)</f>
        <v>0</v>
      </c>
      <c r="BH196" s="183">
        <f>IF(N196="sníž. přenesená",J196,0)</f>
        <v>0</v>
      </c>
      <c r="BI196" s="183">
        <f>IF(N196="nulová",J196,0)</f>
        <v>0</v>
      </c>
      <c r="BJ196" s="15" t="s">
        <v>81</v>
      </c>
      <c r="BK196" s="183">
        <f>ROUND(I196*H196,2)</f>
        <v>0</v>
      </c>
      <c r="BL196" s="15" t="s">
        <v>201</v>
      </c>
      <c r="BM196" s="182" t="s">
        <v>617</v>
      </c>
    </row>
    <row r="197" s="2" customFormat="1">
      <c r="A197" s="34"/>
      <c r="B197" s="35"/>
      <c r="C197" s="34"/>
      <c r="D197" s="184" t="s">
        <v>159</v>
      </c>
      <c r="E197" s="34"/>
      <c r="F197" s="185" t="s">
        <v>616</v>
      </c>
      <c r="G197" s="34"/>
      <c r="H197" s="34"/>
      <c r="I197" s="186"/>
      <c r="J197" s="34"/>
      <c r="K197" s="34"/>
      <c r="L197" s="35"/>
      <c r="M197" s="187"/>
      <c r="N197" s="188"/>
      <c r="O197" s="73"/>
      <c r="P197" s="73"/>
      <c r="Q197" s="73"/>
      <c r="R197" s="73"/>
      <c r="S197" s="73"/>
      <c r="T197" s="74"/>
      <c r="U197" s="34"/>
      <c r="V197" s="34"/>
      <c r="W197" s="34"/>
      <c r="X197" s="34"/>
      <c r="Y197" s="34"/>
      <c r="Z197" s="34"/>
      <c r="AA197" s="34"/>
      <c r="AB197" s="34"/>
      <c r="AC197" s="34"/>
      <c r="AD197" s="34"/>
      <c r="AE197" s="34"/>
      <c r="AT197" s="15" t="s">
        <v>159</v>
      </c>
      <c r="AU197" s="15" t="s">
        <v>156</v>
      </c>
    </row>
    <row r="198" s="2" customFormat="1" ht="16.5" customHeight="1">
      <c r="A198" s="34"/>
      <c r="B198" s="168"/>
      <c r="C198" s="169" t="s">
        <v>221</v>
      </c>
      <c r="D198" s="169" t="s">
        <v>151</v>
      </c>
      <c r="E198" s="170" t="s">
        <v>618</v>
      </c>
      <c r="F198" s="171" t="s">
        <v>619</v>
      </c>
      <c r="G198" s="172" t="s">
        <v>199</v>
      </c>
      <c r="H198" s="173">
        <v>652</v>
      </c>
      <c r="I198" s="174"/>
      <c r="J198" s="175">
        <f>ROUND(I198*H198,2)</f>
        <v>0</v>
      </c>
      <c r="K198" s="176"/>
      <c r="L198" s="177"/>
      <c r="M198" s="178" t="s">
        <v>1</v>
      </c>
      <c r="N198" s="179" t="s">
        <v>38</v>
      </c>
      <c r="O198" s="73"/>
      <c r="P198" s="180">
        <f>O198*H198</f>
        <v>0</v>
      </c>
      <c r="Q198" s="180">
        <v>0</v>
      </c>
      <c r="R198" s="180">
        <f>Q198*H198</f>
        <v>0</v>
      </c>
      <c r="S198" s="180">
        <v>0</v>
      </c>
      <c r="T198" s="181">
        <f>S198*H198</f>
        <v>0</v>
      </c>
      <c r="U198" s="34"/>
      <c r="V198" s="34"/>
      <c r="W198" s="34"/>
      <c r="X198" s="34"/>
      <c r="Y198" s="34"/>
      <c r="Z198" s="34"/>
      <c r="AA198" s="34"/>
      <c r="AB198" s="34"/>
      <c r="AC198" s="34"/>
      <c r="AD198" s="34"/>
      <c r="AE198" s="34"/>
      <c r="AR198" s="182" t="s">
        <v>200</v>
      </c>
      <c r="AT198" s="182" t="s">
        <v>151</v>
      </c>
      <c r="AU198" s="182" t="s">
        <v>156</v>
      </c>
      <c r="AY198" s="15" t="s">
        <v>146</v>
      </c>
      <c r="BE198" s="183">
        <f>IF(N198="základní",J198,0)</f>
        <v>0</v>
      </c>
      <c r="BF198" s="183">
        <f>IF(N198="snížená",J198,0)</f>
        <v>0</v>
      </c>
      <c r="BG198" s="183">
        <f>IF(N198="zákl. přenesená",J198,0)</f>
        <v>0</v>
      </c>
      <c r="BH198" s="183">
        <f>IF(N198="sníž. přenesená",J198,0)</f>
        <v>0</v>
      </c>
      <c r="BI198" s="183">
        <f>IF(N198="nulová",J198,0)</f>
        <v>0</v>
      </c>
      <c r="BJ198" s="15" t="s">
        <v>81</v>
      </c>
      <c r="BK198" s="183">
        <f>ROUND(I198*H198,2)</f>
        <v>0</v>
      </c>
      <c r="BL198" s="15" t="s">
        <v>201</v>
      </c>
      <c r="BM198" s="182" t="s">
        <v>620</v>
      </c>
    </row>
    <row r="199" s="2" customFormat="1">
      <c r="A199" s="34"/>
      <c r="B199" s="35"/>
      <c r="C199" s="34"/>
      <c r="D199" s="184" t="s">
        <v>159</v>
      </c>
      <c r="E199" s="34"/>
      <c r="F199" s="185" t="s">
        <v>621</v>
      </c>
      <c r="G199" s="34"/>
      <c r="H199" s="34"/>
      <c r="I199" s="186"/>
      <c r="J199" s="34"/>
      <c r="K199" s="34"/>
      <c r="L199" s="35"/>
      <c r="M199" s="187"/>
      <c r="N199" s="188"/>
      <c r="O199" s="73"/>
      <c r="P199" s="73"/>
      <c r="Q199" s="73"/>
      <c r="R199" s="73"/>
      <c r="S199" s="73"/>
      <c r="T199" s="74"/>
      <c r="U199" s="34"/>
      <c r="V199" s="34"/>
      <c r="W199" s="34"/>
      <c r="X199" s="34"/>
      <c r="Y199" s="34"/>
      <c r="Z199" s="34"/>
      <c r="AA199" s="34"/>
      <c r="AB199" s="34"/>
      <c r="AC199" s="34"/>
      <c r="AD199" s="34"/>
      <c r="AE199" s="34"/>
      <c r="AT199" s="15" t="s">
        <v>159</v>
      </c>
      <c r="AU199" s="15" t="s">
        <v>156</v>
      </c>
    </row>
    <row r="200" s="2" customFormat="1" ht="16.5" customHeight="1">
      <c r="A200" s="34"/>
      <c r="B200" s="168"/>
      <c r="C200" s="169" t="s">
        <v>225</v>
      </c>
      <c r="D200" s="169" t="s">
        <v>151</v>
      </c>
      <c r="E200" s="170" t="s">
        <v>622</v>
      </c>
      <c r="F200" s="171" t="s">
        <v>623</v>
      </c>
      <c r="G200" s="172" t="s">
        <v>199</v>
      </c>
      <c r="H200" s="173">
        <v>454</v>
      </c>
      <c r="I200" s="174"/>
      <c r="J200" s="175">
        <f>ROUND(I200*H200,2)</f>
        <v>0</v>
      </c>
      <c r="K200" s="176"/>
      <c r="L200" s="177"/>
      <c r="M200" s="178" t="s">
        <v>1</v>
      </c>
      <c r="N200" s="179" t="s">
        <v>38</v>
      </c>
      <c r="O200" s="73"/>
      <c r="P200" s="180">
        <f>O200*H200</f>
        <v>0</v>
      </c>
      <c r="Q200" s="180">
        <v>0</v>
      </c>
      <c r="R200" s="180">
        <f>Q200*H200</f>
        <v>0</v>
      </c>
      <c r="S200" s="180">
        <v>0</v>
      </c>
      <c r="T200" s="181">
        <f>S200*H200</f>
        <v>0</v>
      </c>
      <c r="U200" s="34"/>
      <c r="V200" s="34"/>
      <c r="W200" s="34"/>
      <c r="X200" s="34"/>
      <c r="Y200" s="34"/>
      <c r="Z200" s="34"/>
      <c r="AA200" s="34"/>
      <c r="AB200" s="34"/>
      <c r="AC200" s="34"/>
      <c r="AD200" s="34"/>
      <c r="AE200" s="34"/>
      <c r="AR200" s="182" t="s">
        <v>200</v>
      </c>
      <c r="AT200" s="182" t="s">
        <v>151</v>
      </c>
      <c r="AU200" s="182" t="s">
        <v>156</v>
      </c>
      <c r="AY200" s="15" t="s">
        <v>146</v>
      </c>
      <c r="BE200" s="183">
        <f>IF(N200="základní",J200,0)</f>
        <v>0</v>
      </c>
      <c r="BF200" s="183">
        <f>IF(N200="snížená",J200,0)</f>
        <v>0</v>
      </c>
      <c r="BG200" s="183">
        <f>IF(N200="zákl. přenesená",J200,0)</f>
        <v>0</v>
      </c>
      <c r="BH200" s="183">
        <f>IF(N200="sníž. přenesená",J200,0)</f>
        <v>0</v>
      </c>
      <c r="BI200" s="183">
        <f>IF(N200="nulová",J200,0)</f>
        <v>0</v>
      </c>
      <c r="BJ200" s="15" t="s">
        <v>81</v>
      </c>
      <c r="BK200" s="183">
        <f>ROUND(I200*H200,2)</f>
        <v>0</v>
      </c>
      <c r="BL200" s="15" t="s">
        <v>201</v>
      </c>
      <c r="BM200" s="182" t="s">
        <v>624</v>
      </c>
    </row>
    <row r="201" s="2" customFormat="1">
      <c r="A201" s="34"/>
      <c r="B201" s="35"/>
      <c r="C201" s="34"/>
      <c r="D201" s="184" t="s">
        <v>159</v>
      </c>
      <c r="E201" s="34"/>
      <c r="F201" s="185" t="s">
        <v>623</v>
      </c>
      <c r="G201" s="34"/>
      <c r="H201" s="34"/>
      <c r="I201" s="186"/>
      <c r="J201" s="34"/>
      <c r="K201" s="34"/>
      <c r="L201" s="35"/>
      <c r="M201" s="187"/>
      <c r="N201" s="188"/>
      <c r="O201" s="73"/>
      <c r="P201" s="73"/>
      <c r="Q201" s="73"/>
      <c r="R201" s="73"/>
      <c r="S201" s="73"/>
      <c r="T201" s="74"/>
      <c r="U201" s="34"/>
      <c r="V201" s="34"/>
      <c r="W201" s="34"/>
      <c r="X201" s="34"/>
      <c r="Y201" s="34"/>
      <c r="Z201" s="34"/>
      <c r="AA201" s="34"/>
      <c r="AB201" s="34"/>
      <c r="AC201" s="34"/>
      <c r="AD201" s="34"/>
      <c r="AE201" s="34"/>
      <c r="AT201" s="15" t="s">
        <v>159</v>
      </c>
      <c r="AU201" s="15" t="s">
        <v>156</v>
      </c>
    </row>
    <row r="202" s="2" customFormat="1" ht="16.5" customHeight="1">
      <c r="A202" s="34"/>
      <c r="B202" s="168"/>
      <c r="C202" s="169" t="s">
        <v>230</v>
      </c>
      <c r="D202" s="169" t="s">
        <v>151</v>
      </c>
      <c r="E202" s="170" t="s">
        <v>625</v>
      </c>
      <c r="F202" s="171" t="s">
        <v>626</v>
      </c>
      <c r="G202" s="172" t="s">
        <v>199</v>
      </c>
      <c r="H202" s="173">
        <v>1625</v>
      </c>
      <c r="I202" s="174"/>
      <c r="J202" s="175">
        <f>ROUND(I202*H202,2)</f>
        <v>0</v>
      </c>
      <c r="K202" s="176"/>
      <c r="L202" s="177"/>
      <c r="M202" s="178" t="s">
        <v>1</v>
      </c>
      <c r="N202" s="179" t="s">
        <v>38</v>
      </c>
      <c r="O202" s="73"/>
      <c r="P202" s="180">
        <f>O202*H202</f>
        <v>0</v>
      </c>
      <c r="Q202" s="180">
        <v>0</v>
      </c>
      <c r="R202" s="180">
        <f>Q202*H202</f>
        <v>0</v>
      </c>
      <c r="S202" s="180">
        <v>0</v>
      </c>
      <c r="T202" s="181">
        <f>S202*H202</f>
        <v>0</v>
      </c>
      <c r="U202" s="34"/>
      <c r="V202" s="34"/>
      <c r="W202" s="34"/>
      <c r="X202" s="34"/>
      <c r="Y202" s="34"/>
      <c r="Z202" s="34"/>
      <c r="AA202" s="34"/>
      <c r="AB202" s="34"/>
      <c r="AC202" s="34"/>
      <c r="AD202" s="34"/>
      <c r="AE202" s="34"/>
      <c r="AR202" s="182" t="s">
        <v>200</v>
      </c>
      <c r="AT202" s="182" t="s">
        <v>151</v>
      </c>
      <c r="AU202" s="182" t="s">
        <v>156</v>
      </c>
      <c r="AY202" s="15" t="s">
        <v>146</v>
      </c>
      <c r="BE202" s="183">
        <f>IF(N202="základní",J202,0)</f>
        <v>0</v>
      </c>
      <c r="BF202" s="183">
        <f>IF(N202="snížená",J202,0)</f>
        <v>0</v>
      </c>
      <c r="BG202" s="183">
        <f>IF(N202="zákl. přenesená",J202,0)</f>
        <v>0</v>
      </c>
      <c r="BH202" s="183">
        <f>IF(N202="sníž. přenesená",J202,0)</f>
        <v>0</v>
      </c>
      <c r="BI202" s="183">
        <f>IF(N202="nulová",J202,0)</f>
        <v>0</v>
      </c>
      <c r="BJ202" s="15" t="s">
        <v>81</v>
      </c>
      <c r="BK202" s="183">
        <f>ROUND(I202*H202,2)</f>
        <v>0</v>
      </c>
      <c r="BL202" s="15" t="s">
        <v>201</v>
      </c>
      <c r="BM202" s="182" t="s">
        <v>627</v>
      </c>
    </row>
    <row r="203" s="2" customFormat="1">
      <c r="A203" s="34"/>
      <c r="B203" s="35"/>
      <c r="C203" s="34"/>
      <c r="D203" s="184" t="s">
        <v>159</v>
      </c>
      <c r="E203" s="34"/>
      <c r="F203" s="185" t="s">
        <v>626</v>
      </c>
      <c r="G203" s="34"/>
      <c r="H203" s="34"/>
      <c r="I203" s="186"/>
      <c r="J203" s="34"/>
      <c r="K203" s="34"/>
      <c r="L203" s="35"/>
      <c r="M203" s="187"/>
      <c r="N203" s="188"/>
      <c r="O203" s="73"/>
      <c r="P203" s="73"/>
      <c r="Q203" s="73"/>
      <c r="R203" s="73"/>
      <c r="S203" s="73"/>
      <c r="T203" s="74"/>
      <c r="U203" s="34"/>
      <c r="V203" s="34"/>
      <c r="W203" s="34"/>
      <c r="X203" s="34"/>
      <c r="Y203" s="34"/>
      <c r="Z203" s="34"/>
      <c r="AA203" s="34"/>
      <c r="AB203" s="34"/>
      <c r="AC203" s="34"/>
      <c r="AD203" s="34"/>
      <c r="AE203" s="34"/>
      <c r="AT203" s="15" t="s">
        <v>159</v>
      </c>
      <c r="AU203" s="15" t="s">
        <v>156</v>
      </c>
    </row>
    <row r="204" s="2" customFormat="1" ht="16.5" customHeight="1">
      <c r="A204" s="34"/>
      <c r="B204" s="168"/>
      <c r="C204" s="169" t="s">
        <v>235</v>
      </c>
      <c r="D204" s="169" t="s">
        <v>151</v>
      </c>
      <c r="E204" s="170" t="s">
        <v>628</v>
      </c>
      <c r="F204" s="171" t="s">
        <v>629</v>
      </c>
      <c r="G204" s="172" t="s">
        <v>199</v>
      </c>
      <c r="H204" s="173">
        <v>204</v>
      </c>
      <c r="I204" s="174"/>
      <c r="J204" s="175">
        <f>ROUND(I204*H204,2)</f>
        <v>0</v>
      </c>
      <c r="K204" s="176"/>
      <c r="L204" s="177"/>
      <c r="M204" s="178" t="s">
        <v>1</v>
      </c>
      <c r="N204" s="179" t="s">
        <v>38</v>
      </c>
      <c r="O204" s="73"/>
      <c r="P204" s="180">
        <f>O204*H204</f>
        <v>0</v>
      </c>
      <c r="Q204" s="180">
        <v>0</v>
      </c>
      <c r="R204" s="180">
        <f>Q204*H204</f>
        <v>0</v>
      </c>
      <c r="S204" s="180">
        <v>0</v>
      </c>
      <c r="T204" s="181">
        <f>S204*H204</f>
        <v>0</v>
      </c>
      <c r="U204" s="34"/>
      <c r="V204" s="34"/>
      <c r="W204" s="34"/>
      <c r="X204" s="34"/>
      <c r="Y204" s="34"/>
      <c r="Z204" s="34"/>
      <c r="AA204" s="34"/>
      <c r="AB204" s="34"/>
      <c r="AC204" s="34"/>
      <c r="AD204" s="34"/>
      <c r="AE204" s="34"/>
      <c r="AR204" s="182" t="s">
        <v>200</v>
      </c>
      <c r="AT204" s="182" t="s">
        <v>151</v>
      </c>
      <c r="AU204" s="182" t="s">
        <v>156</v>
      </c>
      <c r="AY204" s="15" t="s">
        <v>146</v>
      </c>
      <c r="BE204" s="183">
        <f>IF(N204="základní",J204,0)</f>
        <v>0</v>
      </c>
      <c r="BF204" s="183">
        <f>IF(N204="snížená",J204,0)</f>
        <v>0</v>
      </c>
      <c r="BG204" s="183">
        <f>IF(N204="zákl. přenesená",J204,0)</f>
        <v>0</v>
      </c>
      <c r="BH204" s="183">
        <f>IF(N204="sníž. přenesená",J204,0)</f>
        <v>0</v>
      </c>
      <c r="BI204" s="183">
        <f>IF(N204="nulová",J204,0)</f>
        <v>0</v>
      </c>
      <c r="BJ204" s="15" t="s">
        <v>81</v>
      </c>
      <c r="BK204" s="183">
        <f>ROUND(I204*H204,2)</f>
        <v>0</v>
      </c>
      <c r="BL204" s="15" t="s">
        <v>201</v>
      </c>
      <c r="BM204" s="182" t="s">
        <v>630</v>
      </c>
    </row>
    <row r="205" s="2" customFormat="1">
      <c r="A205" s="34"/>
      <c r="B205" s="35"/>
      <c r="C205" s="34"/>
      <c r="D205" s="184" t="s">
        <v>159</v>
      </c>
      <c r="E205" s="34"/>
      <c r="F205" s="185" t="s">
        <v>629</v>
      </c>
      <c r="G205" s="34"/>
      <c r="H205" s="34"/>
      <c r="I205" s="186"/>
      <c r="J205" s="34"/>
      <c r="K205" s="34"/>
      <c r="L205" s="35"/>
      <c r="M205" s="187"/>
      <c r="N205" s="188"/>
      <c r="O205" s="73"/>
      <c r="P205" s="73"/>
      <c r="Q205" s="73"/>
      <c r="R205" s="73"/>
      <c r="S205" s="73"/>
      <c r="T205" s="74"/>
      <c r="U205" s="34"/>
      <c r="V205" s="34"/>
      <c r="W205" s="34"/>
      <c r="X205" s="34"/>
      <c r="Y205" s="34"/>
      <c r="Z205" s="34"/>
      <c r="AA205" s="34"/>
      <c r="AB205" s="34"/>
      <c r="AC205" s="34"/>
      <c r="AD205" s="34"/>
      <c r="AE205" s="34"/>
      <c r="AT205" s="15" t="s">
        <v>159</v>
      </c>
      <c r="AU205" s="15" t="s">
        <v>156</v>
      </c>
    </row>
    <row r="206" s="2" customFormat="1" ht="16.5" customHeight="1">
      <c r="A206" s="34"/>
      <c r="B206" s="168"/>
      <c r="C206" s="169" t="s">
        <v>240</v>
      </c>
      <c r="D206" s="169" t="s">
        <v>151</v>
      </c>
      <c r="E206" s="170" t="s">
        <v>631</v>
      </c>
      <c r="F206" s="171" t="s">
        <v>632</v>
      </c>
      <c r="G206" s="172" t="s">
        <v>199</v>
      </c>
      <c r="H206" s="173">
        <v>99</v>
      </c>
      <c r="I206" s="174"/>
      <c r="J206" s="175">
        <f>ROUND(I206*H206,2)</f>
        <v>0</v>
      </c>
      <c r="K206" s="176"/>
      <c r="L206" s="177"/>
      <c r="M206" s="178" t="s">
        <v>1</v>
      </c>
      <c r="N206" s="179" t="s">
        <v>38</v>
      </c>
      <c r="O206" s="73"/>
      <c r="P206" s="180">
        <f>O206*H206</f>
        <v>0</v>
      </c>
      <c r="Q206" s="180">
        <v>0</v>
      </c>
      <c r="R206" s="180">
        <f>Q206*H206</f>
        <v>0</v>
      </c>
      <c r="S206" s="180">
        <v>0</v>
      </c>
      <c r="T206" s="181">
        <f>S206*H206</f>
        <v>0</v>
      </c>
      <c r="U206" s="34"/>
      <c r="V206" s="34"/>
      <c r="W206" s="34"/>
      <c r="X206" s="34"/>
      <c r="Y206" s="34"/>
      <c r="Z206" s="34"/>
      <c r="AA206" s="34"/>
      <c r="AB206" s="34"/>
      <c r="AC206" s="34"/>
      <c r="AD206" s="34"/>
      <c r="AE206" s="34"/>
      <c r="AR206" s="182" t="s">
        <v>200</v>
      </c>
      <c r="AT206" s="182" t="s">
        <v>151</v>
      </c>
      <c r="AU206" s="182" t="s">
        <v>156</v>
      </c>
      <c r="AY206" s="15" t="s">
        <v>146</v>
      </c>
      <c r="BE206" s="183">
        <f>IF(N206="základní",J206,0)</f>
        <v>0</v>
      </c>
      <c r="BF206" s="183">
        <f>IF(N206="snížená",J206,0)</f>
        <v>0</v>
      </c>
      <c r="BG206" s="183">
        <f>IF(N206="zákl. přenesená",J206,0)</f>
        <v>0</v>
      </c>
      <c r="BH206" s="183">
        <f>IF(N206="sníž. přenesená",J206,0)</f>
        <v>0</v>
      </c>
      <c r="BI206" s="183">
        <f>IF(N206="nulová",J206,0)</f>
        <v>0</v>
      </c>
      <c r="BJ206" s="15" t="s">
        <v>81</v>
      </c>
      <c r="BK206" s="183">
        <f>ROUND(I206*H206,2)</f>
        <v>0</v>
      </c>
      <c r="BL206" s="15" t="s">
        <v>201</v>
      </c>
      <c r="BM206" s="182" t="s">
        <v>633</v>
      </c>
    </row>
    <row r="207" s="2" customFormat="1">
      <c r="A207" s="34"/>
      <c r="B207" s="35"/>
      <c r="C207" s="34"/>
      <c r="D207" s="184" t="s">
        <v>159</v>
      </c>
      <c r="E207" s="34"/>
      <c r="F207" s="185" t="s">
        <v>632</v>
      </c>
      <c r="G207" s="34"/>
      <c r="H207" s="34"/>
      <c r="I207" s="186"/>
      <c r="J207" s="34"/>
      <c r="K207" s="34"/>
      <c r="L207" s="35"/>
      <c r="M207" s="187"/>
      <c r="N207" s="188"/>
      <c r="O207" s="73"/>
      <c r="P207" s="73"/>
      <c r="Q207" s="73"/>
      <c r="R207" s="73"/>
      <c r="S207" s="73"/>
      <c r="T207" s="74"/>
      <c r="U207" s="34"/>
      <c r="V207" s="34"/>
      <c r="W207" s="34"/>
      <c r="X207" s="34"/>
      <c r="Y207" s="34"/>
      <c r="Z207" s="34"/>
      <c r="AA207" s="34"/>
      <c r="AB207" s="34"/>
      <c r="AC207" s="34"/>
      <c r="AD207" s="34"/>
      <c r="AE207" s="34"/>
      <c r="AT207" s="15" t="s">
        <v>159</v>
      </c>
      <c r="AU207" s="15" t="s">
        <v>156</v>
      </c>
    </row>
    <row r="208" s="2" customFormat="1" ht="16.5" customHeight="1">
      <c r="A208" s="34"/>
      <c r="B208" s="168"/>
      <c r="C208" s="169" t="s">
        <v>245</v>
      </c>
      <c r="D208" s="169" t="s">
        <v>151</v>
      </c>
      <c r="E208" s="170" t="s">
        <v>634</v>
      </c>
      <c r="F208" s="171" t="s">
        <v>635</v>
      </c>
      <c r="G208" s="172" t="s">
        <v>199</v>
      </c>
      <c r="H208" s="173">
        <v>44</v>
      </c>
      <c r="I208" s="174"/>
      <c r="J208" s="175">
        <f>ROUND(I208*H208,2)</f>
        <v>0</v>
      </c>
      <c r="K208" s="176"/>
      <c r="L208" s="177"/>
      <c r="M208" s="178" t="s">
        <v>1</v>
      </c>
      <c r="N208" s="179" t="s">
        <v>38</v>
      </c>
      <c r="O208" s="73"/>
      <c r="P208" s="180">
        <f>O208*H208</f>
        <v>0</v>
      </c>
      <c r="Q208" s="180">
        <v>0</v>
      </c>
      <c r="R208" s="180">
        <f>Q208*H208</f>
        <v>0</v>
      </c>
      <c r="S208" s="180">
        <v>0</v>
      </c>
      <c r="T208" s="181">
        <f>S208*H208</f>
        <v>0</v>
      </c>
      <c r="U208" s="34"/>
      <c r="V208" s="34"/>
      <c r="W208" s="34"/>
      <c r="X208" s="34"/>
      <c r="Y208" s="34"/>
      <c r="Z208" s="34"/>
      <c r="AA208" s="34"/>
      <c r="AB208" s="34"/>
      <c r="AC208" s="34"/>
      <c r="AD208" s="34"/>
      <c r="AE208" s="34"/>
      <c r="AR208" s="182" t="s">
        <v>200</v>
      </c>
      <c r="AT208" s="182" t="s">
        <v>151</v>
      </c>
      <c r="AU208" s="182" t="s">
        <v>156</v>
      </c>
      <c r="AY208" s="15" t="s">
        <v>146</v>
      </c>
      <c r="BE208" s="183">
        <f>IF(N208="základní",J208,0)</f>
        <v>0</v>
      </c>
      <c r="BF208" s="183">
        <f>IF(N208="snížená",J208,0)</f>
        <v>0</v>
      </c>
      <c r="BG208" s="183">
        <f>IF(N208="zákl. přenesená",J208,0)</f>
        <v>0</v>
      </c>
      <c r="BH208" s="183">
        <f>IF(N208="sníž. přenesená",J208,0)</f>
        <v>0</v>
      </c>
      <c r="BI208" s="183">
        <f>IF(N208="nulová",J208,0)</f>
        <v>0</v>
      </c>
      <c r="BJ208" s="15" t="s">
        <v>81</v>
      </c>
      <c r="BK208" s="183">
        <f>ROUND(I208*H208,2)</f>
        <v>0</v>
      </c>
      <c r="BL208" s="15" t="s">
        <v>201</v>
      </c>
      <c r="BM208" s="182" t="s">
        <v>636</v>
      </c>
    </row>
    <row r="209" s="2" customFormat="1">
      <c r="A209" s="34"/>
      <c r="B209" s="35"/>
      <c r="C209" s="34"/>
      <c r="D209" s="184" t="s">
        <v>159</v>
      </c>
      <c r="E209" s="34"/>
      <c r="F209" s="185" t="s">
        <v>635</v>
      </c>
      <c r="G209" s="34"/>
      <c r="H209" s="34"/>
      <c r="I209" s="186"/>
      <c r="J209" s="34"/>
      <c r="K209" s="34"/>
      <c r="L209" s="35"/>
      <c r="M209" s="187"/>
      <c r="N209" s="188"/>
      <c r="O209" s="73"/>
      <c r="P209" s="73"/>
      <c r="Q209" s="73"/>
      <c r="R209" s="73"/>
      <c r="S209" s="73"/>
      <c r="T209" s="74"/>
      <c r="U209" s="34"/>
      <c r="V209" s="34"/>
      <c r="W209" s="34"/>
      <c r="X209" s="34"/>
      <c r="Y209" s="34"/>
      <c r="Z209" s="34"/>
      <c r="AA209" s="34"/>
      <c r="AB209" s="34"/>
      <c r="AC209" s="34"/>
      <c r="AD209" s="34"/>
      <c r="AE209" s="34"/>
      <c r="AT209" s="15" t="s">
        <v>159</v>
      </c>
      <c r="AU209" s="15" t="s">
        <v>156</v>
      </c>
    </row>
    <row r="210" s="2" customFormat="1" ht="16.5" customHeight="1">
      <c r="A210" s="34"/>
      <c r="B210" s="168"/>
      <c r="C210" s="169" t="s">
        <v>249</v>
      </c>
      <c r="D210" s="169" t="s">
        <v>151</v>
      </c>
      <c r="E210" s="170" t="s">
        <v>637</v>
      </c>
      <c r="F210" s="171" t="s">
        <v>638</v>
      </c>
      <c r="G210" s="172" t="s">
        <v>199</v>
      </c>
      <c r="H210" s="173">
        <v>131</v>
      </c>
      <c r="I210" s="174"/>
      <c r="J210" s="175">
        <f>ROUND(I210*H210,2)</f>
        <v>0</v>
      </c>
      <c r="K210" s="176"/>
      <c r="L210" s="177"/>
      <c r="M210" s="178" t="s">
        <v>1</v>
      </c>
      <c r="N210" s="179" t="s">
        <v>38</v>
      </c>
      <c r="O210" s="73"/>
      <c r="P210" s="180">
        <f>O210*H210</f>
        <v>0</v>
      </c>
      <c r="Q210" s="180">
        <v>0</v>
      </c>
      <c r="R210" s="180">
        <f>Q210*H210</f>
        <v>0</v>
      </c>
      <c r="S210" s="180">
        <v>0</v>
      </c>
      <c r="T210" s="181">
        <f>S210*H210</f>
        <v>0</v>
      </c>
      <c r="U210" s="34"/>
      <c r="V210" s="34"/>
      <c r="W210" s="34"/>
      <c r="X210" s="34"/>
      <c r="Y210" s="34"/>
      <c r="Z210" s="34"/>
      <c r="AA210" s="34"/>
      <c r="AB210" s="34"/>
      <c r="AC210" s="34"/>
      <c r="AD210" s="34"/>
      <c r="AE210" s="34"/>
      <c r="AR210" s="182" t="s">
        <v>200</v>
      </c>
      <c r="AT210" s="182" t="s">
        <v>151</v>
      </c>
      <c r="AU210" s="182" t="s">
        <v>156</v>
      </c>
      <c r="AY210" s="15" t="s">
        <v>146</v>
      </c>
      <c r="BE210" s="183">
        <f>IF(N210="základní",J210,0)</f>
        <v>0</v>
      </c>
      <c r="BF210" s="183">
        <f>IF(N210="snížená",J210,0)</f>
        <v>0</v>
      </c>
      <c r="BG210" s="183">
        <f>IF(N210="zákl. přenesená",J210,0)</f>
        <v>0</v>
      </c>
      <c r="BH210" s="183">
        <f>IF(N210="sníž. přenesená",J210,0)</f>
        <v>0</v>
      </c>
      <c r="BI210" s="183">
        <f>IF(N210="nulová",J210,0)</f>
        <v>0</v>
      </c>
      <c r="BJ210" s="15" t="s">
        <v>81</v>
      </c>
      <c r="BK210" s="183">
        <f>ROUND(I210*H210,2)</f>
        <v>0</v>
      </c>
      <c r="BL210" s="15" t="s">
        <v>201</v>
      </c>
      <c r="BM210" s="182" t="s">
        <v>639</v>
      </c>
    </row>
    <row r="211" s="2" customFormat="1">
      <c r="A211" s="34"/>
      <c r="B211" s="35"/>
      <c r="C211" s="34"/>
      <c r="D211" s="184" t="s">
        <v>159</v>
      </c>
      <c r="E211" s="34"/>
      <c r="F211" s="185" t="s">
        <v>638</v>
      </c>
      <c r="G211" s="34"/>
      <c r="H211" s="34"/>
      <c r="I211" s="186"/>
      <c r="J211" s="34"/>
      <c r="K211" s="34"/>
      <c r="L211" s="35"/>
      <c r="M211" s="187"/>
      <c r="N211" s="188"/>
      <c r="O211" s="73"/>
      <c r="P211" s="73"/>
      <c r="Q211" s="73"/>
      <c r="R211" s="73"/>
      <c r="S211" s="73"/>
      <c r="T211" s="74"/>
      <c r="U211" s="34"/>
      <c r="V211" s="34"/>
      <c r="W211" s="34"/>
      <c r="X211" s="34"/>
      <c r="Y211" s="34"/>
      <c r="Z211" s="34"/>
      <c r="AA211" s="34"/>
      <c r="AB211" s="34"/>
      <c r="AC211" s="34"/>
      <c r="AD211" s="34"/>
      <c r="AE211" s="34"/>
      <c r="AT211" s="15" t="s">
        <v>159</v>
      </c>
      <c r="AU211" s="15" t="s">
        <v>156</v>
      </c>
    </row>
    <row r="212" s="2" customFormat="1" ht="16.5" customHeight="1">
      <c r="A212" s="34"/>
      <c r="B212" s="168"/>
      <c r="C212" s="169" t="s">
        <v>253</v>
      </c>
      <c r="D212" s="169" t="s">
        <v>151</v>
      </c>
      <c r="E212" s="170" t="s">
        <v>640</v>
      </c>
      <c r="F212" s="171" t="s">
        <v>641</v>
      </c>
      <c r="G212" s="172" t="s">
        <v>199</v>
      </c>
      <c r="H212" s="173">
        <v>569</v>
      </c>
      <c r="I212" s="174"/>
      <c r="J212" s="175">
        <f>ROUND(I212*H212,2)</f>
        <v>0</v>
      </c>
      <c r="K212" s="176"/>
      <c r="L212" s="177"/>
      <c r="M212" s="178" t="s">
        <v>1</v>
      </c>
      <c r="N212" s="179" t="s">
        <v>38</v>
      </c>
      <c r="O212" s="73"/>
      <c r="P212" s="180">
        <f>O212*H212</f>
        <v>0</v>
      </c>
      <c r="Q212" s="180">
        <v>0</v>
      </c>
      <c r="R212" s="180">
        <f>Q212*H212</f>
        <v>0</v>
      </c>
      <c r="S212" s="180">
        <v>0</v>
      </c>
      <c r="T212" s="181">
        <f>S212*H212</f>
        <v>0</v>
      </c>
      <c r="U212" s="34"/>
      <c r="V212" s="34"/>
      <c r="W212" s="34"/>
      <c r="X212" s="34"/>
      <c r="Y212" s="34"/>
      <c r="Z212" s="34"/>
      <c r="AA212" s="34"/>
      <c r="AB212" s="34"/>
      <c r="AC212" s="34"/>
      <c r="AD212" s="34"/>
      <c r="AE212" s="34"/>
      <c r="AR212" s="182" t="s">
        <v>200</v>
      </c>
      <c r="AT212" s="182" t="s">
        <v>151</v>
      </c>
      <c r="AU212" s="182" t="s">
        <v>156</v>
      </c>
      <c r="AY212" s="15" t="s">
        <v>146</v>
      </c>
      <c r="BE212" s="183">
        <f>IF(N212="základní",J212,0)</f>
        <v>0</v>
      </c>
      <c r="BF212" s="183">
        <f>IF(N212="snížená",J212,0)</f>
        <v>0</v>
      </c>
      <c r="BG212" s="183">
        <f>IF(N212="zákl. přenesená",J212,0)</f>
        <v>0</v>
      </c>
      <c r="BH212" s="183">
        <f>IF(N212="sníž. přenesená",J212,0)</f>
        <v>0</v>
      </c>
      <c r="BI212" s="183">
        <f>IF(N212="nulová",J212,0)</f>
        <v>0</v>
      </c>
      <c r="BJ212" s="15" t="s">
        <v>81</v>
      </c>
      <c r="BK212" s="183">
        <f>ROUND(I212*H212,2)</f>
        <v>0</v>
      </c>
      <c r="BL212" s="15" t="s">
        <v>201</v>
      </c>
      <c r="BM212" s="182" t="s">
        <v>415</v>
      </c>
    </row>
    <row r="213" s="2" customFormat="1">
      <c r="A213" s="34"/>
      <c r="B213" s="35"/>
      <c r="C213" s="34"/>
      <c r="D213" s="184" t="s">
        <v>159</v>
      </c>
      <c r="E213" s="34"/>
      <c r="F213" s="185" t="s">
        <v>641</v>
      </c>
      <c r="G213" s="34"/>
      <c r="H213" s="34"/>
      <c r="I213" s="186"/>
      <c r="J213" s="34"/>
      <c r="K213" s="34"/>
      <c r="L213" s="35"/>
      <c r="M213" s="187"/>
      <c r="N213" s="188"/>
      <c r="O213" s="73"/>
      <c r="P213" s="73"/>
      <c r="Q213" s="73"/>
      <c r="R213" s="73"/>
      <c r="S213" s="73"/>
      <c r="T213" s="74"/>
      <c r="U213" s="34"/>
      <c r="V213" s="34"/>
      <c r="W213" s="34"/>
      <c r="X213" s="34"/>
      <c r="Y213" s="34"/>
      <c r="Z213" s="34"/>
      <c r="AA213" s="34"/>
      <c r="AB213" s="34"/>
      <c r="AC213" s="34"/>
      <c r="AD213" s="34"/>
      <c r="AE213" s="34"/>
      <c r="AT213" s="15" t="s">
        <v>159</v>
      </c>
      <c r="AU213" s="15" t="s">
        <v>156</v>
      </c>
    </row>
    <row r="214" s="2" customFormat="1" ht="16.5" customHeight="1">
      <c r="A214" s="34"/>
      <c r="B214" s="168"/>
      <c r="C214" s="169" t="s">
        <v>258</v>
      </c>
      <c r="D214" s="169" t="s">
        <v>151</v>
      </c>
      <c r="E214" s="170" t="s">
        <v>642</v>
      </c>
      <c r="F214" s="171" t="s">
        <v>643</v>
      </c>
      <c r="G214" s="172" t="s">
        <v>199</v>
      </c>
      <c r="H214" s="173">
        <v>427</v>
      </c>
      <c r="I214" s="174"/>
      <c r="J214" s="175">
        <f>ROUND(I214*H214,2)</f>
        <v>0</v>
      </c>
      <c r="K214" s="176"/>
      <c r="L214" s="177"/>
      <c r="M214" s="178" t="s">
        <v>1</v>
      </c>
      <c r="N214" s="179" t="s">
        <v>38</v>
      </c>
      <c r="O214" s="73"/>
      <c r="P214" s="180">
        <f>O214*H214</f>
        <v>0</v>
      </c>
      <c r="Q214" s="180">
        <v>0</v>
      </c>
      <c r="R214" s="180">
        <f>Q214*H214</f>
        <v>0</v>
      </c>
      <c r="S214" s="180">
        <v>0</v>
      </c>
      <c r="T214" s="181">
        <f>S214*H214</f>
        <v>0</v>
      </c>
      <c r="U214" s="34"/>
      <c r="V214" s="34"/>
      <c r="W214" s="34"/>
      <c r="X214" s="34"/>
      <c r="Y214" s="34"/>
      <c r="Z214" s="34"/>
      <c r="AA214" s="34"/>
      <c r="AB214" s="34"/>
      <c r="AC214" s="34"/>
      <c r="AD214" s="34"/>
      <c r="AE214" s="34"/>
      <c r="AR214" s="182" t="s">
        <v>200</v>
      </c>
      <c r="AT214" s="182" t="s">
        <v>151</v>
      </c>
      <c r="AU214" s="182" t="s">
        <v>156</v>
      </c>
      <c r="AY214" s="15" t="s">
        <v>146</v>
      </c>
      <c r="BE214" s="183">
        <f>IF(N214="základní",J214,0)</f>
        <v>0</v>
      </c>
      <c r="BF214" s="183">
        <f>IF(N214="snížená",J214,0)</f>
        <v>0</v>
      </c>
      <c r="BG214" s="183">
        <f>IF(N214="zákl. přenesená",J214,0)</f>
        <v>0</v>
      </c>
      <c r="BH214" s="183">
        <f>IF(N214="sníž. přenesená",J214,0)</f>
        <v>0</v>
      </c>
      <c r="BI214" s="183">
        <f>IF(N214="nulová",J214,0)</f>
        <v>0</v>
      </c>
      <c r="BJ214" s="15" t="s">
        <v>81</v>
      </c>
      <c r="BK214" s="183">
        <f>ROUND(I214*H214,2)</f>
        <v>0</v>
      </c>
      <c r="BL214" s="15" t="s">
        <v>201</v>
      </c>
      <c r="BM214" s="182" t="s">
        <v>644</v>
      </c>
    </row>
    <row r="215" s="2" customFormat="1">
      <c r="A215" s="34"/>
      <c r="B215" s="35"/>
      <c r="C215" s="34"/>
      <c r="D215" s="184" t="s">
        <v>159</v>
      </c>
      <c r="E215" s="34"/>
      <c r="F215" s="185" t="s">
        <v>643</v>
      </c>
      <c r="G215" s="34"/>
      <c r="H215" s="34"/>
      <c r="I215" s="186"/>
      <c r="J215" s="34"/>
      <c r="K215" s="34"/>
      <c r="L215" s="35"/>
      <c r="M215" s="187"/>
      <c r="N215" s="188"/>
      <c r="O215" s="73"/>
      <c r="P215" s="73"/>
      <c r="Q215" s="73"/>
      <c r="R215" s="73"/>
      <c r="S215" s="73"/>
      <c r="T215" s="74"/>
      <c r="U215" s="34"/>
      <c r="V215" s="34"/>
      <c r="W215" s="34"/>
      <c r="X215" s="34"/>
      <c r="Y215" s="34"/>
      <c r="Z215" s="34"/>
      <c r="AA215" s="34"/>
      <c r="AB215" s="34"/>
      <c r="AC215" s="34"/>
      <c r="AD215" s="34"/>
      <c r="AE215" s="34"/>
      <c r="AT215" s="15" t="s">
        <v>159</v>
      </c>
      <c r="AU215" s="15" t="s">
        <v>156</v>
      </c>
    </row>
    <row r="216" s="2" customFormat="1" ht="16.5" customHeight="1">
      <c r="A216" s="34"/>
      <c r="B216" s="168"/>
      <c r="C216" s="169" t="s">
        <v>263</v>
      </c>
      <c r="D216" s="169" t="s">
        <v>151</v>
      </c>
      <c r="E216" s="170" t="s">
        <v>645</v>
      </c>
      <c r="F216" s="171" t="s">
        <v>646</v>
      </c>
      <c r="G216" s="172" t="s">
        <v>199</v>
      </c>
      <c r="H216" s="173">
        <v>44</v>
      </c>
      <c r="I216" s="174"/>
      <c r="J216" s="175">
        <f>ROUND(I216*H216,2)</f>
        <v>0</v>
      </c>
      <c r="K216" s="176"/>
      <c r="L216" s="177"/>
      <c r="M216" s="178" t="s">
        <v>1</v>
      </c>
      <c r="N216" s="179" t="s">
        <v>38</v>
      </c>
      <c r="O216" s="73"/>
      <c r="P216" s="180">
        <f>O216*H216</f>
        <v>0</v>
      </c>
      <c r="Q216" s="180">
        <v>0</v>
      </c>
      <c r="R216" s="180">
        <f>Q216*H216</f>
        <v>0</v>
      </c>
      <c r="S216" s="180">
        <v>0</v>
      </c>
      <c r="T216" s="181">
        <f>S216*H216</f>
        <v>0</v>
      </c>
      <c r="U216" s="34"/>
      <c r="V216" s="34"/>
      <c r="W216" s="34"/>
      <c r="X216" s="34"/>
      <c r="Y216" s="34"/>
      <c r="Z216" s="34"/>
      <c r="AA216" s="34"/>
      <c r="AB216" s="34"/>
      <c r="AC216" s="34"/>
      <c r="AD216" s="34"/>
      <c r="AE216" s="34"/>
      <c r="AR216" s="182" t="s">
        <v>200</v>
      </c>
      <c r="AT216" s="182" t="s">
        <v>151</v>
      </c>
      <c r="AU216" s="182" t="s">
        <v>156</v>
      </c>
      <c r="AY216" s="15" t="s">
        <v>146</v>
      </c>
      <c r="BE216" s="183">
        <f>IF(N216="základní",J216,0)</f>
        <v>0</v>
      </c>
      <c r="BF216" s="183">
        <f>IF(N216="snížená",J216,0)</f>
        <v>0</v>
      </c>
      <c r="BG216" s="183">
        <f>IF(N216="zákl. přenesená",J216,0)</f>
        <v>0</v>
      </c>
      <c r="BH216" s="183">
        <f>IF(N216="sníž. přenesená",J216,0)</f>
        <v>0</v>
      </c>
      <c r="BI216" s="183">
        <f>IF(N216="nulová",J216,0)</f>
        <v>0</v>
      </c>
      <c r="BJ216" s="15" t="s">
        <v>81</v>
      </c>
      <c r="BK216" s="183">
        <f>ROUND(I216*H216,2)</f>
        <v>0</v>
      </c>
      <c r="BL216" s="15" t="s">
        <v>201</v>
      </c>
      <c r="BM216" s="182" t="s">
        <v>647</v>
      </c>
    </row>
    <row r="217" s="2" customFormat="1">
      <c r="A217" s="34"/>
      <c r="B217" s="35"/>
      <c r="C217" s="34"/>
      <c r="D217" s="184" t="s">
        <v>159</v>
      </c>
      <c r="E217" s="34"/>
      <c r="F217" s="185" t="s">
        <v>646</v>
      </c>
      <c r="G217" s="34"/>
      <c r="H217" s="34"/>
      <c r="I217" s="186"/>
      <c r="J217" s="34"/>
      <c r="K217" s="34"/>
      <c r="L217" s="35"/>
      <c r="M217" s="187"/>
      <c r="N217" s="188"/>
      <c r="O217" s="73"/>
      <c r="P217" s="73"/>
      <c r="Q217" s="73"/>
      <c r="R217" s="73"/>
      <c r="S217" s="73"/>
      <c r="T217" s="74"/>
      <c r="U217" s="34"/>
      <c r="V217" s="34"/>
      <c r="W217" s="34"/>
      <c r="X217" s="34"/>
      <c r="Y217" s="34"/>
      <c r="Z217" s="34"/>
      <c r="AA217" s="34"/>
      <c r="AB217" s="34"/>
      <c r="AC217" s="34"/>
      <c r="AD217" s="34"/>
      <c r="AE217" s="34"/>
      <c r="AT217" s="15" t="s">
        <v>159</v>
      </c>
      <c r="AU217" s="15" t="s">
        <v>156</v>
      </c>
    </row>
    <row r="218" s="2" customFormat="1" ht="16.5" customHeight="1">
      <c r="A218" s="34"/>
      <c r="B218" s="168"/>
      <c r="C218" s="169" t="s">
        <v>273</v>
      </c>
      <c r="D218" s="169" t="s">
        <v>151</v>
      </c>
      <c r="E218" s="170" t="s">
        <v>648</v>
      </c>
      <c r="F218" s="171" t="s">
        <v>649</v>
      </c>
      <c r="G218" s="172" t="s">
        <v>199</v>
      </c>
      <c r="H218" s="173">
        <v>33</v>
      </c>
      <c r="I218" s="174"/>
      <c r="J218" s="175">
        <f>ROUND(I218*H218,2)</f>
        <v>0</v>
      </c>
      <c r="K218" s="176"/>
      <c r="L218" s="177"/>
      <c r="M218" s="178" t="s">
        <v>1</v>
      </c>
      <c r="N218" s="179" t="s">
        <v>38</v>
      </c>
      <c r="O218" s="73"/>
      <c r="P218" s="180">
        <f>O218*H218</f>
        <v>0</v>
      </c>
      <c r="Q218" s="180">
        <v>0</v>
      </c>
      <c r="R218" s="180">
        <f>Q218*H218</f>
        <v>0</v>
      </c>
      <c r="S218" s="180">
        <v>0</v>
      </c>
      <c r="T218" s="181">
        <f>S218*H218</f>
        <v>0</v>
      </c>
      <c r="U218" s="34"/>
      <c r="V218" s="34"/>
      <c r="W218" s="34"/>
      <c r="X218" s="34"/>
      <c r="Y218" s="34"/>
      <c r="Z218" s="34"/>
      <c r="AA218" s="34"/>
      <c r="AB218" s="34"/>
      <c r="AC218" s="34"/>
      <c r="AD218" s="34"/>
      <c r="AE218" s="34"/>
      <c r="AR218" s="182" t="s">
        <v>200</v>
      </c>
      <c r="AT218" s="182" t="s">
        <v>151</v>
      </c>
      <c r="AU218" s="182" t="s">
        <v>156</v>
      </c>
      <c r="AY218" s="15" t="s">
        <v>146</v>
      </c>
      <c r="BE218" s="183">
        <f>IF(N218="základní",J218,0)</f>
        <v>0</v>
      </c>
      <c r="BF218" s="183">
        <f>IF(N218="snížená",J218,0)</f>
        <v>0</v>
      </c>
      <c r="BG218" s="183">
        <f>IF(N218="zákl. přenesená",J218,0)</f>
        <v>0</v>
      </c>
      <c r="BH218" s="183">
        <f>IF(N218="sníž. přenesená",J218,0)</f>
        <v>0</v>
      </c>
      <c r="BI218" s="183">
        <f>IF(N218="nulová",J218,0)</f>
        <v>0</v>
      </c>
      <c r="BJ218" s="15" t="s">
        <v>81</v>
      </c>
      <c r="BK218" s="183">
        <f>ROUND(I218*H218,2)</f>
        <v>0</v>
      </c>
      <c r="BL218" s="15" t="s">
        <v>201</v>
      </c>
      <c r="BM218" s="182" t="s">
        <v>650</v>
      </c>
    </row>
    <row r="219" s="2" customFormat="1">
      <c r="A219" s="34"/>
      <c r="B219" s="35"/>
      <c r="C219" s="34"/>
      <c r="D219" s="184" t="s">
        <v>159</v>
      </c>
      <c r="E219" s="34"/>
      <c r="F219" s="185" t="s">
        <v>649</v>
      </c>
      <c r="G219" s="34"/>
      <c r="H219" s="34"/>
      <c r="I219" s="186"/>
      <c r="J219" s="34"/>
      <c r="K219" s="34"/>
      <c r="L219" s="35"/>
      <c r="M219" s="187"/>
      <c r="N219" s="188"/>
      <c r="O219" s="73"/>
      <c r="P219" s="73"/>
      <c r="Q219" s="73"/>
      <c r="R219" s="73"/>
      <c r="S219" s="73"/>
      <c r="T219" s="74"/>
      <c r="U219" s="34"/>
      <c r="V219" s="34"/>
      <c r="W219" s="34"/>
      <c r="X219" s="34"/>
      <c r="Y219" s="34"/>
      <c r="Z219" s="34"/>
      <c r="AA219" s="34"/>
      <c r="AB219" s="34"/>
      <c r="AC219" s="34"/>
      <c r="AD219" s="34"/>
      <c r="AE219" s="34"/>
      <c r="AT219" s="15" t="s">
        <v>159</v>
      </c>
      <c r="AU219" s="15" t="s">
        <v>156</v>
      </c>
    </row>
    <row r="220" s="2" customFormat="1" ht="16.5" customHeight="1">
      <c r="A220" s="34"/>
      <c r="B220" s="168"/>
      <c r="C220" s="169" t="s">
        <v>278</v>
      </c>
      <c r="D220" s="169" t="s">
        <v>151</v>
      </c>
      <c r="E220" s="170" t="s">
        <v>651</v>
      </c>
      <c r="F220" s="171" t="s">
        <v>318</v>
      </c>
      <c r="G220" s="172" t="s">
        <v>199</v>
      </c>
      <c r="H220" s="173">
        <v>1019</v>
      </c>
      <c r="I220" s="174"/>
      <c r="J220" s="175">
        <f>ROUND(I220*H220,2)</f>
        <v>0</v>
      </c>
      <c r="K220" s="176"/>
      <c r="L220" s="177"/>
      <c r="M220" s="178" t="s">
        <v>1</v>
      </c>
      <c r="N220" s="179" t="s">
        <v>38</v>
      </c>
      <c r="O220" s="73"/>
      <c r="P220" s="180">
        <f>O220*H220</f>
        <v>0</v>
      </c>
      <c r="Q220" s="180">
        <v>0</v>
      </c>
      <c r="R220" s="180">
        <f>Q220*H220</f>
        <v>0</v>
      </c>
      <c r="S220" s="180">
        <v>0</v>
      </c>
      <c r="T220" s="181">
        <f>S220*H220</f>
        <v>0</v>
      </c>
      <c r="U220" s="34"/>
      <c r="V220" s="34"/>
      <c r="W220" s="34"/>
      <c r="X220" s="34"/>
      <c r="Y220" s="34"/>
      <c r="Z220" s="34"/>
      <c r="AA220" s="34"/>
      <c r="AB220" s="34"/>
      <c r="AC220" s="34"/>
      <c r="AD220" s="34"/>
      <c r="AE220" s="34"/>
      <c r="AR220" s="182" t="s">
        <v>200</v>
      </c>
      <c r="AT220" s="182" t="s">
        <v>151</v>
      </c>
      <c r="AU220" s="182" t="s">
        <v>156</v>
      </c>
      <c r="AY220" s="15" t="s">
        <v>146</v>
      </c>
      <c r="BE220" s="183">
        <f>IF(N220="základní",J220,0)</f>
        <v>0</v>
      </c>
      <c r="BF220" s="183">
        <f>IF(N220="snížená",J220,0)</f>
        <v>0</v>
      </c>
      <c r="BG220" s="183">
        <f>IF(N220="zákl. přenesená",J220,0)</f>
        <v>0</v>
      </c>
      <c r="BH220" s="183">
        <f>IF(N220="sníž. přenesená",J220,0)</f>
        <v>0</v>
      </c>
      <c r="BI220" s="183">
        <f>IF(N220="nulová",J220,0)</f>
        <v>0</v>
      </c>
      <c r="BJ220" s="15" t="s">
        <v>81</v>
      </c>
      <c r="BK220" s="183">
        <f>ROUND(I220*H220,2)</f>
        <v>0</v>
      </c>
      <c r="BL220" s="15" t="s">
        <v>201</v>
      </c>
      <c r="BM220" s="182" t="s">
        <v>652</v>
      </c>
    </row>
    <row r="221" s="2" customFormat="1">
      <c r="A221" s="34"/>
      <c r="B221" s="35"/>
      <c r="C221" s="34"/>
      <c r="D221" s="184" t="s">
        <v>159</v>
      </c>
      <c r="E221" s="34"/>
      <c r="F221" s="185" t="s">
        <v>318</v>
      </c>
      <c r="G221" s="34"/>
      <c r="H221" s="34"/>
      <c r="I221" s="186"/>
      <c r="J221" s="34"/>
      <c r="K221" s="34"/>
      <c r="L221" s="35"/>
      <c r="M221" s="187"/>
      <c r="N221" s="188"/>
      <c r="O221" s="73"/>
      <c r="P221" s="73"/>
      <c r="Q221" s="73"/>
      <c r="R221" s="73"/>
      <c r="S221" s="73"/>
      <c r="T221" s="74"/>
      <c r="U221" s="34"/>
      <c r="V221" s="34"/>
      <c r="W221" s="34"/>
      <c r="X221" s="34"/>
      <c r="Y221" s="34"/>
      <c r="Z221" s="34"/>
      <c r="AA221" s="34"/>
      <c r="AB221" s="34"/>
      <c r="AC221" s="34"/>
      <c r="AD221" s="34"/>
      <c r="AE221" s="34"/>
      <c r="AT221" s="15" t="s">
        <v>159</v>
      </c>
      <c r="AU221" s="15" t="s">
        <v>156</v>
      </c>
    </row>
    <row r="222" s="2" customFormat="1" ht="16.5" customHeight="1">
      <c r="A222" s="34"/>
      <c r="B222" s="168"/>
      <c r="C222" s="169" t="s">
        <v>653</v>
      </c>
      <c r="D222" s="169" t="s">
        <v>151</v>
      </c>
      <c r="E222" s="170" t="s">
        <v>654</v>
      </c>
      <c r="F222" s="171" t="s">
        <v>655</v>
      </c>
      <c r="G222" s="172" t="s">
        <v>199</v>
      </c>
      <c r="H222" s="173">
        <v>119</v>
      </c>
      <c r="I222" s="174"/>
      <c r="J222" s="175">
        <f>ROUND(I222*H222,2)</f>
        <v>0</v>
      </c>
      <c r="K222" s="176"/>
      <c r="L222" s="177"/>
      <c r="M222" s="178" t="s">
        <v>1</v>
      </c>
      <c r="N222" s="179" t="s">
        <v>38</v>
      </c>
      <c r="O222" s="73"/>
      <c r="P222" s="180">
        <f>O222*H222</f>
        <v>0</v>
      </c>
      <c r="Q222" s="180">
        <v>0</v>
      </c>
      <c r="R222" s="180">
        <f>Q222*H222</f>
        <v>0</v>
      </c>
      <c r="S222" s="180">
        <v>0</v>
      </c>
      <c r="T222" s="181">
        <f>S222*H222</f>
        <v>0</v>
      </c>
      <c r="U222" s="34"/>
      <c r="V222" s="34"/>
      <c r="W222" s="34"/>
      <c r="X222" s="34"/>
      <c r="Y222" s="34"/>
      <c r="Z222" s="34"/>
      <c r="AA222" s="34"/>
      <c r="AB222" s="34"/>
      <c r="AC222" s="34"/>
      <c r="AD222" s="34"/>
      <c r="AE222" s="34"/>
      <c r="AR222" s="182" t="s">
        <v>200</v>
      </c>
      <c r="AT222" s="182" t="s">
        <v>151</v>
      </c>
      <c r="AU222" s="182" t="s">
        <v>156</v>
      </c>
      <c r="AY222" s="15" t="s">
        <v>146</v>
      </c>
      <c r="BE222" s="183">
        <f>IF(N222="základní",J222,0)</f>
        <v>0</v>
      </c>
      <c r="BF222" s="183">
        <f>IF(N222="snížená",J222,0)</f>
        <v>0</v>
      </c>
      <c r="BG222" s="183">
        <f>IF(N222="zákl. přenesená",J222,0)</f>
        <v>0</v>
      </c>
      <c r="BH222" s="183">
        <f>IF(N222="sníž. přenesená",J222,0)</f>
        <v>0</v>
      </c>
      <c r="BI222" s="183">
        <f>IF(N222="nulová",J222,0)</f>
        <v>0</v>
      </c>
      <c r="BJ222" s="15" t="s">
        <v>81</v>
      </c>
      <c r="BK222" s="183">
        <f>ROUND(I222*H222,2)</f>
        <v>0</v>
      </c>
      <c r="BL222" s="15" t="s">
        <v>201</v>
      </c>
      <c r="BM222" s="182" t="s">
        <v>656</v>
      </c>
    </row>
    <row r="223" s="2" customFormat="1">
      <c r="A223" s="34"/>
      <c r="B223" s="35"/>
      <c r="C223" s="34"/>
      <c r="D223" s="184" t="s">
        <v>159</v>
      </c>
      <c r="E223" s="34"/>
      <c r="F223" s="185" t="s">
        <v>655</v>
      </c>
      <c r="G223" s="34"/>
      <c r="H223" s="34"/>
      <c r="I223" s="186"/>
      <c r="J223" s="34"/>
      <c r="K223" s="34"/>
      <c r="L223" s="35"/>
      <c r="M223" s="187"/>
      <c r="N223" s="188"/>
      <c r="O223" s="73"/>
      <c r="P223" s="73"/>
      <c r="Q223" s="73"/>
      <c r="R223" s="73"/>
      <c r="S223" s="73"/>
      <c r="T223" s="74"/>
      <c r="U223" s="34"/>
      <c r="V223" s="34"/>
      <c r="W223" s="34"/>
      <c r="X223" s="34"/>
      <c r="Y223" s="34"/>
      <c r="Z223" s="34"/>
      <c r="AA223" s="34"/>
      <c r="AB223" s="34"/>
      <c r="AC223" s="34"/>
      <c r="AD223" s="34"/>
      <c r="AE223" s="34"/>
      <c r="AT223" s="15" t="s">
        <v>159</v>
      </c>
      <c r="AU223" s="15" t="s">
        <v>156</v>
      </c>
    </row>
    <row r="224" s="2" customFormat="1" ht="16.5" customHeight="1">
      <c r="A224" s="34"/>
      <c r="B224" s="168"/>
      <c r="C224" s="169" t="s">
        <v>283</v>
      </c>
      <c r="D224" s="169" t="s">
        <v>151</v>
      </c>
      <c r="E224" s="170" t="s">
        <v>657</v>
      </c>
      <c r="F224" s="171" t="s">
        <v>658</v>
      </c>
      <c r="G224" s="172" t="s">
        <v>199</v>
      </c>
      <c r="H224" s="173">
        <v>593</v>
      </c>
      <c r="I224" s="174"/>
      <c r="J224" s="175">
        <f>ROUND(I224*H224,2)</f>
        <v>0</v>
      </c>
      <c r="K224" s="176"/>
      <c r="L224" s="177"/>
      <c r="M224" s="178" t="s">
        <v>1</v>
      </c>
      <c r="N224" s="179" t="s">
        <v>38</v>
      </c>
      <c r="O224" s="73"/>
      <c r="P224" s="180">
        <f>O224*H224</f>
        <v>0</v>
      </c>
      <c r="Q224" s="180">
        <v>0</v>
      </c>
      <c r="R224" s="180">
        <f>Q224*H224</f>
        <v>0</v>
      </c>
      <c r="S224" s="180">
        <v>0</v>
      </c>
      <c r="T224" s="181">
        <f>S224*H224</f>
        <v>0</v>
      </c>
      <c r="U224" s="34"/>
      <c r="V224" s="34"/>
      <c r="W224" s="34"/>
      <c r="X224" s="34"/>
      <c r="Y224" s="34"/>
      <c r="Z224" s="34"/>
      <c r="AA224" s="34"/>
      <c r="AB224" s="34"/>
      <c r="AC224" s="34"/>
      <c r="AD224" s="34"/>
      <c r="AE224" s="34"/>
      <c r="AR224" s="182" t="s">
        <v>200</v>
      </c>
      <c r="AT224" s="182" t="s">
        <v>151</v>
      </c>
      <c r="AU224" s="182" t="s">
        <v>156</v>
      </c>
      <c r="AY224" s="15" t="s">
        <v>146</v>
      </c>
      <c r="BE224" s="183">
        <f>IF(N224="základní",J224,0)</f>
        <v>0</v>
      </c>
      <c r="BF224" s="183">
        <f>IF(N224="snížená",J224,0)</f>
        <v>0</v>
      </c>
      <c r="BG224" s="183">
        <f>IF(N224="zákl. přenesená",J224,0)</f>
        <v>0</v>
      </c>
      <c r="BH224" s="183">
        <f>IF(N224="sníž. přenesená",J224,0)</f>
        <v>0</v>
      </c>
      <c r="BI224" s="183">
        <f>IF(N224="nulová",J224,0)</f>
        <v>0</v>
      </c>
      <c r="BJ224" s="15" t="s">
        <v>81</v>
      </c>
      <c r="BK224" s="183">
        <f>ROUND(I224*H224,2)</f>
        <v>0</v>
      </c>
      <c r="BL224" s="15" t="s">
        <v>201</v>
      </c>
      <c r="BM224" s="182" t="s">
        <v>659</v>
      </c>
    </row>
    <row r="225" s="2" customFormat="1">
      <c r="A225" s="34"/>
      <c r="B225" s="35"/>
      <c r="C225" s="34"/>
      <c r="D225" s="184" t="s">
        <v>159</v>
      </c>
      <c r="E225" s="34"/>
      <c r="F225" s="185" t="s">
        <v>658</v>
      </c>
      <c r="G225" s="34"/>
      <c r="H225" s="34"/>
      <c r="I225" s="186"/>
      <c r="J225" s="34"/>
      <c r="K225" s="34"/>
      <c r="L225" s="35"/>
      <c r="M225" s="187"/>
      <c r="N225" s="188"/>
      <c r="O225" s="73"/>
      <c r="P225" s="73"/>
      <c r="Q225" s="73"/>
      <c r="R225" s="73"/>
      <c r="S225" s="73"/>
      <c r="T225" s="74"/>
      <c r="U225" s="34"/>
      <c r="V225" s="34"/>
      <c r="W225" s="34"/>
      <c r="X225" s="34"/>
      <c r="Y225" s="34"/>
      <c r="Z225" s="34"/>
      <c r="AA225" s="34"/>
      <c r="AB225" s="34"/>
      <c r="AC225" s="34"/>
      <c r="AD225" s="34"/>
      <c r="AE225" s="34"/>
      <c r="AT225" s="15" t="s">
        <v>159</v>
      </c>
      <c r="AU225" s="15" t="s">
        <v>156</v>
      </c>
    </row>
    <row r="226" s="2" customFormat="1" ht="16.5" customHeight="1">
      <c r="A226" s="34"/>
      <c r="B226" s="168"/>
      <c r="C226" s="169" t="s">
        <v>288</v>
      </c>
      <c r="D226" s="169" t="s">
        <v>151</v>
      </c>
      <c r="E226" s="170" t="s">
        <v>660</v>
      </c>
      <c r="F226" s="171" t="s">
        <v>661</v>
      </c>
      <c r="G226" s="172" t="s">
        <v>199</v>
      </c>
      <c r="H226" s="173">
        <v>466</v>
      </c>
      <c r="I226" s="174"/>
      <c r="J226" s="175">
        <f>ROUND(I226*H226,2)</f>
        <v>0</v>
      </c>
      <c r="K226" s="176"/>
      <c r="L226" s="177"/>
      <c r="M226" s="178" t="s">
        <v>1</v>
      </c>
      <c r="N226" s="179" t="s">
        <v>38</v>
      </c>
      <c r="O226" s="73"/>
      <c r="P226" s="180">
        <f>O226*H226</f>
        <v>0</v>
      </c>
      <c r="Q226" s="180">
        <v>0</v>
      </c>
      <c r="R226" s="180">
        <f>Q226*H226</f>
        <v>0</v>
      </c>
      <c r="S226" s="180">
        <v>0</v>
      </c>
      <c r="T226" s="181">
        <f>S226*H226</f>
        <v>0</v>
      </c>
      <c r="U226" s="34"/>
      <c r="V226" s="34"/>
      <c r="W226" s="34"/>
      <c r="X226" s="34"/>
      <c r="Y226" s="34"/>
      <c r="Z226" s="34"/>
      <c r="AA226" s="34"/>
      <c r="AB226" s="34"/>
      <c r="AC226" s="34"/>
      <c r="AD226" s="34"/>
      <c r="AE226" s="34"/>
      <c r="AR226" s="182" t="s">
        <v>200</v>
      </c>
      <c r="AT226" s="182" t="s">
        <v>151</v>
      </c>
      <c r="AU226" s="182" t="s">
        <v>156</v>
      </c>
      <c r="AY226" s="15" t="s">
        <v>146</v>
      </c>
      <c r="BE226" s="183">
        <f>IF(N226="základní",J226,0)</f>
        <v>0</v>
      </c>
      <c r="BF226" s="183">
        <f>IF(N226="snížená",J226,0)</f>
        <v>0</v>
      </c>
      <c r="BG226" s="183">
        <f>IF(N226="zákl. přenesená",J226,0)</f>
        <v>0</v>
      </c>
      <c r="BH226" s="183">
        <f>IF(N226="sníž. přenesená",J226,0)</f>
        <v>0</v>
      </c>
      <c r="BI226" s="183">
        <f>IF(N226="nulová",J226,0)</f>
        <v>0</v>
      </c>
      <c r="BJ226" s="15" t="s">
        <v>81</v>
      </c>
      <c r="BK226" s="183">
        <f>ROUND(I226*H226,2)</f>
        <v>0</v>
      </c>
      <c r="BL226" s="15" t="s">
        <v>201</v>
      </c>
      <c r="BM226" s="182" t="s">
        <v>662</v>
      </c>
    </row>
    <row r="227" s="2" customFormat="1">
      <c r="A227" s="34"/>
      <c r="B227" s="35"/>
      <c r="C227" s="34"/>
      <c r="D227" s="184" t="s">
        <v>159</v>
      </c>
      <c r="E227" s="34"/>
      <c r="F227" s="185" t="s">
        <v>661</v>
      </c>
      <c r="G227" s="34"/>
      <c r="H227" s="34"/>
      <c r="I227" s="186"/>
      <c r="J227" s="34"/>
      <c r="K227" s="34"/>
      <c r="L227" s="35"/>
      <c r="M227" s="187"/>
      <c r="N227" s="188"/>
      <c r="O227" s="73"/>
      <c r="P227" s="73"/>
      <c r="Q227" s="73"/>
      <c r="R227" s="73"/>
      <c r="S227" s="73"/>
      <c r="T227" s="74"/>
      <c r="U227" s="34"/>
      <c r="V227" s="34"/>
      <c r="W227" s="34"/>
      <c r="X227" s="34"/>
      <c r="Y227" s="34"/>
      <c r="Z227" s="34"/>
      <c r="AA227" s="34"/>
      <c r="AB227" s="34"/>
      <c r="AC227" s="34"/>
      <c r="AD227" s="34"/>
      <c r="AE227" s="34"/>
      <c r="AT227" s="15" t="s">
        <v>159</v>
      </c>
      <c r="AU227" s="15" t="s">
        <v>156</v>
      </c>
    </row>
    <row r="228" s="2" customFormat="1" ht="16.5" customHeight="1">
      <c r="A228" s="34"/>
      <c r="B228" s="168"/>
      <c r="C228" s="169" t="s">
        <v>292</v>
      </c>
      <c r="D228" s="169" t="s">
        <v>151</v>
      </c>
      <c r="E228" s="170" t="s">
        <v>663</v>
      </c>
      <c r="F228" s="171" t="s">
        <v>664</v>
      </c>
      <c r="G228" s="172" t="s">
        <v>199</v>
      </c>
      <c r="H228" s="173">
        <v>466</v>
      </c>
      <c r="I228" s="174"/>
      <c r="J228" s="175">
        <f>ROUND(I228*H228,2)</f>
        <v>0</v>
      </c>
      <c r="K228" s="176"/>
      <c r="L228" s="177"/>
      <c r="M228" s="178" t="s">
        <v>1</v>
      </c>
      <c r="N228" s="179" t="s">
        <v>38</v>
      </c>
      <c r="O228" s="73"/>
      <c r="P228" s="180">
        <f>O228*H228</f>
        <v>0</v>
      </c>
      <c r="Q228" s="180">
        <v>0</v>
      </c>
      <c r="R228" s="180">
        <f>Q228*H228</f>
        <v>0</v>
      </c>
      <c r="S228" s="180">
        <v>0</v>
      </c>
      <c r="T228" s="181">
        <f>S228*H228</f>
        <v>0</v>
      </c>
      <c r="U228" s="34"/>
      <c r="V228" s="34"/>
      <c r="W228" s="34"/>
      <c r="X228" s="34"/>
      <c r="Y228" s="34"/>
      <c r="Z228" s="34"/>
      <c r="AA228" s="34"/>
      <c r="AB228" s="34"/>
      <c r="AC228" s="34"/>
      <c r="AD228" s="34"/>
      <c r="AE228" s="34"/>
      <c r="AR228" s="182" t="s">
        <v>200</v>
      </c>
      <c r="AT228" s="182" t="s">
        <v>151</v>
      </c>
      <c r="AU228" s="182" t="s">
        <v>156</v>
      </c>
      <c r="AY228" s="15" t="s">
        <v>146</v>
      </c>
      <c r="BE228" s="183">
        <f>IF(N228="základní",J228,0)</f>
        <v>0</v>
      </c>
      <c r="BF228" s="183">
        <f>IF(N228="snížená",J228,0)</f>
        <v>0</v>
      </c>
      <c r="BG228" s="183">
        <f>IF(N228="zákl. přenesená",J228,0)</f>
        <v>0</v>
      </c>
      <c r="BH228" s="183">
        <f>IF(N228="sníž. přenesená",J228,0)</f>
        <v>0</v>
      </c>
      <c r="BI228" s="183">
        <f>IF(N228="nulová",J228,0)</f>
        <v>0</v>
      </c>
      <c r="BJ228" s="15" t="s">
        <v>81</v>
      </c>
      <c r="BK228" s="183">
        <f>ROUND(I228*H228,2)</f>
        <v>0</v>
      </c>
      <c r="BL228" s="15" t="s">
        <v>201</v>
      </c>
      <c r="BM228" s="182" t="s">
        <v>665</v>
      </c>
    </row>
    <row r="229" s="2" customFormat="1">
      <c r="A229" s="34"/>
      <c r="B229" s="35"/>
      <c r="C229" s="34"/>
      <c r="D229" s="184" t="s">
        <v>159</v>
      </c>
      <c r="E229" s="34"/>
      <c r="F229" s="185" t="s">
        <v>664</v>
      </c>
      <c r="G229" s="34"/>
      <c r="H229" s="34"/>
      <c r="I229" s="186"/>
      <c r="J229" s="34"/>
      <c r="K229" s="34"/>
      <c r="L229" s="35"/>
      <c r="M229" s="187"/>
      <c r="N229" s="188"/>
      <c r="O229" s="73"/>
      <c r="P229" s="73"/>
      <c r="Q229" s="73"/>
      <c r="R229" s="73"/>
      <c r="S229" s="73"/>
      <c r="T229" s="74"/>
      <c r="U229" s="34"/>
      <c r="V229" s="34"/>
      <c r="W229" s="34"/>
      <c r="X229" s="34"/>
      <c r="Y229" s="34"/>
      <c r="Z229" s="34"/>
      <c r="AA229" s="34"/>
      <c r="AB229" s="34"/>
      <c r="AC229" s="34"/>
      <c r="AD229" s="34"/>
      <c r="AE229" s="34"/>
      <c r="AT229" s="15" t="s">
        <v>159</v>
      </c>
      <c r="AU229" s="15" t="s">
        <v>156</v>
      </c>
    </row>
    <row r="230" s="2" customFormat="1" ht="16.5" customHeight="1">
      <c r="A230" s="34"/>
      <c r="B230" s="168"/>
      <c r="C230" s="169" t="s">
        <v>296</v>
      </c>
      <c r="D230" s="169" t="s">
        <v>151</v>
      </c>
      <c r="E230" s="170" t="s">
        <v>666</v>
      </c>
      <c r="F230" s="171" t="s">
        <v>667</v>
      </c>
      <c r="G230" s="172" t="s">
        <v>199</v>
      </c>
      <c r="H230" s="173">
        <v>348</v>
      </c>
      <c r="I230" s="174"/>
      <c r="J230" s="175">
        <f>ROUND(I230*H230,2)</f>
        <v>0</v>
      </c>
      <c r="K230" s="176"/>
      <c r="L230" s="177"/>
      <c r="M230" s="178" t="s">
        <v>1</v>
      </c>
      <c r="N230" s="179" t="s">
        <v>38</v>
      </c>
      <c r="O230" s="73"/>
      <c r="P230" s="180">
        <f>O230*H230</f>
        <v>0</v>
      </c>
      <c r="Q230" s="180">
        <v>0</v>
      </c>
      <c r="R230" s="180">
        <f>Q230*H230</f>
        <v>0</v>
      </c>
      <c r="S230" s="180">
        <v>0</v>
      </c>
      <c r="T230" s="181">
        <f>S230*H230</f>
        <v>0</v>
      </c>
      <c r="U230" s="34"/>
      <c r="V230" s="34"/>
      <c r="W230" s="34"/>
      <c r="X230" s="34"/>
      <c r="Y230" s="34"/>
      <c r="Z230" s="34"/>
      <c r="AA230" s="34"/>
      <c r="AB230" s="34"/>
      <c r="AC230" s="34"/>
      <c r="AD230" s="34"/>
      <c r="AE230" s="34"/>
      <c r="AR230" s="182" t="s">
        <v>200</v>
      </c>
      <c r="AT230" s="182" t="s">
        <v>151</v>
      </c>
      <c r="AU230" s="182" t="s">
        <v>156</v>
      </c>
      <c r="AY230" s="15" t="s">
        <v>146</v>
      </c>
      <c r="BE230" s="183">
        <f>IF(N230="základní",J230,0)</f>
        <v>0</v>
      </c>
      <c r="BF230" s="183">
        <f>IF(N230="snížená",J230,0)</f>
        <v>0</v>
      </c>
      <c r="BG230" s="183">
        <f>IF(N230="zákl. přenesená",J230,0)</f>
        <v>0</v>
      </c>
      <c r="BH230" s="183">
        <f>IF(N230="sníž. přenesená",J230,0)</f>
        <v>0</v>
      </c>
      <c r="BI230" s="183">
        <f>IF(N230="nulová",J230,0)</f>
        <v>0</v>
      </c>
      <c r="BJ230" s="15" t="s">
        <v>81</v>
      </c>
      <c r="BK230" s="183">
        <f>ROUND(I230*H230,2)</f>
        <v>0</v>
      </c>
      <c r="BL230" s="15" t="s">
        <v>201</v>
      </c>
      <c r="BM230" s="182" t="s">
        <v>668</v>
      </c>
    </row>
    <row r="231" s="2" customFormat="1">
      <c r="A231" s="34"/>
      <c r="B231" s="35"/>
      <c r="C231" s="34"/>
      <c r="D231" s="184" t="s">
        <v>159</v>
      </c>
      <c r="E231" s="34"/>
      <c r="F231" s="185" t="s">
        <v>667</v>
      </c>
      <c r="G231" s="34"/>
      <c r="H231" s="34"/>
      <c r="I231" s="186"/>
      <c r="J231" s="34"/>
      <c r="K231" s="34"/>
      <c r="L231" s="35"/>
      <c r="M231" s="187"/>
      <c r="N231" s="188"/>
      <c r="O231" s="73"/>
      <c r="P231" s="73"/>
      <c r="Q231" s="73"/>
      <c r="R231" s="73"/>
      <c r="S231" s="73"/>
      <c r="T231" s="74"/>
      <c r="U231" s="34"/>
      <c r="V231" s="34"/>
      <c r="W231" s="34"/>
      <c r="X231" s="34"/>
      <c r="Y231" s="34"/>
      <c r="Z231" s="34"/>
      <c r="AA231" s="34"/>
      <c r="AB231" s="34"/>
      <c r="AC231" s="34"/>
      <c r="AD231" s="34"/>
      <c r="AE231" s="34"/>
      <c r="AT231" s="15" t="s">
        <v>159</v>
      </c>
      <c r="AU231" s="15" t="s">
        <v>156</v>
      </c>
    </row>
    <row r="232" s="2" customFormat="1" ht="16.5" customHeight="1">
      <c r="A232" s="34"/>
      <c r="B232" s="168"/>
      <c r="C232" s="169" t="s">
        <v>300</v>
      </c>
      <c r="D232" s="169" t="s">
        <v>151</v>
      </c>
      <c r="E232" s="170" t="s">
        <v>669</v>
      </c>
      <c r="F232" s="171" t="s">
        <v>670</v>
      </c>
      <c r="G232" s="172" t="s">
        <v>199</v>
      </c>
      <c r="H232" s="173">
        <v>525</v>
      </c>
      <c r="I232" s="174"/>
      <c r="J232" s="175">
        <f>ROUND(I232*H232,2)</f>
        <v>0</v>
      </c>
      <c r="K232" s="176"/>
      <c r="L232" s="177"/>
      <c r="M232" s="178" t="s">
        <v>1</v>
      </c>
      <c r="N232" s="179" t="s">
        <v>38</v>
      </c>
      <c r="O232" s="73"/>
      <c r="P232" s="180">
        <f>O232*H232</f>
        <v>0</v>
      </c>
      <c r="Q232" s="180">
        <v>0</v>
      </c>
      <c r="R232" s="180">
        <f>Q232*H232</f>
        <v>0</v>
      </c>
      <c r="S232" s="180">
        <v>0</v>
      </c>
      <c r="T232" s="181">
        <f>S232*H232</f>
        <v>0</v>
      </c>
      <c r="U232" s="34"/>
      <c r="V232" s="34"/>
      <c r="W232" s="34"/>
      <c r="X232" s="34"/>
      <c r="Y232" s="34"/>
      <c r="Z232" s="34"/>
      <c r="AA232" s="34"/>
      <c r="AB232" s="34"/>
      <c r="AC232" s="34"/>
      <c r="AD232" s="34"/>
      <c r="AE232" s="34"/>
      <c r="AR232" s="182" t="s">
        <v>200</v>
      </c>
      <c r="AT232" s="182" t="s">
        <v>151</v>
      </c>
      <c r="AU232" s="182" t="s">
        <v>156</v>
      </c>
      <c r="AY232" s="15" t="s">
        <v>146</v>
      </c>
      <c r="BE232" s="183">
        <f>IF(N232="základní",J232,0)</f>
        <v>0</v>
      </c>
      <c r="BF232" s="183">
        <f>IF(N232="snížená",J232,0)</f>
        <v>0</v>
      </c>
      <c r="BG232" s="183">
        <f>IF(N232="zákl. přenesená",J232,0)</f>
        <v>0</v>
      </c>
      <c r="BH232" s="183">
        <f>IF(N232="sníž. přenesená",J232,0)</f>
        <v>0</v>
      </c>
      <c r="BI232" s="183">
        <f>IF(N232="nulová",J232,0)</f>
        <v>0</v>
      </c>
      <c r="BJ232" s="15" t="s">
        <v>81</v>
      </c>
      <c r="BK232" s="183">
        <f>ROUND(I232*H232,2)</f>
        <v>0</v>
      </c>
      <c r="BL232" s="15" t="s">
        <v>201</v>
      </c>
      <c r="BM232" s="182" t="s">
        <v>440</v>
      </c>
    </row>
    <row r="233" s="2" customFormat="1">
      <c r="A233" s="34"/>
      <c r="B233" s="35"/>
      <c r="C233" s="34"/>
      <c r="D233" s="184" t="s">
        <v>159</v>
      </c>
      <c r="E233" s="34"/>
      <c r="F233" s="185" t="s">
        <v>670</v>
      </c>
      <c r="G233" s="34"/>
      <c r="H233" s="34"/>
      <c r="I233" s="186"/>
      <c r="J233" s="34"/>
      <c r="K233" s="34"/>
      <c r="L233" s="35"/>
      <c r="M233" s="187"/>
      <c r="N233" s="188"/>
      <c r="O233" s="73"/>
      <c r="P233" s="73"/>
      <c r="Q233" s="73"/>
      <c r="R233" s="73"/>
      <c r="S233" s="73"/>
      <c r="T233" s="74"/>
      <c r="U233" s="34"/>
      <c r="V233" s="34"/>
      <c r="W233" s="34"/>
      <c r="X233" s="34"/>
      <c r="Y233" s="34"/>
      <c r="Z233" s="34"/>
      <c r="AA233" s="34"/>
      <c r="AB233" s="34"/>
      <c r="AC233" s="34"/>
      <c r="AD233" s="34"/>
      <c r="AE233" s="34"/>
      <c r="AT233" s="15" t="s">
        <v>159</v>
      </c>
      <c r="AU233" s="15" t="s">
        <v>156</v>
      </c>
    </row>
    <row r="234" s="2" customFormat="1" ht="16.5" customHeight="1">
      <c r="A234" s="34"/>
      <c r="B234" s="168"/>
      <c r="C234" s="169" t="s">
        <v>304</v>
      </c>
      <c r="D234" s="169" t="s">
        <v>151</v>
      </c>
      <c r="E234" s="170" t="s">
        <v>671</v>
      </c>
      <c r="F234" s="171" t="s">
        <v>672</v>
      </c>
      <c r="G234" s="172" t="s">
        <v>199</v>
      </c>
      <c r="H234" s="173">
        <v>33</v>
      </c>
      <c r="I234" s="174"/>
      <c r="J234" s="175">
        <f>ROUND(I234*H234,2)</f>
        <v>0</v>
      </c>
      <c r="K234" s="176"/>
      <c r="L234" s="177"/>
      <c r="M234" s="178" t="s">
        <v>1</v>
      </c>
      <c r="N234" s="179" t="s">
        <v>38</v>
      </c>
      <c r="O234" s="73"/>
      <c r="P234" s="180">
        <f>O234*H234</f>
        <v>0</v>
      </c>
      <c r="Q234" s="180">
        <v>0</v>
      </c>
      <c r="R234" s="180">
        <f>Q234*H234</f>
        <v>0</v>
      </c>
      <c r="S234" s="180">
        <v>0</v>
      </c>
      <c r="T234" s="181">
        <f>S234*H234</f>
        <v>0</v>
      </c>
      <c r="U234" s="34"/>
      <c r="V234" s="34"/>
      <c r="W234" s="34"/>
      <c r="X234" s="34"/>
      <c r="Y234" s="34"/>
      <c r="Z234" s="34"/>
      <c r="AA234" s="34"/>
      <c r="AB234" s="34"/>
      <c r="AC234" s="34"/>
      <c r="AD234" s="34"/>
      <c r="AE234" s="34"/>
      <c r="AR234" s="182" t="s">
        <v>200</v>
      </c>
      <c r="AT234" s="182" t="s">
        <v>151</v>
      </c>
      <c r="AU234" s="182" t="s">
        <v>156</v>
      </c>
      <c r="AY234" s="15" t="s">
        <v>146</v>
      </c>
      <c r="BE234" s="183">
        <f>IF(N234="základní",J234,0)</f>
        <v>0</v>
      </c>
      <c r="BF234" s="183">
        <f>IF(N234="snížená",J234,0)</f>
        <v>0</v>
      </c>
      <c r="BG234" s="183">
        <f>IF(N234="zákl. přenesená",J234,0)</f>
        <v>0</v>
      </c>
      <c r="BH234" s="183">
        <f>IF(N234="sníž. přenesená",J234,0)</f>
        <v>0</v>
      </c>
      <c r="BI234" s="183">
        <f>IF(N234="nulová",J234,0)</f>
        <v>0</v>
      </c>
      <c r="BJ234" s="15" t="s">
        <v>81</v>
      </c>
      <c r="BK234" s="183">
        <f>ROUND(I234*H234,2)</f>
        <v>0</v>
      </c>
      <c r="BL234" s="15" t="s">
        <v>201</v>
      </c>
      <c r="BM234" s="182" t="s">
        <v>673</v>
      </c>
    </row>
    <row r="235" s="2" customFormat="1">
      <c r="A235" s="34"/>
      <c r="B235" s="35"/>
      <c r="C235" s="34"/>
      <c r="D235" s="184" t="s">
        <v>159</v>
      </c>
      <c r="E235" s="34"/>
      <c r="F235" s="185" t="s">
        <v>672</v>
      </c>
      <c r="G235" s="34"/>
      <c r="H235" s="34"/>
      <c r="I235" s="186"/>
      <c r="J235" s="34"/>
      <c r="K235" s="34"/>
      <c r="L235" s="35"/>
      <c r="M235" s="187"/>
      <c r="N235" s="188"/>
      <c r="O235" s="73"/>
      <c r="P235" s="73"/>
      <c r="Q235" s="73"/>
      <c r="R235" s="73"/>
      <c r="S235" s="73"/>
      <c r="T235" s="74"/>
      <c r="U235" s="34"/>
      <c r="V235" s="34"/>
      <c r="W235" s="34"/>
      <c r="X235" s="34"/>
      <c r="Y235" s="34"/>
      <c r="Z235" s="34"/>
      <c r="AA235" s="34"/>
      <c r="AB235" s="34"/>
      <c r="AC235" s="34"/>
      <c r="AD235" s="34"/>
      <c r="AE235" s="34"/>
      <c r="AT235" s="15" t="s">
        <v>159</v>
      </c>
      <c r="AU235" s="15" t="s">
        <v>156</v>
      </c>
    </row>
    <row r="236" s="2" customFormat="1" ht="16.5" customHeight="1">
      <c r="A236" s="34"/>
      <c r="B236" s="168"/>
      <c r="C236" s="169" t="s">
        <v>316</v>
      </c>
      <c r="D236" s="169" t="s">
        <v>151</v>
      </c>
      <c r="E236" s="170" t="s">
        <v>674</v>
      </c>
      <c r="F236" s="171" t="s">
        <v>675</v>
      </c>
      <c r="G236" s="172" t="s">
        <v>199</v>
      </c>
      <c r="H236" s="173">
        <v>58</v>
      </c>
      <c r="I236" s="174"/>
      <c r="J236" s="175">
        <f>ROUND(I236*H236,2)</f>
        <v>0</v>
      </c>
      <c r="K236" s="176"/>
      <c r="L236" s="177"/>
      <c r="M236" s="178" t="s">
        <v>1</v>
      </c>
      <c r="N236" s="179" t="s">
        <v>38</v>
      </c>
      <c r="O236" s="73"/>
      <c r="P236" s="180">
        <f>O236*H236</f>
        <v>0</v>
      </c>
      <c r="Q236" s="180">
        <v>0</v>
      </c>
      <c r="R236" s="180">
        <f>Q236*H236</f>
        <v>0</v>
      </c>
      <c r="S236" s="180">
        <v>0</v>
      </c>
      <c r="T236" s="181">
        <f>S236*H236</f>
        <v>0</v>
      </c>
      <c r="U236" s="34"/>
      <c r="V236" s="34"/>
      <c r="W236" s="34"/>
      <c r="X236" s="34"/>
      <c r="Y236" s="34"/>
      <c r="Z236" s="34"/>
      <c r="AA236" s="34"/>
      <c r="AB236" s="34"/>
      <c r="AC236" s="34"/>
      <c r="AD236" s="34"/>
      <c r="AE236" s="34"/>
      <c r="AR236" s="182" t="s">
        <v>200</v>
      </c>
      <c r="AT236" s="182" t="s">
        <v>151</v>
      </c>
      <c r="AU236" s="182" t="s">
        <v>156</v>
      </c>
      <c r="AY236" s="15" t="s">
        <v>146</v>
      </c>
      <c r="BE236" s="183">
        <f>IF(N236="základní",J236,0)</f>
        <v>0</v>
      </c>
      <c r="BF236" s="183">
        <f>IF(N236="snížená",J236,0)</f>
        <v>0</v>
      </c>
      <c r="BG236" s="183">
        <f>IF(N236="zákl. přenesená",J236,0)</f>
        <v>0</v>
      </c>
      <c r="BH236" s="183">
        <f>IF(N236="sníž. přenesená",J236,0)</f>
        <v>0</v>
      </c>
      <c r="BI236" s="183">
        <f>IF(N236="nulová",J236,0)</f>
        <v>0</v>
      </c>
      <c r="BJ236" s="15" t="s">
        <v>81</v>
      </c>
      <c r="BK236" s="183">
        <f>ROUND(I236*H236,2)</f>
        <v>0</v>
      </c>
      <c r="BL236" s="15" t="s">
        <v>201</v>
      </c>
      <c r="BM236" s="182" t="s">
        <v>676</v>
      </c>
    </row>
    <row r="237" s="2" customFormat="1">
      <c r="A237" s="34"/>
      <c r="B237" s="35"/>
      <c r="C237" s="34"/>
      <c r="D237" s="184" t="s">
        <v>159</v>
      </c>
      <c r="E237" s="34"/>
      <c r="F237" s="185" t="s">
        <v>675</v>
      </c>
      <c r="G237" s="34"/>
      <c r="H237" s="34"/>
      <c r="I237" s="186"/>
      <c r="J237" s="34"/>
      <c r="K237" s="34"/>
      <c r="L237" s="35"/>
      <c r="M237" s="187"/>
      <c r="N237" s="188"/>
      <c r="O237" s="73"/>
      <c r="P237" s="73"/>
      <c r="Q237" s="73"/>
      <c r="R237" s="73"/>
      <c r="S237" s="73"/>
      <c r="T237" s="74"/>
      <c r="U237" s="34"/>
      <c r="V237" s="34"/>
      <c r="W237" s="34"/>
      <c r="X237" s="34"/>
      <c r="Y237" s="34"/>
      <c r="Z237" s="34"/>
      <c r="AA237" s="34"/>
      <c r="AB237" s="34"/>
      <c r="AC237" s="34"/>
      <c r="AD237" s="34"/>
      <c r="AE237" s="34"/>
      <c r="AT237" s="15" t="s">
        <v>159</v>
      </c>
      <c r="AU237" s="15" t="s">
        <v>156</v>
      </c>
    </row>
    <row r="238" s="2" customFormat="1" ht="16.5" customHeight="1">
      <c r="A238" s="34"/>
      <c r="B238" s="168"/>
      <c r="C238" s="169" t="s">
        <v>460</v>
      </c>
      <c r="D238" s="169" t="s">
        <v>151</v>
      </c>
      <c r="E238" s="170" t="s">
        <v>677</v>
      </c>
      <c r="F238" s="171" t="s">
        <v>678</v>
      </c>
      <c r="G238" s="172" t="s">
        <v>199</v>
      </c>
      <c r="H238" s="173">
        <v>160</v>
      </c>
      <c r="I238" s="174"/>
      <c r="J238" s="175">
        <f>ROUND(I238*H238,2)</f>
        <v>0</v>
      </c>
      <c r="K238" s="176"/>
      <c r="L238" s="177"/>
      <c r="M238" s="178" t="s">
        <v>1</v>
      </c>
      <c r="N238" s="179" t="s">
        <v>38</v>
      </c>
      <c r="O238" s="73"/>
      <c r="P238" s="180">
        <f>O238*H238</f>
        <v>0</v>
      </c>
      <c r="Q238" s="180">
        <v>0</v>
      </c>
      <c r="R238" s="180">
        <f>Q238*H238</f>
        <v>0</v>
      </c>
      <c r="S238" s="180">
        <v>0</v>
      </c>
      <c r="T238" s="181">
        <f>S238*H238</f>
        <v>0</v>
      </c>
      <c r="U238" s="34"/>
      <c r="V238" s="34"/>
      <c r="W238" s="34"/>
      <c r="X238" s="34"/>
      <c r="Y238" s="34"/>
      <c r="Z238" s="34"/>
      <c r="AA238" s="34"/>
      <c r="AB238" s="34"/>
      <c r="AC238" s="34"/>
      <c r="AD238" s="34"/>
      <c r="AE238" s="34"/>
      <c r="AR238" s="182" t="s">
        <v>200</v>
      </c>
      <c r="AT238" s="182" t="s">
        <v>151</v>
      </c>
      <c r="AU238" s="182" t="s">
        <v>156</v>
      </c>
      <c r="AY238" s="15" t="s">
        <v>146</v>
      </c>
      <c r="BE238" s="183">
        <f>IF(N238="základní",J238,0)</f>
        <v>0</v>
      </c>
      <c r="BF238" s="183">
        <f>IF(N238="snížená",J238,0)</f>
        <v>0</v>
      </c>
      <c r="BG238" s="183">
        <f>IF(N238="zákl. přenesená",J238,0)</f>
        <v>0</v>
      </c>
      <c r="BH238" s="183">
        <f>IF(N238="sníž. přenesená",J238,0)</f>
        <v>0</v>
      </c>
      <c r="BI238" s="183">
        <f>IF(N238="nulová",J238,0)</f>
        <v>0</v>
      </c>
      <c r="BJ238" s="15" t="s">
        <v>81</v>
      </c>
      <c r="BK238" s="183">
        <f>ROUND(I238*H238,2)</f>
        <v>0</v>
      </c>
      <c r="BL238" s="15" t="s">
        <v>201</v>
      </c>
      <c r="BM238" s="182" t="s">
        <v>679</v>
      </c>
    </row>
    <row r="239" s="2" customFormat="1">
      <c r="A239" s="34"/>
      <c r="B239" s="35"/>
      <c r="C239" s="34"/>
      <c r="D239" s="184" t="s">
        <v>159</v>
      </c>
      <c r="E239" s="34"/>
      <c r="F239" s="185" t="s">
        <v>678</v>
      </c>
      <c r="G239" s="34"/>
      <c r="H239" s="34"/>
      <c r="I239" s="186"/>
      <c r="J239" s="34"/>
      <c r="K239" s="34"/>
      <c r="L239" s="35"/>
      <c r="M239" s="187"/>
      <c r="N239" s="188"/>
      <c r="O239" s="73"/>
      <c r="P239" s="73"/>
      <c r="Q239" s="73"/>
      <c r="R239" s="73"/>
      <c r="S239" s="73"/>
      <c r="T239" s="74"/>
      <c r="U239" s="34"/>
      <c r="V239" s="34"/>
      <c r="W239" s="34"/>
      <c r="X239" s="34"/>
      <c r="Y239" s="34"/>
      <c r="Z239" s="34"/>
      <c r="AA239" s="34"/>
      <c r="AB239" s="34"/>
      <c r="AC239" s="34"/>
      <c r="AD239" s="34"/>
      <c r="AE239" s="34"/>
      <c r="AT239" s="15" t="s">
        <v>159</v>
      </c>
      <c r="AU239" s="15" t="s">
        <v>156</v>
      </c>
    </row>
    <row r="240" s="12" customFormat="1" ht="22.8" customHeight="1">
      <c r="A240" s="12"/>
      <c r="B240" s="155"/>
      <c r="C240" s="12"/>
      <c r="D240" s="156" t="s">
        <v>72</v>
      </c>
      <c r="E240" s="166" t="s">
        <v>320</v>
      </c>
      <c r="F240" s="166" t="s">
        <v>321</v>
      </c>
      <c r="G240" s="12"/>
      <c r="H240" s="12"/>
      <c r="I240" s="158"/>
      <c r="J240" s="167">
        <f>BK240</f>
        <v>0</v>
      </c>
      <c r="K240" s="12"/>
      <c r="L240" s="155"/>
      <c r="M240" s="160"/>
      <c r="N240" s="161"/>
      <c r="O240" s="161"/>
      <c r="P240" s="162">
        <f>SUM(P241:P250)</f>
        <v>0</v>
      </c>
      <c r="Q240" s="161"/>
      <c r="R240" s="162">
        <f>SUM(R241:R250)</f>
        <v>0</v>
      </c>
      <c r="S240" s="161"/>
      <c r="T240" s="163">
        <f>SUM(T241:T250)</f>
        <v>0</v>
      </c>
      <c r="U240" s="12"/>
      <c r="V240" s="12"/>
      <c r="W240" s="12"/>
      <c r="X240" s="12"/>
      <c r="Y240" s="12"/>
      <c r="Z240" s="12"/>
      <c r="AA240" s="12"/>
      <c r="AB240" s="12"/>
      <c r="AC240" s="12"/>
      <c r="AD240" s="12"/>
      <c r="AE240" s="12"/>
      <c r="AR240" s="156" t="s">
        <v>156</v>
      </c>
      <c r="AT240" s="164" t="s">
        <v>72</v>
      </c>
      <c r="AU240" s="164" t="s">
        <v>81</v>
      </c>
      <c r="AY240" s="156" t="s">
        <v>146</v>
      </c>
      <c r="BK240" s="165">
        <f>SUM(BK241:BK250)</f>
        <v>0</v>
      </c>
    </row>
    <row r="241" s="2" customFormat="1" ht="37.8" customHeight="1">
      <c r="A241" s="34"/>
      <c r="B241" s="168"/>
      <c r="C241" s="189" t="s">
        <v>364</v>
      </c>
      <c r="D241" s="189" t="s">
        <v>181</v>
      </c>
      <c r="E241" s="190" t="s">
        <v>394</v>
      </c>
      <c r="F241" s="191" t="s">
        <v>395</v>
      </c>
      <c r="G241" s="192" t="s">
        <v>336</v>
      </c>
      <c r="H241" s="193">
        <v>1</v>
      </c>
      <c r="I241" s="194"/>
      <c r="J241" s="195">
        <f>ROUND(I241*H241,2)</f>
        <v>0</v>
      </c>
      <c r="K241" s="196"/>
      <c r="L241" s="35"/>
      <c r="M241" s="197" t="s">
        <v>1</v>
      </c>
      <c r="N241" s="198" t="s">
        <v>38</v>
      </c>
      <c r="O241" s="73"/>
      <c r="P241" s="180">
        <f>O241*H241</f>
        <v>0</v>
      </c>
      <c r="Q241" s="180">
        <v>0</v>
      </c>
      <c r="R241" s="180">
        <f>Q241*H241</f>
        <v>0</v>
      </c>
      <c r="S241" s="180">
        <v>0</v>
      </c>
      <c r="T241" s="181">
        <f>S241*H241</f>
        <v>0</v>
      </c>
      <c r="U241" s="34"/>
      <c r="V241" s="34"/>
      <c r="W241" s="34"/>
      <c r="X241" s="34"/>
      <c r="Y241" s="34"/>
      <c r="Z241" s="34"/>
      <c r="AA241" s="34"/>
      <c r="AB241" s="34"/>
      <c r="AC241" s="34"/>
      <c r="AD241" s="34"/>
      <c r="AE241" s="34"/>
      <c r="AR241" s="182" t="s">
        <v>201</v>
      </c>
      <c r="AT241" s="182" t="s">
        <v>181</v>
      </c>
      <c r="AU241" s="182" t="s">
        <v>83</v>
      </c>
      <c r="AY241" s="15" t="s">
        <v>146</v>
      </c>
      <c r="BE241" s="183">
        <f>IF(N241="základní",J241,0)</f>
        <v>0</v>
      </c>
      <c r="BF241" s="183">
        <f>IF(N241="snížená",J241,0)</f>
        <v>0</v>
      </c>
      <c r="BG241" s="183">
        <f>IF(N241="zákl. přenesená",J241,0)</f>
        <v>0</v>
      </c>
      <c r="BH241" s="183">
        <f>IF(N241="sníž. přenesená",J241,0)</f>
        <v>0</v>
      </c>
      <c r="BI241" s="183">
        <f>IF(N241="nulová",J241,0)</f>
        <v>0</v>
      </c>
      <c r="BJ241" s="15" t="s">
        <v>81</v>
      </c>
      <c r="BK241" s="183">
        <f>ROUND(I241*H241,2)</f>
        <v>0</v>
      </c>
      <c r="BL241" s="15" t="s">
        <v>201</v>
      </c>
      <c r="BM241" s="182" t="s">
        <v>680</v>
      </c>
    </row>
    <row r="242" s="2" customFormat="1">
      <c r="A242" s="34"/>
      <c r="B242" s="35"/>
      <c r="C242" s="34"/>
      <c r="D242" s="184" t="s">
        <v>159</v>
      </c>
      <c r="E242" s="34"/>
      <c r="F242" s="185" t="s">
        <v>397</v>
      </c>
      <c r="G242" s="34"/>
      <c r="H242" s="34"/>
      <c r="I242" s="186"/>
      <c r="J242" s="34"/>
      <c r="K242" s="34"/>
      <c r="L242" s="35"/>
      <c r="M242" s="187"/>
      <c r="N242" s="188"/>
      <c r="O242" s="73"/>
      <c r="P242" s="73"/>
      <c r="Q242" s="73"/>
      <c r="R242" s="73"/>
      <c r="S242" s="73"/>
      <c r="T242" s="74"/>
      <c r="U242" s="34"/>
      <c r="V242" s="34"/>
      <c r="W242" s="34"/>
      <c r="X242" s="34"/>
      <c r="Y242" s="34"/>
      <c r="Z242" s="34"/>
      <c r="AA242" s="34"/>
      <c r="AB242" s="34"/>
      <c r="AC242" s="34"/>
      <c r="AD242" s="34"/>
      <c r="AE242" s="34"/>
      <c r="AT242" s="15" t="s">
        <v>159</v>
      </c>
      <c r="AU242" s="15" t="s">
        <v>83</v>
      </c>
    </row>
    <row r="243" s="2" customFormat="1" ht="24.15" customHeight="1">
      <c r="A243" s="34"/>
      <c r="B243" s="168"/>
      <c r="C243" s="189" t="s">
        <v>345</v>
      </c>
      <c r="D243" s="189" t="s">
        <v>181</v>
      </c>
      <c r="E243" s="190" t="s">
        <v>399</v>
      </c>
      <c r="F243" s="191" t="s">
        <v>400</v>
      </c>
      <c r="G243" s="192" t="s">
        <v>336</v>
      </c>
      <c r="H243" s="193">
        <v>13</v>
      </c>
      <c r="I243" s="194"/>
      <c r="J243" s="195">
        <f>ROUND(I243*H243,2)</f>
        <v>0</v>
      </c>
      <c r="K243" s="196"/>
      <c r="L243" s="35"/>
      <c r="M243" s="197" t="s">
        <v>1</v>
      </c>
      <c r="N243" s="198" t="s">
        <v>38</v>
      </c>
      <c r="O243" s="73"/>
      <c r="P243" s="180">
        <f>O243*H243</f>
        <v>0</v>
      </c>
      <c r="Q243" s="180">
        <v>0</v>
      </c>
      <c r="R243" s="180">
        <f>Q243*H243</f>
        <v>0</v>
      </c>
      <c r="S243" s="180">
        <v>0</v>
      </c>
      <c r="T243" s="181">
        <f>S243*H243</f>
        <v>0</v>
      </c>
      <c r="U243" s="34"/>
      <c r="V243" s="34"/>
      <c r="W243" s="34"/>
      <c r="X243" s="34"/>
      <c r="Y243" s="34"/>
      <c r="Z243" s="34"/>
      <c r="AA243" s="34"/>
      <c r="AB243" s="34"/>
      <c r="AC243" s="34"/>
      <c r="AD243" s="34"/>
      <c r="AE243" s="34"/>
      <c r="AR243" s="182" t="s">
        <v>201</v>
      </c>
      <c r="AT243" s="182" t="s">
        <v>181</v>
      </c>
      <c r="AU243" s="182" t="s">
        <v>83</v>
      </c>
      <c r="AY243" s="15" t="s">
        <v>146</v>
      </c>
      <c r="BE243" s="183">
        <f>IF(N243="základní",J243,0)</f>
        <v>0</v>
      </c>
      <c r="BF243" s="183">
        <f>IF(N243="snížená",J243,0)</f>
        <v>0</v>
      </c>
      <c r="BG243" s="183">
        <f>IF(N243="zákl. přenesená",J243,0)</f>
        <v>0</v>
      </c>
      <c r="BH243" s="183">
        <f>IF(N243="sníž. přenesená",J243,0)</f>
        <v>0</v>
      </c>
      <c r="BI243" s="183">
        <f>IF(N243="nulová",J243,0)</f>
        <v>0</v>
      </c>
      <c r="BJ243" s="15" t="s">
        <v>81</v>
      </c>
      <c r="BK243" s="183">
        <f>ROUND(I243*H243,2)</f>
        <v>0</v>
      </c>
      <c r="BL243" s="15" t="s">
        <v>201</v>
      </c>
      <c r="BM243" s="182" t="s">
        <v>681</v>
      </c>
    </row>
    <row r="244" s="2" customFormat="1">
      <c r="A244" s="34"/>
      <c r="B244" s="35"/>
      <c r="C244" s="34"/>
      <c r="D244" s="184" t="s">
        <v>159</v>
      </c>
      <c r="E244" s="34"/>
      <c r="F244" s="185" t="s">
        <v>402</v>
      </c>
      <c r="G244" s="34"/>
      <c r="H244" s="34"/>
      <c r="I244" s="186"/>
      <c r="J244" s="34"/>
      <c r="K244" s="34"/>
      <c r="L244" s="35"/>
      <c r="M244" s="187"/>
      <c r="N244" s="188"/>
      <c r="O244" s="73"/>
      <c r="P244" s="73"/>
      <c r="Q244" s="73"/>
      <c r="R244" s="73"/>
      <c r="S244" s="73"/>
      <c r="T244" s="74"/>
      <c r="U244" s="34"/>
      <c r="V244" s="34"/>
      <c r="W244" s="34"/>
      <c r="X244" s="34"/>
      <c r="Y244" s="34"/>
      <c r="Z244" s="34"/>
      <c r="AA244" s="34"/>
      <c r="AB244" s="34"/>
      <c r="AC244" s="34"/>
      <c r="AD244" s="34"/>
      <c r="AE244" s="34"/>
      <c r="AT244" s="15" t="s">
        <v>159</v>
      </c>
      <c r="AU244" s="15" t="s">
        <v>83</v>
      </c>
    </row>
    <row r="245" s="2" customFormat="1" ht="21.75" customHeight="1">
      <c r="A245" s="34"/>
      <c r="B245" s="168"/>
      <c r="C245" s="189" t="s">
        <v>180</v>
      </c>
      <c r="D245" s="189" t="s">
        <v>181</v>
      </c>
      <c r="E245" s="190" t="s">
        <v>682</v>
      </c>
      <c r="F245" s="191" t="s">
        <v>683</v>
      </c>
      <c r="G245" s="192" t="s">
        <v>336</v>
      </c>
      <c r="H245" s="193">
        <v>5</v>
      </c>
      <c r="I245" s="194"/>
      <c r="J245" s="195">
        <f>ROUND(I245*H245,2)</f>
        <v>0</v>
      </c>
      <c r="K245" s="196"/>
      <c r="L245" s="35"/>
      <c r="M245" s="197" t="s">
        <v>1</v>
      </c>
      <c r="N245" s="198" t="s">
        <v>38</v>
      </c>
      <c r="O245" s="73"/>
      <c r="P245" s="180">
        <f>O245*H245</f>
        <v>0</v>
      </c>
      <c r="Q245" s="180">
        <v>0</v>
      </c>
      <c r="R245" s="180">
        <f>Q245*H245</f>
        <v>0</v>
      </c>
      <c r="S245" s="180">
        <v>0</v>
      </c>
      <c r="T245" s="181">
        <f>S245*H245</f>
        <v>0</v>
      </c>
      <c r="U245" s="34"/>
      <c r="V245" s="34"/>
      <c r="W245" s="34"/>
      <c r="X245" s="34"/>
      <c r="Y245" s="34"/>
      <c r="Z245" s="34"/>
      <c r="AA245" s="34"/>
      <c r="AB245" s="34"/>
      <c r="AC245" s="34"/>
      <c r="AD245" s="34"/>
      <c r="AE245" s="34"/>
      <c r="AR245" s="182" t="s">
        <v>201</v>
      </c>
      <c r="AT245" s="182" t="s">
        <v>181</v>
      </c>
      <c r="AU245" s="182" t="s">
        <v>83</v>
      </c>
      <c r="AY245" s="15" t="s">
        <v>146</v>
      </c>
      <c r="BE245" s="183">
        <f>IF(N245="základní",J245,0)</f>
        <v>0</v>
      </c>
      <c r="BF245" s="183">
        <f>IF(N245="snížená",J245,0)</f>
        <v>0</v>
      </c>
      <c r="BG245" s="183">
        <f>IF(N245="zákl. přenesená",J245,0)</f>
        <v>0</v>
      </c>
      <c r="BH245" s="183">
        <f>IF(N245="sníž. přenesená",J245,0)</f>
        <v>0</v>
      </c>
      <c r="BI245" s="183">
        <f>IF(N245="nulová",J245,0)</f>
        <v>0</v>
      </c>
      <c r="BJ245" s="15" t="s">
        <v>81</v>
      </c>
      <c r="BK245" s="183">
        <f>ROUND(I245*H245,2)</f>
        <v>0</v>
      </c>
      <c r="BL245" s="15" t="s">
        <v>201</v>
      </c>
      <c r="BM245" s="182" t="s">
        <v>684</v>
      </c>
    </row>
    <row r="246" s="2" customFormat="1">
      <c r="A246" s="34"/>
      <c r="B246" s="35"/>
      <c r="C246" s="34"/>
      <c r="D246" s="184" t="s">
        <v>159</v>
      </c>
      <c r="E246" s="34"/>
      <c r="F246" s="185" t="s">
        <v>685</v>
      </c>
      <c r="G246" s="34"/>
      <c r="H246" s="34"/>
      <c r="I246" s="186"/>
      <c r="J246" s="34"/>
      <c r="K246" s="34"/>
      <c r="L246" s="35"/>
      <c r="M246" s="187"/>
      <c r="N246" s="188"/>
      <c r="O246" s="73"/>
      <c r="P246" s="73"/>
      <c r="Q246" s="73"/>
      <c r="R246" s="73"/>
      <c r="S246" s="73"/>
      <c r="T246" s="74"/>
      <c r="U246" s="34"/>
      <c r="V246" s="34"/>
      <c r="W246" s="34"/>
      <c r="X246" s="34"/>
      <c r="Y246" s="34"/>
      <c r="Z246" s="34"/>
      <c r="AA246" s="34"/>
      <c r="AB246" s="34"/>
      <c r="AC246" s="34"/>
      <c r="AD246" s="34"/>
      <c r="AE246" s="34"/>
      <c r="AT246" s="15" t="s">
        <v>159</v>
      </c>
      <c r="AU246" s="15" t="s">
        <v>83</v>
      </c>
    </row>
    <row r="247" s="2" customFormat="1" ht="16.5" customHeight="1">
      <c r="A247" s="34"/>
      <c r="B247" s="168"/>
      <c r="C247" s="189" t="s">
        <v>431</v>
      </c>
      <c r="D247" s="189" t="s">
        <v>181</v>
      </c>
      <c r="E247" s="190" t="s">
        <v>686</v>
      </c>
      <c r="F247" s="191" t="s">
        <v>687</v>
      </c>
      <c r="G247" s="192" t="s">
        <v>206</v>
      </c>
      <c r="H247" s="193">
        <v>2</v>
      </c>
      <c r="I247" s="194"/>
      <c r="J247" s="195">
        <f>ROUND(I247*H247,2)</f>
        <v>0</v>
      </c>
      <c r="K247" s="196"/>
      <c r="L247" s="35"/>
      <c r="M247" s="197" t="s">
        <v>1</v>
      </c>
      <c r="N247" s="198" t="s">
        <v>38</v>
      </c>
      <c r="O247" s="73"/>
      <c r="P247" s="180">
        <f>O247*H247</f>
        <v>0</v>
      </c>
      <c r="Q247" s="180">
        <v>0</v>
      </c>
      <c r="R247" s="180">
        <f>Q247*H247</f>
        <v>0</v>
      </c>
      <c r="S247" s="180">
        <v>0</v>
      </c>
      <c r="T247" s="181">
        <f>S247*H247</f>
        <v>0</v>
      </c>
      <c r="U247" s="34"/>
      <c r="V247" s="34"/>
      <c r="W247" s="34"/>
      <c r="X247" s="34"/>
      <c r="Y247" s="34"/>
      <c r="Z247" s="34"/>
      <c r="AA247" s="34"/>
      <c r="AB247" s="34"/>
      <c r="AC247" s="34"/>
      <c r="AD247" s="34"/>
      <c r="AE247" s="34"/>
      <c r="AR247" s="182" t="s">
        <v>201</v>
      </c>
      <c r="AT247" s="182" t="s">
        <v>181</v>
      </c>
      <c r="AU247" s="182" t="s">
        <v>83</v>
      </c>
      <c r="AY247" s="15" t="s">
        <v>146</v>
      </c>
      <c r="BE247" s="183">
        <f>IF(N247="základní",J247,0)</f>
        <v>0</v>
      </c>
      <c r="BF247" s="183">
        <f>IF(N247="snížená",J247,0)</f>
        <v>0</v>
      </c>
      <c r="BG247" s="183">
        <f>IF(N247="zákl. přenesená",J247,0)</f>
        <v>0</v>
      </c>
      <c r="BH247" s="183">
        <f>IF(N247="sníž. přenesená",J247,0)</f>
        <v>0</v>
      </c>
      <c r="BI247" s="183">
        <f>IF(N247="nulová",J247,0)</f>
        <v>0</v>
      </c>
      <c r="BJ247" s="15" t="s">
        <v>81</v>
      </c>
      <c r="BK247" s="183">
        <f>ROUND(I247*H247,2)</f>
        <v>0</v>
      </c>
      <c r="BL247" s="15" t="s">
        <v>201</v>
      </c>
      <c r="BM247" s="182" t="s">
        <v>688</v>
      </c>
    </row>
    <row r="248" s="2" customFormat="1">
      <c r="A248" s="34"/>
      <c r="B248" s="35"/>
      <c r="C248" s="34"/>
      <c r="D248" s="184" t="s">
        <v>159</v>
      </c>
      <c r="E248" s="34"/>
      <c r="F248" s="185" t="s">
        <v>689</v>
      </c>
      <c r="G248" s="34"/>
      <c r="H248" s="34"/>
      <c r="I248" s="186"/>
      <c r="J248" s="34"/>
      <c r="K248" s="34"/>
      <c r="L248" s="35"/>
      <c r="M248" s="187"/>
      <c r="N248" s="188"/>
      <c r="O248" s="73"/>
      <c r="P248" s="73"/>
      <c r="Q248" s="73"/>
      <c r="R248" s="73"/>
      <c r="S248" s="73"/>
      <c r="T248" s="74"/>
      <c r="U248" s="34"/>
      <c r="V248" s="34"/>
      <c r="W248" s="34"/>
      <c r="X248" s="34"/>
      <c r="Y248" s="34"/>
      <c r="Z248" s="34"/>
      <c r="AA248" s="34"/>
      <c r="AB248" s="34"/>
      <c r="AC248" s="34"/>
      <c r="AD248" s="34"/>
      <c r="AE248" s="34"/>
      <c r="AT248" s="15" t="s">
        <v>159</v>
      </c>
      <c r="AU248" s="15" t="s">
        <v>83</v>
      </c>
    </row>
    <row r="249" s="2" customFormat="1" ht="24.15" customHeight="1">
      <c r="A249" s="34"/>
      <c r="B249" s="168"/>
      <c r="C249" s="189" t="s">
        <v>156</v>
      </c>
      <c r="D249" s="189" t="s">
        <v>181</v>
      </c>
      <c r="E249" s="190" t="s">
        <v>690</v>
      </c>
      <c r="F249" s="191" t="s">
        <v>691</v>
      </c>
      <c r="G249" s="192" t="s">
        <v>336</v>
      </c>
      <c r="H249" s="193">
        <v>2</v>
      </c>
      <c r="I249" s="194"/>
      <c r="J249" s="195">
        <f>ROUND(I249*H249,2)</f>
        <v>0</v>
      </c>
      <c r="K249" s="196"/>
      <c r="L249" s="35"/>
      <c r="M249" s="197" t="s">
        <v>1</v>
      </c>
      <c r="N249" s="198" t="s">
        <v>38</v>
      </c>
      <c r="O249" s="73"/>
      <c r="P249" s="180">
        <f>O249*H249</f>
        <v>0</v>
      </c>
      <c r="Q249" s="180">
        <v>0</v>
      </c>
      <c r="R249" s="180">
        <f>Q249*H249</f>
        <v>0</v>
      </c>
      <c r="S249" s="180">
        <v>0</v>
      </c>
      <c r="T249" s="181">
        <f>S249*H249</f>
        <v>0</v>
      </c>
      <c r="U249" s="34"/>
      <c r="V249" s="34"/>
      <c r="W249" s="34"/>
      <c r="X249" s="34"/>
      <c r="Y249" s="34"/>
      <c r="Z249" s="34"/>
      <c r="AA249" s="34"/>
      <c r="AB249" s="34"/>
      <c r="AC249" s="34"/>
      <c r="AD249" s="34"/>
      <c r="AE249" s="34"/>
      <c r="AR249" s="182" t="s">
        <v>201</v>
      </c>
      <c r="AT249" s="182" t="s">
        <v>181</v>
      </c>
      <c r="AU249" s="182" t="s">
        <v>83</v>
      </c>
      <c r="AY249" s="15" t="s">
        <v>146</v>
      </c>
      <c r="BE249" s="183">
        <f>IF(N249="základní",J249,0)</f>
        <v>0</v>
      </c>
      <c r="BF249" s="183">
        <f>IF(N249="snížená",J249,0)</f>
        <v>0</v>
      </c>
      <c r="BG249" s="183">
        <f>IF(N249="zákl. přenesená",J249,0)</f>
        <v>0</v>
      </c>
      <c r="BH249" s="183">
        <f>IF(N249="sníž. přenesená",J249,0)</f>
        <v>0</v>
      </c>
      <c r="BI249" s="183">
        <f>IF(N249="nulová",J249,0)</f>
        <v>0</v>
      </c>
      <c r="BJ249" s="15" t="s">
        <v>81</v>
      </c>
      <c r="BK249" s="183">
        <f>ROUND(I249*H249,2)</f>
        <v>0</v>
      </c>
      <c r="BL249" s="15" t="s">
        <v>201</v>
      </c>
      <c r="BM249" s="182" t="s">
        <v>692</v>
      </c>
    </row>
    <row r="250" s="2" customFormat="1">
      <c r="A250" s="34"/>
      <c r="B250" s="35"/>
      <c r="C250" s="34"/>
      <c r="D250" s="184" t="s">
        <v>159</v>
      </c>
      <c r="E250" s="34"/>
      <c r="F250" s="185" t="s">
        <v>693</v>
      </c>
      <c r="G250" s="34"/>
      <c r="H250" s="34"/>
      <c r="I250" s="186"/>
      <c r="J250" s="34"/>
      <c r="K250" s="34"/>
      <c r="L250" s="35"/>
      <c r="M250" s="187"/>
      <c r="N250" s="188"/>
      <c r="O250" s="73"/>
      <c r="P250" s="73"/>
      <c r="Q250" s="73"/>
      <c r="R250" s="73"/>
      <c r="S250" s="73"/>
      <c r="T250" s="74"/>
      <c r="U250" s="34"/>
      <c r="V250" s="34"/>
      <c r="W250" s="34"/>
      <c r="X250" s="34"/>
      <c r="Y250" s="34"/>
      <c r="Z250" s="34"/>
      <c r="AA250" s="34"/>
      <c r="AB250" s="34"/>
      <c r="AC250" s="34"/>
      <c r="AD250" s="34"/>
      <c r="AE250" s="34"/>
      <c r="AT250" s="15" t="s">
        <v>159</v>
      </c>
      <c r="AU250" s="15" t="s">
        <v>83</v>
      </c>
    </row>
    <row r="251" s="12" customFormat="1" ht="22.8" customHeight="1">
      <c r="A251" s="12"/>
      <c r="B251" s="155"/>
      <c r="C251" s="12"/>
      <c r="D251" s="156" t="s">
        <v>72</v>
      </c>
      <c r="E251" s="166" t="s">
        <v>694</v>
      </c>
      <c r="F251" s="166" t="s">
        <v>695</v>
      </c>
      <c r="G251" s="12"/>
      <c r="H251" s="12"/>
      <c r="I251" s="158"/>
      <c r="J251" s="167">
        <f>BK251</f>
        <v>0</v>
      </c>
      <c r="K251" s="12"/>
      <c r="L251" s="155"/>
      <c r="M251" s="160"/>
      <c r="N251" s="161"/>
      <c r="O251" s="161"/>
      <c r="P251" s="162">
        <f>SUM(P252:P265)</f>
        <v>0</v>
      </c>
      <c r="Q251" s="161"/>
      <c r="R251" s="162">
        <f>SUM(R252:R265)</f>
        <v>0</v>
      </c>
      <c r="S251" s="161"/>
      <c r="T251" s="163">
        <f>SUM(T252:T265)</f>
        <v>0.24495</v>
      </c>
      <c r="U251" s="12"/>
      <c r="V251" s="12"/>
      <c r="W251" s="12"/>
      <c r="X251" s="12"/>
      <c r="Y251" s="12"/>
      <c r="Z251" s="12"/>
      <c r="AA251" s="12"/>
      <c r="AB251" s="12"/>
      <c r="AC251" s="12"/>
      <c r="AD251" s="12"/>
      <c r="AE251" s="12"/>
      <c r="AR251" s="156" t="s">
        <v>156</v>
      </c>
      <c r="AT251" s="164" t="s">
        <v>72</v>
      </c>
      <c r="AU251" s="164" t="s">
        <v>81</v>
      </c>
      <c r="AY251" s="156" t="s">
        <v>146</v>
      </c>
      <c r="BK251" s="165">
        <f>SUM(BK252:BK265)</f>
        <v>0</v>
      </c>
    </row>
    <row r="252" s="2" customFormat="1" ht="24.15" customHeight="1">
      <c r="A252" s="34"/>
      <c r="B252" s="168"/>
      <c r="C252" s="189" t="s">
        <v>201</v>
      </c>
      <c r="D252" s="189" t="s">
        <v>181</v>
      </c>
      <c r="E252" s="190" t="s">
        <v>696</v>
      </c>
      <c r="F252" s="191" t="s">
        <v>697</v>
      </c>
      <c r="G252" s="192" t="s">
        <v>199</v>
      </c>
      <c r="H252" s="193">
        <v>120</v>
      </c>
      <c r="I252" s="194"/>
      <c r="J252" s="195">
        <f>ROUND(I252*H252,2)</f>
        <v>0</v>
      </c>
      <c r="K252" s="196"/>
      <c r="L252" s="35"/>
      <c r="M252" s="197" t="s">
        <v>1</v>
      </c>
      <c r="N252" s="198" t="s">
        <v>38</v>
      </c>
      <c r="O252" s="73"/>
      <c r="P252" s="180">
        <f>O252*H252</f>
        <v>0</v>
      </c>
      <c r="Q252" s="180">
        <v>0</v>
      </c>
      <c r="R252" s="180">
        <f>Q252*H252</f>
        <v>0</v>
      </c>
      <c r="S252" s="180">
        <v>0</v>
      </c>
      <c r="T252" s="181">
        <f>S252*H252</f>
        <v>0</v>
      </c>
      <c r="U252" s="34"/>
      <c r="V252" s="34"/>
      <c r="W252" s="34"/>
      <c r="X252" s="34"/>
      <c r="Y252" s="34"/>
      <c r="Z252" s="34"/>
      <c r="AA252" s="34"/>
      <c r="AB252" s="34"/>
      <c r="AC252" s="34"/>
      <c r="AD252" s="34"/>
      <c r="AE252" s="34"/>
      <c r="AR252" s="182" t="s">
        <v>201</v>
      </c>
      <c r="AT252" s="182" t="s">
        <v>181</v>
      </c>
      <c r="AU252" s="182" t="s">
        <v>83</v>
      </c>
      <c r="AY252" s="15" t="s">
        <v>146</v>
      </c>
      <c r="BE252" s="183">
        <f>IF(N252="základní",J252,0)</f>
        <v>0</v>
      </c>
      <c r="BF252" s="183">
        <f>IF(N252="snížená",J252,0)</f>
        <v>0</v>
      </c>
      <c r="BG252" s="183">
        <f>IF(N252="zákl. přenesená",J252,0)</f>
        <v>0</v>
      </c>
      <c r="BH252" s="183">
        <f>IF(N252="sníž. přenesená",J252,0)</f>
        <v>0</v>
      </c>
      <c r="BI252" s="183">
        <f>IF(N252="nulová",J252,0)</f>
        <v>0</v>
      </c>
      <c r="BJ252" s="15" t="s">
        <v>81</v>
      </c>
      <c r="BK252" s="183">
        <f>ROUND(I252*H252,2)</f>
        <v>0</v>
      </c>
      <c r="BL252" s="15" t="s">
        <v>201</v>
      </c>
      <c r="BM252" s="182" t="s">
        <v>698</v>
      </c>
    </row>
    <row r="253" s="2" customFormat="1">
      <c r="A253" s="34"/>
      <c r="B253" s="35"/>
      <c r="C253" s="34"/>
      <c r="D253" s="184" t="s">
        <v>159</v>
      </c>
      <c r="E253" s="34"/>
      <c r="F253" s="185" t="s">
        <v>699</v>
      </c>
      <c r="G253" s="34"/>
      <c r="H253" s="34"/>
      <c r="I253" s="186"/>
      <c r="J253" s="34"/>
      <c r="K253" s="34"/>
      <c r="L253" s="35"/>
      <c r="M253" s="187"/>
      <c r="N253" s="188"/>
      <c r="O253" s="73"/>
      <c r="P253" s="73"/>
      <c r="Q253" s="73"/>
      <c r="R253" s="73"/>
      <c r="S253" s="73"/>
      <c r="T253" s="74"/>
      <c r="U253" s="34"/>
      <c r="V253" s="34"/>
      <c r="W253" s="34"/>
      <c r="X253" s="34"/>
      <c r="Y253" s="34"/>
      <c r="Z253" s="34"/>
      <c r="AA253" s="34"/>
      <c r="AB253" s="34"/>
      <c r="AC253" s="34"/>
      <c r="AD253" s="34"/>
      <c r="AE253" s="34"/>
      <c r="AT253" s="15" t="s">
        <v>159</v>
      </c>
      <c r="AU253" s="15" t="s">
        <v>83</v>
      </c>
    </row>
    <row r="254" s="2" customFormat="1" ht="24.15" customHeight="1">
      <c r="A254" s="34"/>
      <c r="B254" s="168"/>
      <c r="C254" s="189" t="s">
        <v>417</v>
      </c>
      <c r="D254" s="189" t="s">
        <v>181</v>
      </c>
      <c r="E254" s="190" t="s">
        <v>700</v>
      </c>
      <c r="F254" s="191" t="s">
        <v>701</v>
      </c>
      <c r="G254" s="192" t="s">
        <v>199</v>
      </c>
      <c r="H254" s="193">
        <v>118</v>
      </c>
      <c r="I254" s="194"/>
      <c r="J254" s="195">
        <f>ROUND(I254*H254,2)</f>
        <v>0</v>
      </c>
      <c r="K254" s="196"/>
      <c r="L254" s="35"/>
      <c r="M254" s="197" t="s">
        <v>1</v>
      </c>
      <c r="N254" s="198" t="s">
        <v>38</v>
      </c>
      <c r="O254" s="73"/>
      <c r="P254" s="180">
        <f>O254*H254</f>
        <v>0</v>
      </c>
      <c r="Q254" s="180">
        <v>0</v>
      </c>
      <c r="R254" s="180">
        <f>Q254*H254</f>
        <v>0</v>
      </c>
      <c r="S254" s="180">
        <v>0</v>
      </c>
      <c r="T254" s="181">
        <f>S254*H254</f>
        <v>0</v>
      </c>
      <c r="U254" s="34"/>
      <c r="V254" s="34"/>
      <c r="W254" s="34"/>
      <c r="X254" s="34"/>
      <c r="Y254" s="34"/>
      <c r="Z254" s="34"/>
      <c r="AA254" s="34"/>
      <c r="AB254" s="34"/>
      <c r="AC254" s="34"/>
      <c r="AD254" s="34"/>
      <c r="AE254" s="34"/>
      <c r="AR254" s="182" t="s">
        <v>201</v>
      </c>
      <c r="AT254" s="182" t="s">
        <v>181</v>
      </c>
      <c r="AU254" s="182" t="s">
        <v>83</v>
      </c>
      <c r="AY254" s="15" t="s">
        <v>146</v>
      </c>
      <c r="BE254" s="183">
        <f>IF(N254="základní",J254,0)</f>
        <v>0</v>
      </c>
      <c r="BF254" s="183">
        <f>IF(N254="snížená",J254,0)</f>
        <v>0</v>
      </c>
      <c r="BG254" s="183">
        <f>IF(N254="zákl. přenesená",J254,0)</f>
        <v>0</v>
      </c>
      <c r="BH254" s="183">
        <f>IF(N254="sníž. přenesená",J254,0)</f>
        <v>0</v>
      </c>
      <c r="BI254" s="183">
        <f>IF(N254="nulová",J254,0)</f>
        <v>0</v>
      </c>
      <c r="BJ254" s="15" t="s">
        <v>81</v>
      </c>
      <c r="BK254" s="183">
        <f>ROUND(I254*H254,2)</f>
        <v>0</v>
      </c>
      <c r="BL254" s="15" t="s">
        <v>201</v>
      </c>
      <c r="BM254" s="182" t="s">
        <v>702</v>
      </c>
    </row>
    <row r="255" s="2" customFormat="1">
      <c r="A255" s="34"/>
      <c r="B255" s="35"/>
      <c r="C255" s="34"/>
      <c r="D255" s="184" t="s">
        <v>159</v>
      </c>
      <c r="E255" s="34"/>
      <c r="F255" s="185" t="s">
        <v>703</v>
      </c>
      <c r="G255" s="34"/>
      <c r="H255" s="34"/>
      <c r="I255" s="186"/>
      <c r="J255" s="34"/>
      <c r="K255" s="34"/>
      <c r="L255" s="35"/>
      <c r="M255" s="187"/>
      <c r="N255" s="188"/>
      <c r="O255" s="73"/>
      <c r="P255" s="73"/>
      <c r="Q255" s="73"/>
      <c r="R255" s="73"/>
      <c r="S255" s="73"/>
      <c r="T255" s="74"/>
      <c r="U255" s="34"/>
      <c r="V255" s="34"/>
      <c r="W255" s="34"/>
      <c r="X255" s="34"/>
      <c r="Y255" s="34"/>
      <c r="Z255" s="34"/>
      <c r="AA255" s="34"/>
      <c r="AB255" s="34"/>
      <c r="AC255" s="34"/>
      <c r="AD255" s="34"/>
      <c r="AE255" s="34"/>
      <c r="AT255" s="15" t="s">
        <v>159</v>
      </c>
      <c r="AU255" s="15" t="s">
        <v>83</v>
      </c>
    </row>
    <row r="256" s="2" customFormat="1" ht="24.15" customHeight="1">
      <c r="A256" s="34"/>
      <c r="B256" s="168"/>
      <c r="C256" s="189" t="s">
        <v>426</v>
      </c>
      <c r="D256" s="189" t="s">
        <v>181</v>
      </c>
      <c r="E256" s="190" t="s">
        <v>704</v>
      </c>
      <c r="F256" s="191" t="s">
        <v>705</v>
      </c>
      <c r="G256" s="192" t="s">
        <v>199</v>
      </c>
      <c r="H256" s="193">
        <v>265</v>
      </c>
      <c r="I256" s="194"/>
      <c r="J256" s="195">
        <f>ROUND(I256*H256,2)</f>
        <v>0</v>
      </c>
      <c r="K256" s="196"/>
      <c r="L256" s="35"/>
      <c r="M256" s="197" t="s">
        <v>1</v>
      </c>
      <c r="N256" s="198" t="s">
        <v>38</v>
      </c>
      <c r="O256" s="73"/>
      <c r="P256" s="180">
        <f>O256*H256</f>
        <v>0</v>
      </c>
      <c r="Q256" s="180">
        <v>0</v>
      </c>
      <c r="R256" s="180">
        <f>Q256*H256</f>
        <v>0</v>
      </c>
      <c r="S256" s="180">
        <v>0</v>
      </c>
      <c r="T256" s="181">
        <f>S256*H256</f>
        <v>0</v>
      </c>
      <c r="U256" s="34"/>
      <c r="V256" s="34"/>
      <c r="W256" s="34"/>
      <c r="X256" s="34"/>
      <c r="Y256" s="34"/>
      <c r="Z256" s="34"/>
      <c r="AA256" s="34"/>
      <c r="AB256" s="34"/>
      <c r="AC256" s="34"/>
      <c r="AD256" s="34"/>
      <c r="AE256" s="34"/>
      <c r="AR256" s="182" t="s">
        <v>201</v>
      </c>
      <c r="AT256" s="182" t="s">
        <v>181</v>
      </c>
      <c r="AU256" s="182" t="s">
        <v>83</v>
      </c>
      <c r="AY256" s="15" t="s">
        <v>146</v>
      </c>
      <c r="BE256" s="183">
        <f>IF(N256="základní",J256,0)</f>
        <v>0</v>
      </c>
      <c r="BF256" s="183">
        <f>IF(N256="snížená",J256,0)</f>
        <v>0</v>
      </c>
      <c r="BG256" s="183">
        <f>IF(N256="zákl. přenesená",J256,0)</f>
        <v>0</v>
      </c>
      <c r="BH256" s="183">
        <f>IF(N256="sníž. přenesená",J256,0)</f>
        <v>0</v>
      </c>
      <c r="BI256" s="183">
        <f>IF(N256="nulová",J256,0)</f>
        <v>0</v>
      </c>
      <c r="BJ256" s="15" t="s">
        <v>81</v>
      </c>
      <c r="BK256" s="183">
        <f>ROUND(I256*H256,2)</f>
        <v>0</v>
      </c>
      <c r="BL256" s="15" t="s">
        <v>201</v>
      </c>
      <c r="BM256" s="182" t="s">
        <v>706</v>
      </c>
    </row>
    <row r="257" s="2" customFormat="1">
      <c r="A257" s="34"/>
      <c r="B257" s="35"/>
      <c r="C257" s="34"/>
      <c r="D257" s="184" t="s">
        <v>159</v>
      </c>
      <c r="E257" s="34"/>
      <c r="F257" s="185" t="s">
        <v>707</v>
      </c>
      <c r="G257" s="34"/>
      <c r="H257" s="34"/>
      <c r="I257" s="186"/>
      <c r="J257" s="34"/>
      <c r="K257" s="34"/>
      <c r="L257" s="35"/>
      <c r="M257" s="187"/>
      <c r="N257" s="188"/>
      <c r="O257" s="73"/>
      <c r="P257" s="73"/>
      <c r="Q257" s="73"/>
      <c r="R257" s="73"/>
      <c r="S257" s="73"/>
      <c r="T257" s="74"/>
      <c r="U257" s="34"/>
      <c r="V257" s="34"/>
      <c r="W257" s="34"/>
      <c r="X257" s="34"/>
      <c r="Y257" s="34"/>
      <c r="Z257" s="34"/>
      <c r="AA257" s="34"/>
      <c r="AB257" s="34"/>
      <c r="AC257" s="34"/>
      <c r="AD257" s="34"/>
      <c r="AE257" s="34"/>
      <c r="AT257" s="15" t="s">
        <v>159</v>
      </c>
      <c r="AU257" s="15" t="s">
        <v>83</v>
      </c>
    </row>
    <row r="258" s="2" customFormat="1" ht="24.15" customHeight="1">
      <c r="A258" s="34"/>
      <c r="B258" s="168"/>
      <c r="C258" s="189" t="s">
        <v>403</v>
      </c>
      <c r="D258" s="189" t="s">
        <v>181</v>
      </c>
      <c r="E258" s="190" t="s">
        <v>708</v>
      </c>
      <c r="F258" s="191" t="s">
        <v>709</v>
      </c>
      <c r="G258" s="192" t="s">
        <v>199</v>
      </c>
      <c r="H258" s="193">
        <v>60</v>
      </c>
      <c r="I258" s="194"/>
      <c r="J258" s="195">
        <f>ROUND(I258*H258,2)</f>
        <v>0</v>
      </c>
      <c r="K258" s="196"/>
      <c r="L258" s="35"/>
      <c r="M258" s="197" t="s">
        <v>1</v>
      </c>
      <c r="N258" s="198" t="s">
        <v>38</v>
      </c>
      <c r="O258" s="73"/>
      <c r="P258" s="180">
        <f>O258*H258</f>
        <v>0</v>
      </c>
      <c r="Q258" s="180">
        <v>0</v>
      </c>
      <c r="R258" s="180">
        <f>Q258*H258</f>
        <v>0</v>
      </c>
      <c r="S258" s="180">
        <v>0</v>
      </c>
      <c r="T258" s="181">
        <f>S258*H258</f>
        <v>0</v>
      </c>
      <c r="U258" s="34"/>
      <c r="V258" s="34"/>
      <c r="W258" s="34"/>
      <c r="X258" s="34"/>
      <c r="Y258" s="34"/>
      <c r="Z258" s="34"/>
      <c r="AA258" s="34"/>
      <c r="AB258" s="34"/>
      <c r="AC258" s="34"/>
      <c r="AD258" s="34"/>
      <c r="AE258" s="34"/>
      <c r="AR258" s="182" t="s">
        <v>201</v>
      </c>
      <c r="AT258" s="182" t="s">
        <v>181</v>
      </c>
      <c r="AU258" s="182" t="s">
        <v>83</v>
      </c>
      <c r="AY258" s="15" t="s">
        <v>146</v>
      </c>
      <c r="BE258" s="183">
        <f>IF(N258="základní",J258,0)</f>
        <v>0</v>
      </c>
      <c r="BF258" s="183">
        <f>IF(N258="snížená",J258,0)</f>
        <v>0</v>
      </c>
      <c r="BG258" s="183">
        <f>IF(N258="zákl. přenesená",J258,0)</f>
        <v>0</v>
      </c>
      <c r="BH258" s="183">
        <f>IF(N258="sníž. přenesená",J258,0)</f>
        <v>0</v>
      </c>
      <c r="BI258" s="183">
        <f>IF(N258="nulová",J258,0)</f>
        <v>0</v>
      </c>
      <c r="BJ258" s="15" t="s">
        <v>81</v>
      </c>
      <c r="BK258" s="183">
        <f>ROUND(I258*H258,2)</f>
        <v>0</v>
      </c>
      <c r="BL258" s="15" t="s">
        <v>201</v>
      </c>
      <c r="BM258" s="182" t="s">
        <v>710</v>
      </c>
    </row>
    <row r="259" s="2" customFormat="1">
      <c r="A259" s="34"/>
      <c r="B259" s="35"/>
      <c r="C259" s="34"/>
      <c r="D259" s="184" t="s">
        <v>159</v>
      </c>
      <c r="E259" s="34"/>
      <c r="F259" s="185" t="s">
        <v>711</v>
      </c>
      <c r="G259" s="34"/>
      <c r="H259" s="34"/>
      <c r="I259" s="186"/>
      <c r="J259" s="34"/>
      <c r="K259" s="34"/>
      <c r="L259" s="35"/>
      <c r="M259" s="187"/>
      <c r="N259" s="188"/>
      <c r="O259" s="73"/>
      <c r="P259" s="73"/>
      <c r="Q259" s="73"/>
      <c r="R259" s="73"/>
      <c r="S259" s="73"/>
      <c r="T259" s="74"/>
      <c r="U259" s="34"/>
      <c r="V259" s="34"/>
      <c r="W259" s="34"/>
      <c r="X259" s="34"/>
      <c r="Y259" s="34"/>
      <c r="Z259" s="34"/>
      <c r="AA259" s="34"/>
      <c r="AB259" s="34"/>
      <c r="AC259" s="34"/>
      <c r="AD259" s="34"/>
      <c r="AE259" s="34"/>
      <c r="AT259" s="15" t="s">
        <v>159</v>
      </c>
      <c r="AU259" s="15" t="s">
        <v>83</v>
      </c>
    </row>
    <row r="260" s="2" customFormat="1" ht="24.15" customHeight="1">
      <c r="A260" s="34"/>
      <c r="B260" s="168"/>
      <c r="C260" s="189" t="s">
        <v>173</v>
      </c>
      <c r="D260" s="189" t="s">
        <v>181</v>
      </c>
      <c r="E260" s="190" t="s">
        <v>712</v>
      </c>
      <c r="F260" s="191" t="s">
        <v>713</v>
      </c>
      <c r="G260" s="192" t="s">
        <v>199</v>
      </c>
      <c r="H260" s="193">
        <v>345</v>
      </c>
      <c r="I260" s="194"/>
      <c r="J260" s="195">
        <f>ROUND(I260*H260,2)</f>
        <v>0</v>
      </c>
      <c r="K260" s="196"/>
      <c r="L260" s="35"/>
      <c r="M260" s="197" t="s">
        <v>1</v>
      </c>
      <c r="N260" s="198" t="s">
        <v>38</v>
      </c>
      <c r="O260" s="73"/>
      <c r="P260" s="180">
        <f>O260*H260</f>
        <v>0</v>
      </c>
      <c r="Q260" s="180">
        <v>0</v>
      </c>
      <c r="R260" s="180">
        <f>Q260*H260</f>
        <v>0</v>
      </c>
      <c r="S260" s="180">
        <v>0.00055000000000000003</v>
      </c>
      <c r="T260" s="181">
        <f>S260*H260</f>
        <v>0.18975</v>
      </c>
      <c r="U260" s="34"/>
      <c r="V260" s="34"/>
      <c r="W260" s="34"/>
      <c r="X260" s="34"/>
      <c r="Y260" s="34"/>
      <c r="Z260" s="34"/>
      <c r="AA260" s="34"/>
      <c r="AB260" s="34"/>
      <c r="AC260" s="34"/>
      <c r="AD260" s="34"/>
      <c r="AE260" s="34"/>
      <c r="AR260" s="182" t="s">
        <v>201</v>
      </c>
      <c r="AT260" s="182" t="s">
        <v>181</v>
      </c>
      <c r="AU260" s="182" t="s">
        <v>83</v>
      </c>
      <c r="AY260" s="15" t="s">
        <v>146</v>
      </c>
      <c r="BE260" s="183">
        <f>IF(N260="základní",J260,0)</f>
        <v>0</v>
      </c>
      <c r="BF260" s="183">
        <f>IF(N260="snížená",J260,0)</f>
        <v>0</v>
      </c>
      <c r="BG260" s="183">
        <f>IF(N260="zákl. přenesená",J260,0)</f>
        <v>0</v>
      </c>
      <c r="BH260" s="183">
        <f>IF(N260="sníž. přenesená",J260,0)</f>
        <v>0</v>
      </c>
      <c r="BI260" s="183">
        <f>IF(N260="nulová",J260,0)</f>
        <v>0</v>
      </c>
      <c r="BJ260" s="15" t="s">
        <v>81</v>
      </c>
      <c r="BK260" s="183">
        <f>ROUND(I260*H260,2)</f>
        <v>0</v>
      </c>
      <c r="BL260" s="15" t="s">
        <v>201</v>
      </c>
      <c r="BM260" s="182" t="s">
        <v>714</v>
      </c>
    </row>
    <row r="261" s="2" customFormat="1">
      <c r="A261" s="34"/>
      <c r="B261" s="35"/>
      <c r="C261" s="34"/>
      <c r="D261" s="184" t="s">
        <v>159</v>
      </c>
      <c r="E261" s="34"/>
      <c r="F261" s="185" t="s">
        <v>715</v>
      </c>
      <c r="G261" s="34"/>
      <c r="H261" s="34"/>
      <c r="I261" s="186"/>
      <c r="J261" s="34"/>
      <c r="K261" s="34"/>
      <c r="L261" s="35"/>
      <c r="M261" s="187"/>
      <c r="N261" s="188"/>
      <c r="O261" s="73"/>
      <c r="P261" s="73"/>
      <c r="Q261" s="73"/>
      <c r="R261" s="73"/>
      <c r="S261" s="73"/>
      <c r="T261" s="74"/>
      <c r="U261" s="34"/>
      <c r="V261" s="34"/>
      <c r="W261" s="34"/>
      <c r="X261" s="34"/>
      <c r="Y261" s="34"/>
      <c r="Z261" s="34"/>
      <c r="AA261" s="34"/>
      <c r="AB261" s="34"/>
      <c r="AC261" s="34"/>
      <c r="AD261" s="34"/>
      <c r="AE261" s="34"/>
      <c r="AT261" s="15" t="s">
        <v>159</v>
      </c>
      <c r="AU261" s="15" t="s">
        <v>83</v>
      </c>
    </row>
    <row r="262" s="2" customFormat="1" ht="24.15" customHeight="1">
      <c r="A262" s="34"/>
      <c r="B262" s="168"/>
      <c r="C262" s="189" t="s">
        <v>716</v>
      </c>
      <c r="D262" s="189" t="s">
        <v>181</v>
      </c>
      <c r="E262" s="190" t="s">
        <v>717</v>
      </c>
      <c r="F262" s="191" t="s">
        <v>718</v>
      </c>
      <c r="G262" s="192" t="s">
        <v>199</v>
      </c>
      <c r="H262" s="193">
        <v>60</v>
      </c>
      <c r="I262" s="194"/>
      <c r="J262" s="195">
        <f>ROUND(I262*H262,2)</f>
        <v>0</v>
      </c>
      <c r="K262" s="196"/>
      <c r="L262" s="35"/>
      <c r="M262" s="197" t="s">
        <v>1</v>
      </c>
      <c r="N262" s="198" t="s">
        <v>38</v>
      </c>
      <c r="O262" s="73"/>
      <c r="P262" s="180">
        <f>O262*H262</f>
        <v>0</v>
      </c>
      <c r="Q262" s="180">
        <v>0</v>
      </c>
      <c r="R262" s="180">
        <f>Q262*H262</f>
        <v>0</v>
      </c>
      <c r="S262" s="180">
        <v>0.00092000000000000003</v>
      </c>
      <c r="T262" s="181">
        <f>S262*H262</f>
        <v>0.055199999999999999</v>
      </c>
      <c r="U262" s="34"/>
      <c r="V262" s="34"/>
      <c r="W262" s="34"/>
      <c r="X262" s="34"/>
      <c r="Y262" s="34"/>
      <c r="Z262" s="34"/>
      <c r="AA262" s="34"/>
      <c r="AB262" s="34"/>
      <c r="AC262" s="34"/>
      <c r="AD262" s="34"/>
      <c r="AE262" s="34"/>
      <c r="AR262" s="182" t="s">
        <v>201</v>
      </c>
      <c r="AT262" s="182" t="s">
        <v>181</v>
      </c>
      <c r="AU262" s="182" t="s">
        <v>83</v>
      </c>
      <c r="AY262" s="15" t="s">
        <v>146</v>
      </c>
      <c r="BE262" s="183">
        <f>IF(N262="základní",J262,0)</f>
        <v>0</v>
      </c>
      <c r="BF262" s="183">
        <f>IF(N262="snížená",J262,0)</f>
        <v>0</v>
      </c>
      <c r="BG262" s="183">
        <f>IF(N262="zákl. přenesená",J262,0)</f>
        <v>0</v>
      </c>
      <c r="BH262" s="183">
        <f>IF(N262="sníž. přenesená",J262,0)</f>
        <v>0</v>
      </c>
      <c r="BI262" s="183">
        <f>IF(N262="nulová",J262,0)</f>
        <v>0</v>
      </c>
      <c r="BJ262" s="15" t="s">
        <v>81</v>
      </c>
      <c r="BK262" s="183">
        <f>ROUND(I262*H262,2)</f>
        <v>0</v>
      </c>
      <c r="BL262" s="15" t="s">
        <v>201</v>
      </c>
      <c r="BM262" s="182" t="s">
        <v>271</v>
      </c>
    </row>
    <row r="263" s="2" customFormat="1">
      <c r="A263" s="34"/>
      <c r="B263" s="35"/>
      <c r="C263" s="34"/>
      <c r="D263" s="184" t="s">
        <v>159</v>
      </c>
      <c r="E263" s="34"/>
      <c r="F263" s="185" t="s">
        <v>719</v>
      </c>
      <c r="G263" s="34"/>
      <c r="H263" s="34"/>
      <c r="I263" s="186"/>
      <c r="J263" s="34"/>
      <c r="K263" s="34"/>
      <c r="L263" s="35"/>
      <c r="M263" s="187"/>
      <c r="N263" s="188"/>
      <c r="O263" s="73"/>
      <c r="P263" s="73"/>
      <c r="Q263" s="73"/>
      <c r="R263" s="73"/>
      <c r="S263" s="73"/>
      <c r="T263" s="74"/>
      <c r="U263" s="34"/>
      <c r="V263" s="34"/>
      <c r="W263" s="34"/>
      <c r="X263" s="34"/>
      <c r="Y263" s="34"/>
      <c r="Z263" s="34"/>
      <c r="AA263" s="34"/>
      <c r="AB263" s="34"/>
      <c r="AC263" s="34"/>
      <c r="AD263" s="34"/>
      <c r="AE263" s="34"/>
      <c r="AT263" s="15" t="s">
        <v>159</v>
      </c>
      <c r="AU263" s="15" t="s">
        <v>83</v>
      </c>
    </row>
    <row r="264" s="2" customFormat="1" ht="24.15" customHeight="1">
      <c r="A264" s="34"/>
      <c r="B264" s="168"/>
      <c r="C264" s="189" t="s">
        <v>83</v>
      </c>
      <c r="D264" s="189" t="s">
        <v>181</v>
      </c>
      <c r="E264" s="190" t="s">
        <v>720</v>
      </c>
      <c r="F264" s="191" t="s">
        <v>721</v>
      </c>
      <c r="G264" s="192" t="s">
        <v>722</v>
      </c>
      <c r="H264" s="193">
        <v>5287</v>
      </c>
      <c r="I264" s="194"/>
      <c r="J264" s="195">
        <f>ROUND(I264*H264,2)</f>
        <v>0</v>
      </c>
      <c r="K264" s="196"/>
      <c r="L264" s="35"/>
      <c r="M264" s="197" t="s">
        <v>1</v>
      </c>
      <c r="N264" s="198" t="s">
        <v>38</v>
      </c>
      <c r="O264" s="73"/>
      <c r="P264" s="180">
        <f>O264*H264</f>
        <v>0</v>
      </c>
      <c r="Q264" s="180">
        <v>0</v>
      </c>
      <c r="R264" s="180">
        <f>Q264*H264</f>
        <v>0</v>
      </c>
      <c r="S264" s="180">
        <v>0</v>
      </c>
      <c r="T264" s="181">
        <f>S264*H264</f>
        <v>0</v>
      </c>
      <c r="U264" s="34"/>
      <c r="V264" s="34"/>
      <c r="W264" s="34"/>
      <c r="X264" s="34"/>
      <c r="Y264" s="34"/>
      <c r="Z264" s="34"/>
      <c r="AA264" s="34"/>
      <c r="AB264" s="34"/>
      <c r="AC264" s="34"/>
      <c r="AD264" s="34"/>
      <c r="AE264" s="34"/>
      <c r="AR264" s="182" t="s">
        <v>201</v>
      </c>
      <c r="AT264" s="182" t="s">
        <v>181</v>
      </c>
      <c r="AU264" s="182" t="s">
        <v>83</v>
      </c>
      <c r="AY264" s="15" t="s">
        <v>146</v>
      </c>
      <c r="BE264" s="183">
        <f>IF(N264="základní",J264,0)</f>
        <v>0</v>
      </c>
      <c r="BF264" s="183">
        <f>IF(N264="snížená",J264,0)</f>
        <v>0</v>
      </c>
      <c r="BG264" s="183">
        <f>IF(N264="zákl. přenesená",J264,0)</f>
        <v>0</v>
      </c>
      <c r="BH264" s="183">
        <f>IF(N264="sníž. přenesená",J264,0)</f>
        <v>0</v>
      </c>
      <c r="BI264" s="183">
        <f>IF(N264="nulová",J264,0)</f>
        <v>0</v>
      </c>
      <c r="BJ264" s="15" t="s">
        <v>81</v>
      </c>
      <c r="BK264" s="183">
        <f>ROUND(I264*H264,2)</f>
        <v>0</v>
      </c>
      <c r="BL264" s="15" t="s">
        <v>201</v>
      </c>
      <c r="BM264" s="182" t="s">
        <v>723</v>
      </c>
    </row>
    <row r="265" s="2" customFormat="1">
      <c r="A265" s="34"/>
      <c r="B265" s="35"/>
      <c r="C265" s="34"/>
      <c r="D265" s="184" t="s">
        <v>159</v>
      </c>
      <c r="E265" s="34"/>
      <c r="F265" s="185" t="s">
        <v>721</v>
      </c>
      <c r="G265" s="34"/>
      <c r="H265" s="34"/>
      <c r="I265" s="186"/>
      <c r="J265" s="34"/>
      <c r="K265" s="34"/>
      <c r="L265" s="35"/>
      <c r="M265" s="187"/>
      <c r="N265" s="188"/>
      <c r="O265" s="73"/>
      <c r="P265" s="73"/>
      <c r="Q265" s="73"/>
      <c r="R265" s="73"/>
      <c r="S265" s="73"/>
      <c r="T265" s="74"/>
      <c r="U265" s="34"/>
      <c r="V265" s="34"/>
      <c r="W265" s="34"/>
      <c r="X265" s="34"/>
      <c r="Y265" s="34"/>
      <c r="Z265" s="34"/>
      <c r="AA265" s="34"/>
      <c r="AB265" s="34"/>
      <c r="AC265" s="34"/>
      <c r="AD265" s="34"/>
      <c r="AE265" s="34"/>
      <c r="AT265" s="15" t="s">
        <v>159</v>
      </c>
      <c r="AU265" s="15" t="s">
        <v>83</v>
      </c>
    </row>
    <row r="266" s="12" customFormat="1" ht="25.92" customHeight="1">
      <c r="A266" s="12"/>
      <c r="B266" s="155"/>
      <c r="C266" s="12"/>
      <c r="D266" s="156" t="s">
        <v>72</v>
      </c>
      <c r="E266" s="157" t="s">
        <v>441</v>
      </c>
      <c r="F266" s="157" t="s">
        <v>442</v>
      </c>
      <c r="G266" s="12"/>
      <c r="H266" s="12"/>
      <c r="I266" s="158"/>
      <c r="J266" s="159">
        <f>BK266</f>
        <v>0</v>
      </c>
      <c r="K266" s="12"/>
      <c r="L266" s="155"/>
      <c r="M266" s="160"/>
      <c r="N266" s="161"/>
      <c r="O266" s="161"/>
      <c r="P266" s="162">
        <f>P267+P320+P323</f>
        <v>0</v>
      </c>
      <c r="Q266" s="161"/>
      <c r="R266" s="162">
        <f>R267+R320+R323</f>
        <v>0</v>
      </c>
      <c r="S266" s="161"/>
      <c r="T266" s="163">
        <f>T267+T320+T323</f>
        <v>9.2224000000000004</v>
      </c>
      <c r="U266" s="12"/>
      <c r="V266" s="12"/>
      <c r="W266" s="12"/>
      <c r="X266" s="12"/>
      <c r="Y266" s="12"/>
      <c r="Z266" s="12"/>
      <c r="AA266" s="12"/>
      <c r="AB266" s="12"/>
      <c r="AC266" s="12"/>
      <c r="AD266" s="12"/>
      <c r="AE266" s="12"/>
      <c r="AR266" s="156" t="s">
        <v>83</v>
      </c>
      <c r="AT266" s="164" t="s">
        <v>72</v>
      </c>
      <c r="AU266" s="164" t="s">
        <v>73</v>
      </c>
      <c r="AY266" s="156" t="s">
        <v>146</v>
      </c>
      <c r="BK266" s="165">
        <f>BK267+BK320+BK323</f>
        <v>0</v>
      </c>
    </row>
    <row r="267" s="12" customFormat="1" ht="22.8" customHeight="1">
      <c r="A267" s="12"/>
      <c r="B267" s="155"/>
      <c r="C267" s="12"/>
      <c r="D267" s="156" t="s">
        <v>72</v>
      </c>
      <c r="E267" s="166" t="s">
        <v>443</v>
      </c>
      <c r="F267" s="166" t="s">
        <v>444</v>
      </c>
      <c r="G267" s="12"/>
      <c r="H267" s="12"/>
      <c r="I267" s="158"/>
      <c r="J267" s="167">
        <f>BK267</f>
        <v>0</v>
      </c>
      <c r="K267" s="12"/>
      <c r="L267" s="155"/>
      <c r="M267" s="160"/>
      <c r="N267" s="161"/>
      <c r="O267" s="161"/>
      <c r="P267" s="162">
        <f>SUM(P268:P319)</f>
        <v>0</v>
      </c>
      <c r="Q267" s="161"/>
      <c r="R267" s="162">
        <f>SUM(R268:R319)</f>
        <v>0</v>
      </c>
      <c r="S267" s="161"/>
      <c r="T267" s="163">
        <f>SUM(T268:T319)</f>
        <v>8.4592000000000009</v>
      </c>
      <c r="U267" s="12"/>
      <c r="V267" s="12"/>
      <c r="W267" s="12"/>
      <c r="X267" s="12"/>
      <c r="Y267" s="12"/>
      <c r="Z267" s="12"/>
      <c r="AA267" s="12"/>
      <c r="AB267" s="12"/>
      <c r="AC267" s="12"/>
      <c r="AD267" s="12"/>
      <c r="AE267" s="12"/>
      <c r="AR267" s="156" t="s">
        <v>83</v>
      </c>
      <c r="AT267" s="164" t="s">
        <v>72</v>
      </c>
      <c r="AU267" s="164" t="s">
        <v>81</v>
      </c>
      <c r="AY267" s="156" t="s">
        <v>146</v>
      </c>
      <c r="BK267" s="165">
        <f>SUM(BK268:BK319)</f>
        <v>0</v>
      </c>
    </row>
    <row r="268" s="2" customFormat="1" ht="16.5" customHeight="1">
      <c r="A268" s="34"/>
      <c r="B268" s="168"/>
      <c r="C268" s="189" t="s">
        <v>157</v>
      </c>
      <c r="D268" s="189" t="s">
        <v>181</v>
      </c>
      <c r="E268" s="190" t="s">
        <v>724</v>
      </c>
      <c r="F268" s="191" t="s">
        <v>725</v>
      </c>
      <c r="G268" s="192" t="s">
        <v>336</v>
      </c>
      <c r="H268" s="193">
        <v>1</v>
      </c>
      <c r="I268" s="194"/>
      <c r="J268" s="195">
        <f>ROUND(I268*H268,2)</f>
        <v>0</v>
      </c>
      <c r="K268" s="196"/>
      <c r="L268" s="35"/>
      <c r="M268" s="197" t="s">
        <v>1</v>
      </c>
      <c r="N268" s="198" t="s">
        <v>38</v>
      </c>
      <c r="O268" s="73"/>
      <c r="P268" s="180">
        <f>O268*H268</f>
        <v>0</v>
      </c>
      <c r="Q268" s="180">
        <v>0</v>
      </c>
      <c r="R268" s="180">
        <f>Q268*H268</f>
        <v>0</v>
      </c>
      <c r="S268" s="180">
        <v>0</v>
      </c>
      <c r="T268" s="181">
        <f>S268*H268</f>
        <v>0</v>
      </c>
      <c r="U268" s="34"/>
      <c r="V268" s="34"/>
      <c r="W268" s="34"/>
      <c r="X268" s="34"/>
      <c r="Y268" s="34"/>
      <c r="Z268" s="34"/>
      <c r="AA268" s="34"/>
      <c r="AB268" s="34"/>
      <c r="AC268" s="34"/>
      <c r="AD268" s="34"/>
      <c r="AE268" s="34"/>
      <c r="AR268" s="182" t="s">
        <v>337</v>
      </c>
      <c r="AT268" s="182" t="s">
        <v>181</v>
      </c>
      <c r="AU268" s="182" t="s">
        <v>83</v>
      </c>
      <c r="AY268" s="15" t="s">
        <v>146</v>
      </c>
      <c r="BE268" s="183">
        <f>IF(N268="základní",J268,0)</f>
        <v>0</v>
      </c>
      <c r="BF268" s="183">
        <f>IF(N268="snížená",J268,0)</f>
        <v>0</v>
      </c>
      <c r="BG268" s="183">
        <f>IF(N268="zákl. přenesená",J268,0)</f>
        <v>0</v>
      </c>
      <c r="BH268" s="183">
        <f>IF(N268="sníž. přenesená",J268,0)</f>
        <v>0</v>
      </c>
      <c r="BI268" s="183">
        <f>IF(N268="nulová",J268,0)</f>
        <v>0</v>
      </c>
      <c r="BJ268" s="15" t="s">
        <v>81</v>
      </c>
      <c r="BK268" s="183">
        <f>ROUND(I268*H268,2)</f>
        <v>0</v>
      </c>
      <c r="BL268" s="15" t="s">
        <v>337</v>
      </c>
      <c r="BM268" s="182" t="s">
        <v>238</v>
      </c>
    </row>
    <row r="269" s="2" customFormat="1">
      <c r="A269" s="34"/>
      <c r="B269" s="35"/>
      <c r="C269" s="34"/>
      <c r="D269" s="184" t="s">
        <v>159</v>
      </c>
      <c r="E269" s="34"/>
      <c r="F269" s="185" t="s">
        <v>725</v>
      </c>
      <c r="G269" s="34"/>
      <c r="H269" s="34"/>
      <c r="I269" s="186"/>
      <c r="J269" s="34"/>
      <c r="K269" s="34"/>
      <c r="L269" s="35"/>
      <c r="M269" s="187"/>
      <c r="N269" s="188"/>
      <c r="O269" s="73"/>
      <c r="P269" s="73"/>
      <c r="Q269" s="73"/>
      <c r="R269" s="73"/>
      <c r="S269" s="73"/>
      <c r="T269" s="74"/>
      <c r="U269" s="34"/>
      <c r="V269" s="34"/>
      <c r="W269" s="34"/>
      <c r="X269" s="34"/>
      <c r="Y269" s="34"/>
      <c r="Z269" s="34"/>
      <c r="AA269" s="34"/>
      <c r="AB269" s="34"/>
      <c r="AC269" s="34"/>
      <c r="AD269" s="34"/>
      <c r="AE269" s="34"/>
      <c r="AT269" s="15" t="s">
        <v>159</v>
      </c>
      <c r="AU269" s="15" t="s">
        <v>83</v>
      </c>
    </row>
    <row r="270" s="2" customFormat="1" ht="16.5" customHeight="1">
      <c r="A270" s="34"/>
      <c r="B270" s="168"/>
      <c r="C270" s="189" t="s">
        <v>474</v>
      </c>
      <c r="D270" s="189" t="s">
        <v>181</v>
      </c>
      <c r="E270" s="190" t="s">
        <v>726</v>
      </c>
      <c r="F270" s="191" t="s">
        <v>727</v>
      </c>
      <c r="G270" s="192" t="s">
        <v>199</v>
      </c>
      <c r="H270" s="193">
        <v>18</v>
      </c>
      <c r="I270" s="194"/>
      <c r="J270" s="195">
        <f>ROUND(I270*H270,2)</f>
        <v>0</v>
      </c>
      <c r="K270" s="196"/>
      <c r="L270" s="35"/>
      <c r="M270" s="197" t="s">
        <v>1</v>
      </c>
      <c r="N270" s="198" t="s">
        <v>38</v>
      </c>
      <c r="O270" s="73"/>
      <c r="P270" s="180">
        <f>O270*H270</f>
        <v>0</v>
      </c>
      <c r="Q270" s="180">
        <v>0</v>
      </c>
      <c r="R270" s="180">
        <f>Q270*H270</f>
        <v>0</v>
      </c>
      <c r="S270" s="180">
        <v>0</v>
      </c>
      <c r="T270" s="181">
        <f>S270*H270</f>
        <v>0</v>
      </c>
      <c r="U270" s="34"/>
      <c r="V270" s="34"/>
      <c r="W270" s="34"/>
      <c r="X270" s="34"/>
      <c r="Y270" s="34"/>
      <c r="Z270" s="34"/>
      <c r="AA270" s="34"/>
      <c r="AB270" s="34"/>
      <c r="AC270" s="34"/>
      <c r="AD270" s="34"/>
      <c r="AE270" s="34"/>
      <c r="AR270" s="182" t="s">
        <v>337</v>
      </c>
      <c r="AT270" s="182" t="s">
        <v>181</v>
      </c>
      <c r="AU270" s="182" t="s">
        <v>83</v>
      </c>
      <c r="AY270" s="15" t="s">
        <v>146</v>
      </c>
      <c r="BE270" s="183">
        <f>IF(N270="základní",J270,0)</f>
        <v>0</v>
      </c>
      <c r="BF270" s="183">
        <f>IF(N270="snížená",J270,0)</f>
        <v>0</v>
      </c>
      <c r="BG270" s="183">
        <f>IF(N270="zákl. přenesená",J270,0)</f>
        <v>0</v>
      </c>
      <c r="BH270" s="183">
        <f>IF(N270="sníž. přenesená",J270,0)</f>
        <v>0</v>
      </c>
      <c r="BI270" s="183">
        <f>IF(N270="nulová",J270,0)</f>
        <v>0</v>
      </c>
      <c r="BJ270" s="15" t="s">
        <v>81</v>
      </c>
      <c r="BK270" s="183">
        <f>ROUND(I270*H270,2)</f>
        <v>0</v>
      </c>
      <c r="BL270" s="15" t="s">
        <v>337</v>
      </c>
      <c r="BM270" s="182" t="s">
        <v>728</v>
      </c>
    </row>
    <row r="271" s="2" customFormat="1">
      <c r="A271" s="34"/>
      <c r="B271" s="35"/>
      <c r="C271" s="34"/>
      <c r="D271" s="184" t="s">
        <v>159</v>
      </c>
      <c r="E271" s="34"/>
      <c r="F271" s="185" t="s">
        <v>727</v>
      </c>
      <c r="G271" s="34"/>
      <c r="H271" s="34"/>
      <c r="I271" s="186"/>
      <c r="J271" s="34"/>
      <c r="K271" s="34"/>
      <c r="L271" s="35"/>
      <c r="M271" s="187"/>
      <c r="N271" s="188"/>
      <c r="O271" s="73"/>
      <c r="P271" s="73"/>
      <c r="Q271" s="73"/>
      <c r="R271" s="73"/>
      <c r="S271" s="73"/>
      <c r="T271" s="74"/>
      <c r="U271" s="34"/>
      <c r="V271" s="34"/>
      <c r="W271" s="34"/>
      <c r="X271" s="34"/>
      <c r="Y271" s="34"/>
      <c r="Z271" s="34"/>
      <c r="AA271" s="34"/>
      <c r="AB271" s="34"/>
      <c r="AC271" s="34"/>
      <c r="AD271" s="34"/>
      <c r="AE271" s="34"/>
      <c r="AT271" s="15" t="s">
        <v>159</v>
      </c>
      <c r="AU271" s="15" t="s">
        <v>83</v>
      </c>
    </row>
    <row r="272" s="2" customFormat="1" ht="24.15" customHeight="1">
      <c r="A272" s="34"/>
      <c r="B272" s="168"/>
      <c r="C272" s="189" t="s">
        <v>81</v>
      </c>
      <c r="D272" s="189" t="s">
        <v>181</v>
      </c>
      <c r="E272" s="190" t="s">
        <v>729</v>
      </c>
      <c r="F272" s="191" t="s">
        <v>730</v>
      </c>
      <c r="G272" s="192" t="s">
        <v>199</v>
      </c>
      <c r="H272" s="193">
        <v>10574</v>
      </c>
      <c r="I272" s="194"/>
      <c r="J272" s="195">
        <f>ROUND(I272*H272,2)</f>
        <v>0</v>
      </c>
      <c r="K272" s="196"/>
      <c r="L272" s="35"/>
      <c r="M272" s="197" t="s">
        <v>1</v>
      </c>
      <c r="N272" s="198" t="s">
        <v>38</v>
      </c>
      <c r="O272" s="73"/>
      <c r="P272" s="180">
        <f>O272*H272</f>
        <v>0</v>
      </c>
      <c r="Q272" s="180">
        <v>0</v>
      </c>
      <c r="R272" s="180">
        <f>Q272*H272</f>
        <v>0</v>
      </c>
      <c r="S272" s="180">
        <v>0.00080000000000000004</v>
      </c>
      <c r="T272" s="181">
        <f>S272*H272</f>
        <v>8.4592000000000009</v>
      </c>
      <c r="U272" s="34"/>
      <c r="V272" s="34"/>
      <c r="W272" s="34"/>
      <c r="X272" s="34"/>
      <c r="Y272" s="34"/>
      <c r="Z272" s="34"/>
      <c r="AA272" s="34"/>
      <c r="AB272" s="34"/>
      <c r="AC272" s="34"/>
      <c r="AD272" s="34"/>
      <c r="AE272" s="34"/>
      <c r="AR272" s="182" t="s">
        <v>337</v>
      </c>
      <c r="AT272" s="182" t="s">
        <v>181</v>
      </c>
      <c r="AU272" s="182" t="s">
        <v>83</v>
      </c>
      <c r="AY272" s="15" t="s">
        <v>146</v>
      </c>
      <c r="BE272" s="183">
        <f>IF(N272="základní",J272,0)</f>
        <v>0</v>
      </c>
      <c r="BF272" s="183">
        <f>IF(N272="snížená",J272,0)</f>
        <v>0</v>
      </c>
      <c r="BG272" s="183">
        <f>IF(N272="zákl. přenesená",J272,0)</f>
        <v>0</v>
      </c>
      <c r="BH272" s="183">
        <f>IF(N272="sníž. přenesená",J272,0)</f>
        <v>0</v>
      </c>
      <c r="BI272" s="183">
        <f>IF(N272="nulová",J272,0)</f>
        <v>0</v>
      </c>
      <c r="BJ272" s="15" t="s">
        <v>81</v>
      </c>
      <c r="BK272" s="183">
        <f>ROUND(I272*H272,2)</f>
        <v>0</v>
      </c>
      <c r="BL272" s="15" t="s">
        <v>337</v>
      </c>
      <c r="BM272" s="182" t="s">
        <v>731</v>
      </c>
    </row>
    <row r="273" s="2" customFormat="1">
      <c r="A273" s="34"/>
      <c r="B273" s="35"/>
      <c r="C273" s="34"/>
      <c r="D273" s="184" t="s">
        <v>159</v>
      </c>
      <c r="E273" s="34"/>
      <c r="F273" s="185" t="s">
        <v>732</v>
      </c>
      <c r="G273" s="34"/>
      <c r="H273" s="34"/>
      <c r="I273" s="186"/>
      <c r="J273" s="34"/>
      <c r="K273" s="34"/>
      <c r="L273" s="35"/>
      <c r="M273" s="187"/>
      <c r="N273" s="188"/>
      <c r="O273" s="73"/>
      <c r="P273" s="73"/>
      <c r="Q273" s="73"/>
      <c r="R273" s="73"/>
      <c r="S273" s="73"/>
      <c r="T273" s="74"/>
      <c r="U273" s="34"/>
      <c r="V273" s="34"/>
      <c r="W273" s="34"/>
      <c r="X273" s="34"/>
      <c r="Y273" s="34"/>
      <c r="Z273" s="34"/>
      <c r="AA273" s="34"/>
      <c r="AB273" s="34"/>
      <c r="AC273" s="34"/>
      <c r="AD273" s="34"/>
      <c r="AE273" s="34"/>
      <c r="AT273" s="15" t="s">
        <v>159</v>
      </c>
      <c r="AU273" s="15" t="s">
        <v>83</v>
      </c>
    </row>
    <row r="274" s="2" customFormat="1" ht="24.15" customHeight="1">
      <c r="A274" s="34"/>
      <c r="B274" s="168"/>
      <c r="C274" s="189" t="s">
        <v>333</v>
      </c>
      <c r="D274" s="189" t="s">
        <v>181</v>
      </c>
      <c r="E274" s="190" t="s">
        <v>733</v>
      </c>
      <c r="F274" s="191" t="s">
        <v>734</v>
      </c>
      <c r="G274" s="192" t="s">
        <v>199</v>
      </c>
      <c r="H274" s="193">
        <v>1016</v>
      </c>
      <c r="I274" s="194"/>
      <c r="J274" s="195">
        <f>ROUND(I274*H274,2)</f>
        <v>0</v>
      </c>
      <c r="K274" s="196"/>
      <c r="L274" s="35"/>
      <c r="M274" s="197" t="s">
        <v>1</v>
      </c>
      <c r="N274" s="198" t="s">
        <v>38</v>
      </c>
      <c r="O274" s="73"/>
      <c r="P274" s="180">
        <f>O274*H274</f>
        <v>0</v>
      </c>
      <c r="Q274" s="180">
        <v>0</v>
      </c>
      <c r="R274" s="180">
        <f>Q274*H274</f>
        <v>0</v>
      </c>
      <c r="S274" s="180">
        <v>0</v>
      </c>
      <c r="T274" s="181">
        <f>S274*H274</f>
        <v>0</v>
      </c>
      <c r="U274" s="34"/>
      <c r="V274" s="34"/>
      <c r="W274" s="34"/>
      <c r="X274" s="34"/>
      <c r="Y274" s="34"/>
      <c r="Z274" s="34"/>
      <c r="AA274" s="34"/>
      <c r="AB274" s="34"/>
      <c r="AC274" s="34"/>
      <c r="AD274" s="34"/>
      <c r="AE274" s="34"/>
      <c r="AR274" s="182" t="s">
        <v>337</v>
      </c>
      <c r="AT274" s="182" t="s">
        <v>181</v>
      </c>
      <c r="AU274" s="182" t="s">
        <v>83</v>
      </c>
      <c r="AY274" s="15" t="s">
        <v>146</v>
      </c>
      <c r="BE274" s="183">
        <f>IF(N274="základní",J274,0)</f>
        <v>0</v>
      </c>
      <c r="BF274" s="183">
        <f>IF(N274="snížená",J274,0)</f>
        <v>0</v>
      </c>
      <c r="BG274" s="183">
        <f>IF(N274="zákl. přenesená",J274,0)</f>
        <v>0</v>
      </c>
      <c r="BH274" s="183">
        <f>IF(N274="sníž. přenesená",J274,0)</f>
        <v>0</v>
      </c>
      <c r="BI274" s="183">
        <f>IF(N274="nulová",J274,0)</f>
        <v>0</v>
      </c>
      <c r="BJ274" s="15" t="s">
        <v>81</v>
      </c>
      <c r="BK274" s="183">
        <f>ROUND(I274*H274,2)</f>
        <v>0</v>
      </c>
      <c r="BL274" s="15" t="s">
        <v>337</v>
      </c>
      <c r="BM274" s="182" t="s">
        <v>735</v>
      </c>
    </row>
    <row r="275" s="2" customFormat="1">
      <c r="A275" s="34"/>
      <c r="B275" s="35"/>
      <c r="C275" s="34"/>
      <c r="D275" s="184" t="s">
        <v>159</v>
      </c>
      <c r="E275" s="34"/>
      <c r="F275" s="185" t="s">
        <v>736</v>
      </c>
      <c r="G275" s="34"/>
      <c r="H275" s="34"/>
      <c r="I275" s="186"/>
      <c r="J275" s="34"/>
      <c r="K275" s="34"/>
      <c r="L275" s="35"/>
      <c r="M275" s="187"/>
      <c r="N275" s="188"/>
      <c r="O275" s="73"/>
      <c r="P275" s="73"/>
      <c r="Q275" s="73"/>
      <c r="R275" s="73"/>
      <c r="S275" s="73"/>
      <c r="T275" s="74"/>
      <c r="U275" s="34"/>
      <c r="V275" s="34"/>
      <c r="W275" s="34"/>
      <c r="X275" s="34"/>
      <c r="Y275" s="34"/>
      <c r="Z275" s="34"/>
      <c r="AA275" s="34"/>
      <c r="AB275" s="34"/>
      <c r="AC275" s="34"/>
      <c r="AD275" s="34"/>
      <c r="AE275" s="34"/>
      <c r="AT275" s="15" t="s">
        <v>159</v>
      </c>
      <c r="AU275" s="15" t="s">
        <v>83</v>
      </c>
    </row>
    <row r="276" s="2" customFormat="1" ht="24.15" customHeight="1">
      <c r="A276" s="34"/>
      <c r="B276" s="168"/>
      <c r="C276" s="189" t="s">
        <v>354</v>
      </c>
      <c r="D276" s="189" t="s">
        <v>181</v>
      </c>
      <c r="E276" s="190" t="s">
        <v>737</v>
      </c>
      <c r="F276" s="191" t="s">
        <v>738</v>
      </c>
      <c r="G276" s="192" t="s">
        <v>199</v>
      </c>
      <c r="H276" s="193">
        <v>1194</v>
      </c>
      <c r="I276" s="194"/>
      <c r="J276" s="195">
        <f>ROUND(I276*H276,2)</f>
        <v>0</v>
      </c>
      <c r="K276" s="196"/>
      <c r="L276" s="35"/>
      <c r="M276" s="197" t="s">
        <v>1</v>
      </c>
      <c r="N276" s="198" t="s">
        <v>38</v>
      </c>
      <c r="O276" s="73"/>
      <c r="P276" s="180">
        <f>O276*H276</f>
        <v>0</v>
      </c>
      <c r="Q276" s="180">
        <v>0</v>
      </c>
      <c r="R276" s="180">
        <f>Q276*H276</f>
        <v>0</v>
      </c>
      <c r="S276" s="180">
        <v>0</v>
      </c>
      <c r="T276" s="181">
        <f>S276*H276</f>
        <v>0</v>
      </c>
      <c r="U276" s="34"/>
      <c r="V276" s="34"/>
      <c r="W276" s="34"/>
      <c r="X276" s="34"/>
      <c r="Y276" s="34"/>
      <c r="Z276" s="34"/>
      <c r="AA276" s="34"/>
      <c r="AB276" s="34"/>
      <c r="AC276" s="34"/>
      <c r="AD276" s="34"/>
      <c r="AE276" s="34"/>
      <c r="AR276" s="182" t="s">
        <v>337</v>
      </c>
      <c r="AT276" s="182" t="s">
        <v>181</v>
      </c>
      <c r="AU276" s="182" t="s">
        <v>83</v>
      </c>
      <c r="AY276" s="15" t="s">
        <v>146</v>
      </c>
      <c r="BE276" s="183">
        <f>IF(N276="základní",J276,0)</f>
        <v>0</v>
      </c>
      <c r="BF276" s="183">
        <f>IF(N276="snížená",J276,0)</f>
        <v>0</v>
      </c>
      <c r="BG276" s="183">
        <f>IF(N276="zákl. přenesená",J276,0)</f>
        <v>0</v>
      </c>
      <c r="BH276" s="183">
        <f>IF(N276="sníž. přenesená",J276,0)</f>
        <v>0</v>
      </c>
      <c r="BI276" s="183">
        <f>IF(N276="nulová",J276,0)</f>
        <v>0</v>
      </c>
      <c r="BJ276" s="15" t="s">
        <v>81</v>
      </c>
      <c r="BK276" s="183">
        <f>ROUND(I276*H276,2)</f>
        <v>0</v>
      </c>
      <c r="BL276" s="15" t="s">
        <v>337</v>
      </c>
      <c r="BM276" s="182" t="s">
        <v>739</v>
      </c>
    </row>
    <row r="277" s="2" customFormat="1">
      <c r="A277" s="34"/>
      <c r="B277" s="35"/>
      <c r="C277" s="34"/>
      <c r="D277" s="184" t="s">
        <v>159</v>
      </c>
      <c r="E277" s="34"/>
      <c r="F277" s="185" t="s">
        <v>740</v>
      </c>
      <c r="G277" s="34"/>
      <c r="H277" s="34"/>
      <c r="I277" s="186"/>
      <c r="J277" s="34"/>
      <c r="K277" s="34"/>
      <c r="L277" s="35"/>
      <c r="M277" s="187"/>
      <c r="N277" s="188"/>
      <c r="O277" s="73"/>
      <c r="P277" s="73"/>
      <c r="Q277" s="73"/>
      <c r="R277" s="73"/>
      <c r="S277" s="73"/>
      <c r="T277" s="74"/>
      <c r="U277" s="34"/>
      <c r="V277" s="34"/>
      <c r="W277" s="34"/>
      <c r="X277" s="34"/>
      <c r="Y277" s="34"/>
      <c r="Z277" s="34"/>
      <c r="AA277" s="34"/>
      <c r="AB277" s="34"/>
      <c r="AC277" s="34"/>
      <c r="AD277" s="34"/>
      <c r="AE277" s="34"/>
      <c r="AT277" s="15" t="s">
        <v>159</v>
      </c>
      <c r="AU277" s="15" t="s">
        <v>83</v>
      </c>
    </row>
    <row r="278" s="2" customFormat="1" ht="24.15" customHeight="1">
      <c r="A278" s="34"/>
      <c r="B278" s="168"/>
      <c r="C278" s="189" t="s">
        <v>350</v>
      </c>
      <c r="D278" s="189" t="s">
        <v>181</v>
      </c>
      <c r="E278" s="190" t="s">
        <v>741</v>
      </c>
      <c r="F278" s="191" t="s">
        <v>742</v>
      </c>
      <c r="G278" s="192" t="s">
        <v>199</v>
      </c>
      <c r="H278" s="193">
        <v>685</v>
      </c>
      <c r="I278" s="194"/>
      <c r="J278" s="195">
        <f>ROUND(I278*H278,2)</f>
        <v>0</v>
      </c>
      <c r="K278" s="196"/>
      <c r="L278" s="35"/>
      <c r="M278" s="197" t="s">
        <v>1</v>
      </c>
      <c r="N278" s="198" t="s">
        <v>38</v>
      </c>
      <c r="O278" s="73"/>
      <c r="P278" s="180">
        <f>O278*H278</f>
        <v>0</v>
      </c>
      <c r="Q278" s="180">
        <v>0</v>
      </c>
      <c r="R278" s="180">
        <f>Q278*H278</f>
        <v>0</v>
      </c>
      <c r="S278" s="180">
        <v>0</v>
      </c>
      <c r="T278" s="181">
        <f>S278*H278</f>
        <v>0</v>
      </c>
      <c r="U278" s="34"/>
      <c r="V278" s="34"/>
      <c r="W278" s="34"/>
      <c r="X278" s="34"/>
      <c r="Y278" s="34"/>
      <c r="Z278" s="34"/>
      <c r="AA278" s="34"/>
      <c r="AB278" s="34"/>
      <c r="AC278" s="34"/>
      <c r="AD278" s="34"/>
      <c r="AE278" s="34"/>
      <c r="AR278" s="182" t="s">
        <v>337</v>
      </c>
      <c r="AT278" s="182" t="s">
        <v>181</v>
      </c>
      <c r="AU278" s="182" t="s">
        <v>83</v>
      </c>
      <c r="AY278" s="15" t="s">
        <v>146</v>
      </c>
      <c r="BE278" s="183">
        <f>IF(N278="základní",J278,0)</f>
        <v>0</v>
      </c>
      <c r="BF278" s="183">
        <f>IF(N278="snížená",J278,0)</f>
        <v>0</v>
      </c>
      <c r="BG278" s="183">
        <f>IF(N278="zákl. přenesená",J278,0)</f>
        <v>0</v>
      </c>
      <c r="BH278" s="183">
        <f>IF(N278="sníž. přenesená",J278,0)</f>
        <v>0</v>
      </c>
      <c r="BI278" s="183">
        <f>IF(N278="nulová",J278,0)</f>
        <v>0</v>
      </c>
      <c r="BJ278" s="15" t="s">
        <v>81</v>
      </c>
      <c r="BK278" s="183">
        <f>ROUND(I278*H278,2)</f>
        <v>0</v>
      </c>
      <c r="BL278" s="15" t="s">
        <v>337</v>
      </c>
      <c r="BM278" s="182" t="s">
        <v>743</v>
      </c>
    </row>
    <row r="279" s="2" customFormat="1">
      <c r="A279" s="34"/>
      <c r="B279" s="35"/>
      <c r="C279" s="34"/>
      <c r="D279" s="184" t="s">
        <v>159</v>
      </c>
      <c r="E279" s="34"/>
      <c r="F279" s="185" t="s">
        <v>744</v>
      </c>
      <c r="G279" s="34"/>
      <c r="H279" s="34"/>
      <c r="I279" s="186"/>
      <c r="J279" s="34"/>
      <c r="K279" s="34"/>
      <c r="L279" s="35"/>
      <c r="M279" s="187"/>
      <c r="N279" s="188"/>
      <c r="O279" s="73"/>
      <c r="P279" s="73"/>
      <c r="Q279" s="73"/>
      <c r="R279" s="73"/>
      <c r="S279" s="73"/>
      <c r="T279" s="74"/>
      <c r="U279" s="34"/>
      <c r="V279" s="34"/>
      <c r="W279" s="34"/>
      <c r="X279" s="34"/>
      <c r="Y279" s="34"/>
      <c r="Z279" s="34"/>
      <c r="AA279" s="34"/>
      <c r="AB279" s="34"/>
      <c r="AC279" s="34"/>
      <c r="AD279" s="34"/>
      <c r="AE279" s="34"/>
      <c r="AT279" s="15" t="s">
        <v>159</v>
      </c>
      <c r="AU279" s="15" t="s">
        <v>83</v>
      </c>
    </row>
    <row r="280" s="2" customFormat="1" ht="24.15" customHeight="1">
      <c r="A280" s="34"/>
      <c r="B280" s="168"/>
      <c r="C280" s="189" t="s">
        <v>450</v>
      </c>
      <c r="D280" s="189" t="s">
        <v>181</v>
      </c>
      <c r="E280" s="190" t="s">
        <v>745</v>
      </c>
      <c r="F280" s="191" t="s">
        <v>746</v>
      </c>
      <c r="G280" s="192" t="s">
        <v>199</v>
      </c>
      <c r="H280" s="193">
        <v>2133</v>
      </c>
      <c r="I280" s="194"/>
      <c r="J280" s="195">
        <f>ROUND(I280*H280,2)</f>
        <v>0</v>
      </c>
      <c r="K280" s="196"/>
      <c r="L280" s="35"/>
      <c r="M280" s="197" t="s">
        <v>1</v>
      </c>
      <c r="N280" s="198" t="s">
        <v>38</v>
      </c>
      <c r="O280" s="73"/>
      <c r="P280" s="180">
        <f>O280*H280</f>
        <v>0</v>
      </c>
      <c r="Q280" s="180">
        <v>0</v>
      </c>
      <c r="R280" s="180">
        <f>Q280*H280</f>
        <v>0</v>
      </c>
      <c r="S280" s="180">
        <v>0</v>
      </c>
      <c r="T280" s="181">
        <f>S280*H280</f>
        <v>0</v>
      </c>
      <c r="U280" s="34"/>
      <c r="V280" s="34"/>
      <c r="W280" s="34"/>
      <c r="X280" s="34"/>
      <c r="Y280" s="34"/>
      <c r="Z280" s="34"/>
      <c r="AA280" s="34"/>
      <c r="AB280" s="34"/>
      <c r="AC280" s="34"/>
      <c r="AD280" s="34"/>
      <c r="AE280" s="34"/>
      <c r="AR280" s="182" t="s">
        <v>337</v>
      </c>
      <c r="AT280" s="182" t="s">
        <v>181</v>
      </c>
      <c r="AU280" s="182" t="s">
        <v>83</v>
      </c>
      <c r="AY280" s="15" t="s">
        <v>146</v>
      </c>
      <c r="BE280" s="183">
        <f>IF(N280="základní",J280,0)</f>
        <v>0</v>
      </c>
      <c r="BF280" s="183">
        <f>IF(N280="snížená",J280,0)</f>
        <v>0</v>
      </c>
      <c r="BG280" s="183">
        <f>IF(N280="zákl. přenesená",J280,0)</f>
        <v>0</v>
      </c>
      <c r="BH280" s="183">
        <f>IF(N280="sníž. přenesená",J280,0)</f>
        <v>0</v>
      </c>
      <c r="BI280" s="183">
        <f>IF(N280="nulová",J280,0)</f>
        <v>0</v>
      </c>
      <c r="BJ280" s="15" t="s">
        <v>81</v>
      </c>
      <c r="BK280" s="183">
        <f>ROUND(I280*H280,2)</f>
        <v>0</v>
      </c>
      <c r="BL280" s="15" t="s">
        <v>337</v>
      </c>
      <c r="BM280" s="182" t="s">
        <v>747</v>
      </c>
    </row>
    <row r="281" s="2" customFormat="1">
      <c r="A281" s="34"/>
      <c r="B281" s="35"/>
      <c r="C281" s="34"/>
      <c r="D281" s="184" t="s">
        <v>159</v>
      </c>
      <c r="E281" s="34"/>
      <c r="F281" s="185" t="s">
        <v>748</v>
      </c>
      <c r="G281" s="34"/>
      <c r="H281" s="34"/>
      <c r="I281" s="186"/>
      <c r="J281" s="34"/>
      <c r="K281" s="34"/>
      <c r="L281" s="35"/>
      <c r="M281" s="187"/>
      <c r="N281" s="188"/>
      <c r="O281" s="73"/>
      <c r="P281" s="73"/>
      <c r="Q281" s="73"/>
      <c r="R281" s="73"/>
      <c r="S281" s="73"/>
      <c r="T281" s="74"/>
      <c r="U281" s="34"/>
      <c r="V281" s="34"/>
      <c r="W281" s="34"/>
      <c r="X281" s="34"/>
      <c r="Y281" s="34"/>
      <c r="Z281" s="34"/>
      <c r="AA281" s="34"/>
      <c r="AB281" s="34"/>
      <c r="AC281" s="34"/>
      <c r="AD281" s="34"/>
      <c r="AE281" s="34"/>
      <c r="AT281" s="15" t="s">
        <v>159</v>
      </c>
      <c r="AU281" s="15" t="s">
        <v>83</v>
      </c>
    </row>
    <row r="282" s="2" customFormat="1" ht="24.15" customHeight="1">
      <c r="A282" s="34"/>
      <c r="B282" s="168"/>
      <c r="C282" s="189" t="s">
        <v>445</v>
      </c>
      <c r="D282" s="189" t="s">
        <v>181</v>
      </c>
      <c r="E282" s="190" t="s">
        <v>749</v>
      </c>
      <c r="F282" s="191" t="s">
        <v>750</v>
      </c>
      <c r="G282" s="192" t="s">
        <v>199</v>
      </c>
      <c r="H282" s="193">
        <v>2218</v>
      </c>
      <c r="I282" s="194"/>
      <c r="J282" s="195">
        <f>ROUND(I282*H282,2)</f>
        <v>0</v>
      </c>
      <c r="K282" s="196"/>
      <c r="L282" s="35"/>
      <c r="M282" s="197" t="s">
        <v>1</v>
      </c>
      <c r="N282" s="198" t="s">
        <v>38</v>
      </c>
      <c r="O282" s="73"/>
      <c r="P282" s="180">
        <f>O282*H282</f>
        <v>0</v>
      </c>
      <c r="Q282" s="180">
        <v>0</v>
      </c>
      <c r="R282" s="180">
        <f>Q282*H282</f>
        <v>0</v>
      </c>
      <c r="S282" s="180">
        <v>0</v>
      </c>
      <c r="T282" s="181">
        <f>S282*H282</f>
        <v>0</v>
      </c>
      <c r="U282" s="34"/>
      <c r="V282" s="34"/>
      <c r="W282" s="34"/>
      <c r="X282" s="34"/>
      <c r="Y282" s="34"/>
      <c r="Z282" s="34"/>
      <c r="AA282" s="34"/>
      <c r="AB282" s="34"/>
      <c r="AC282" s="34"/>
      <c r="AD282" s="34"/>
      <c r="AE282" s="34"/>
      <c r="AR282" s="182" t="s">
        <v>337</v>
      </c>
      <c r="AT282" s="182" t="s">
        <v>181</v>
      </c>
      <c r="AU282" s="182" t="s">
        <v>83</v>
      </c>
      <c r="AY282" s="15" t="s">
        <v>146</v>
      </c>
      <c r="BE282" s="183">
        <f>IF(N282="základní",J282,0)</f>
        <v>0</v>
      </c>
      <c r="BF282" s="183">
        <f>IF(N282="snížená",J282,0)</f>
        <v>0</v>
      </c>
      <c r="BG282" s="183">
        <f>IF(N282="zákl. přenesená",J282,0)</f>
        <v>0</v>
      </c>
      <c r="BH282" s="183">
        <f>IF(N282="sníž. přenesená",J282,0)</f>
        <v>0</v>
      </c>
      <c r="BI282" s="183">
        <f>IF(N282="nulová",J282,0)</f>
        <v>0</v>
      </c>
      <c r="BJ282" s="15" t="s">
        <v>81</v>
      </c>
      <c r="BK282" s="183">
        <f>ROUND(I282*H282,2)</f>
        <v>0</v>
      </c>
      <c r="BL282" s="15" t="s">
        <v>337</v>
      </c>
      <c r="BM282" s="182" t="s">
        <v>751</v>
      </c>
    </row>
    <row r="283" s="2" customFormat="1">
      <c r="A283" s="34"/>
      <c r="B283" s="35"/>
      <c r="C283" s="34"/>
      <c r="D283" s="184" t="s">
        <v>159</v>
      </c>
      <c r="E283" s="34"/>
      <c r="F283" s="185" t="s">
        <v>752</v>
      </c>
      <c r="G283" s="34"/>
      <c r="H283" s="34"/>
      <c r="I283" s="186"/>
      <c r="J283" s="34"/>
      <c r="K283" s="34"/>
      <c r="L283" s="35"/>
      <c r="M283" s="187"/>
      <c r="N283" s="188"/>
      <c r="O283" s="73"/>
      <c r="P283" s="73"/>
      <c r="Q283" s="73"/>
      <c r="R283" s="73"/>
      <c r="S283" s="73"/>
      <c r="T283" s="74"/>
      <c r="U283" s="34"/>
      <c r="V283" s="34"/>
      <c r="W283" s="34"/>
      <c r="X283" s="34"/>
      <c r="Y283" s="34"/>
      <c r="Z283" s="34"/>
      <c r="AA283" s="34"/>
      <c r="AB283" s="34"/>
      <c r="AC283" s="34"/>
      <c r="AD283" s="34"/>
      <c r="AE283" s="34"/>
      <c r="AT283" s="15" t="s">
        <v>159</v>
      </c>
      <c r="AU283" s="15" t="s">
        <v>83</v>
      </c>
    </row>
    <row r="284" s="2" customFormat="1" ht="24.15" customHeight="1">
      <c r="A284" s="34"/>
      <c r="B284" s="168"/>
      <c r="C284" s="189" t="s">
        <v>455</v>
      </c>
      <c r="D284" s="189" t="s">
        <v>181</v>
      </c>
      <c r="E284" s="190" t="s">
        <v>753</v>
      </c>
      <c r="F284" s="191" t="s">
        <v>754</v>
      </c>
      <c r="G284" s="192" t="s">
        <v>199</v>
      </c>
      <c r="H284" s="193">
        <v>303</v>
      </c>
      <c r="I284" s="194"/>
      <c r="J284" s="195">
        <f>ROUND(I284*H284,2)</f>
        <v>0</v>
      </c>
      <c r="K284" s="196"/>
      <c r="L284" s="35"/>
      <c r="M284" s="197" t="s">
        <v>1</v>
      </c>
      <c r="N284" s="198" t="s">
        <v>38</v>
      </c>
      <c r="O284" s="73"/>
      <c r="P284" s="180">
        <f>O284*H284</f>
        <v>0</v>
      </c>
      <c r="Q284" s="180">
        <v>0</v>
      </c>
      <c r="R284" s="180">
        <f>Q284*H284</f>
        <v>0</v>
      </c>
      <c r="S284" s="180">
        <v>0</v>
      </c>
      <c r="T284" s="181">
        <f>S284*H284</f>
        <v>0</v>
      </c>
      <c r="U284" s="34"/>
      <c r="V284" s="34"/>
      <c r="W284" s="34"/>
      <c r="X284" s="34"/>
      <c r="Y284" s="34"/>
      <c r="Z284" s="34"/>
      <c r="AA284" s="34"/>
      <c r="AB284" s="34"/>
      <c r="AC284" s="34"/>
      <c r="AD284" s="34"/>
      <c r="AE284" s="34"/>
      <c r="AR284" s="182" t="s">
        <v>337</v>
      </c>
      <c r="AT284" s="182" t="s">
        <v>181</v>
      </c>
      <c r="AU284" s="182" t="s">
        <v>83</v>
      </c>
      <c r="AY284" s="15" t="s">
        <v>146</v>
      </c>
      <c r="BE284" s="183">
        <f>IF(N284="základní",J284,0)</f>
        <v>0</v>
      </c>
      <c r="BF284" s="183">
        <f>IF(N284="snížená",J284,0)</f>
        <v>0</v>
      </c>
      <c r="BG284" s="183">
        <f>IF(N284="zákl. přenesená",J284,0)</f>
        <v>0</v>
      </c>
      <c r="BH284" s="183">
        <f>IF(N284="sníž. přenesená",J284,0)</f>
        <v>0</v>
      </c>
      <c r="BI284" s="183">
        <f>IF(N284="nulová",J284,0)</f>
        <v>0</v>
      </c>
      <c r="BJ284" s="15" t="s">
        <v>81</v>
      </c>
      <c r="BK284" s="183">
        <f>ROUND(I284*H284,2)</f>
        <v>0</v>
      </c>
      <c r="BL284" s="15" t="s">
        <v>337</v>
      </c>
      <c r="BM284" s="182" t="s">
        <v>755</v>
      </c>
    </row>
    <row r="285" s="2" customFormat="1">
      <c r="A285" s="34"/>
      <c r="B285" s="35"/>
      <c r="C285" s="34"/>
      <c r="D285" s="184" t="s">
        <v>159</v>
      </c>
      <c r="E285" s="34"/>
      <c r="F285" s="185" t="s">
        <v>756</v>
      </c>
      <c r="G285" s="34"/>
      <c r="H285" s="34"/>
      <c r="I285" s="186"/>
      <c r="J285" s="34"/>
      <c r="K285" s="34"/>
      <c r="L285" s="35"/>
      <c r="M285" s="187"/>
      <c r="N285" s="188"/>
      <c r="O285" s="73"/>
      <c r="P285" s="73"/>
      <c r="Q285" s="73"/>
      <c r="R285" s="73"/>
      <c r="S285" s="73"/>
      <c r="T285" s="74"/>
      <c r="U285" s="34"/>
      <c r="V285" s="34"/>
      <c r="W285" s="34"/>
      <c r="X285" s="34"/>
      <c r="Y285" s="34"/>
      <c r="Z285" s="34"/>
      <c r="AA285" s="34"/>
      <c r="AB285" s="34"/>
      <c r="AC285" s="34"/>
      <c r="AD285" s="34"/>
      <c r="AE285" s="34"/>
      <c r="AT285" s="15" t="s">
        <v>159</v>
      </c>
      <c r="AU285" s="15" t="s">
        <v>83</v>
      </c>
    </row>
    <row r="286" s="2" customFormat="1" ht="24.15" customHeight="1">
      <c r="A286" s="34"/>
      <c r="B286" s="168"/>
      <c r="C286" s="189" t="s">
        <v>757</v>
      </c>
      <c r="D286" s="189" t="s">
        <v>181</v>
      </c>
      <c r="E286" s="190" t="s">
        <v>758</v>
      </c>
      <c r="F286" s="191" t="s">
        <v>759</v>
      </c>
      <c r="G286" s="192" t="s">
        <v>199</v>
      </c>
      <c r="H286" s="193">
        <v>510</v>
      </c>
      <c r="I286" s="194"/>
      <c r="J286" s="195">
        <f>ROUND(I286*H286,2)</f>
        <v>0</v>
      </c>
      <c r="K286" s="196"/>
      <c r="L286" s="35"/>
      <c r="M286" s="197" t="s">
        <v>1</v>
      </c>
      <c r="N286" s="198" t="s">
        <v>38</v>
      </c>
      <c r="O286" s="73"/>
      <c r="P286" s="180">
        <f>O286*H286</f>
        <v>0</v>
      </c>
      <c r="Q286" s="180">
        <v>0</v>
      </c>
      <c r="R286" s="180">
        <f>Q286*H286</f>
        <v>0</v>
      </c>
      <c r="S286" s="180">
        <v>0</v>
      </c>
      <c r="T286" s="181">
        <f>S286*H286</f>
        <v>0</v>
      </c>
      <c r="U286" s="34"/>
      <c r="V286" s="34"/>
      <c r="W286" s="34"/>
      <c r="X286" s="34"/>
      <c r="Y286" s="34"/>
      <c r="Z286" s="34"/>
      <c r="AA286" s="34"/>
      <c r="AB286" s="34"/>
      <c r="AC286" s="34"/>
      <c r="AD286" s="34"/>
      <c r="AE286" s="34"/>
      <c r="AR286" s="182" t="s">
        <v>337</v>
      </c>
      <c r="AT286" s="182" t="s">
        <v>181</v>
      </c>
      <c r="AU286" s="182" t="s">
        <v>83</v>
      </c>
      <c r="AY286" s="15" t="s">
        <v>146</v>
      </c>
      <c r="BE286" s="183">
        <f>IF(N286="základní",J286,0)</f>
        <v>0</v>
      </c>
      <c r="BF286" s="183">
        <f>IF(N286="snížená",J286,0)</f>
        <v>0</v>
      </c>
      <c r="BG286" s="183">
        <f>IF(N286="zákl. přenesená",J286,0)</f>
        <v>0</v>
      </c>
      <c r="BH286" s="183">
        <f>IF(N286="sníž. přenesená",J286,0)</f>
        <v>0</v>
      </c>
      <c r="BI286" s="183">
        <f>IF(N286="nulová",J286,0)</f>
        <v>0</v>
      </c>
      <c r="BJ286" s="15" t="s">
        <v>81</v>
      </c>
      <c r="BK286" s="183">
        <f>ROUND(I286*H286,2)</f>
        <v>0</v>
      </c>
      <c r="BL286" s="15" t="s">
        <v>337</v>
      </c>
      <c r="BM286" s="182" t="s">
        <v>760</v>
      </c>
    </row>
    <row r="287" s="2" customFormat="1">
      <c r="A287" s="34"/>
      <c r="B287" s="35"/>
      <c r="C287" s="34"/>
      <c r="D287" s="184" t="s">
        <v>159</v>
      </c>
      <c r="E287" s="34"/>
      <c r="F287" s="185" t="s">
        <v>761</v>
      </c>
      <c r="G287" s="34"/>
      <c r="H287" s="34"/>
      <c r="I287" s="186"/>
      <c r="J287" s="34"/>
      <c r="K287" s="34"/>
      <c r="L287" s="35"/>
      <c r="M287" s="187"/>
      <c r="N287" s="188"/>
      <c r="O287" s="73"/>
      <c r="P287" s="73"/>
      <c r="Q287" s="73"/>
      <c r="R287" s="73"/>
      <c r="S287" s="73"/>
      <c r="T287" s="74"/>
      <c r="U287" s="34"/>
      <c r="V287" s="34"/>
      <c r="W287" s="34"/>
      <c r="X287" s="34"/>
      <c r="Y287" s="34"/>
      <c r="Z287" s="34"/>
      <c r="AA287" s="34"/>
      <c r="AB287" s="34"/>
      <c r="AC287" s="34"/>
      <c r="AD287" s="34"/>
      <c r="AE287" s="34"/>
      <c r="AT287" s="15" t="s">
        <v>159</v>
      </c>
      <c r="AU287" s="15" t="s">
        <v>83</v>
      </c>
    </row>
    <row r="288" s="2" customFormat="1" ht="24.15" customHeight="1">
      <c r="A288" s="34"/>
      <c r="B288" s="168"/>
      <c r="C288" s="189" t="s">
        <v>368</v>
      </c>
      <c r="D288" s="189" t="s">
        <v>181</v>
      </c>
      <c r="E288" s="190" t="s">
        <v>762</v>
      </c>
      <c r="F288" s="191" t="s">
        <v>763</v>
      </c>
      <c r="G288" s="192" t="s">
        <v>199</v>
      </c>
      <c r="H288" s="193">
        <v>466</v>
      </c>
      <c r="I288" s="194"/>
      <c r="J288" s="195">
        <f>ROUND(I288*H288,2)</f>
        <v>0</v>
      </c>
      <c r="K288" s="196"/>
      <c r="L288" s="35"/>
      <c r="M288" s="197" t="s">
        <v>1</v>
      </c>
      <c r="N288" s="198" t="s">
        <v>38</v>
      </c>
      <c r="O288" s="73"/>
      <c r="P288" s="180">
        <f>O288*H288</f>
        <v>0</v>
      </c>
      <c r="Q288" s="180">
        <v>0</v>
      </c>
      <c r="R288" s="180">
        <f>Q288*H288</f>
        <v>0</v>
      </c>
      <c r="S288" s="180">
        <v>0</v>
      </c>
      <c r="T288" s="181">
        <f>S288*H288</f>
        <v>0</v>
      </c>
      <c r="U288" s="34"/>
      <c r="V288" s="34"/>
      <c r="W288" s="34"/>
      <c r="X288" s="34"/>
      <c r="Y288" s="34"/>
      <c r="Z288" s="34"/>
      <c r="AA288" s="34"/>
      <c r="AB288" s="34"/>
      <c r="AC288" s="34"/>
      <c r="AD288" s="34"/>
      <c r="AE288" s="34"/>
      <c r="AR288" s="182" t="s">
        <v>337</v>
      </c>
      <c r="AT288" s="182" t="s">
        <v>181</v>
      </c>
      <c r="AU288" s="182" t="s">
        <v>83</v>
      </c>
      <c r="AY288" s="15" t="s">
        <v>146</v>
      </c>
      <c r="BE288" s="183">
        <f>IF(N288="základní",J288,0)</f>
        <v>0</v>
      </c>
      <c r="BF288" s="183">
        <f>IF(N288="snížená",J288,0)</f>
        <v>0</v>
      </c>
      <c r="BG288" s="183">
        <f>IF(N288="zákl. přenesená",J288,0)</f>
        <v>0</v>
      </c>
      <c r="BH288" s="183">
        <f>IF(N288="sníž. přenesená",J288,0)</f>
        <v>0</v>
      </c>
      <c r="BI288" s="183">
        <f>IF(N288="nulová",J288,0)</f>
        <v>0</v>
      </c>
      <c r="BJ288" s="15" t="s">
        <v>81</v>
      </c>
      <c r="BK288" s="183">
        <f>ROUND(I288*H288,2)</f>
        <v>0</v>
      </c>
      <c r="BL288" s="15" t="s">
        <v>337</v>
      </c>
      <c r="BM288" s="182" t="s">
        <v>764</v>
      </c>
    </row>
    <row r="289" s="2" customFormat="1">
      <c r="A289" s="34"/>
      <c r="B289" s="35"/>
      <c r="C289" s="34"/>
      <c r="D289" s="184" t="s">
        <v>159</v>
      </c>
      <c r="E289" s="34"/>
      <c r="F289" s="185" t="s">
        <v>765</v>
      </c>
      <c r="G289" s="34"/>
      <c r="H289" s="34"/>
      <c r="I289" s="186"/>
      <c r="J289" s="34"/>
      <c r="K289" s="34"/>
      <c r="L289" s="35"/>
      <c r="M289" s="187"/>
      <c r="N289" s="188"/>
      <c r="O289" s="73"/>
      <c r="P289" s="73"/>
      <c r="Q289" s="73"/>
      <c r="R289" s="73"/>
      <c r="S289" s="73"/>
      <c r="T289" s="74"/>
      <c r="U289" s="34"/>
      <c r="V289" s="34"/>
      <c r="W289" s="34"/>
      <c r="X289" s="34"/>
      <c r="Y289" s="34"/>
      <c r="Z289" s="34"/>
      <c r="AA289" s="34"/>
      <c r="AB289" s="34"/>
      <c r="AC289" s="34"/>
      <c r="AD289" s="34"/>
      <c r="AE289" s="34"/>
      <c r="AT289" s="15" t="s">
        <v>159</v>
      </c>
      <c r="AU289" s="15" t="s">
        <v>83</v>
      </c>
    </row>
    <row r="290" s="2" customFormat="1" ht="24.15" customHeight="1">
      <c r="A290" s="34"/>
      <c r="B290" s="168"/>
      <c r="C290" s="189" t="s">
        <v>393</v>
      </c>
      <c r="D290" s="189" t="s">
        <v>181</v>
      </c>
      <c r="E290" s="190" t="s">
        <v>766</v>
      </c>
      <c r="F290" s="191" t="s">
        <v>767</v>
      </c>
      <c r="G290" s="192" t="s">
        <v>199</v>
      </c>
      <c r="H290" s="193">
        <v>996</v>
      </c>
      <c r="I290" s="194"/>
      <c r="J290" s="195">
        <f>ROUND(I290*H290,2)</f>
        <v>0</v>
      </c>
      <c r="K290" s="196"/>
      <c r="L290" s="35"/>
      <c r="M290" s="197" t="s">
        <v>1</v>
      </c>
      <c r="N290" s="198" t="s">
        <v>38</v>
      </c>
      <c r="O290" s="73"/>
      <c r="P290" s="180">
        <f>O290*H290</f>
        <v>0</v>
      </c>
      <c r="Q290" s="180">
        <v>0</v>
      </c>
      <c r="R290" s="180">
        <f>Q290*H290</f>
        <v>0</v>
      </c>
      <c r="S290" s="180">
        <v>0</v>
      </c>
      <c r="T290" s="181">
        <f>S290*H290</f>
        <v>0</v>
      </c>
      <c r="U290" s="34"/>
      <c r="V290" s="34"/>
      <c r="W290" s="34"/>
      <c r="X290" s="34"/>
      <c r="Y290" s="34"/>
      <c r="Z290" s="34"/>
      <c r="AA290" s="34"/>
      <c r="AB290" s="34"/>
      <c r="AC290" s="34"/>
      <c r="AD290" s="34"/>
      <c r="AE290" s="34"/>
      <c r="AR290" s="182" t="s">
        <v>337</v>
      </c>
      <c r="AT290" s="182" t="s">
        <v>181</v>
      </c>
      <c r="AU290" s="182" t="s">
        <v>83</v>
      </c>
      <c r="AY290" s="15" t="s">
        <v>146</v>
      </c>
      <c r="BE290" s="183">
        <f>IF(N290="základní",J290,0)</f>
        <v>0</v>
      </c>
      <c r="BF290" s="183">
        <f>IF(N290="snížená",J290,0)</f>
        <v>0</v>
      </c>
      <c r="BG290" s="183">
        <f>IF(N290="zákl. přenesená",J290,0)</f>
        <v>0</v>
      </c>
      <c r="BH290" s="183">
        <f>IF(N290="sníž. přenesená",J290,0)</f>
        <v>0</v>
      </c>
      <c r="BI290" s="183">
        <f>IF(N290="nulová",J290,0)</f>
        <v>0</v>
      </c>
      <c r="BJ290" s="15" t="s">
        <v>81</v>
      </c>
      <c r="BK290" s="183">
        <f>ROUND(I290*H290,2)</f>
        <v>0</v>
      </c>
      <c r="BL290" s="15" t="s">
        <v>337</v>
      </c>
      <c r="BM290" s="182" t="s">
        <v>768</v>
      </c>
    </row>
    <row r="291" s="2" customFormat="1">
      <c r="A291" s="34"/>
      <c r="B291" s="35"/>
      <c r="C291" s="34"/>
      <c r="D291" s="184" t="s">
        <v>159</v>
      </c>
      <c r="E291" s="34"/>
      <c r="F291" s="185" t="s">
        <v>769</v>
      </c>
      <c r="G291" s="34"/>
      <c r="H291" s="34"/>
      <c r="I291" s="186"/>
      <c r="J291" s="34"/>
      <c r="K291" s="34"/>
      <c r="L291" s="35"/>
      <c r="M291" s="187"/>
      <c r="N291" s="188"/>
      <c r="O291" s="73"/>
      <c r="P291" s="73"/>
      <c r="Q291" s="73"/>
      <c r="R291" s="73"/>
      <c r="S291" s="73"/>
      <c r="T291" s="74"/>
      <c r="U291" s="34"/>
      <c r="V291" s="34"/>
      <c r="W291" s="34"/>
      <c r="X291" s="34"/>
      <c r="Y291" s="34"/>
      <c r="Z291" s="34"/>
      <c r="AA291" s="34"/>
      <c r="AB291" s="34"/>
      <c r="AC291" s="34"/>
      <c r="AD291" s="34"/>
      <c r="AE291" s="34"/>
      <c r="AT291" s="15" t="s">
        <v>159</v>
      </c>
      <c r="AU291" s="15" t="s">
        <v>83</v>
      </c>
    </row>
    <row r="292" s="2" customFormat="1" ht="24.15" customHeight="1">
      <c r="A292" s="34"/>
      <c r="B292" s="168"/>
      <c r="C292" s="189" t="s">
        <v>470</v>
      </c>
      <c r="D292" s="189" t="s">
        <v>181</v>
      </c>
      <c r="E292" s="190" t="s">
        <v>770</v>
      </c>
      <c r="F292" s="191" t="s">
        <v>771</v>
      </c>
      <c r="G292" s="192" t="s">
        <v>199</v>
      </c>
      <c r="H292" s="193">
        <v>44</v>
      </c>
      <c r="I292" s="194"/>
      <c r="J292" s="195">
        <f>ROUND(I292*H292,2)</f>
        <v>0</v>
      </c>
      <c r="K292" s="196"/>
      <c r="L292" s="35"/>
      <c r="M292" s="197" t="s">
        <v>1</v>
      </c>
      <c r="N292" s="198" t="s">
        <v>38</v>
      </c>
      <c r="O292" s="73"/>
      <c r="P292" s="180">
        <f>O292*H292</f>
        <v>0</v>
      </c>
      <c r="Q292" s="180">
        <v>0</v>
      </c>
      <c r="R292" s="180">
        <f>Q292*H292</f>
        <v>0</v>
      </c>
      <c r="S292" s="180">
        <v>0</v>
      </c>
      <c r="T292" s="181">
        <f>S292*H292</f>
        <v>0</v>
      </c>
      <c r="U292" s="34"/>
      <c r="V292" s="34"/>
      <c r="W292" s="34"/>
      <c r="X292" s="34"/>
      <c r="Y292" s="34"/>
      <c r="Z292" s="34"/>
      <c r="AA292" s="34"/>
      <c r="AB292" s="34"/>
      <c r="AC292" s="34"/>
      <c r="AD292" s="34"/>
      <c r="AE292" s="34"/>
      <c r="AR292" s="182" t="s">
        <v>337</v>
      </c>
      <c r="AT292" s="182" t="s">
        <v>181</v>
      </c>
      <c r="AU292" s="182" t="s">
        <v>83</v>
      </c>
      <c r="AY292" s="15" t="s">
        <v>146</v>
      </c>
      <c r="BE292" s="183">
        <f>IF(N292="základní",J292,0)</f>
        <v>0</v>
      </c>
      <c r="BF292" s="183">
        <f>IF(N292="snížená",J292,0)</f>
        <v>0</v>
      </c>
      <c r="BG292" s="183">
        <f>IF(N292="zákl. přenesená",J292,0)</f>
        <v>0</v>
      </c>
      <c r="BH292" s="183">
        <f>IF(N292="sníž. přenesená",J292,0)</f>
        <v>0</v>
      </c>
      <c r="BI292" s="183">
        <f>IF(N292="nulová",J292,0)</f>
        <v>0</v>
      </c>
      <c r="BJ292" s="15" t="s">
        <v>81</v>
      </c>
      <c r="BK292" s="183">
        <f>ROUND(I292*H292,2)</f>
        <v>0</v>
      </c>
      <c r="BL292" s="15" t="s">
        <v>337</v>
      </c>
      <c r="BM292" s="182" t="s">
        <v>772</v>
      </c>
    </row>
    <row r="293" s="2" customFormat="1">
      <c r="A293" s="34"/>
      <c r="B293" s="35"/>
      <c r="C293" s="34"/>
      <c r="D293" s="184" t="s">
        <v>159</v>
      </c>
      <c r="E293" s="34"/>
      <c r="F293" s="185" t="s">
        <v>773</v>
      </c>
      <c r="G293" s="34"/>
      <c r="H293" s="34"/>
      <c r="I293" s="186"/>
      <c r="J293" s="34"/>
      <c r="K293" s="34"/>
      <c r="L293" s="35"/>
      <c r="M293" s="187"/>
      <c r="N293" s="188"/>
      <c r="O293" s="73"/>
      <c r="P293" s="73"/>
      <c r="Q293" s="73"/>
      <c r="R293" s="73"/>
      <c r="S293" s="73"/>
      <c r="T293" s="74"/>
      <c r="U293" s="34"/>
      <c r="V293" s="34"/>
      <c r="W293" s="34"/>
      <c r="X293" s="34"/>
      <c r="Y293" s="34"/>
      <c r="Z293" s="34"/>
      <c r="AA293" s="34"/>
      <c r="AB293" s="34"/>
      <c r="AC293" s="34"/>
      <c r="AD293" s="34"/>
      <c r="AE293" s="34"/>
      <c r="AT293" s="15" t="s">
        <v>159</v>
      </c>
      <c r="AU293" s="15" t="s">
        <v>83</v>
      </c>
    </row>
    <row r="294" s="2" customFormat="1" ht="24.15" customHeight="1">
      <c r="A294" s="34"/>
      <c r="B294" s="168"/>
      <c r="C294" s="189" t="s">
        <v>481</v>
      </c>
      <c r="D294" s="189" t="s">
        <v>181</v>
      </c>
      <c r="E294" s="190" t="s">
        <v>774</v>
      </c>
      <c r="F294" s="191" t="s">
        <v>775</v>
      </c>
      <c r="G294" s="192" t="s">
        <v>199</v>
      </c>
      <c r="H294" s="193">
        <v>882</v>
      </c>
      <c r="I294" s="194"/>
      <c r="J294" s="195">
        <f>ROUND(I294*H294,2)</f>
        <v>0</v>
      </c>
      <c r="K294" s="196"/>
      <c r="L294" s="35"/>
      <c r="M294" s="197" t="s">
        <v>1</v>
      </c>
      <c r="N294" s="198" t="s">
        <v>38</v>
      </c>
      <c r="O294" s="73"/>
      <c r="P294" s="180">
        <f>O294*H294</f>
        <v>0</v>
      </c>
      <c r="Q294" s="180">
        <v>0</v>
      </c>
      <c r="R294" s="180">
        <f>Q294*H294</f>
        <v>0</v>
      </c>
      <c r="S294" s="180">
        <v>0</v>
      </c>
      <c r="T294" s="181">
        <f>S294*H294</f>
        <v>0</v>
      </c>
      <c r="U294" s="34"/>
      <c r="V294" s="34"/>
      <c r="W294" s="34"/>
      <c r="X294" s="34"/>
      <c r="Y294" s="34"/>
      <c r="Z294" s="34"/>
      <c r="AA294" s="34"/>
      <c r="AB294" s="34"/>
      <c r="AC294" s="34"/>
      <c r="AD294" s="34"/>
      <c r="AE294" s="34"/>
      <c r="AR294" s="182" t="s">
        <v>337</v>
      </c>
      <c r="AT294" s="182" t="s">
        <v>181</v>
      </c>
      <c r="AU294" s="182" t="s">
        <v>83</v>
      </c>
      <c r="AY294" s="15" t="s">
        <v>146</v>
      </c>
      <c r="BE294" s="183">
        <f>IF(N294="základní",J294,0)</f>
        <v>0</v>
      </c>
      <c r="BF294" s="183">
        <f>IF(N294="snížená",J294,0)</f>
        <v>0</v>
      </c>
      <c r="BG294" s="183">
        <f>IF(N294="zákl. přenesená",J294,0)</f>
        <v>0</v>
      </c>
      <c r="BH294" s="183">
        <f>IF(N294="sníž. přenesená",J294,0)</f>
        <v>0</v>
      </c>
      <c r="BI294" s="183">
        <f>IF(N294="nulová",J294,0)</f>
        <v>0</v>
      </c>
      <c r="BJ294" s="15" t="s">
        <v>81</v>
      </c>
      <c r="BK294" s="183">
        <f>ROUND(I294*H294,2)</f>
        <v>0</v>
      </c>
      <c r="BL294" s="15" t="s">
        <v>337</v>
      </c>
      <c r="BM294" s="182" t="s">
        <v>776</v>
      </c>
    </row>
    <row r="295" s="2" customFormat="1">
      <c r="A295" s="34"/>
      <c r="B295" s="35"/>
      <c r="C295" s="34"/>
      <c r="D295" s="184" t="s">
        <v>159</v>
      </c>
      <c r="E295" s="34"/>
      <c r="F295" s="185" t="s">
        <v>777</v>
      </c>
      <c r="G295" s="34"/>
      <c r="H295" s="34"/>
      <c r="I295" s="186"/>
      <c r="J295" s="34"/>
      <c r="K295" s="34"/>
      <c r="L295" s="35"/>
      <c r="M295" s="187"/>
      <c r="N295" s="188"/>
      <c r="O295" s="73"/>
      <c r="P295" s="73"/>
      <c r="Q295" s="73"/>
      <c r="R295" s="73"/>
      <c r="S295" s="73"/>
      <c r="T295" s="74"/>
      <c r="U295" s="34"/>
      <c r="V295" s="34"/>
      <c r="W295" s="34"/>
      <c r="X295" s="34"/>
      <c r="Y295" s="34"/>
      <c r="Z295" s="34"/>
      <c r="AA295" s="34"/>
      <c r="AB295" s="34"/>
      <c r="AC295" s="34"/>
      <c r="AD295" s="34"/>
      <c r="AE295" s="34"/>
      <c r="AT295" s="15" t="s">
        <v>159</v>
      </c>
      <c r="AU295" s="15" t="s">
        <v>83</v>
      </c>
    </row>
    <row r="296" s="2" customFormat="1" ht="24.15" customHeight="1">
      <c r="A296" s="34"/>
      <c r="B296" s="168"/>
      <c r="C296" s="189" t="s">
        <v>487</v>
      </c>
      <c r="D296" s="189" t="s">
        <v>181</v>
      </c>
      <c r="E296" s="190" t="s">
        <v>778</v>
      </c>
      <c r="F296" s="191" t="s">
        <v>779</v>
      </c>
      <c r="G296" s="192" t="s">
        <v>199</v>
      </c>
      <c r="H296" s="193">
        <v>931</v>
      </c>
      <c r="I296" s="194"/>
      <c r="J296" s="195">
        <f>ROUND(I296*H296,2)</f>
        <v>0</v>
      </c>
      <c r="K296" s="196"/>
      <c r="L296" s="35"/>
      <c r="M296" s="197" t="s">
        <v>1</v>
      </c>
      <c r="N296" s="198" t="s">
        <v>38</v>
      </c>
      <c r="O296" s="73"/>
      <c r="P296" s="180">
        <f>O296*H296</f>
        <v>0</v>
      </c>
      <c r="Q296" s="180">
        <v>0</v>
      </c>
      <c r="R296" s="180">
        <f>Q296*H296</f>
        <v>0</v>
      </c>
      <c r="S296" s="180">
        <v>0</v>
      </c>
      <c r="T296" s="181">
        <f>S296*H296</f>
        <v>0</v>
      </c>
      <c r="U296" s="34"/>
      <c r="V296" s="34"/>
      <c r="W296" s="34"/>
      <c r="X296" s="34"/>
      <c r="Y296" s="34"/>
      <c r="Z296" s="34"/>
      <c r="AA296" s="34"/>
      <c r="AB296" s="34"/>
      <c r="AC296" s="34"/>
      <c r="AD296" s="34"/>
      <c r="AE296" s="34"/>
      <c r="AR296" s="182" t="s">
        <v>337</v>
      </c>
      <c r="AT296" s="182" t="s">
        <v>181</v>
      </c>
      <c r="AU296" s="182" t="s">
        <v>83</v>
      </c>
      <c r="AY296" s="15" t="s">
        <v>146</v>
      </c>
      <c r="BE296" s="183">
        <f>IF(N296="základní",J296,0)</f>
        <v>0</v>
      </c>
      <c r="BF296" s="183">
        <f>IF(N296="snížená",J296,0)</f>
        <v>0</v>
      </c>
      <c r="BG296" s="183">
        <f>IF(N296="zákl. přenesená",J296,0)</f>
        <v>0</v>
      </c>
      <c r="BH296" s="183">
        <f>IF(N296="sníž. přenesená",J296,0)</f>
        <v>0</v>
      </c>
      <c r="BI296" s="183">
        <f>IF(N296="nulová",J296,0)</f>
        <v>0</v>
      </c>
      <c r="BJ296" s="15" t="s">
        <v>81</v>
      </c>
      <c r="BK296" s="183">
        <f>ROUND(I296*H296,2)</f>
        <v>0</v>
      </c>
      <c r="BL296" s="15" t="s">
        <v>337</v>
      </c>
      <c r="BM296" s="182" t="s">
        <v>780</v>
      </c>
    </row>
    <row r="297" s="2" customFormat="1">
      <c r="A297" s="34"/>
      <c r="B297" s="35"/>
      <c r="C297" s="34"/>
      <c r="D297" s="184" t="s">
        <v>159</v>
      </c>
      <c r="E297" s="34"/>
      <c r="F297" s="185" t="s">
        <v>781</v>
      </c>
      <c r="G297" s="34"/>
      <c r="H297" s="34"/>
      <c r="I297" s="186"/>
      <c r="J297" s="34"/>
      <c r="K297" s="34"/>
      <c r="L297" s="35"/>
      <c r="M297" s="187"/>
      <c r="N297" s="188"/>
      <c r="O297" s="73"/>
      <c r="P297" s="73"/>
      <c r="Q297" s="73"/>
      <c r="R297" s="73"/>
      <c r="S297" s="73"/>
      <c r="T297" s="74"/>
      <c r="U297" s="34"/>
      <c r="V297" s="34"/>
      <c r="W297" s="34"/>
      <c r="X297" s="34"/>
      <c r="Y297" s="34"/>
      <c r="Z297" s="34"/>
      <c r="AA297" s="34"/>
      <c r="AB297" s="34"/>
      <c r="AC297" s="34"/>
      <c r="AD297" s="34"/>
      <c r="AE297" s="34"/>
      <c r="AT297" s="15" t="s">
        <v>159</v>
      </c>
      <c r="AU297" s="15" t="s">
        <v>83</v>
      </c>
    </row>
    <row r="298" s="2" customFormat="1" ht="24.15" customHeight="1">
      <c r="A298" s="34"/>
      <c r="B298" s="168"/>
      <c r="C298" s="189" t="s">
        <v>492</v>
      </c>
      <c r="D298" s="189" t="s">
        <v>181</v>
      </c>
      <c r="E298" s="190" t="s">
        <v>782</v>
      </c>
      <c r="F298" s="191" t="s">
        <v>783</v>
      </c>
      <c r="G298" s="192" t="s">
        <v>199</v>
      </c>
      <c r="H298" s="193">
        <v>619</v>
      </c>
      <c r="I298" s="194"/>
      <c r="J298" s="195">
        <f>ROUND(I298*H298,2)</f>
        <v>0</v>
      </c>
      <c r="K298" s="196"/>
      <c r="L298" s="35"/>
      <c r="M298" s="197" t="s">
        <v>1</v>
      </c>
      <c r="N298" s="198" t="s">
        <v>38</v>
      </c>
      <c r="O298" s="73"/>
      <c r="P298" s="180">
        <f>O298*H298</f>
        <v>0</v>
      </c>
      <c r="Q298" s="180">
        <v>0</v>
      </c>
      <c r="R298" s="180">
        <f>Q298*H298</f>
        <v>0</v>
      </c>
      <c r="S298" s="180">
        <v>0</v>
      </c>
      <c r="T298" s="181">
        <f>S298*H298</f>
        <v>0</v>
      </c>
      <c r="U298" s="34"/>
      <c r="V298" s="34"/>
      <c r="W298" s="34"/>
      <c r="X298" s="34"/>
      <c r="Y298" s="34"/>
      <c r="Z298" s="34"/>
      <c r="AA298" s="34"/>
      <c r="AB298" s="34"/>
      <c r="AC298" s="34"/>
      <c r="AD298" s="34"/>
      <c r="AE298" s="34"/>
      <c r="AR298" s="182" t="s">
        <v>337</v>
      </c>
      <c r="AT298" s="182" t="s">
        <v>181</v>
      </c>
      <c r="AU298" s="182" t="s">
        <v>83</v>
      </c>
      <c r="AY298" s="15" t="s">
        <v>146</v>
      </c>
      <c r="BE298" s="183">
        <f>IF(N298="základní",J298,0)</f>
        <v>0</v>
      </c>
      <c r="BF298" s="183">
        <f>IF(N298="snížená",J298,0)</f>
        <v>0</v>
      </c>
      <c r="BG298" s="183">
        <f>IF(N298="zákl. přenesená",J298,0)</f>
        <v>0</v>
      </c>
      <c r="BH298" s="183">
        <f>IF(N298="sníž. přenesená",J298,0)</f>
        <v>0</v>
      </c>
      <c r="BI298" s="183">
        <f>IF(N298="nulová",J298,0)</f>
        <v>0</v>
      </c>
      <c r="BJ298" s="15" t="s">
        <v>81</v>
      </c>
      <c r="BK298" s="183">
        <f>ROUND(I298*H298,2)</f>
        <v>0</v>
      </c>
      <c r="BL298" s="15" t="s">
        <v>337</v>
      </c>
      <c r="BM298" s="182" t="s">
        <v>784</v>
      </c>
    </row>
    <row r="299" s="2" customFormat="1">
      <c r="A299" s="34"/>
      <c r="B299" s="35"/>
      <c r="C299" s="34"/>
      <c r="D299" s="184" t="s">
        <v>159</v>
      </c>
      <c r="E299" s="34"/>
      <c r="F299" s="185" t="s">
        <v>785</v>
      </c>
      <c r="G299" s="34"/>
      <c r="H299" s="34"/>
      <c r="I299" s="186"/>
      <c r="J299" s="34"/>
      <c r="K299" s="34"/>
      <c r="L299" s="35"/>
      <c r="M299" s="187"/>
      <c r="N299" s="188"/>
      <c r="O299" s="73"/>
      <c r="P299" s="73"/>
      <c r="Q299" s="73"/>
      <c r="R299" s="73"/>
      <c r="S299" s="73"/>
      <c r="T299" s="74"/>
      <c r="U299" s="34"/>
      <c r="V299" s="34"/>
      <c r="W299" s="34"/>
      <c r="X299" s="34"/>
      <c r="Y299" s="34"/>
      <c r="Z299" s="34"/>
      <c r="AA299" s="34"/>
      <c r="AB299" s="34"/>
      <c r="AC299" s="34"/>
      <c r="AD299" s="34"/>
      <c r="AE299" s="34"/>
      <c r="AT299" s="15" t="s">
        <v>159</v>
      </c>
      <c r="AU299" s="15" t="s">
        <v>83</v>
      </c>
    </row>
    <row r="300" s="2" customFormat="1" ht="24.15" customHeight="1">
      <c r="A300" s="34"/>
      <c r="B300" s="168"/>
      <c r="C300" s="189" t="s">
        <v>496</v>
      </c>
      <c r="D300" s="189" t="s">
        <v>181</v>
      </c>
      <c r="E300" s="190" t="s">
        <v>786</v>
      </c>
      <c r="F300" s="191" t="s">
        <v>787</v>
      </c>
      <c r="G300" s="192" t="s">
        <v>199</v>
      </c>
      <c r="H300" s="193">
        <v>309</v>
      </c>
      <c r="I300" s="194"/>
      <c r="J300" s="195">
        <f>ROUND(I300*H300,2)</f>
        <v>0</v>
      </c>
      <c r="K300" s="196"/>
      <c r="L300" s="35"/>
      <c r="M300" s="197" t="s">
        <v>1</v>
      </c>
      <c r="N300" s="198" t="s">
        <v>38</v>
      </c>
      <c r="O300" s="73"/>
      <c r="P300" s="180">
        <f>O300*H300</f>
        <v>0</v>
      </c>
      <c r="Q300" s="180">
        <v>0</v>
      </c>
      <c r="R300" s="180">
        <f>Q300*H300</f>
        <v>0</v>
      </c>
      <c r="S300" s="180">
        <v>0</v>
      </c>
      <c r="T300" s="181">
        <f>S300*H300</f>
        <v>0</v>
      </c>
      <c r="U300" s="34"/>
      <c r="V300" s="34"/>
      <c r="W300" s="34"/>
      <c r="X300" s="34"/>
      <c r="Y300" s="34"/>
      <c r="Z300" s="34"/>
      <c r="AA300" s="34"/>
      <c r="AB300" s="34"/>
      <c r="AC300" s="34"/>
      <c r="AD300" s="34"/>
      <c r="AE300" s="34"/>
      <c r="AR300" s="182" t="s">
        <v>337</v>
      </c>
      <c r="AT300" s="182" t="s">
        <v>181</v>
      </c>
      <c r="AU300" s="182" t="s">
        <v>83</v>
      </c>
      <c r="AY300" s="15" t="s">
        <v>146</v>
      </c>
      <c r="BE300" s="183">
        <f>IF(N300="základní",J300,0)</f>
        <v>0</v>
      </c>
      <c r="BF300" s="183">
        <f>IF(N300="snížená",J300,0)</f>
        <v>0</v>
      </c>
      <c r="BG300" s="183">
        <f>IF(N300="zákl. přenesená",J300,0)</f>
        <v>0</v>
      </c>
      <c r="BH300" s="183">
        <f>IF(N300="sníž. přenesená",J300,0)</f>
        <v>0</v>
      </c>
      <c r="BI300" s="183">
        <f>IF(N300="nulová",J300,0)</f>
        <v>0</v>
      </c>
      <c r="BJ300" s="15" t="s">
        <v>81</v>
      </c>
      <c r="BK300" s="183">
        <f>ROUND(I300*H300,2)</f>
        <v>0</v>
      </c>
      <c r="BL300" s="15" t="s">
        <v>337</v>
      </c>
      <c r="BM300" s="182" t="s">
        <v>788</v>
      </c>
    </row>
    <row r="301" s="2" customFormat="1">
      <c r="A301" s="34"/>
      <c r="B301" s="35"/>
      <c r="C301" s="34"/>
      <c r="D301" s="184" t="s">
        <v>159</v>
      </c>
      <c r="E301" s="34"/>
      <c r="F301" s="185" t="s">
        <v>789</v>
      </c>
      <c r="G301" s="34"/>
      <c r="H301" s="34"/>
      <c r="I301" s="186"/>
      <c r="J301" s="34"/>
      <c r="K301" s="34"/>
      <c r="L301" s="35"/>
      <c r="M301" s="187"/>
      <c r="N301" s="188"/>
      <c r="O301" s="73"/>
      <c r="P301" s="73"/>
      <c r="Q301" s="73"/>
      <c r="R301" s="73"/>
      <c r="S301" s="73"/>
      <c r="T301" s="74"/>
      <c r="U301" s="34"/>
      <c r="V301" s="34"/>
      <c r="W301" s="34"/>
      <c r="X301" s="34"/>
      <c r="Y301" s="34"/>
      <c r="Z301" s="34"/>
      <c r="AA301" s="34"/>
      <c r="AB301" s="34"/>
      <c r="AC301" s="34"/>
      <c r="AD301" s="34"/>
      <c r="AE301" s="34"/>
      <c r="AT301" s="15" t="s">
        <v>159</v>
      </c>
      <c r="AU301" s="15" t="s">
        <v>83</v>
      </c>
    </row>
    <row r="302" s="2" customFormat="1" ht="24.15" customHeight="1">
      <c r="A302" s="34"/>
      <c r="B302" s="168"/>
      <c r="C302" s="189" t="s">
        <v>422</v>
      </c>
      <c r="D302" s="189" t="s">
        <v>181</v>
      </c>
      <c r="E302" s="190" t="s">
        <v>466</v>
      </c>
      <c r="F302" s="191" t="s">
        <v>467</v>
      </c>
      <c r="G302" s="192" t="s">
        <v>336</v>
      </c>
      <c r="H302" s="193">
        <v>134</v>
      </c>
      <c r="I302" s="194"/>
      <c r="J302" s="195">
        <f>ROUND(I302*H302,2)</f>
        <v>0</v>
      </c>
      <c r="K302" s="196"/>
      <c r="L302" s="35"/>
      <c r="M302" s="197" t="s">
        <v>1</v>
      </c>
      <c r="N302" s="198" t="s">
        <v>38</v>
      </c>
      <c r="O302" s="73"/>
      <c r="P302" s="180">
        <f>O302*H302</f>
        <v>0</v>
      </c>
      <c r="Q302" s="180">
        <v>0</v>
      </c>
      <c r="R302" s="180">
        <f>Q302*H302</f>
        <v>0</v>
      </c>
      <c r="S302" s="180">
        <v>0</v>
      </c>
      <c r="T302" s="181">
        <f>S302*H302</f>
        <v>0</v>
      </c>
      <c r="U302" s="34"/>
      <c r="V302" s="34"/>
      <c r="W302" s="34"/>
      <c r="X302" s="34"/>
      <c r="Y302" s="34"/>
      <c r="Z302" s="34"/>
      <c r="AA302" s="34"/>
      <c r="AB302" s="34"/>
      <c r="AC302" s="34"/>
      <c r="AD302" s="34"/>
      <c r="AE302" s="34"/>
      <c r="AR302" s="182" t="s">
        <v>337</v>
      </c>
      <c r="AT302" s="182" t="s">
        <v>181</v>
      </c>
      <c r="AU302" s="182" t="s">
        <v>83</v>
      </c>
      <c r="AY302" s="15" t="s">
        <v>146</v>
      </c>
      <c r="BE302" s="183">
        <f>IF(N302="základní",J302,0)</f>
        <v>0</v>
      </c>
      <c r="BF302" s="183">
        <f>IF(N302="snížená",J302,0)</f>
        <v>0</v>
      </c>
      <c r="BG302" s="183">
        <f>IF(N302="zákl. přenesená",J302,0)</f>
        <v>0</v>
      </c>
      <c r="BH302" s="183">
        <f>IF(N302="sníž. přenesená",J302,0)</f>
        <v>0</v>
      </c>
      <c r="BI302" s="183">
        <f>IF(N302="nulová",J302,0)</f>
        <v>0</v>
      </c>
      <c r="BJ302" s="15" t="s">
        <v>81</v>
      </c>
      <c r="BK302" s="183">
        <f>ROUND(I302*H302,2)</f>
        <v>0</v>
      </c>
      <c r="BL302" s="15" t="s">
        <v>337</v>
      </c>
      <c r="BM302" s="182" t="s">
        <v>790</v>
      </c>
    </row>
    <row r="303" s="2" customFormat="1">
      <c r="A303" s="34"/>
      <c r="B303" s="35"/>
      <c r="C303" s="34"/>
      <c r="D303" s="184" t="s">
        <v>159</v>
      </c>
      <c r="E303" s="34"/>
      <c r="F303" s="185" t="s">
        <v>469</v>
      </c>
      <c r="G303" s="34"/>
      <c r="H303" s="34"/>
      <c r="I303" s="186"/>
      <c r="J303" s="34"/>
      <c r="K303" s="34"/>
      <c r="L303" s="35"/>
      <c r="M303" s="187"/>
      <c r="N303" s="188"/>
      <c r="O303" s="73"/>
      <c r="P303" s="73"/>
      <c r="Q303" s="73"/>
      <c r="R303" s="73"/>
      <c r="S303" s="73"/>
      <c r="T303" s="74"/>
      <c r="U303" s="34"/>
      <c r="V303" s="34"/>
      <c r="W303" s="34"/>
      <c r="X303" s="34"/>
      <c r="Y303" s="34"/>
      <c r="Z303" s="34"/>
      <c r="AA303" s="34"/>
      <c r="AB303" s="34"/>
      <c r="AC303" s="34"/>
      <c r="AD303" s="34"/>
      <c r="AE303" s="34"/>
      <c r="AT303" s="15" t="s">
        <v>159</v>
      </c>
      <c r="AU303" s="15" t="s">
        <v>83</v>
      </c>
    </row>
    <row r="304" s="2" customFormat="1" ht="24.15" customHeight="1">
      <c r="A304" s="34"/>
      <c r="B304" s="168"/>
      <c r="C304" s="189" t="s">
        <v>359</v>
      </c>
      <c r="D304" s="189" t="s">
        <v>181</v>
      </c>
      <c r="E304" s="190" t="s">
        <v>791</v>
      </c>
      <c r="F304" s="191" t="s">
        <v>792</v>
      </c>
      <c r="G304" s="192" t="s">
        <v>336</v>
      </c>
      <c r="H304" s="193">
        <v>48</v>
      </c>
      <c r="I304" s="194"/>
      <c r="J304" s="195">
        <f>ROUND(I304*H304,2)</f>
        <v>0</v>
      </c>
      <c r="K304" s="196"/>
      <c r="L304" s="35"/>
      <c r="M304" s="197" t="s">
        <v>1</v>
      </c>
      <c r="N304" s="198" t="s">
        <v>38</v>
      </c>
      <c r="O304" s="73"/>
      <c r="P304" s="180">
        <f>O304*H304</f>
        <v>0</v>
      </c>
      <c r="Q304" s="180">
        <v>0</v>
      </c>
      <c r="R304" s="180">
        <f>Q304*H304</f>
        <v>0</v>
      </c>
      <c r="S304" s="180">
        <v>0</v>
      </c>
      <c r="T304" s="181">
        <f>S304*H304</f>
        <v>0</v>
      </c>
      <c r="U304" s="34"/>
      <c r="V304" s="34"/>
      <c r="W304" s="34"/>
      <c r="X304" s="34"/>
      <c r="Y304" s="34"/>
      <c r="Z304" s="34"/>
      <c r="AA304" s="34"/>
      <c r="AB304" s="34"/>
      <c r="AC304" s="34"/>
      <c r="AD304" s="34"/>
      <c r="AE304" s="34"/>
      <c r="AR304" s="182" t="s">
        <v>337</v>
      </c>
      <c r="AT304" s="182" t="s">
        <v>181</v>
      </c>
      <c r="AU304" s="182" t="s">
        <v>83</v>
      </c>
      <c r="AY304" s="15" t="s">
        <v>146</v>
      </c>
      <c r="BE304" s="183">
        <f>IF(N304="základní",J304,0)</f>
        <v>0</v>
      </c>
      <c r="BF304" s="183">
        <f>IF(N304="snížená",J304,0)</f>
        <v>0</v>
      </c>
      <c r="BG304" s="183">
        <f>IF(N304="zákl. přenesená",J304,0)</f>
        <v>0</v>
      </c>
      <c r="BH304" s="183">
        <f>IF(N304="sníž. přenesená",J304,0)</f>
        <v>0</v>
      </c>
      <c r="BI304" s="183">
        <f>IF(N304="nulová",J304,0)</f>
        <v>0</v>
      </c>
      <c r="BJ304" s="15" t="s">
        <v>81</v>
      </c>
      <c r="BK304" s="183">
        <f>ROUND(I304*H304,2)</f>
        <v>0</v>
      </c>
      <c r="BL304" s="15" t="s">
        <v>337</v>
      </c>
      <c r="BM304" s="182" t="s">
        <v>793</v>
      </c>
    </row>
    <row r="305" s="2" customFormat="1">
      <c r="A305" s="34"/>
      <c r="B305" s="35"/>
      <c r="C305" s="34"/>
      <c r="D305" s="184" t="s">
        <v>159</v>
      </c>
      <c r="E305" s="34"/>
      <c r="F305" s="185" t="s">
        <v>794</v>
      </c>
      <c r="G305" s="34"/>
      <c r="H305" s="34"/>
      <c r="I305" s="186"/>
      <c r="J305" s="34"/>
      <c r="K305" s="34"/>
      <c r="L305" s="35"/>
      <c r="M305" s="187"/>
      <c r="N305" s="188"/>
      <c r="O305" s="73"/>
      <c r="P305" s="73"/>
      <c r="Q305" s="73"/>
      <c r="R305" s="73"/>
      <c r="S305" s="73"/>
      <c r="T305" s="74"/>
      <c r="U305" s="34"/>
      <c r="V305" s="34"/>
      <c r="W305" s="34"/>
      <c r="X305" s="34"/>
      <c r="Y305" s="34"/>
      <c r="Z305" s="34"/>
      <c r="AA305" s="34"/>
      <c r="AB305" s="34"/>
      <c r="AC305" s="34"/>
      <c r="AD305" s="34"/>
      <c r="AE305" s="34"/>
      <c r="AT305" s="15" t="s">
        <v>159</v>
      </c>
      <c r="AU305" s="15" t="s">
        <v>83</v>
      </c>
    </row>
    <row r="306" s="2" customFormat="1" ht="24.15" customHeight="1">
      <c r="A306" s="34"/>
      <c r="B306" s="168"/>
      <c r="C306" s="189" t="s">
        <v>322</v>
      </c>
      <c r="D306" s="189" t="s">
        <v>181</v>
      </c>
      <c r="E306" s="190" t="s">
        <v>795</v>
      </c>
      <c r="F306" s="191" t="s">
        <v>796</v>
      </c>
      <c r="G306" s="192" t="s">
        <v>336</v>
      </c>
      <c r="H306" s="193">
        <v>64</v>
      </c>
      <c r="I306" s="194"/>
      <c r="J306" s="195">
        <f>ROUND(I306*H306,2)</f>
        <v>0</v>
      </c>
      <c r="K306" s="196"/>
      <c r="L306" s="35"/>
      <c r="M306" s="197" t="s">
        <v>1</v>
      </c>
      <c r="N306" s="198" t="s">
        <v>38</v>
      </c>
      <c r="O306" s="73"/>
      <c r="P306" s="180">
        <f>O306*H306</f>
        <v>0</v>
      </c>
      <c r="Q306" s="180">
        <v>0</v>
      </c>
      <c r="R306" s="180">
        <f>Q306*H306</f>
        <v>0</v>
      </c>
      <c r="S306" s="180">
        <v>0</v>
      </c>
      <c r="T306" s="181">
        <f>S306*H306</f>
        <v>0</v>
      </c>
      <c r="U306" s="34"/>
      <c r="V306" s="34"/>
      <c r="W306" s="34"/>
      <c r="X306" s="34"/>
      <c r="Y306" s="34"/>
      <c r="Z306" s="34"/>
      <c r="AA306" s="34"/>
      <c r="AB306" s="34"/>
      <c r="AC306" s="34"/>
      <c r="AD306" s="34"/>
      <c r="AE306" s="34"/>
      <c r="AR306" s="182" t="s">
        <v>337</v>
      </c>
      <c r="AT306" s="182" t="s">
        <v>181</v>
      </c>
      <c r="AU306" s="182" t="s">
        <v>83</v>
      </c>
      <c r="AY306" s="15" t="s">
        <v>146</v>
      </c>
      <c r="BE306" s="183">
        <f>IF(N306="základní",J306,0)</f>
        <v>0</v>
      </c>
      <c r="BF306" s="183">
        <f>IF(N306="snížená",J306,0)</f>
        <v>0</v>
      </c>
      <c r="BG306" s="183">
        <f>IF(N306="zákl. přenesená",J306,0)</f>
        <v>0</v>
      </c>
      <c r="BH306" s="183">
        <f>IF(N306="sníž. přenesená",J306,0)</f>
        <v>0</v>
      </c>
      <c r="BI306" s="183">
        <f>IF(N306="nulová",J306,0)</f>
        <v>0</v>
      </c>
      <c r="BJ306" s="15" t="s">
        <v>81</v>
      </c>
      <c r="BK306" s="183">
        <f>ROUND(I306*H306,2)</f>
        <v>0</v>
      </c>
      <c r="BL306" s="15" t="s">
        <v>337</v>
      </c>
      <c r="BM306" s="182" t="s">
        <v>797</v>
      </c>
    </row>
    <row r="307" s="2" customFormat="1">
      <c r="A307" s="34"/>
      <c r="B307" s="35"/>
      <c r="C307" s="34"/>
      <c r="D307" s="184" t="s">
        <v>159</v>
      </c>
      <c r="E307" s="34"/>
      <c r="F307" s="185" t="s">
        <v>798</v>
      </c>
      <c r="G307" s="34"/>
      <c r="H307" s="34"/>
      <c r="I307" s="186"/>
      <c r="J307" s="34"/>
      <c r="K307" s="34"/>
      <c r="L307" s="35"/>
      <c r="M307" s="187"/>
      <c r="N307" s="188"/>
      <c r="O307" s="73"/>
      <c r="P307" s="73"/>
      <c r="Q307" s="73"/>
      <c r="R307" s="73"/>
      <c r="S307" s="73"/>
      <c r="T307" s="74"/>
      <c r="U307" s="34"/>
      <c r="V307" s="34"/>
      <c r="W307" s="34"/>
      <c r="X307" s="34"/>
      <c r="Y307" s="34"/>
      <c r="Z307" s="34"/>
      <c r="AA307" s="34"/>
      <c r="AB307" s="34"/>
      <c r="AC307" s="34"/>
      <c r="AD307" s="34"/>
      <c r="AE307" s="34"/>
      <c r="AT307" s="15" t="s">
        <v>159</v>
      </c>
      <c r="AU307" s="15" t="s">
        <v>83</v>
      </c>
    </row>
    <row r="308" s="2" customFormat="1" ht="24.15" customHeight="1">
      <c r="A308" s="34"/>
      <c r="B308" s="168"/>
      <c r="C308" s="189" t="s">
        <v>328</v>
      </c>
      <c r="D308" s="189" t="s">
        <v>181</v>
      </c>
      <c r="E308" s="190" t="s">
        <v>799</v>
      </c>
      <c r="F308" s="191" t="s">
        <v>800</v>
      </c>
      <c r="G308" s="192" t="s">
        <v>336</v>
      </c>
      <c r="H308" s="193">
        <v>2</v>
      </c>
      <c r="I308" s="194"/>
      <c r="J308" s="195">
        <f>ROUND(I308*H308,2)</f>
        <v>0</v>
      </c>
      <c r="K308" s="196"/>
      <c r="L308" s="35"/>
      <c r="M308" s="197" t="s">
        <v>1</v>
      </c>
      <c r="N308" s="198" t="s">
        <v>38</v>
      </c>
      <c r="O308" s="73"/>
      <c r="P308" s="180">
        <f>O308*H308</f>
        <v>0</v>
      </c>
      <c r="Q308" s="180">
        <v>0</v>
      </c>
      <c r="R308" s="180">
        <f>Q308*H308</f>
        <v>0</v>
      </c>
      <c r="S308" s="180">
        <v>0</v>
      </c>
      <c r="T308" s="181">
        <f>S308*H308</f>
        <v>0</v>
      </c>
      <c r="U308" s="34"/>
      <c r="V308" s="34"/>
      <c r="W308" s="34"/>
      <c r="X308" s="34"/>
      <c r="Y308" s="34"/>
      <c r="Z308" s="34"/>
      <c r="AA308" s="34"/>
      <c r="AB308" s="34"/>
      <c r="AC308" s="34"/>
      <c r="AD308" s="34"/>
      <c r="AE308" s="34"/>
      <c r="AR308" s="182" t="s">
        <v>337</v>
      </c>
      <c r="AT308" s="182" t="s">
        <v>181</v>
      </c>
      <c r="AU308" s="182" t="s">
        <v>83</v>
      </c>
      <c r="AY308" s="15" t="s">
        <v>146</v>
      </c>
      <c r="BE308" s="183">
        <f>IF(N308="základní",J308,0)</f>
        <v>0</v>
      </c>
      <c r="BF308" s="183">
        <f>IF(N308="snížená",J308,0)</f>
        <v>0</v>
      </c>
      <c r="BG308" s="183">
        <f>IF(N308="zákl. přenesená",J308,0)</f>
        <v>0</v>
      </c>
      <c r="BH308" s="183">
        <f>IF(N308="sníž. přenesená",J308,0)</f>
        <v>0</v>
      </c>
      <c r="BI308" s="183">
        <f>IF(N308="nulová",J308,0)</f>
        <v>0</v>
      </c>
      <c r="BJ308" s="15" t="s">
        <v>81</v>
      </c>
      <c r="BK308" s="183">
        <f>ROUND(I308*H308,2)</f>
        <v>0</v>
      </c>
      <c r="BL308" s="15" t="s">
        <v>337</v>
      </c>
      <c r="BM308" s="182" t="s">
        <v>801</v>
      </c>
    </row>
    <row r="309" s="2" customFormat="1">
      <c r="A309" s="34"/>
      <c r="B309" s="35"/>
      <c r="C309" s="34"/>
      <c r="D309" s="184" t="s">
        <v>159</v>
      </c>
      <c r="E309" s="34"/>
      <c r="F309" s="185" t="s">
        <v>802</v>
      </c>
      <c r="G309" s="34"/>
      <c r="H309" s="34"/>
      <c r="I309" s="186"/>
      <c r="J309" s="34"/>
      <c r="K309" s="34"/>
      <c r="L309" s="35"/>
      <c r="M309" s="187"/>
      <c r="N309" s="188"/>
      <c r="O309" s="73"/>
      <c r="P309" s="73"/>
      <c r="Q309" s="73"/>
      <c r="R309" s="73"/>
      <c r="S309" s="73"/>
      <c r="T309" s="74"/>
      <c r="U309" s="34"/>
      <c r="V309" s="34"/>
      <c r="W309" s="34"/>
      <c r="X309" s="34"/>
      <c r="Y309" s="34"/>
      <c r="Z309" s="34"/>
      <c r="AA309" s="34"/>
      <c r="AB309" s="34"/>
      <c r="AC309" s="34"/>
      <c r="AD309" s="34"/>
      <c r="AE309" s="34"/>
      <c r="AT309" s="15" t="s">
        <v>159</v>
      </c>
      <c r="AU309" s="15" t="s">
        <v>83</v>
      </c>
    </row>
    <row r="310" s="2" customFormat="1" ht="24.15" customHeight="1">
      <c r="A310" s="34"/>
      <c r="B310" s="168"/>
      <c r="C310" s="189" t="s">
        <v>381</v>
      </c>
      <c r="D310" s="189" t="s">
        <v>181</v>
      </c>
      <c r="E310" s="190" t="s">
        <v>803</v>
      </c>
      <c r="F310" s="191" t="s">
        <v>804</v>
      </c>
      <c r="G310" s="192" t="s">
        <v>336</v>
      </c>
      <c r="H310" s="193">
        <v>8</v>
      </c>
      <c r="I310" s="194"/>
      <c r="J310" s="195">
        <f>ROUND(I310*H310,2)</f>
        <v>0</v>
      </c>
      <c r="K310" s="196"/>
      <c r="L310" s="35"/>
      <c r="M310" s="197" t="s">
        <v>1</v>
      </c>
      <c r="N310" s="198" t="s">
        <v>38</v>
      </c>
      <c r="O310" s="73"/>
      <c r="P310" s="180">
        <f>O310*H310</f>
        <v>0</v>
      </c>
      <c r="Q310" s="180">
        <v>0</v>
      </c>
      <c r="R310" s="180">
        <f>Q310*H310</f>
        <v>0</v>
      </c>
      <c r="S310" s="180">
        <v>0</v>
      </c>
      <c r="T310" s="181">
        <f>S310*H310</f>
        <v>0</v>
      </c>
      <c r="U310" s="34"/>
      <c r="V310" s="34"/>
      <c r="W310" s="34"/>
      <c r="X310" s="34"/>
      <c r="Y310" s="34"/>
      <c r="Z310" s="34"/>
      <c r="AA310" s="34"/>
      <c r="AB310" s="34"/>
      <c r="AC310" s="34"/>
      <c r="AD310" s="34"/>
      <c r="AE310" s="34"/>
      <c r="AR310" s="182" t="s">
        <v>337</v>
      </c>
      <c r="AT310" s="182" t="s">
        <v>181</v>
      </c>
      <c r="AU310" s="182" t="s">
        <v>83</v>
      </c>
      <c r="AY310" s="15" t="s">
        <v>146</v>
      </c>
      <c r="BE310" s="183">
        <f>IF(N310="základní",J310,0)</f>
        <v>0</v>
      </c>
      <c r="BF310" s="183">
        <f>IF(N310="snížená",J310,0)</f>
        <v>0</v>
      </c>
      <c r="BG310" s="183">
        <f>IF(N310="zákl. přenesená",J310,0)</f>
        <v>0</v>
      </c>
      <c r="BH310" s="183">
        <f>IF(N310="sníž. přenesená",J310,0)</f>
        <v>0</v>
      </c>
      <c r="BI310" s="183">
        <f>IF(N310="nulová",J310,0)</f>
        <v>0</v>
      </c>
      <c r="BJ310" s="15" t="s">
        <v>81</v>
      </c>
      <c r="BK310" s="183">
        <f>ROUND(I310*H310,2)</f>
        <v>0</v>
      </c>
      <c r="BL310" s="15" t="s">
        <v>337</v>
      </c>
      <c r="BM310" s="182" t="s">
        <v>805</v>
      </c>
    </row>
    <row r="311" s="2" customFormat="1">
      <c r="A311" s="34"/>
      <c r="B311" s="35"/>
      <c r="C311" s="34"/>
      <c r="D311" s="184" t="s">
        <v>159</v>
      </c>
      <c r="E311" s="34"/>
      <c r="F311" s="185" t="s">
        <v>806</v>
      </c>
      <c r="G311" s="34"/>
      <c r="H311" s="34"/>
      <c r="I311" s="186"/>
      <c r="J311" s="34"/>
      <c r="K311" s="34"/>
      <c r="L311" s="35"/>
      <c r="M311" s="187"/>
      <c r="N311" s="188"/>
      <c r="O311" s="73"/>
      <c r="P311" s="73"/>
      <c r="Q311" s="73"/>
      <c r="R311" s="73"/>
      <c r="S311" s="73"/>
      <c r="T311" s="74"/>
      <c r="U311" s="34"/>
      <c r="V311" s="34"/>
      <c r="W311" s="34"/>
      <c r="X311" s="34"/>
      <c r="Y311" s="34"/>
      <c r="Z311" s="34"/>
      <c r="AA311" s="34"/>
      <c r="AB311" s="34"/>
      <c r="AC311" s="34"/>
      <c r="AD311" s="34"/>
      <c r="AE311" s="34"/>
      <c r="AT311" s="15" t="s">
        <v>159</v>
      </c>
      <c r="AU311" s="15" t="s">
        <v>83</v>
      </c>
    </row>
    <row r="312" s="2" customFormat="1" ht="24.15" customHeight="1">
      <c r="A312" s="34"/>
      <c r="B312" s="168"/>
      <c r="C312" s="189" t="s">
        <v>465</v>
      </c>
      <c r="D312" s="189" t="s">
        <v>181</v>
      </c>
      <c r="E312" s="190" t="s">
        <v>807</v>
      </c>
      <c r="F312" s="191" t="s">
        <v>808</v>
      </c>
      <c r="G312" s="192" t="s">
        <v>336</v>
      </c>
      <c r="H312" s="193">
        <v>3</v>
      </c>
      <c r="I312" s="194"/>
      <c r="J312" s="195">
        <f>ROUND(I312*H312,2)</f>
        <v>0</v>
      </c>
      <c r="K312" s="196"/>
      <c r="L312" s="35"/>
      <c r="M312" s="197" t="s">
        <v>1</v>
      </c>
      <c r="N312" s="198" t="s">
        <v>38</v>
      </c>
      <c r="O312" s="73"/>
      <c r="P312" s="180">
        <f>O312*H312</f>
        <v>0</v>
      </c>
      <c r="Q312" s="180">
        <v>0</v>
      </c>
      <c r="R312" s="180">
        <f>Q312*H312</f>
        <v>0</v>
      </c>
      <c r="S312" s="180">
        <v>0</v>
      </c>
      <c r="T312" s="181">
        <f>S312*H312</f>
        <v>0</v>
      </c>
      <c r="U312" s="34"/>
      <c r="V312" s="34"/>
      <c r="W312" s="34"/>
      <c r="X312" s="34"/>
      <c r="Y312" s="34"/>
      <c r="Z312" s="34"/>
      <c r="AA312" s="34"/>
      <c r="AB312" s="34"/>
      <c r="AC312" s="34"/>
      <c r="AD312" s="34"/>
      <c r="AE312" s="34"/>
      <c r="AR312" s="182" t="s">
        <v>337</v>
      </c>
      <c r="AT312" s="182" t="s">
        <v>181</v>
      </c>
      <c r="AU312" s="182" t="s">
        <v>83</v>
      </c>
      <c r="AY312" s="15" t="s">
        <v>146</v>
      </c>
      <c r="BE312" s="183">
        <f>IF(N312="základní",J312,0)</f>
        <v>0</v>
      </c>
      <c r="BF312" s="183">
        <f>IF(N312="snížená",J312,0)</f>
        <v>0</v>
      </c>
      <c r="BG312" s="183">
        <f>IF(N312="zákl. přenesená",J312,0)</f>
        <v>0</v>
      </c>
      <c r="BH312" s="183">
        <f>IF(N312="sníž. přenesená",J312,0)</f>
        <v>0</v>
      </c>
      <c r="BI312" s="183">
        <f>IF(N312="nulová",J312,0)</f>
        <v>0</v>
      </c>
      <c r="BJ312" s="15" t="s">
        <v>81</v>
      </c>
      <c r="BK312" s="183">
        <f>ROUND(I312*H312,2)</f>
        <v>0</v>
      </c>
      <c r="BL312" s="15" t="s">
        <v>337</v>
      </c>
      <c r="BM312" s="182" t="s">
        <v>809</v>
      </c>
    </row>
    <row r="313" s="2" customFormat="1">
      <c r="A313" s="34"/>
      <c r="B313" s="35"/>
      <c r="C313" s="34"/>
      <c r="D313" s="184" t="s">
        <v>159</v>
      </c>
      <c r="E313" s="34"/>
      <c r="F313" s="185" t="s">
        <v>810</v>
      </c>
      <c r="G313" s="34"/>
      <c r="H313" s="34"/>
      <c r="I313" s="186"/>
      <c r="J313" s="34"/>
      <c r="K313" s="34"/>
      <c r="L313" s="35"/>
      <c r="M313" s="187"/>
      <c r="N313" s="188"/>
      <c r="O313" s="73"/>
      <c r="P313" s="73"/>
      <c r="Q313" s="73"/>
      <c r="R313" s="73"/>
      <c r="S313" s="73"/>
      <c r="T313" s="74"/>
      <c r="U313" s="34"/>
      <c r="V313" s="34"/>
      <c r="W313" s="34"/>
      <c r="X313" s="34"/>
      <c r="Y313" s="34"/>
      <c r="Z313" s="34"/>
      <c r="AA313" s="34"/>
      <c r="AB313" s="34"/>
      <c r="AC313" s="34"/>
      <c r="AD313" s="34"/>
      <c r="AE313" s="34"/>
      <c r="AT313" s="15" t="s">
        <v>159</v>
      </c>
      <c r="AU313" s="15" t="s">
        <v>83</v>
      </c>
    </row>
    <row r="314" s="2" customFormat="1" ht="16.5" customHeight="1">
      <c r="A314" s="34"/>
      <c r="B314" s="168"/>
      <c r="C314" s="189" t="s">
        <v>412</v>
      </c>
      <c r="D314" s="189" t="s">
        <v>181</v>
      </c>
      <c r="E314" s="190" t="s">
        <v>811</v>
      </c>
      <c r="F314" s="191" t="s">
        <v>812</v>
      </c>
      <c r="G314" s="192" t="s">
        <v>336</v>
      </c>
      <c r="H314" s="193">
        <v>2</v>
      </c>
      <c r="I314" s="194"/>
      <c r="J314" s="195">
        <f>ROUND(I314*H314,2)</f>
        <v>0</v>
      </c>
      <c r="K314" s="196"/>
      <c r="L314" s="35"/>
      <c r="M314" s="197" t="s">
        <v>1</v>
      </c>
      <c r="N314" s="198" t="s">
        <v>38</v>
      </c>
      <c r="O314" s="73"/>
      <c r="P314" s="180">
        <f>O314*H314</f>
        <v>0</v>
      </c>
      <c r="Q314" s="180">
        <v>0</v>
      </c>
      <c r="R314" s="180">
        <f>Q314*H314</f>
        <v>0</v>
      </c>
      <c r="S314" s="180">
        <v>0</v>
      </c>
      <c r="T314" s="181">
        <f>S314*H314</f>
        <v>0</v>
      </c>
      <c r="U314" s="34"/>
      <c r="V314" s="34"/>
      <c r="W314" s="34"/>
      <c r="X314" s="34"/>
      <c r="Y314" s="34"/>
      <c r="Z314" s="34"/>
      <c r="AA314" s="34"/>
      <c r="AB314" s="34"/>
      <c r="AC314" s="34"/>
      <c r="AD314" s="34"/>
      <c r="AE314" s="34"/>
      <c r="AR314" s="182" t="s">
        <v>337</v>
      </c>
      <c r="AT314" s="182" t="s">
        <v>181</v>
      </c>
      <c r="AU314" s="182" t="s">
        <v>83</v>
      </c>
      <c r="AY314" s="15" t="s">
        <v>146</v>
      </c>
      <c r="BE314" s="183">
        <f>IF(N314="základní",J314,0)</f>
        <v>0</v>
      </c>
      <c r="BF314" s="183">
        <f>IF(N314="snížená",J314,0)</f>
        <v>0</v>
      </c>
      <c r="BG314" s="183">
        <f>IF(N314="zákl. přenesená",J314,0)</f>
        <v>0</v>
      </c>
      <c r="BH314" s="183">
        <f>IF(N314="sníž. přenesená",J314,0)</f>
        <v>0</v>
      </c>
      <c r="BI314" s="183">
        <f>IF(N314="nulová",J314,0)</f>
        <v>0</v>
      </c>
      <c r="BJ314" s="15" t="s">
        <v>81</v>
      </c>
      <c r="BK314" s="183">
        <f>ROUND(I314*H314,2)</f>
        <v>0</v>
      </c>
      <c r="BL314" s="15" t="s">
        <v>337</v>
      </c>
      <c r="BM314" s="182" t="s">
        <v>813</v>
      </c>
    </row>
    <row r="315" s="2" customFormat="1">
      <c r="A315" s="34"/>
      <c r="B315" s="35"/>
      <c r="C315" s="34"/>
      <c r="D315" s="184" t="s">
        <v>159</v>
      </c>
      <c r="E315" s="34"/>
      <c r="F315" s="185" t="s">
        <v>812</v>
      </c>
      <c r="G315" s="34"/>
      <c r="H315" s="34"/>
      <c r="I315" s="186"/>
      <c r="J315" s="34"/>
      <c r="K315" s="34"/>
      <c r="L315" s="35"/>
      <c r="M315" s="187"/>
      <c r="N315" s="188"/>
      <c r="O315" s="73"/>
      <c r="P315" s="73"/>
      <c r="Q315" s="73"/>
      <c r="R315" s="73"/>
      <c r="S315" s="73"/>
      <c r="T315" s="74"/>
      <c r="U315" s="34"/>
      <c r="V315" s="34"/>
      <c r="W315" s="34"/>
      <c r="X315" s="34"/>
      <c r="Y315" s="34"/>
      <c r="Z315" s="34"/>
      <c r="AA315" s="34"/>
      <c r="AB315" s="34"/>
      <c r="AC315" s="34"/>
      <c r="AD315" s="34"/>
      <c r="AE315" s="34"/>
      <c r="AT315" s="15" t="s">
        <v>159</v>
      </c>
      <c r="AU315" s="15" t="s">
        <v>83</v>
      </c>
    </row>
    <row r="316" s="2" customFormat="1" ht="24.15" customHeight="1">
      <c r="A316" s="34"/>
      <c r="B316" s="168"/>
      <c r="C316" s="189" t="s">
        <v>385</v>
      </c>
      <c r="D316" s="189" t="s">
        <v>181</v>
      </c>
      <c r="E316" s="190" t="s">
        <v>814</v>
      </c>
      <c r="F316" s="191" t="s">
        <v>815</v>
      </c>
      <c r="G316" s="192" t="s">
        <v>336</v>
      </c>
      <c r="H316" s="193">
        <v>5</v>
      </c>
      <c r="I316" s="194"/>
      <c r="J316" s="195">
        <f>ROUND(I316*H316,2)</f>
        <v>0</v>
      </c>
      <c r="K316" s="196"/>
      <c r="L316" s="35"/>
      <c r="M316" s="197" t="s">
        <v>1</v>
      </c>
      <c r="N316" s="198" t="s">
        <v>38</v>
      </c>
      <c r="O316" s="73"/>
      <c r="P316" s="180">
        <f>O316*H316</f>
        <v>0</v>
      </c>
      <c r="Q316" s="180">
        <v>0</v>
      </c>
      <c r="R316" s="180">
        <f>Q316*H316</f>
        <v>0</v>
      </c>
      <c r="S316" s="180">
        <v>0</v>
      </c>
      <c r="T316" s="181">
        <f>S316*H316</f>
        <v>0</v>
      </c>
      <c r="U316" s="34"/>
      <c r="V316" s="34"/>
      <c r="W316" s="34"/>
      <c r="X316" s="34"/>
      <c r="Y316" s="34"/>
      <c r="Z316" s="34"/>
      <c r="AA316" s="34"/>
      <c r="AB316" s="34"/>
      <c r="AC316" s="34"/>
      <c r="AD316" s="34"/>
      <c r="AE316" s="34"/>
      <c r="AR316" s="182" t="s">
        <v>337</v>
      </c>
      <c r="AT316" s="182" t="s">
        <v>181</v>
      </c>
      <c r="AU316" s="182" t="s">
        <v>83</v>
      </c>
      <c r="AY316" s="15" t="s">
        <v>146</v>
      </c>
      <c r="BE316" s="183">
        <f>IF(N316="základní",J316,0)</f>
        <v>0</v>
      </c>
      <c r="BF316" s="183">
        <f>IF(N316="snížená",J316,0)</f>
        <v>0</v>
      </c>
      <c r="BG316" s="183">
        <f>IF(N316="zákl. přenesená",J316,0)</f>
        <v>0</v>
      </c>
      <c r="BH316" s="183">
        <f>IF(N316="sníž. přenesená",J316,0)</f>
        <v>0</v>
      </c>
      <c r="BI316" s="183">
        <f>IF(N316="nulová",J316,0)</f>
        <v>0</v>
      </c>
      <c r="BJ316" s="15" t="s">
        <v>81</v>
      </c>
      <c r="BK316" s="183">
        <f>ROUND(I316*H316,2)</f>
        <v>0</v>
      </c>
      <c r="BL316" s="15" t="s">
        <v>337</v>
      </c>
      <c r="BM316" s="182" t="s">
        <v>348</v>
      </c>
    </row>
    <row r="317" s="2" customFormat="1">
      <c r="A317" s="34"/>
      <c r="B317" s="35"/>
      <c r="C317" s="34"/>
      <c r="D317" s="184" t="s">
        <v>159</v>
      </c>
      <c r="E317" s="34"/>
      <c r="F317" s="185" t="s">
        <v>816</v>
      </c>
      <c r="G317" s="34"/>
      <c r="H317" s="34"/>
      <c r="I317" s="186"/>
      <c r="J317" s="34"/>
      <c r="K317" s="34"/>
      <c r="L317" s="35"/>
      <c r="M317" s="187"/>
      <c r="N317" s="188"/>
      <c r="O317" s="73"/>
      <c r="P317" s="73"/>
      <c r="Q317" s="73"/>
      <c r="R317" s="73"/>
      <c r="S317" s="73"/>
      <c r="T317" s="74"/>
      <c r="U317" s="34"/>
      <c r="V317" s="34"/>
      <c r="W317" s="34"/>
      <c r="X317" s="34"/>
      <c r="Y317" s="34"/>
      <c r="Z317" s="34"/>
      <c r="AA317" s="34"/>
      <c r="AB317" s="34"/>
      <c r="AC317" s="34"/>
      <c r="AD317" s="34"/>
      <c r="AE317" s="34"/>
      <c r="AT317" s="15" t="s">
        <v>159</v>
      </c>
      <c r="AU317" s="15" t="s">
        <v>83</v>
      </c>
    </row>
    <row r="318" s="2" customFormat="1" ht="21.75" customHeight="1">
      <c r="A318" s="34"/>
      <c r="B318" s="168"/>
      <c r="C318" s="189" t="s">
        <v>377</v>
      </c>
      <c r="D318" s="189" t="s">
        <v>181</v>
      </c>
      <c r="E318" s="190" t="s">
        <v>817</v>
      </c>
      <c r="F318" s="191" t="s">
        <v>818</v>
      </c>
      <c r="G318" s="192" t="s">
        <v>336</v>
      </c>
      <c r="H318" s="193">
        <v>28</v>
      </c>
      <c r="I318" s="194"/>
      <c r="J318" s="195">
        <f>ROUND(I318*H318,2)</f>
        <v>0</v>
      </c>
      <c r="K318" s="196"/>
      <c r="L318" s="35"/>
      <c r="M318" s="197" t="s">
        <v>1</v>
      </c>
      <c r="N318" s="198" t="s">
        <v>38</v>
      </c>
      <c r="O318" s="73"/>
      <c r="P318" s="180">
        <f>O318*H318</f>
        <v>0</v>
      </c>
      <c r="Q318" s="180">
        <v>0</v>
      </c>
      <c r="R318" s="180">
        <f>Q318*H318</f>
        <v>0</v>
      </c>
      <c r="S318" s="180">
        <v>0</v>
      </c>
      <c r="T318" s="181">
        <f>S318*H318</f>
        <v>0</v>
      </c>
      <c r="U318" s="34"/>
      <c r="V318" s="34"/>
      <c r="W318" s="34"/>
      <c r="X318" s="34"/>
      <c r="Y318" s="34"/>
      <c r="Z318" s="34"/>
      <c r="AA318" s="34"/>
      <c r="AB318" s="34"/>
      <c r="AC318" s="34"/>
      <c r="AD318" s="34"/>
      <c r="AE318" s="34"/>
      <c r="AR318" s="182" t="s">
        <v>337</v>
      </c>
      <c r="AT318" s="182" t="s">
        <v>181</v>
      </c>
      <c r="AU318" s="182" t="s">
        <v>83</v>
      </c>
      <c r="AY318" s="15" t="s">
        <v>146</v>
      </c>
      <c r="BE318" s="183">
        <f>IF(N318="základní",J318,0)</f>
        <v>0</v>
      </c>
      <c r="BF318" s="183">
        <f>IF(N318="snížená",J318,0)</f>
        <v>0</v>
      </c>
      <c r="BG318" s="183">
        <f>IF(N318="zákl. přenesená",J318,0)</f>
        <v>0</v>
      </c>
      <c r="BH318" s="183">
        <f>IF(N318="sníž. přenesená",J318,0)</f>
        <v>0</v>
      </c>
      <c r="BI318" s="183">
        <f>IF(N318="nulová",J318,0)</f>
        <v>0</v>
      </c>
      <c r="BJ318" s="15" t="s">
        <v>81</v>
      </c>
      <c r="BK318" s="183">
        <f>ROUND(I318*H318,2)</f>
        <v>0</v>
      </c>
      <c r="BL318" s="15" t="s">
        <v>337</v>
      </c>
      <c r="BM318" s="182" t="s">
        <v>819</v>
      </c>
    </row>
    <row r="319" s="2" customFormat="1">
      <c r="A319" s="34"/>
      <c r="B319" s="35"/>
      <c r="C319" s="34"/>
      <c r="D319" s="184" t="s">
        <v>159</v>
      </c>
      <c r="E319" s="34"/>
      <c r="F319" s="185" t="s">
        <v>820</v>
      </c>
      <c r="G319" s="34"/>
      <c r="H319" s="34"/>
      <c r="I319" s="186"/>
      <c r="J319" s="34"/>
      <c r="K319" s="34"/>
      <c r="L319" s="35"/>
      <c r="M319" s="187"/>
      <c r="N319" s="188"/>
      <c r="O319" s="73"/>
      <c r="P319" s="73"/>
      <c r="Q319" s="73"/>
      <c r="R319" s="73"/>
      <c r="S319" s="73"/>
      <c r="T319" s="74"/>
      <c r="U319" s="34"/>
      <c r="V319" s="34"/>
      <c r="W319" s="34"/>
      <c r="X319" s="34"/>
      <c r="Y319" s="34"/>
      <c r="Z319" s="34"/>
      <c r="AA319" s="34"/>
      <c r="AB319" s="34"/>
      <c r="AC319" s="34"/>
      <c r="AD319" s="34"/>
      <c r="AE319" s="34"/>
      <c r="AT319" s="15" t="s">
        <v>159</v>
      </c>
      <c r="AU319" s="15" t="s">
        <v>83</v>
      </c>
    </row>
    <row r="320" s="12" customFormat="1" ht="22.8" customHeight="1">
      <c r="A320" s="12"/>
      <c r="B320" s="155"/>
      <c r="C320" s="12"/>
      <c r="D320" s="156" t="s">
        <v>72</v>
      </c>
      <c r="E320" s="166" t="s">
        <v>821</v>
      </c>
      <c r="F320" s="166" t="s">
        <v>822</v>
      </c>
      <c r="G320" s="12"/>
      <c r="H320" s="12"/>
      <c r="I320" s="158"/>
      <c r="J320" s="167">
        <f>BK320</f>
        <v>0</v>
      </c>
      <c r="K320" s="12"/>
      <c r="L320" s="155"/>
      <c r="M320" s="160"/>
      <c r="N320" s="161"/>
      <c r="O320" s="161"/>
      <c r="P320" s="162">
        <f>SUM(P321:P322)</f>
        <v>0</v>
      </c>
      <c r="Q320" s="161"/>
      <c r="R320" s="162">
        <f>SUM(R321:R322)</f>
        <v>0</v>
      </c>
      <c r="S320" s="161"/>
      <c r="T320" s="163">
        <f>SUM(T321:T322)</f>
        <v>0</v>
      </c>
      <c r="U320" s="12"/>
      <c r="V320" s="12"/>
      <c r="W320" s="12"/>
      <c r="X320" s="12"/>
      <c r="Y320" s="12"/>
      <c r="Z320" s="12"/>
      <c r="AA320" s="12"/>
      <c r="AB320" s="12"/>
      <c r="AC320" s="12"/>
      <c r="AD320" s="12"/>
      <c r="AE320" s="12"/>
      <c r="AR320" s="156" t="s">
        <v>83</v>
      </c>
      <c r="AT320" s="164" t="s">
        <v>72</v>
      </c>
      <c r="AU320" s="164" t="s">
        <v>81</v>
      </c>
      <c r="AY320" s="156" t="s">
        <v>146</v>
      </c>
      <c r="BK320" s="165">
        <f>SUM(BK321:BK322)</f>
        <v>0</v>
      </c>
    </row>
    <row r="321" s="2" customFormat="1" ht="24.15" customHeight="1">
      <c r="A321" s="34"/>
      <c r="B321" s="168"/>
      <c r="C321" s="189" t="s">
        <v>437</v>
      </c>
      <c r="D321" s="189" t="s">
        <v>181</v>
      </c>
      <c r="E321" s="190" t="s">
        <v>823</v>
      </c>
      <c r="F321" s="191" t="s">
        <v>824</v>
      </c>
      <c r="G321" s="192" t="s">
        <v>336</v>
      </c>
      <c r="H321" s="193">
        <v>7</v>
      </c>
      <c r="I321" s="194"/>
      <c r="J321" s="195">
        <f>ROUND(I321*H321,2)</f>
        <v>0</v>
      </c>
      <c r="K321" s="196"/>
      <c r="L321" s="35"/>
      <c r="M321" s="197" t="s">
        <v>1</v>
      </c>
      <c r="N321" s="198" t="s">
        <v>38</v>
      </c>
      <c r="O321" s="73"/>
      <c r="P321" s="180">
        <f>O321*H321</f>
        <v>0</v>
      </c>
      <c r="Q321" s="180">
        <v>0</v>
      </c>
      <c r="R321" s="180">
        <f>Q321*H321</f>
        <v>0</v>
      </c>
      <c r="S321" s="180">
        <v>0</v>
      </c>
      <c r="T321" s="181">
        <f>S321*H321</f>
        <v>0</v>
      </c>
      <c r="U321" s="34"/>
      <c r="V321" s="34"/>
      <c r="W321" s="34"/>
      <c r="X321" s="34"/>
      <c r="Y321" s="34"/>
      <c r="Z321" s="34"/>
      <c r="AA321" s="34"/>
      <c r="AB321" s="34"/>
      <c r="AC321" s="34"/>
      <c r="AD321" s="34"/>
      <c r="AE321" s="34"/>
      <c r="AR321" s="182" t="s">
        <v>337</v>
      </c>
      <c r="AT321" s="182" t="s">
        <v>181</v>
      </c>
      <c r="AU321" s="182" t="s">
        <v>83</v>
      </c>
      <c r="AY321" s="15" t="s">
        <v>146</v>
      </c>
      <c r="BE321" s="183">
        <f>IF(N321="základní",J321,0)</f>
        <v>0</v>
      </c>
      <c r="BF321" s="183">
        <f>IF(N321="snížená",J321,0)</f>
        <v>0</v>
      </c>
      <c r="BG321" s="183">
        <f>IF(N321="zákl. přenesená",J321,0)</f>
        <v>0</v>
      </c>
      <c r="BH321" s="183">
        <f>IF(N321="sníž. přenesená",J321,0)</f>
        <v>0</v>
      </c>
      <c r="BI321" s="183">
        <f>IF(N321="nulová",J321,0)</f>
        <v>0</v>
      </c>
      <c r="BJ321" s="15" t="s">
        <v>81</v>
      </c>
      <c r="BK321" s="183">
        <f>ROUND(I321*H321,2)</f>
        <v>0</v>
      </c>
      <c r="BL321" s="15" t="s">
        <v>337</v>
      </c>
      <c r="BM321" s="182" t="s">
        <v>825</v>
      </c>
    </row>
    <row r="322" s="2" customFormat="1">
      <c r="A322" s="34"/>
      <c r="B322" s="35"/>
      <c r="C322" s="34"/>
      <c r="D322" s="184" t="s">
        <v>159</v>
      </c>
      <c r="E322" s="34"/>
      <c r="F322" s="185" t="s">
        <v>824</v>
      </c>
      <c r="G322" s="34"/>
      <c r="H322" s="34"/>
      <c r="I322" s="186"/>
      <c r="J322" s="34"/>
      <c r="K322" s="34"/>
      <c r="L322" s="35"/>
      <c r="M322" s="187"/>
      <c r="N322" s="188"/>
      <c r="O322" s="73"/>
      <c r="P322" s="73"/>
      <c r="Q322" s="73"/>
      <c r="R322" s="73"/>
      <c r="S322" s="73"/>
      <c r="T322" s="74"/>
      <c r="U322" s="34"/>
      <c r="V322" s="34"/>
      <c r="W322" s="34"/>
      <c r="X322" s="34"/>
      <c r="Y322" s="34"/>
      <c r="Z322" s="34"/>
      <c r="AA322" s="34"/>
      <c r="AB322" s="34"/>
      <c r="AC322" s="34"/>
      <c r="AD322" s="34"/>
      <c r="AE322" s="34"/>
      <c r="AT322" s="15" t="s">
        <v>159</v>
      </c>
      <c r="AU322" s="15" t="s">
        <v>83</v>
      </c>
    </row>
    <row r="323" s="12" customFormat="1" ht="22.8" customHeight="1">
      <c r="A323" s="12"/>
      <c r="B323" s="155"/>
      <c r="C323" s="12"/>
      <c r="D323" s="156" t="s">
        <v>72</v>
      </c>
      <c r="E323" s="166" t="s">
        <v>826</v>
      </c>
      <c r="F323" s="166" t="s">
        <v>827</v>
      </c>
      <c r="G323" s="12"/>
      <c r="H323" s="12"/>
      <c r="I323" s="158"/>
      <c r="J323" s="167">
        <f>BK323</f>
        <v>0</v>
      </c>
      <c r="K323" s="12"/>
      <c r="L323" s="155"/>
      <c r="M323" s="160"/>
      <c r="N323" s="161"/>
      <c r="O323" s="161"/>
      <c r="P323" s="162">
        <f>SUM(P324:P325)</f>
        <v>0</v>
      </c>
      <c r="Q323" s="161"/>
      <c r="R323" s="162">
        <f>SUM(R324:R325)</f>
        <v>0</v>
      </c>
      <c r="S323" s="161"/>
      <c r="T323" s="163">
        <f>SUM(T324:T325)</f>
        <v>0.76319999999999999</v>
      </c>
      <c r="U323" s="12"/>
      <c r="V323" s="12"/>
      <c r="W323" s="12"/>
      <c r="X323" s="12"/>
      <c r="Y323" s="12"/>
      <c r="Z323" s="12"/>
      <c r="AA323" s="12"/>
      <c r="AB323" s="12"/>
      <c r="AC323" s="12"/>
      <c r="AD323" s="12"/>
      <c r="AE323" s="12"/>
      <c r="AR323" s="156" t="s">
        <v>83</v>
      </c>
      <c r="AT323" s="164" t="s">
        <v>72</v>
      </c>
      <c r="AU323" s="164" t="s">
        <v>81</v>
      </c>
      <c r="AY323" s="156" t="s">
        <v>146</v>
      </c>
      <c r="BK323" s="165">
        <f>SUM(BK324:BK325)</f>
        <v>0</v>
      </c>
    </row>
    <row r="324" s="2" customFormat="1" ht="37.8" customHeight="1">
      <c r="A324" s="34"/>
      <c r="B324" s="168"/>
      <c r="C324" s="189" t="s">
        <v>828</v>
      </c>
      <c r="D324" s="189" t="s">
        <v>181</v>
      </c>
      <c r="E324" s="190" t="s">
        <v>829</v>
      </c>
      <c r="F324" s="191" t="s">
        <v>830</v>
      </c>
      <c r="G324" s="192" t="s">
        <v>199</v>
      </c>
      <c r="H324" s="193">
        <v>80</v>
      </c>
      <c r="I324" s="194"/>
      <c r="J324" s="195">
        <f>ROUND(I324*H324,2)</f>
        <v>0</v>
      </c>
      <c r="K324" s="196"/>
      <c r="L324" s="35"/>
      <c r="M324" s="197" t="s">
        <v>1</v>
      </c>
      <c r="N324" s="198" t="s">
        <v>38</v>
      </c>
      <c r="O324" s="73"/>
      <c r="P324" s="180">
        <f>O324*H324</f>
        <v>0</v>
      </c>
      <c r="Q324" s="180">
        <v>0</v>
      </c>
      <c r="R324" s="180">
        <f>Q324*H324</f>
        <v>0</v>
      </c>
      <c r="S324" s="180">
        <v>0.0095399999999999999</v>
      </c>
      <c r="T324" s="181">
        <f>S324*H324</f>
        <v>0.76319999999999999</v>
      </c>
      <c r="U324" s="34"/>
      <c r="V324" s="34"/>
      <c r="W324" s="34"/>
      <c r="X324" s="34"/>
      <c r="Y324" s="34"/>
      <c r="Z324" s="34"/>
      <c r="AA324" s="34"/>
      <c r="AB324" s="34"/>
      <c r="AC324" s="34"/>
      <c r="AD324" s="34"/>
      <c r="AE324" s="34"/>
      <c r="AR324" s="182" t="s">
        <v>337</v>
      </c>
      <c r="AT324" s="182" t="s">
        <v>181</v>
      </c>
      <c r="AU324" s="182" t="s">
        <v>83</v>
      </c>
      <c r="AY324" s="15" t="s">
        <v>146</v>
      </c>
      <c r="BE324" s="183">
        <f>IF(N324="základní",J324,0)</f>
        <v>0</v>
      </c>
      <c r="BF324" s="183">
        <f>IF(N324="snížená",J324,0)</f>
        <v>0</v>
      </c>
      <c r="BG324" s="183">
        <f>IF(N324="zákl. přenesená",J324,0)</f>
        <v>0</v>
      </c>
      <c r="BH324" s="183">
        <f>IF(N324="sníž. přenesená",J324,0)</f>
        <v>0</v>
      </c>
      <c r="BI324" s="183">
        <f>IF(N324="nulová",J324,0)</f>
        <v>0</v>
      </c>
      <c r="BJ324" s="15" t="s">
        <v>81</v>
      </c>
      <c r="BK324" s="183">
        <f>ROUND(I324*H324,2)</f>
        <v>0</v>
      </c>
      <c r="BL324" s="15" t="s">
        <v>337</v>
      </c>
      <c r="BM324" s="182" t="s">
        <v>831</v>
      </c>
    </row>
    <row r="325" s="2" customFormat="1">
      <c r="A325" s="34"/>
      <c r="B325" s="35"/>
      <c r="C325" s="34"/>
      <c r="D325" s="184" t="s">
        <v>159</v>
      </c>
      <c r="E325" s="34"/>
      <c r="F325" s="185" t="s">
        <v>832</v>
      </c>
      <c r="G325" s="34"/>
      <c r="H325" s="34"/>
      <c r="I325" s="186"/>
      <c r="J325" s="34"/>
      <c r="K325" s="34"/>
      <c r="L325" s="35"/>
      <c r="M325" s="187"/>
      <c r="N325" s="188"/>
      <c r="O325" s="73"/>
      <c r="P325" s="73"/>
      <c r="Q325" s="73"/>
      <c r="R325" s="73"/>
      <c r="S325" s="73"/>
      <c r="T325" s="74"/>
      <c r="U325" s="34"/>
      <c r="V325" s="34"/>
      <c r="W325" s="34"/>
      <c r="X325" s="34"/>
      <c r="Y325" s="34"/>
      <c r="Z325" s="34"/>
      <c r="AA325" s="34"/>
      <c r="AB325" s="34"/>
      <c r="AC325" s="34"/>
      <c r="AD325" s="34"/>
      <c r="AE325" s="34"/>
      <c r="AT325" s="15" t="s">
        <v>159</v>
      </c>
      <c r="AU325" s="15" t="s">
        <v>83</v>
      </c>
    </row>
    <row r="326" s="12" customFormat="1" ht="25.92" customHeight="1">
      <c r="A326" s="12"/>
      <c r="B326" s="155"/>
      <c r="C326" s="12"/>
      <c r="D326" s="156" t="s">
        <v>72</v>
      </c>
      <c r="E326" s="157" t="s">
        <v>479</v>
      </c>
      <c r="F326" s="157" t="s">
        <v>480</v>
      </c>
      <c r="G326" s="12"/>
      <c r="H326" s="12"/>
      <c r="I326" s="158"/>
      <c r="J326" s="159">
        <f>BK326</f>
        <v>0</v>
      </c>
      <c r="K326" s="12"/>
      <c r="L326" s="155"/>
      <c r="M326" s="160"/>
      <c r="N326" s="161"/>
      <c r="O326" s="161"/>
      <c r="P326" s="162">
        <f>SUM(P327:P334)</f>
        <v>0</v>
      </c>
      <c r="Q326" s="161"/>
      <c r="R326" s="162">
        <f>SUM(R327:R334)</f>
        <v>0</v>
      </c>
      <c r="S326" s="161"/>
      <c r="T326" s="163">
        <f>SUM(T327:T334)</f>
        <v>0</v>
      </c>
      <c r="U326" s="12"/>
      <c r="V326" s="12"/>
      <c r="W326" s="12"/>
      <c r="X326" s="12"/>
      <c r="Y326" s="12"/>
      <c r="Z326" s="12"/>
      <c r="AA326" s="12"/>
      <c r="AB326" s="12"/>
      <c r="AC326" s="12"/>
      <c r="AD326" s="12"/>
      <c r="AE326" s="12"/>
      <c r="AR326" s="156" t="s">
        <v>157</v>
      </c>
      <c r="AT326" s="164" t="s">
        <v>72</v>
      </c>
      <c r="AU326" s="164" t="s">
        <v>73</v>
      </c>
      <c r="AY326" s="156" t="s">
        <v>146</v>
      </c>
      <c r="BK326" s="165">
        <f>SUM(BK327:BK334)</f>
        <v>0</v>
      </c>
    </row>
    <row r="327" s="2" customFormat="1" ht="16.5" customHeight="1">
      <c r="A327" s="34"/>
      <c r="B327" s="168"/>
      <c r="C327" s="189" t="s">
        <v>373</v>
      </c>
      <c r="D327" s="189" t="s">
        <v>181</v>
      </c>
      <c r="E327" s="190" t="s">
        <v>482</v>
      </c>
      <c r="F327" s="191" t="s">
        <v>483</v>
      </c>
      <c r="G327" s="192" t="s">
        <v>184</v>
      </c>
      <c r="H327" s="193">
        <v>20</v>
      </c>
      <c r="I327" s="194"/>
      <c r="J327" s="195">
        <f>ROUND(I327*H327,2)</f>
        <v>0</v>
      </c>
      <c r="K327" s="196"/>
      <c r="L327" s="35"/>
      <c r="M327" s="197" t="s">
        <v>1</v>
      </c>
      <c r="N327" s="198" t="s">
        <v>38</v>
      </c>
      <c r="O327" s="73"/>
      <c r="P327" s="180">
        <f>O327*H327</f>
        <v>0</v>
      </c>
      <c r="Q327" s="180">
        <v>0</v>
      </c>
      <c r="R327" s="180">
        <f>Q327*H327</f>
        <v>0</v>
      </c>
      <c r="S327" s="180">
        <v>0</v>
      </c>
      <c r="T327" s="181">
        <f>S327*H327</f>
        <v>0</v>
      </c>
      <c r="U327" s="34"/>
      <c r="V327" s="34"/>
      <c r="W327" s="34"/>
      <c r="X327" s="34"/>
      <c r="Y327" s="34"/>
      <c r="Z327" s="34"/>
      <c r="AA327" s="34"/>
      <c r="AB327" s="34"/>
      <c r="AC327" s="34"/>
      <c r="AD327" s="34"/>
      <c r="AE327" s="34"/>
      <c r="AR327" s="182" t="s">
        <v>484</v>
      </c>
      <c r="AT327" s="182" t="s">
        <v>181</v>
      </c>
      <c r="AU327" s="182" t="s">
        <v>81</v>
      </c>
      <c r="AY327" s="15" t="s">
        <v>146</v>
      </c>
      <c r="BE327" s="183">
        <f>IF(N327="základní",J327,0)</f>
        <v>0</v>
      </c>
      <c r="BF327" s="183">
        <f>IF(N327="snížená",J327,0)</f>
        <v>0</v>
      </c>
      <c r="BG327" s="183">
        <f>IF(N327="zákl. přenesená",J327,0)</f>
        <v>0</v>
      </c>
      <c r="BH327" s="183">
        <f>IF(N327="sníž. přenesená",J327,0)</f>
        <v>0</v>
      </c>
      <c r="BI327" s="183">
        <f>IF(N327="nulová",J327,0)</f>
        <v>0</v>
      </c>
      <c r="BJ327" s="15" t="s">
        <v>81</v>
      </c>
      <c r="BK327" s="183">
        <f>ROUND(I327*H327,2)</f>
        <v>0</v>
      </c>
      <c r="BL327" s="15" t="s">
        <v>484</v>
      </c>
      <c r="BM327" s="182" t="s">
        <v>833</v>
      </c>
    </row>
    <row r="328" s="2" customFormat="1">
      <c r="A328" s="34"/>
      <c r="B328" s="35"/>
      <c r="C328" s="34"/>
      <c r="D328" s="184" t="s">
        <v>159</v>
      </c>
      <c r="E328" s="34"/>
      <c r="F328" s="185" t="s">
        <v>486</v>
      </c>
      <c r="G328" s="34"/>
      <c r="H328" s="34"/>
      <c r="I328" s="186"/>
      <c r="J328" s="34"/>
      <c r="K328" s="34"/>
      <c r="L328" s="35"/>
      <c r="M328" s="187"/>
      <c r="N328" s="188"/>
      <c r="O328" s="73"/>
      <c r="P328" s="73"/>
      <c r="Q328" s="73"/>
      <c r="R328" s="73"/>
      <c r="S328" s="73"/>
      <c r="T328" s="74"/>
      <c r="U328" s="34"/>
      <c r="V328" s="34"/>
      <c r="W328" s="34"/>
      <c r="X328" s="34"/>
      <c r="Y328" s="34"/>
      <c r="Z328" s="34"/>
      <c r="AA328" s="34"/>
      <c r="AB328" s="34"/>
      <c r="AC328" s="34"/>
      <c r="AD328" s="34"/>
      <c r="AE328" s="34"/>
      <c r="AT328" s="15" t="s">
        <v>159</v>
      </c>
      <c r="AU328" s="15" t="s">
        <v>81</v>
      </c>
    </row>
    <row r="329" s="2" customFormat="1" ht="16.5" customHeight="1">
      <c r="A329" s="34"/>
      <c r="B329" s="168"/>
      <c r="C329" s="189" t="s">
        <v>834</v>
      </c>
      <c r="D329" s="189" t="s">
        <v>181</v>
      </c>
      <c r="E329" s="190" t="s">
        <v>488</v>
      </c>
      <c r="F329" s="191" t="s">
        <v>489</v>
      </c>
      <c r="G329" s="192" t="s">
        <v>184</v>
      </c>
      <c r="H329" s="193">
        <v>20</v>
      </c>
      <c r="I329" s="194"/>
      <c r="J329" s="195">
        <f>ROUND(I329*H329,2)</f>
        <v>0</v>
      </c>
      <c r="K329" s="196"/>
      <c r="L329" s="35"/>
      <c r="M329" s="197" t="s">
        <v>1</v>
      </c>
      <c r="N329" s="198" t="s">
        <v>38</v>
      </c>
      <c r="O329" s="73"/>
      <c r="P329" s="180">
        <f>O329*H329</f>
        <v>0</v>
      </c>
      <c r="Q329" s="180">
        <v>0</v>
      </c>
      <c r="R329" s="180">
        <f>Q329*H329</f>
        <v>0</v>
      </c>
      <c r="S329" s="180">
        <v>0</v>
      </c>
      <c r="T329" s="181">
        <f>S329*H329</f>
        <v>0</v>
      </c>
      <c r="U329" s="34"/>
      <c r="V329" s="34"/>
      <c r="W329" s="34"/>
      <c r="X329" s="34"/>
      <c r="Y329" s="34"/>
      <c r="Z329" s="34"/>
      <c r="AA329" s="34"/>
      <c r="AB329" s="34"/>
      <c r="AC329" s="34"/>
      <c r="AD329" s="34"/>
      <c r="AE329" s="34"/>
      <c r="AR329" s="182" t="s">
        <v>484</v>
      </c>
      <c r="AT329" s="182" t="s">
        <v>181</v>
      </c>
      <c r="AU329" s="182" t="s">
        <v>81</v>
      </c>
      <c r="AY329" s="15" t="s">
        <v>146</v>
      </c>
      <c r="BE329" s="183">
        <f>IF(N329="základní",J329,0)</f>
        <v>0</v>
      </c>
      <c r="BF329" s="183">
        <f>IF(N329="snížená",J329,0)</f>
        <v>0</v>
      </c>
      <c r="BG329" s="183">
        <f>IF(N329="zákl. přenesená",J329,0)</f>
        <v>0</v>
      </c>
      <c r="BH329" s="183">
        <f>IF(N329="sníž. přenesená",J329,0)</f>
        <v>0</v>
      </c>
      <c r="BI329" s="183">
        <f>IF(N329="nulová",J329,0)</f>
        <v>0</v>
      </c>
      <c r="BJ329" s="15" t="s">
        <v>81</v>
      </c>
      <c r="BK329" s="183">
        <f>ROUND(I329*H329,2)</f>
        <v>0</v>
      </c>
      <c r="BL329" s="15" t="s">
        <v>484</v>
      </c>
      <c r="BM329" s="182" t="s">
        <v>835</v>
      </c>
    </row>
    <row r="330" s="2" customFormat="1">
      <c r="A330" s="34"/>
      <c r="B330" s="35"/>
      <c r="C330" s="34"/>
      <c r="D330" s="184" t="s">
        <v>159</v>
      </c>
      <c r="E330" s="34"/>
      <c r="F330" s="185" t="s">
        <v>491</v>
      </c>
      <c r="G330" s="34"/>
      <c r="H330" s="34"/>
      <c r="I330" s="186"/>
      <c r="J330" s="34"/>
      <c r="K330" s="34"/>
      <c r="L330" s="35"/>
      <c r="M330" s="187"/>
      <c r="N330" s="188"/>
      <c r="O330" s="73"/>
      <c r="P330" s="73"/>
      <c r="Q330" s="73"/>
      <c r="R330" s="73"/>
      <c r="S330" s="73"/>
      <c r="T330" s="74"/>
      <c r="U330" s="34"/>
      <c r="V330" s="34"/>
      <c r="W330" s="34"/>
      <c r="X330" s="34"/>
      <c r="Y330" s="34"/>
      <c r="Z330" s="34"/>
      <c r="AA330" s="34"/>
      <c r="AB330" s="34"/>
      <c r="AC330" s="34"/>
      <c r="AD330" s="34"/>
      <c r="AE330" s="34"/>
      <c r="AT330" s="15" t="s">
        <v>159</v>
      </c>
      <c r="AU330" s="15" t="s">
        <v>81</v>
      </c>
    </row>
    <row r="331" s="2" customFormat="1" ht="24.15" customHeight="1">
      <c r="A331" s="34"/>
      <c r="B331" s="168"/>
      <c r="C331" s="189" t="s">
        <v>308</v>
      </c>
      <c r="D331" s="189" t="s">
        <v>181</v>
      </c>
      <c r="E331" s="190" t="s">
        <v>493</v>
      </c>
      <c r="F331" s="191" t="s">
        <v>494</v>
      </c>
      <c r="G331" s="192" t="s">
        <v>184</v>
      </c>
      <c r="H331" s="193">
        <v>40</v>
      </c>
      <c r="I331" s="194"/>
      <c r="J331" s="195">
        <f>ROUND(I331*H331,2)</f>
        <v>0</v>
      </c>
      <c r="K331" s="196"/>
      <c r="L331" s="35"/>
      <c r="M331" s="197" t="s">
        <v>1</v>
      </c>
      <c r="N331" s="198" t="s">
        <v>38</v>
      </c>
      <c r="O331" s="73"/>
      <c r="P331" s="180">
        <f>O331*H331</f>
        <v>0</v>
      </c>
      <c r="Q331" s="180">
        <v>0</v>
      </c>
      <c r="R331" s="180">
        <f>Q331*H331</f>
        <v>0</v>
      </c>
      <c r="S331" s="180">
        <v>0</v>
      </c>
      <c r="T331" s="181">
        <f>S331*H331</f>
        <v>0</v>
      </c>
      <c r="U331" s="34"/>
      <c r="V331" s="34"/>
      <c r="W331" s="34"/>
      <c r="X331" s="34"/>
      <c r="Y331" s="34"/>
      <c r="Z331" s="34"/>
      <c r="AA331" s="34"/>
      <c r="AB331" s="34"/>
      <c r="AC331" s="34"/>
      <c r="AD331" s="34"/>
      <c r="AE331" s="34"/>
      <c r="AR331" s="182" t="s">
        <v>484</v>
      </c>
      <c r="AT331" s="182" t="s">
        <v>181</v>
      </c>
      <c r="AU331" s="182" t="s">
        <v>81</v>
      </c>
      <c r="AY331" s="15" t="s">
        <v>146</v>
      </c>
      <c r="BE331" s="183">
        <f>IF(N331="základní",J331,0)</f>
        <v>0</v>
      </c>
      <c r="BF331" s="183">
        <f>IF(N331="snížená",J331,0)</f>
        <v>0</v>
      </c>
      <c r="BG331" s="183">
        <f>IF(N331="zákl. přenesená",J331,0)</f>
        <v>0</v>
      </c>
      <c r="BH331" s="183">
        <f>IF(N331="sníž. přenesená",J331,0)</f>
        <v>0</v>
      </c>
      <c r="BI331" s="183">
        <f>IF(N331="nulová",J331,0)</f>
        <v>0</v>
      </c>
      <c r="BJ331" s="15" t="s">
        <v>81</v>
      </c>
      <c r="BK331" s="183">
        <f>ROUND(I331*H331,2)</f>
        <v>0</v>
      </c>
      <c r="BL331" s="15" t="s">
        <v>484</v>
      </c>
      <c r="BM331" s="182" t="s">
        <v>836</v>
      </c>
    </row>
    <row r="332" s="2" customFormat="1">
      <c r="A332" s="34"/>
      <c r="B332" s="35"/>
      <c r="C332" s="34"/>
      <c r="D332" s="184" t="s">
        <v>159</v>
      </c>
      <c r="E332" s="34"/>
      <c r="F332" s="185" t="s">
        <v>494</v>
      </c>
      <c r="G332" s="34"/>
      <c r="H332" s="34"/>
      <c r="I332" s="186"/>
      <c r="J332" s="34"/>
      <c r="K332" s="34"/>
      <c r="L332" s="35"/>
      <c r="M332" s="187"/>
      <c r="N332" s="188"/>
      <c r="O332" s="73"/>
      <c r="P332" s="73"/>
      <c r="Q332" s="73"/>
      <c r="R332" s="73"/>
      <c r="S332" s="73"/>
      <c r="T332" s="74"/>
      <c r="U332" s="34"/>
      <c r="V332" s="34"/>
      <c r="W332" s="34"/>
      <c r="X332" s="34"/>
      <c r="Y332" s="34"/>
      <c r="Z332" s="34"/>
      <c r="AA332" s="34"/>
      <c r="AB332" s="34"/>
      <c r="AC332" s="34"/>
      <c r="AD332" s="34"/>
      <c r="AE332" s="34"/>
      <c r="AT332" s="15" t="s">
        <v>159</v>
      </c>
      <c r="AU332" s="15" t="s">
        <v>81</v>
      </c>
    </row>
    <row r="333" s="2" customFormat="1" ht="21.75" customHeight="1">
      <c r="A333" s="34"/>
      <c r="B333" s="168"/>
      <c r="C333" s="189" t="s">
        <v>311</v>
      </c>
      <c r="D333" s="189" t="s">
        <v>181</v>
      </c>
      <c r="E333" s="190" t="s">
        <v>497</v>
      </c>
      <c r="F333" s="191" t="s">
        <v>498</v>
      </c>
      <c r="G333" s="192" t="s">
        <v>184</v>
      </c>
      <c r="H333" s="193">
        <v>40</v>
      </c>
      <c r="I333" s="194"/>
      <c r="J333" s="195">
        <f>ROUND(I333*H333,2)</f>
        <v>0</v>
      </c>
      <c r="K333" s="196"/>
      <c r="L333" s="35"/>
      <c r="M333" s="197" t="s">
        <v>1</v>
      </c>
      <c r="N333" s="198" t="s">
        <v>38</v>
      </c>
      <c r="O333" s="73"/>
      <c r="P333" s="180">
        <f>O333*H333</f>
        <v>0</v>
      </c>
      <c r="Q333" s="180">
        <v>0</v>
      </c>
      <c r="R333" s="180">
        <f>Q333*H333</f>
        <v>0</v>
      </c>
      <c r="S333" s="180">
        <v>0</v>
      </c>
      <c r="T333" s="181">
        <f>S333*H333</f>
        <v>0</v>
      </c>
      <c r="U333" s="34"/>
      <c r="V333" s="34"/>
      <c r="W333" s="34"/>
      <c r="X333" s="34"/>
      <c r="Y333" s="34"/>
      <c r="Z333" s="34"/>
      <c r="AA333" s="34"/>
      <c r="AB333" s="34"/>
      <c r="AC333" s="34"/>
      <c r="AD333" s="34"/>
      <c r="AE333" s="34"/>
      <c r="AR333" s="182" t="s">
        <v>484</v>
      </c>
      <c r="AT333" s="182" t="s">
        <v>181</v>
      </c>
      <c r="AU333" s="182" t="s">
        <v>81</v>
      </c>
      <c r="AY333" s="15" t="s">
        <v>146</v>
      </c>
      <c r="BE333" s="183">
        <f>IF(N333="základní",J333,0)</f>
        <v>0</v>
      </c>
      <c r="BF333" s="183">
        <f>IF(N333="snížená",J333,0)</f>
        <v>0</v>
      </c>
      <c r="BG333" s="183">
        <f>IF(N333="zákl. přenesená",J333,0)</f>
        <v>0</v>
      </c>
      <c r="BH333" s="183">
        <f>IF(N333="sníž. přenesená",J333,0)</f>
        <v>0</v>
      </c>
      <c r="BI333" s="183">
        <f>IF(N333="nulová",J333,0)</f>
        <v>0</v>
      </c>
      <c r="BJ333" s="15" t="s">
        <v>81</v>
      </c>
      <c r="BK333" s="183">
        <f>ROUND(I333*H333,2)</f>
        <v>0</v>
      </c>
      <c r="BL333" s="15" t="s">
        <v>484</v>
      </c>
      <c r="BM333" s="182" t="s">
        <v>837</v>
      </c>
    </row>
    <row r="334" s="2" customFormat="1">
      <c r="A334" s="34"/>
      <c r="B334" s="35"/>
      <c r="C334" s="34"/>
      <c r="D334" s="184" t="s">
        <v>159</v>
      </c>
      <c r="E334" s="34"/>
      <c r="F334" s="185" t="s">
        <v>498</v>
      </c>
      <c r="G334" s="34"/>
      <c r="H334" s="34"/>
      <c r="I334" s="186"/>
      <c r="J334" s="34"/>
      <c r="K334" s="34"/>
      <c r="L334" s="35"/>
      <c r="M334" s="199"/>
      <c r="N334" s="200"/>
      <c r="O334" s="201"/>
      <c r="P334" s="201"/>
      <c r="Q334" s="201"/>
      <c r="R334" s="201"/>
      <c r="S334" s="201"/>
      <c r="T334" s="202"/>
      <c r="U334" s="34"/>
      <c r="V334" s="34"/>
      <c r="W334" s="34"/>
      <c r="X334" s="34"/>
      <c r="Y334" s="34"/>
      <c r="Z334" s="34"/>
      <c r="AA334" s="34"/>
      <c r="AB334" s="34"/>
      <c r="AC334" s="34"/>
      <c r="AD334" s="34"/>
      <c r="AE334" s="34"/>
      <c r="AT334" s="15" t="s">
        <v>159</v>
      </c>
      <c r="AU334" s="15" t="s">
        <v>81</v>
      </c>
    </row>
    <row r="335" s="2" customFormat="1" ht="6.96" customHeight="1">
      <c r="A335" s="34"/>
      <c r="B335" s="56"/>
      <c r="C335" s="57"/>
      <c r="D335" s="57"/>
      <c r="E335" s="57"/>
      <c r="F335" s="57"/>
      <c r="G335" s="57"/>
      <c r="H335" s="57"/>
      <c r="I335" s="57"/>
      <c r="J335" s="57"/>
      <c r="K335" s="57"/>
      <c r="L335" s="35"/>
      <c r="M335" s="34"/>
      <c r="O335" s="34"/>
      <c r="P335" s="34"/>
      <c r="Q335" s="34"/>
      <c r="R335" s="34"/>
      <c r="S335" s="34"/>
      <c r="T335" s="34"/>
      <c r="U335" s="34"/>
      <c r="V335" s="34"/>
      <c r="W335" s="34"/>
      <c r="X335" s="34"/>
      <c r="Y335" s="34"/>
      <c r="Z335" s="34"/>
      <c r="AA335" s="34"/>
      <c r="AB335" s="34"/>
      <c r="AC335" s="34"/>
      <c r="AD335" s="34"/>
      <c r="AE335" s="34"/>
    </row>
  </sheetData>
  <autoFilter ref="C129:K334"/>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4" t="s">
        <v>5</v>
      </c>
      <c r="M2" s="1"/>
      <c r="N2" s="1"/>
      <c r="O2" s="1"/>
      <c r="P2" s="1"/>
      <c r="Q2" s="1"/>
      <c r="R2" s="1"/>
      <c r="S2" s="1"/>
      <c r="T2" s="1"/>
      <c r="U2" s="1"/>
      <c r="V2" s="1"/>
      <c r="AT2" s="15" t="s">
        <v>89</v>
      </c>
    </row>
    <row r="3" s="1" customFormat="1" ht="6.96" customHeight="1">
      <c r="B3" s="16"/>
      <c r="C3" s="17"/>
      <c r="D3" s="17"/>
      <c r="E3" s="17"/>
      <c r="F3" s="17"/>
      <c r="G3" s="17"/>
      <c r="H3" s="17"/>
      <c r="I3" s="17"/>
      <c r="J3" s="17"/>
      <c r="K3" s="17"/>
      <c r="L3" s="18"/>
      <c r="AT3" s="15" t="s">
        <v>83</v>
      </c>
    </row>
    <row r="4" s="1" customFormat="1" ht="24.96" customHeight="1">
      <c r="B4" s="18"/>
      <c r="D4" s="19" t="s">
        <v>111</v>
      </c>
      <c r="L4" s="18"/>
      <c r="M4" s="116" t="s">
        <v>10</v>
      </c>
      <c r="AT4" s="15" t="s">
        <v>3</v>
      </c>
    </row>
    <row r="5" s="1" customFormat="1" ht="6.96" customHeight="1">
      <c r="B5" s="18"/>
      <c r="L5" s="18"/>
    </row>
    <row r="6" s="1" customFormat="1" ht="12" customHeight="1">
      <c r="B6" s="18"/>
      <c r="D6" s="28" t="s">
        <v>16</v>
      </c>
      <c r="L6" s="18"/>
    </row>
    <row r="7" s="1" customFormat="1" ht="16.5" customHeight="1">
      <c r="B7" s="18"/>
      <c r="E7" s="117" t="str">
        <f>'Rekapitulace stavby'!K6</f>
        <v>Čepro Šlapanov</v>
      </c>
      <c r="F7" s="28"/>
      <c r="G7" s="28"/>
      <c r="H7" s="28"/>
      <c r="L7" s="18"/>
    </row>
    <row r="8" s="2" customFormat="1" ht="12" customHeight="1">
      <c r="A8" s="34"/>
      <c r="B8" s="35"/>
      <c r="C8" s="34"/>
      <c r="D8" s="28" t="s">
        <v>112</v>
      </c>
      <c r="E8" s="34"/>
      <c r="F8" s="34"/>
      <c r="G8" s="34"/>
      <c r="H8" s="34"/>
      <c r="I8" s="34"/>
      <c r="J8" s="34"/>
      <c r="K8" s="34"/>
      <c r="L8" s="51"/>
      <c r="S8" s="34"/>
      <c r="T8" s="34"/>
      <c r="U8" s="34"/>
      <c r="V8" s="34"/>
      <c r="W8" s="34"/>
      <c r="X8" s="34"/>
      <c r="Y8" s="34"/>
      <c r="Z8" s="34"/>
      <c r="AA8" s="34"/>
      <c r="AB8" s="34"/>
      <c r="AC8" s="34"/>
      <c r="AD8" s="34"/>
      <c r="AE8" s="34"/>
    </row>
    <row r="9" s="2" customFormat="1" ht="16.5" customHeight="1">
      <c r="A9" s="34"/>
      <c r="B9" s="35"/>
      <c r="C9" s="34"/>
      <c r="D9" s="34"/>
      <c r="E9" s="63" t="s">
        <v>838</v>
      </c>
      <c r="F9" s="34"/>
      <c r="G9" s="34"/>
      <c r="H9" s="34"/>
      <c r="I9" s="34"/>
      <c r="J9" s="34"/>
      <c r="K9" s="34"/>
      <c r="L9" s="51"/>
      <c r="S9" s="34"/>
      <c r="T9" s="34"/>
      <c r="U9" s="34"/>
      <c r="V9" s="34"/>
      <c r="W9" s="34"/>
      <c r="X9" s="34"/>
      <c r="Y9" s="34"/>
      <c r="Z9" s="34"/>
      <c r="AA9" s="34"/>
      <c r="AB9" s="34"/>
      <c r="AC9" s="34"/>
      <c r="AD9" s="34"/>
      <c r="AE9" s="34"/>
    </row>
    <row r="10" s="2" customFormat="1">
      <c r="A10" s="34"/>
      <c r="B10" s="35"/>
      <c r="C10" s="34"/>
      <c r="D10" s="34"/>
      <c r="E10" s="34"/>
      <c r="F10" s="34"/>
      <c r="G10" s="34"/>
      <c r="H10" s="34"/>
      <c r="I10" s="34"/>
      <c r="J10" s="34"/>
      <c r="K10" s="34"/>
      <c r="L10" s="51"/>
      <c r="S10" s="34"/>
      <c r="T10" s="34"/>
      <c r="U10" s="34"/>
      <c r="V10" s="34"/>
      <c r="W10" s="34"/>
      <c r="X10" s="34"/>
      <c r="Y10" s="34"/>
      <c r="Z10" s="34"/>
      <c r="AA10" s="34"/>
      <c r="AB10" s="34"/>
      <c r="AC10" s="34"/>
      <c r="AD10" s="34"/>
      <c r="AE10" s="34"/>
    </row>
    <row r="11" s="2" customFormat="1" ht="12" customHeight="1">
      <c r="A11" s="34"/>
      <c r="B11" s="35"/>
      <c r="C11" s="34"/>
      <c r="D11" s="28" t="s">
        <v>18</v>
      </c>
      <c r="E11" s="34"/>
      <c r="F11" s="23" t="s">
        <v>1</v>
      </c>
      <c r="G11" s="34"/>
      <c r="H11" s="34"/>
      <c r="I11" s="28" t="s">
        <v>19</v>
      </c>
      <c r="J11" s="23" t="s">
        <v>1</v>
      </c>
      <c r="K11" s="34"/>
      <c r="L11" s="51"/>
      <c r="S11" s="34"/>
      <c r="T11" s="34"/>
      <c r="U11" s="34"/>
      <c r="V11" s="34"/>
      <c r="W11" s="34"/>
      <c r="X11" s="34"/>
      <c r="Y11" s="34"/>
      <c r="Z11" s="34"/>
      <c r="AA11" s="34"/>
      <c r="AB11" s="34"/>
      <c r="AC11" s="34"/>
      <c r="AD11" s="34"/>
      <c r="AE11" s="34"/>
    </row>
    <row r="12" s="2" customFormat="1" ht="12" customHeight="1">
      <c r="A12" s="34"/>
      <c r="B12" s="35"/>
      <c r="C12" s="34"/>
      <c r="D12" s="28" t="s">
        <v>20</v>
      </c>
      <c r="E12" s="34"/>
      <c r="F12" s="23" t="s">
        <v>21</v>
      </c>
      <c r="G12" s="34"/>
      <c r="H12" s="34"/>
      <c r="I12" s="28" t="s">
        <v>22</v>
      </c>
      <c r="J12" s="65" t="str">
        <f>'Rekapitulace stavby'!AN8</f>
        <v>18. 3. 2024</v>
      </c>
      <c r="K12" s="34"/>
      <c r="L12" s="51"/>
      <c r="S12" s="34"/>
      <c r="T12" s="34"/>
      <c r="U12" s="34"/>
      <c r="V12" s="34"/>
      <c r="W12" s="34"/>
      <c r="X12" s="34"/>
      <c r="Y12" s="34"/>
      <c r="Z12" s="34"/>
      <c r="AA12" s="34"/>
      <c r="AB12" s="34"/>
      <c r="AC12" s="34"/>
      <c r="AD12" s="34"/>
      <c r="AE12" s="34"/>
    </row>
    <row r="13" s="2" customFormat="1" ht="10.8" customHeight="1">
      <c r="A13" s="34"/>
      <c r="B13" s="35"/>
      <c r="C13" s="34"/>
      <c r="D13" s="34"/>
      <c r="E13" s="34"/>
      <c r="F13" s="34"/>
      <c r="G13" s="34"/>
      <c r="H13" s="34"/>
      <c r="I13" s="34"/>
      <c r="J13" s="34"/>
      <c r="K13" s="34"/>
      <c r="L13" s="51"/>
      <c r="S13" s="34"/>
      <c r="T13" s="34"/>
      <c r="U13" s="34"/>
      <c r="V13" s="34"/>
      <c r="W13" s="34"/>
      <c r="X13" s="34"/>
      <c r="Y13" s="34"/>
      <c r="Z13" s="34"/>
      <c r="AA13" s="34"/>
      <c r="AB13" s="34"/>
      <c r="AC13" s="34"/>
      <c r="AD13" s="34"/>
      <c r="AE13" s="34"/>
    </row>
    <row r="14" s="2" customFormat="1" ht="12" customHeight="1">
      <c r="A14" s="34"/>
      <c r="B14" s="35"/>
      <c r="C14" s="34"/>
      <c r="D14" s="28" t="s">
        <v>24</v>
      </c>
      <c r="E14" s="34"/>
      <c r="F14" s="34"/>
      <c r="G14" s="34"/>
      <c r="H14" s="34"/>
      <c r="I14" s="28" t="s">
        <v>25</v>
      </c>
      <c r="J14" s="23" t="str">
        <f>IF('Rekapitulace stavby'!AN10="","",'Rekapitulace stavby'!AN10)</f>
        <v/>
      </c>
      <c r="K14" s="34"/>
      <c r="L14" s="51"/>
      <c r="S14" s="34"/>
      <c r="T14" s="34"/>
      <c r="U14" s="34"/>
      <c r="V14" s="34"/>
      <c r="W14" s="34"/>
      <c r="X14" s="34"/>
      <c r="Y14" s="34"/>
      <c r="Z14" s="34"/>
      <c r="AA14" s="34"/>
      <c r="AB14" s="34"/>
      <c r="AC14" s="34"/>
      <c r="AD14" s="34"/>
      <c r="AE14" s="34"/>
    </row>
    <row r="15" s="2" customFormat="1" ht="18" customHeight="1">
      <c r="A15" s="34"/>
      <c r="B15" s="35"/>
      <c r="C15" s="34"/>
      <c r="D15" s="34"/>
      <c r="E15" s="23" t="str">
        <f>IF('Rekapitulace stavby'!E11="","",'Rekapitulace stavby'!E11)</f>
        <v xml:space="preserve"> </v>
      </c>
      <c r="F15" s="34"/>
      <c r="G15" s="34"/>
      <c r="H15" s="34"/>
      <c r="I15" s="28" t="s">
        <v>26</v>
      </c>
      <c r="J15" s="23" t="str">
        <f>IF('Rekapitulace stavby'!AN11="","",'Rekapitulace stavby'!AN11)</f>
        <v/>
      </c>
      <c r="K15" s="34"/>
      <c r="L15" s="51"/>
      <c r="S15" s="34"/>
      <c r="T15" s="34"/>
      <c r="U15" s="34"/>
      <c r="V15" s="34"/>
      <c r="W15" s="34"/>
      <c r="X15" s="34"/>
      <c r="Y15" s="34"/>
      <c r="Z15" s="34"/>
      <c r="AA15" s="34"/>
      <c r="AB15" s="34"/>
      <c r="AC15" s="34"/>
      <c r="AD15" s="34"/>
      <c r="AE15" s="34"/>
    </row>
    <row r="16" s="2" customFormat="1" ht="6.96" customHeight="1">
      <c r="A16" s="34"/>
      <c r="B16" s="35"/>
      <c r="C16" s="34"/>
      <c r="D16" s="34"/>
      <c r="E16" s="34"/>
      <c r="F16" s="34"/>
      <c r="G16" s="34"/>
      <c r="H16" s="34"/>
      <c r="I16" s="34"/>
      <c r="J16" s="34"/>
      <c r="K16" s="34"/>
      <c r="L16" s="51"/>
      <c r="S16" s="34"/>
      <c r="T16" s="34"/>
      <c r="U16" s="34"/>
      <c r="V16" s="34"/>
      <c r="W16" s="34"/>
      <c r="X16" s="34"/>
      <c r="Y16" s="34"/>
      <c r="Z16" s="34"/>
      <c r="AA16" s="34"/>
      <c r="AB16" s="34"/>
      <c r="AC16" s="34"/>
      <c r="AD16" s="34"/>
      <c r="AE16" s="34"/>
    </row>
    <row r="17" s="2" customFormat="1" ht="12" customHeight="1">
      <c r="A17" s="34"/>
      <c r="B17" s="35"/>
      <c r="C17" s="34"/>
      <c r="D17" s="28" t="s">
        <v>27</v>
      </c>
      <c r="E17" s="34"/>
      <c r="F17" s="34"/>
      <c r="G17" s="34"/>
      <c r="H17" s="34"/>
      <c r="I17" s="28" t="s">
        <v>25</v>
      </c>
      <c r="J17" s="29" t="str">
        <f>'Rekapitulace stavby'!AN13</f>
        <v>Vyplň údaj</v>
      </c>
      <c r="K17" s="34"/>
      <c r="L17" s="51"/>
      <c r="S17" s="34"/>
      <c r="T17" s="34"/>
      <c r="U17" s="34"/>
      <c r="V17" s="34"/>
      <c r="W17" s="34"/>
      <c r="X17" s="34"/>
      <c r="Y17" s="34"/>
      <c r="Z17" s="34"/>
      <c r="AA17" s="34"/>
      <c r="AB17" s="34"/>
      <c r="AC17" s="34"/>
      <c r="AD17" s="34"/>
      <c r="AE17" s="34"/>
    </row>
    <row r="18" s="2" customFormat="1" ht="18" customHeight="1">
      <c r="A18" s="34"/>
      <c r="B18" s="35"/>
      <c r="C18" s="34"/>
      <c r="D18" s="34"/>
      <c r="E18" s="29" t="str">
        <f>'Rekapitulace stavby'!E14</f>
        <v>Vyplň údaj</v>
      </c>
      <c r="F18" s="23"/>
      <c r="G18" s="23"/>
      <c r="H18" s="23"/>
      <c r="I18" s="28" t="s">
        <v>26</v>
      </c>
      <c r="J18" s="29" t="str">
        <f>'Rekapitulace stavby'!AN14</f>
        <v>Vyplň údaj</v>
      </c>
      <c r="K18" s="34"/>
      <c r="L18" s="51"/>
      <c r="S18" s="34"/>
      <c r="T18" s="34"/>
      <c r="U18" s="34"/>
      <c r="V18" s="34"/>
      <c r="W18" s="34"/>
      <c r="X18" s="34"/>
      <c r="Y18" s="34"/>
      <c r="Z18" s="34"/>
      <c r="AA18" s="34"/>
      <c r="AB18" s="34"/>
      <c r="AC18" s="34"/>
      <c r="AD18" s="34"/>
      <c r="AE18" s="34"/>
    </row>
    <row r="19" s="2" customFormat="1" ht="6.96" customHeight="1">
      <c r="A19" s="34"/>
      <c r="B19" s="35"/>
      <c r="C19" s="34"/>
      <c r="D19" s="34"/>
      <c r="E19" s="34"/>
      <c r="F19" s="34"/>
      <c r="G19" s="34"/>
      <c r="H19" s="34"/>
      <c r="I19" s="34"/>
      <c r="J19" s="34"/>
      <c r="K19" s="34"/>
      <c r="L19" s="51"/>
      <c r="S19" s="34"/>
      <c r="T19" s="34"/>
      <c r="U19" s="34"/>
      <c r="V19" s="34"/>
      <c r="W19" s="34"/>
      <c r="X19" s="34"/>
      <c r="Y19" s="34"/>
      <c r="Z19" s="34"/>
      <c r="AA19" s="34"/>
      <c r="AB19" s="34"/>
      <c r="AC19" s="34"/>
      <c r="AD19" s="34"/>
      <c r="AE19" s="34"/>
    </row>
    <row r="20" s="2" customFormat="1" ht="12" customHeight="1">
      <c r="A20" s="34"/>
      <c r="B20" s="35"/>
      <c r="C20" s="34"/>
      <c r="D20" s="28" t="s">
        <v>29</v>
      </c>
      <c r="E20" s="34"/>
      <c r="F20" s="34"/>
      <c r="G20" s="34"/>
      <c r="H20" s="34"/>
      <c r="I20" s="28" t="s">
        <v>25</v>
      </c>
      <c r="J20" s="23" t="str">
        <f>IF('Rekapitulace stavby'!AN16="","",'Rekapitulace stavby'!AN16)</f>
        <v/>
      </c>
      <c r="K20" s="34"/>
      <c r="L20" s="51"/>
      <c r="S20" s="34"/>
      <c r="T20" s="34"/>
      <c r="U20" s="34"/>
      <c r="V20" s="34"/>
      <c r="W20" s="34"/>
      <c r="X20" s="34"/>
      <c r="Y20" s="34"/>
      <c r="Z20" s="34"/>
      <c r="AA20" s="34"/>
      <c r="AB20" s="34"/>
      <c r="AC20" s="34"/>
      <c r="AD20" s="34"/>
      <c r="AE20" s="34"/>
    </row>
    <row r="21" s="2" customFormat="1" ht="18" customHeight="1">
      <c r="A21" s="34"/>
      <c r="B21" s="35"/>
      <c r="C21" s="34"/>
      <c r="D21" s="34"/>
      <c r="E21" s="23" t="str">
        <f>IF('Rekapitulace stavby'!E17="","",'Rekapitulace stavby'!E17)</f>
        <v xml:space="preserve"> </v>
      </c>
      <c r="F21" s="34"/>
      <c r="G21" s="34"/>
      <c r="H21" s="34"/>
      <c r="I21" s="28" t="s">
        <v>26</v>
      </c>
      <c r="J21" s="23" t="str">
        <f>IF('Rekapitulace stavby'!AN17="","",'Rekapitulace stavby'!AN17)</f>
        <v/>
      </c>
      <c r="K21" s="34"/>
      <c r="L21" s="51"/>
      <c r="S21" s="34"/>
      <c r="T21" s="34"/>
      <c r="U21" s="34"/>
      <c r="V21" s="34"/>
      <c r="W21" s="34"/>
      <c r="X21" s="34"/>
      <c r="Y21" s="34"/>
      <c r="Z21" s="34"/>
      <c r="AA21" s="34"/>
      <c r="AB21" s="34"/>
      <c r="AC21" s="34"/>
      <c r="AD21" s="34"/>
      <c r="AE21" s="34"/>
    </row>
    <row r="22" s="2" customFormat="1" ht="6.96" customHeight="1">
      <c r="A22" s="34"/>
      <c r="B22" s="35"/>
      <c r="C22" s="34"/>
      <c r="D22" s="34"/>
      <c r="E22" s="34"/>
      <c r="F22" s="34"/>
      <c r="G22" s="34"/>
      <c r="H22" s="34"/>
      <c r="I22" s="34"/>
      <c r="J22" s="34"/>
      <c r="K22" s="34"/>
      <c r="L22" s="51"/>
      <c r="S22" s="34"/>
      <c r="T22" s="34"/>
      <c r="U22" s="34"/>
      <c r="V22" s="34"/>
      <c r="W22" s="34"/>
      <c r="X22" s="34"/>
      <c r="Y22" s="34"/>
      <c r="Z22" s="34"/>
      <c r="AA22" s="34"/>
      <c r="AB22" s="34"/>
      <c r="AC22" s="34"/>
      <c r="AD22" s="34"/>
      <c r="AE22" s="34"/>
    </row>
    <row r="23" s="2" customFormat="1" ht="12" customHeight="1">
      <c r="A23" s="34"/>
      <c r="B23" s="35"/>
      <c r="C23" s="34"/>
      <c r="D23" s="28" t="s">
        <v>31</v>
      </c>
      <c r="E23" s="34"/>
      <c r="F23" s="34"/>
      <c r="G23" s="34"/>
      <c r="H23" s="34"/>
      <c r="I23" s="28" t="s">
        <v>25</v>
      </c>
      <c r="J23" s="23" t="str">
        <f>IF('Rekapitulace stavby'!AN19="","",'Rekapitulace stavby'!AN19)</f>
        <v/>
      </c>
      <c r="K23" s="34"/>
      <c r="L23" s="51"/>
      <c r="S23" s="34"/>
      <c r="T23" s="34"/>
      <c r="U23" s="34"/>
      <c r="V23" s="34"/>
      <c r="W23" s="34"/>
      <c r="X23" s="34"/>
      <c r="Y23" s="34"/>
      <c r="Z23" s="34"/>
      <c r="AA23" s="34"/>
      <c r="AB23" s="34"/>
      <c r="AC23" s="34"/>
      <c r="AD23" s="34"/>
      <c r="AE23" s="34"/>
    </row>
    <row r="24" s="2" customFormat="1" ht="18" customHeight="1">
      <c r="A24" s="34"/>
      <c r="B24" s="35"/>
      <c r="C24" s="34"/>
      <c r="D24" s="34"/>
      <c r="E24" s="23" t="str">
        <f>IF('Rekapitulace stavby'!E20="","",'Rekapitulace stavby'!E20)</f>
        <v xml:space="preserve"> </v>
      </c>
      <c r="F24" s="34"/>
      <c r="G24" s="34"/>
      <c r="H24" s="34"/>
      <c r="I24" s="28" t="s">
        <v>26</v>
      </c>
      <c r="J24" s="23" t="str">
        <f>IF('Rekapitulace stavby'!AN20="","",'Rekapitulace stavby'!AN20)</f>
        <v/>
      </c>
      <c r="K24" s="34"/>
      <c r="L24" s="51"/>
      <c r="S24" s="34"/>
      <c r="T24" s="34"/>
      <c r="U24" s="34"/>
      <c r="V24" s="34"/>
      <c r="W24" s="34"/>
      <c r="X24" s="34"/>
      <c r="Y24" s="34"/>
      <c r="Z24" s="34"/>
      <c r="AA24" s="34"/>
      <c r="AB24" s="34"/>
      <c r="AC24" s="34"/>
      <c r="AD24" s="34"/>
      <c r="AE24" s="34"/>
    </row>
    <row r="25" s="2" customFormat="1" ht="6.96" customHeight="1">
      <c r="A25" s="34"/>
      <c r="B25" s="35"/>
      <c r="C25" s="34"/>
      <c r="D25" s="34"/>
      <c r="E25" s="34"/>
      <c r="F25" s="34"/>
      <c r="G25" s="34"/>
      <c r="H25" s="34"/>
      <c r="I25" s="34"/>
      <c r="J25" s="34"/>
      <c r="K25" s="34"/>
      <c r="L25" s="51"/>
      <c r="S25" s="34"/>
      <c r="T25" s="34"/>
      <c r="U25" s="34"/>
      <c r="V25" s="34"/>
      <c r="W25" s="34"/>
      <c r="X25" s="34"/>
      <c r="Y25" s="34"/>
      <c r="Z25" s="34"/>
      <c r="AA25" s="34"/>
      <c r="AB25" s="34"/>
      <c r="AC25" s="34"/>
      <c r="AD25" s="34"/>
      <c r="AE25" s="34"/>
    </row>
    <row r="26" s="2" customFormat="1" ht="12" customHeight="1">
      <c r="A26" s="34"/>
      <c r="B26" s="35"/>
      <c r="C26" s="34"/>
      <c r="D26" s="28" t="s">
        <v>32</v>
      </c>
      <c r="E26" s="34"/>
      <c r="F26" s="34"/>
      <c r="G26" s="34"/>
      <c r="H26" s="34"/>
      <c r="I26" s="34"/>
      <c r="J26" s="34"/>
      <c r="K26" s="34"/>
      <c r="L26" s="51"/>
      <c r="S26" s="34"/>
      <c r="T26" s="34"/>
      <c r="U26" s="34"/>
      <c r="V26" s="34"/>
      <c r="W26" s="34"/>
      <c r="X26" s="34"/>
      <c r="Y26" s="34"/>
      <c r="Z26" s="34"/>
      <c r="AA26" s="34"/>
      <c r="AB26" s="34"/>
      <c r="AC26" s="34"/>
      <c r="AD26" s="34"/>
      <c r="AE26" s="34"/>
    </row>
    <row r="27" s="8" customFormat="1" ht="16.5" customHeight="1">
      <c r="A27" s="118"/>
      <c r="B27" s="119"/>
      <c r="C27" s="118"/>
      <c r="D27" s="118"/>
      <c r="E27" s="32" t="s">
        <v>1</v>
      </c>
      <c r="F27" s="32"/>
      <c r="G27" s="32"/>
      <c r="H27" s="32"/>
      <c r="I27" s="118"/>
      <c r="J27" s="118"/>
      <c r="K27" s="118"/>
      <c r="L27" s="120"/>
      <c r="S27" s="118"/>
      <c r="T27" s="118"/>
      <c r="U27" s="118"/>
      <c r="V27" s="118"/>
      <c r="W27" s="118"/>
      <c r="X27" s="118"/>
      <c r="Y27" s="118"/>
      <c r="Z27" s="118"/>
      <c r="AA27" s="118"/>
      <c r="AB27" s="118"/>
      <c r="AC27" s="118"/>
      <c r="AD27" s="118"/>
      <c r="AE27" s="118"/>
    </row>
    <row r="28" s="2" customFormat="1" ht="6.96" customHeight="1">
      <c r="A28" s="34"/>
      <c r="B28" s="35"/>
      <c r="C28" s="34"/>
      <c r="D28" s="34"/>
      <c r="E28" s="34"/>
      <c r="F28" s="34"/>
      <c r="G28" s="34"/>
      <c r="H28" s="34"/>
      <c r="I28" s="34"/>
      <c r="J28" s="34"/>
      <c r="K28" s="34"/>
      <c r="L28" s="51"/>
      <c r="S28" s="34"/>
      <c r="T28" s="34"/>
      <c r="U28" s="34"/>
      <c r="V28" s="34"/>
      <c r="W28" s="34"/>
      <c r="X28" s="34"/>
      <c r="Y28" s="34"/>
      <c r="Z28" s="34"/>
      <c r="AA28" s="34"/>
      <c r="AB28" s="34"/>
      <c r="AC28" s="34"/>
      <c r="AD28" s="34"/>
      <c r="AE28" s="34"/>
    </row>
    <row r="29" s="2" customFormat="1" ht="6.96" customHeight="1">
      <c r="A29" s="34"/>
      <c r="B29" s="35"/>
      <c r="C29" s="34"/>
      <c r="D29" s="86"/>
      <c r="E29" s="86"/>
      <c r="F29" s="86"/>
      <c r="G29" s="86"/>
      <c r="H29" s="86"/>
      <c r="I29" s="86"/>
      <c r="J29" s="86"/>
      <c r="K29" s="86"/>
      <c r="L29" s="51"/>
      <c r="S29" s="34"/>
      <c r="T29" s="34"/>
      <c r="U29" s="34"/>
      <c r="V29" s="34"/>
      <c r="W29" s="34"/>
      <c r="X29" s="34"/>
      <c r="Y29" s="34"/>
      <c r="Z29" s="34"/>
      <c r="AA29" s="34"/>
      <c r="AB29" s="34"/>
      <c r="AC29" s="34"/>
      <c r="AD29" s="34"/>
      <c r="AE29" s="34"/>
    </row>
    <row r="30" s="2" customFormat="1" ht="25.44" customHeight="1">
      <c r="A30" s="34"/>
      <c r="B30" s="35"/>
      <c r="C30" s="34"/>
      <c r="D30" s="121" t="s">
        <v>33</v>
      </c>
      <c r="E30" s="34"/>
      <c r="F30" s="34"/>
      <c r="G30" s="34"/>
      <c r="H30" s="34"/>
      <c r="I30" s="34"/>
      <c r="J30" s="92">
        <f>ROUND(J128, 2)</f>
        <v>0</v>
      </c>
      <c r="K30" s="34"/>
      <c r="L30" s="51"/>
      <c r="S30" s="34"/>
      <c r="T30" s="34"/>
      <c r="U30" s="34"/>
      <c r="V30" s="34"/>
      <c r="W30" s="34"/>
      <c r="X30" s="34"/>
      <c r="Y30" s="34"/>
      <c r="Z30" s="34"/>
      <c r="AA30" s="34"/>
      <c r="AB30" s="34"/>
      <c r="AC30" s="34"/>
      <c r="AD30" s="34"/>
      <c r="AE30" s="34"/>
    </row>
    <row r="31" s="2" customFormat="1" ht="6.96" customHeight="1">
      <c r="A31" s="34"/>
      <c r="B31" s="35"/>
      <c r="C31" s="34"/>
      <c r="D31" s="86"/>
      <c r="E31" s="86"/>
      <c r="F31" s="86"/>
      <c r="G31" s="86"/>
      <c r="H31" s="86"/>
      <c r="I31" s="86"/>
      <c r="J31" s="86"/>
      <c r="K31" s="86"/>
      <c r="L31" s="51"/>
      <c r="S31" s="34"/>
      <c r="T31" s="34"/>
      <c r="U31" s="34"/>
      <c r="V31" s="34"/>
      <c r="W31" s="34"/>
      <c r="X31" s="34"/>
      <c r="Y31" s="34"/>
      <c r="Z31" s="34"/>
      <c r="AA31" s="34"/>
      <c r="AB31" s="34"/>
      <c r="AC31" s="34"/>
      <c r="AD31" s="34"/>
      <c r="AE31" s="34"/>
    </row>
    <row r="32" s="2" customFormat="1" ht="14.4" customHeight="1">
      <c r="A32" s="34"/>
      <c r="B32" s="35"/>
      <c r="C32" s="34"/>
      <c r="D32" s="34"/>
      <c r="E32" s="34"/>
      <c r="F32" s="39" t="s">
        <v>35</v>
      </c>
      <c r="G32" s="34"/>
      <c r="H32" s="34"/>
      <c r="I32" s="39" t="s">
        <v>34</v>
      </c>
      <c r="J32" s="39" t="s">
        <v>36</v>
      </c>
      <c r="K32" s="34"/>
      <c r="L32" s="51"/>
      <c r="S32" s="34"/>
      <c r="T32" s="34"/>
      <c r="U32" s="34"/>
      <c r="V32" s="34"/>
      <c r="W32" s="34"/>
      <c r="X32" s="34"/>
      <c r="Y32" s="34"/>
      <c r="Z32" s="34"/>
      <c r="AA32" s="34"/>
      <c r="AB32" s="34"/>
      <c r="AC32" s="34"/>
      <c r="AD32" s="34"/>
      <c r="AE32" s="34"/>
    </row>
    <row r="33" s="2" customFormat="1" ht="14.4" customHeight="1">
      <c r="A33" s="34"/>
      <c r="B33" s="35"/>
      <c r="C33" s="34"/>
      <c r="D33" s="122" t="s">
        <v>37</v>
      </c>
      <c r="E33" s="28" t="s">
        <v>38</v>
      </c>
      <c r="F33" s="123">
        <f>ROUND((SUM(BE128:BE250)),  2)</f>
        <v>0</v>
      </c>
      <c r="G33" s="34"/>
      <c r="H33" s="34"/>
      <c r="I33" s="124">
        <v>0.20999999999999999</v>
      </c>
      <c r="J33" s="123">
        <f>ROUND(((SUM(BE128:BE250))*I33),  2)</f>
        <v>0</v>
      </c>
      <c r="K33" s="34"/>
      <c r="L33" s="51"/>
      <c r="S33" s="34"/>
      <c r="T33" s="34"/>
      <c r="U33" s="34"/>
      <c r="V33" s="34"/>
      <c r="W33" s="34"/>
      <c r="X33" s="34"/>
      <c r="Y33" s="34"/>
      <c r="Z33" s="34"/>
      <c r="AA33" s="34"/>
      <c r="AB33" s="34"/>
      <c r="AC33" s="34"/>
      <c r="AD33" s="34"/>
      <c r="AE33" s="34"/>
    </row>
    <row r="34" s="2" customFormat="1" ht="14.4" customHeight="1">
      <c r="A34" s="34"/>
      <c r="B34" s="35"/>
      <c r="C34" s="34"/>
      <c r="D34" s="34"/>
      <c r="E34" s="28" t="s">
        <v>39</v>
      </c>
      <c r="F34" s="123">
        <f>ROUND((SUM(BF128:BF250)),  2)</f>
        <v>0</v>
      </c>
      <c r="G34" s="34"/>
      <c r="H34" s="34"/>
      <c r="I34" s="124">
        <v>0.12</v>
      </c>
      <c r="J34" s="123">
        <f>ROUND(((SUM(BF128:BF250))*I34),  2)</f>
        <v>0</v>
      </c>
      <c r="K34" s="34"/>
      <c r="L34" s="51"/>
      <c r="S34" s="34"/>
      <c r="T34" s="34"/>
      <c r="U34" s="34"/>
      <c r="V34" s="34"/>
      <c r="W34" s="34"/>
      <c r="X34" s="34"/>
      <c r="Y34" s="34"/>
      <c r="Z34" s="34"/>
      <c r="AA34" s="34"/>
      <c r="AB34" s="34"/>
      <c r="AC34" s="34"/>
      <c r="AD34" s="34"/>
      <c r="AE34" s="34"/>
    </row>
    <row r="35" hidden="1" s="2" customFormat="1" ht="14.4" customHeight="1">
      <c r="A35" s="34"/>
      <c r="B35" s="35"/>
      <c r="C35" s="34"/>
      <c r="D35" s="34"/>
      <c r="E35" s="28" t="s">
        <v>40</v>
      </c>
      <c r="F35" s="123">
        <f>ROUND((SUM(BG128:BG250)),  2)</f>
        <v>0</v>
      </c>
      <c r="G35" s="34"/>
      <c r="H35" s="34"/>
      <c r="I35" s="124">
        <v>0.20999999999999999</v>
      </c>
      <c r="J35" s="123">
        <f>0</f>
        <v>0</v>
      </c>
      <c r="K35" s="34"/>
      <c r="L35" s="51"/>
      <c r="S35" s="34"/>
      <c r="T35" s="34"/>
      <c r="U35" s="34"/>
      <c r="V35" s="34"/>
      <c r="W35" s="34"/>
      <c r="X35" s="34"/>
      <c r="Y35" s="34"/>
      <c r="Z35" s="34"/>
      <c r="AA35" s="34"/>
      <c r="AB35" s="34"/>
      <c r="AC35" s="34"/>
      <c r="AD35" s="34"/>
      <c r="AE35" s="34"/>
    </row>
    <row r="36" hidden="1" s="2" customFormat="1" ht="14.4" customHeight="1">
      <c r="A36" s="34"/>
      <c r="B36" s="35"/>
      <c r="C36" s="34"/>
      <c r="D36" s="34"/>
      <c r="E36" s="28" t="s">
        <v>41</v>
      </c>
      <c r="F36" s="123">
        <f>ROUND((SUM(BH128:BH250)),  2)</f>
        <v>0</v>
      </c>
      <c r="G36" s="34"/>
      <c r="H36" s="34"/>
      <c r="I36" s="124">
        <v>0.12</v>
      </c>
      <c r="J36" s="123">
        <f>0</f>
        <v>0</v>
      </c>
      <c r="K36" s="34"/>
      <c r="L36" s="51"/>
      <c r="S36" s="34"/>
      <c r="T36" s="34"/>
      <c r="U36" s="34"/>
      <c r="V36" s="34"/>
      <c r="W36" s="34"/>
      <c r="X36" s="34"/>
      <c r="Y36" s="34"/>
      <c r="Z36" s="34"/>
      <c r="AA36" s="34"/>
      <c r="AB36" s="34"/>
      <c r="AC36" s="34"/>
      <c r="AD36" s="34"/>
      <c r="AE36" s="34"/>
    </row>
    <row r="37" hidden="1" s="2" customFormat="1" ht="14.4" customHeight="1">
      <c r="A37" s="34"/>
      <c r="B37" s="35"/>
      <c r="C37" s="34"/>
      <c r="D37" s="34"/>
      <c r="E37" s="28" t="s">
        <v>42</v>
      </c>
      <c r="F37" s="123">
        <f>ROUND((SUM(BI128:BI250)),  2)</f>
        <v>0</v>
      </c>
      <c r="G37" s="34"/>
      <c r="H37" s="34"/>
      <c r="I37" s="124">
        <v>0</v>
      </c>
      <c r="J37" s="123">
        <f>0</f>
        <v>0</v>
      </c>
      <c r="K37" s="34"/>
      <c r="L37" s="51"/>
      <c r="S37" s="34"/>
      <c r="T37" s="34"/>
      <c r="U37" s="34"/>
      <c r="V37" s="34"/>
      <c r="W37" s="34"/>
      <c r="X37" s="34"/>
      <c r="Y37" s="34"/>
      <c r="Z37" s="34"/>
      <c r="AA37" s="34"/>
      <c r="AB37" s="34"/>
      <c r="AC37" s="34"/>
      <c r="AD37" s="34"/>
      <c r="AE37" s="34"/>
    </row>
    <row r="38" s="2" customFormat="1" ht="6.96" customHeight="1">
      <c r="A38" s="34"/>
      <c r="B38" s="35"/>
      <c r="C38" s="34"/>
      <c r="D38" s="34"/>
      <c r="E38" s="34"/>
      <c r="F38" s="34"/>
      <c r="G38" s="34"/>
      <c r="H38" s="34"/>
      <c r="I38" s="34"/>
      <c r="J38" s="34"/>
      <c r="K38" s="34"/>
      <c r="L38" s="51"/>
      <c r="S38" s="34"/>
      <c r="T38" s="34"/>
      <c r="U38" s="34"/>
      <c r="V38" s="34"/>
      <c r="W38" s="34"/>
      <c r="X38" s="34"/>
      <c r="Y38" s="34"/>
      <c r="Z38" s="34"/>
      <c r="AA38" s="34"/>
      <c r="AB38" s="34"/>
      <c r="AC38" s="34"/>
      <c r="AD38" s="34"/>
      <c r="AE38" s="34"/>
    </row>
    <row r="39" s="2" customFormat="1" ht="25.44" customHeight="1">
      <c r="A39" s="34"/>
      <c r="B39" s="35"/>
      <c r="C39" s="125"/>
      <c r="D39" s="126" t="s">
        <v>43</v>
      </c>
      <c r="E39" s="77"/>
      <c r="F39" s="77"/>
      <c r="G39" s="127" t="s">
        <v>44</v>
      </c>
      <c r="H39" s="128" t="s">
        <v>45</v>
      </c>
      <c r="I39" s="77"/>
      <c r="J39" s="129">
        <f>SUM(J30:J37)</f>
        <v>0</v>
      </c>
      <c r="K39" s="130"/>
      <c r="L39" s="51"/>
      <c r="S39" s="34"/>
      <c r="T39" s="34"/>
      <c r="U39" s="34"/>
      <c r="V39" s="34"/>
      <c r="W39" s="34"/>
      <c r="X39" s="34"/>
      <c r="Y39" s="34"/>
      <c r="Z39" s="34"/>
      <c r="AA39" s="34"/>
      <c r="AB39" s="34"/>
      <c r="AC39" s="34"/>
      <c r="AD39" s="34"/>
      <c r="AE39" s="34"/>
    </row>
    <row r="40" s="2" customFormat="1" ht="14.4" customHeight="1">
      <c r="A40" s="34"/>
      <c r="B40" s="35"/>
      <c r="C40" s="34"/>
      <c r="D40" s="34"/>
      <c r="E40" s="34"/>
      <c r="F40" s="34"/>
      <c r="G40" s="34"/>
      <c r="H40" s="34"/>
      <c r="I40" s="34"/>
      <c r="J40" s="34"/>
      <c r="K40" s="34"/>
      <c r="L40" s="51"/>
      <c r="S40" s="34"/>
      <c r="T40" s="34"/>
      <c r="U40" s="34"/>
      <c r="V40" s="34"/>
      <c r="W40" s="34"/>
      <c r="X40" s="34"/>
      <c r="Y40" s="34"/>
      <c r="Z40" s="34"/>
      <c r="AA40" s="34"/>
      <c r="AB40" s="34"/>
      <c r="AC40" s="34"/>
      <c r="AD40" s="34"/>
      <c r="AE40" s="34"/>
    </row>
    <row r="41" s="1" customFormat="1" ht="14.4" customHeight="1">
      <c r="B41" s="18"/>
      <c r="L41" s="18"/>
    </row>
    <row r="42" s="1" customFormat="1" ht="14.4" customHeight="1">
      <c r="B42" s="18"/>
      <c r="L42" s="18"/>
    </row>
    <row r="43" s="1" customFormat="1" ht="14.4" customHeight="1">
      <c r="B43" s="18"/>
      <c r="L43" s="18"/>
    </row>
    <row r="44" s="1" customFormat="1" ht="14.4" customHeight="1">
      <c r="B44" s="18"/>
      <c r="L44" s="18"/>
    </row>
    <row r="45" s="1" customFormat="1" ht="14.4" customHeight="1">
      <c r="B45" s="18"/>
      <c r="L45" s="18"/>
    </row>
    <row r="46" s="1" customFormat="1" ht="14.4" customHeight="1">
      <c r="B46" s="18"/>
      <c r="L46" s="18"/>
    </row>
    <row r="47" s="1" customFormat="1" ht="14.4" customHeight="1">
      <c r="B47" s="18"/>
      <c r="L47" s="18"/>
    </row>
    <row r="48" s="1" customFormat="1" ht="14.4" customHeight="1">
      <c r="B48" s="18"/>
      <c r="L48" s="18"/>
    </row>
    <row r="49" s="1" customFormat="1" ht="14.4" customHeight="1">
      <c r="B49" s="18"/>
      <c r="L49" s="18"/>
    </row>
    <row r="50" s="2" customFormat="1" ht="14.4" customHeight="1">
      <c r="B50" s="51"/>
      <c r="D50" s="52" t="s">
        <v>46</v>
      </c>
      <c r="E50" s="53"/>
      <c r="F50" s="53"/>
      <c r="G50" s="52" t="s">
        <v>47</v>
      </c>
      <c r="H50" s="53"/>
      <c r="I50" s="53"/>
      <c r="J50" s="53"/>
      <c r="K50" s="53"/>
      <c r="L50" s="5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4"/>
      <c r="B61" s="35"/>
      <c r="C61" s="34"/>
      <c r="D61" s="54" t="s">
        <v>48</v>
      </c>
      <c r="E61" s="37"/>
      <c r="F61" s="131" t="s">
        <v>49</v>
      </c>
      <c r="G61" s="54" t="s">
        <v>48</v>
      </c>
      <c r="H61" s="37"/>
      <c r="I61" s="37"/>
      <c r="J61" s="132" t="s">
        <v>49</v>
      </c>
      <c r="K61" s="37"/>
      <c r="L61" s="51"/>
      <c r="S61" s="34"/>
      <c r="T61" s="34"/>
      <c r="U61" s="34"/>
      <c r="V61" s="34"/>
      <c r="W61" s="34"/>
      <c r="X61" s="34"/>
      <c r="Y61" s="34"/>
      <c r="Z61" s="34"/>
      <c r="AA61" s="34"/>
      <c r="AB61" s="34"/>
      <c r="AC61" s="34"/>
      <c r="AD61" s="34"/>
      <c r="AE61" s="34"/>
    </row>
    <row r="62">
      <c r="B62" s="18"/>
      <c r="L62" s="18"/>
    </row>
    <row r="63">
      <c r="B63" s="18"/>
      <c r="L63" s="18"/>
    </row>
    <row r="64">
      <c r="B64" s="18"/>
      <c r="L64" s="18"/>
    </row>
    <row r="65" s="2" customFormat="1">
      <c r="A65" s="34"/>
      <c r="B65" s="35"/>
      <c r="C65" s="34"/>
      <c r="D65" s="52" t="s">
        <v>50</v>
      </c>
      <c r="E65" s="55"/>
      <c r="F65" s="55"/>
      <c r="G65" s="52" t="s">
        <v>51</v>
      </c>
      <c r="H65" s="55"/>
      <c r="I65" s="55"/>
      <c r="J65" s="55"/>
      <c r="K65" s="55"/>
      <c r="L65" s="51"/>
      <c r="S65" s="34"/>
      <c r="T65" s="34"/>
      <c r="U65" s="34"/>
      <c r="V65" s="34"/>
      <c r="W65" s="34"/>
      <c r="X65" s="34"/>
      <c r="Y65" s="34"/>
      <c r="Z65" s="34"/>
      <c r="AA65" s="34"/>
      <c r="AB65" s="34"/>
      <c r="AC65" s="34"/>
      <c r="AD65" s="34"/>
      <c r="AE65" s="34"/>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4"/>
      <c r="B76" s="35"/>
      <c r="C76" s="34"/>
      <c r="D76" s="54" t="s">
        <v>48</v>
      </c>
      <c r="E76" s="37"/>
      <c r="F76" s="131" t="s">
        <v>49</v>
      </c>
      <c r="G76" s="54" t="s">
        <v>48</v>
      </c>
      <c r="H76" s="37"/>
      <c r="I76" s="37"/>
      <c r="J76" s="132" t="s">
        <v>49</v>
      </c>
      <c r="K76" s="37"/>
      <c r="L76" s="51"/>
      <c r="S76" s="34"/>
      <c r="T76" s="34"/>
      <c r="U76" s="34"/>
      <c r="V76" s="34"/>
      <c r="W76" s="34"/>
      <c r="X76" s="34"/>
      <c r="Y76" s="34"/>
      <c r="Z76" s="34"/>
      <c r="AA76" s="34"/>
      <c r="AB76" s="34"/>
      <c r="AC76" s="34"/>
      <c r="AD76" s="34"/>
      <c r="AE76" s="34"/>
    </row>
    <row r="77" s="2" customFormat="1" ht="14.4" customHeight="1">
      <c r="A77" s="34"/>
      <c r="B77" s="56"/>
      <c r="C77" s="57"/>
      <c r="D77" s="57"/>
      <c r="E77" s="57"/>
      <c r="F77" s="57"/>
      <c r="G77" s="57"/>
      <c r="H77" s="57"/>
      <c r="I77" s="57"/>
      <c r="J77" s="57"/>
      <c r="K77" s="57"/>
      <c r="L77" s="51"/>
      <c r="S77" s="34"/>
      <c r="T77" s="34"/>
      <c r="U77" s="34"/>
      <c r="V77" s="34"/>
      <c r="W77" s="34"/>
      <c r="X77" s="34"/>
      <c r="Y77" s="34"/>
      <c r="Z77" s="34"/>
      <c r="AA77" s="34"/>
      <c r="AB77" s="34"/>
      <c r="AC77" s="34"/>
      <c r="AD77" s="34"/>
      <c r="AE77" s="34"/>
    </row>
    <row r="81" s="2" customFormat="1" ht="6.96" customHeight="1">
      <c r="A81" s="34"/>
      <c r="B81" s="58"/>
      <c r="C81" s="59"/>
      <c r="D81" s="59"/>
      <c r="E81" s="59"/>
      <c r="F81" s="59"/>
      <c r="G81" s="59"/>
      <c r="H81" s="59"/>
      <c r="I81" s="59"/>
      <c r="J81" s="59"/>
      <c r="K81" s="59"/>
      <c r="L81" s="51"/>
      <c r="S81" s="34"/>
      <c r="T81" s="34"/>
      <c r="U81" s="34"/>
      <c r="V81" s="34"/>
      <c r="W81" s="34"/>
      <c r="X81" s="34"/>
      <c r="Y81" s="34"/>
      <c r="Z81" s="34"/>
      <c r="AA81" s="34"/>
      <c r="AB81" s="34"/>
      <c r="AC81" s="34"/>
      <c r="AD81" s="34"/>
      <c r="AE81" s="34"/>
    </row>
    <row r="82" s="2" customFormat="1" ht="24.96" customHeight="1">
      <c r="A82" s="34"/>
      <c r="B82" s="35"/>
      <c r="C82" s="19" t="s">
        <v>114</v>
      </c>
      <c r="D82" s="34"/>
      <c r="E82" s="34"/>
      <c r="F82" s="34"/>
      <c r="G82" s="34"/>
      <c r="H82" s="34"/>
      <c r="I82" s="34"/>
      <c r="J82" s="34"/>
      <c r="K82" s="34"/>
      <c r="L82" s="51"/>
      <c r="S82" s="34"/>
      <c r="T82" s="34"/>
      <c r="U82" s="34"/>
      <c r="V82" s="34"/>
      <c r="W82" s="34"/>
      <c r="X82" s="34"/>
      <c r="Y82" s="34"/>
      <c r="Z82" s="34"/>
      <c r="AA82" s="34"/>
      <c r="AB82" s="34"/>
      <c r="AC82" s="34"/>
      <c r="AD82" s="34"/>
      <c r="AE82" s="34"/>
    </row>
    <row r="83" s="2" customFormat="1" ht="6.96" customHeight="1">
      <c r="A83" s="34"/>
      <c r="B83" s="35"/>
      <c r="C83" s="34"/>
      <c r="D83" s="34"/>
      <c r="E83" s="34"/>
      <c r="F83" s="34"/>
      <c r="G83" s="34"/>
      <c r="H83" s="34"/>
      <c r="I83" s="34"/>
      <c r="J83" s="34"/>
      <c r="K83" s="34"/>
      <c r="L83" s="51"/>
      <c r="S83" s="34"/>
      <c r="T83" s="34"/>
      <c r="U83" s="34"/>
      <c r="V83" s="34"/>
      <c r="W83" s="34"/>
      <c r="X83" s="34"/>
      <c r="Y83" s="34"/>
      <c r="Z83" s="34"/>
      <c r="AA83" s="34"/>
      <c r="AB83" s="34"/>
      <c r="AC83" s="34"/>
      <c r="AD83" s="34"/>
      <c r="AE83" s="34"/>
    </row>
    <row r="84" s="2" customFormat="1" ht="12" customHeight="1">
      <c r="A84" s="34"/>
      <c r="B84" s="35"/>
      <c r="C84" s="28" t="s">
        <v>16</v>
      </c>
      <c r="D84" s="34"/>
      <c r="E84" s="34"/>
      <c r="F84" s="34"/>
      <c r="G84" s="34"/>
      <c r="H84" s="34"/>
      <c r="I84" s="34"/>
      <c r="J84" s="34"/>
      <c r="K84" s="34"/>
      <c r="L84" s="51"/>
      <c r="S84" s="34"/>
      <c r="T84" s="34"/>
      <c r="U84" s="34"/>
      <c r="V84" s="34"/>
      <c r="W84" s="34"/>
      <c r="X84" s="34"/>
      <c r="Y84" s="34"/>
      <c r="Z84" s="34"/>
      <c r="AA84" s="34"/>
      <c r="AB84" s="34"/>
      <c r="AC84" s="34"/>
      <c r="AD84" s="34"/>
      <c r="AE84" s="34"/>
    </row>
    <row r="85" s="2" customFormat="1" ht="16.5" customHeight="1">
      <c r="A85" s="34"/>
      <c r="B85" s="35"/>
      <c r="C85" s="34"/>
      <c r="D85" s="34"/>
      <c r="E85" s="117" t="str">
        <f>E7</f>
        <v>Čepro Šlapanov</v>
      </c>
      <c r="F85" s="28"/>
      <c r="G85" s="28"/>
      <c r="H85" s="28"/>
      <c r="I85" s="34"/>
      <c r="J85" s="34"/>
      <c r="K85" s="34"/>
      <c r="L85" s="51"/>
      <c r="S85" s="34"/>
      <c r="T85" s="34"/>
      <c r="U85" s="34"/>
      <c r="V85" s="34"/>
      <c r="W85" s="34"/>
      <c r="X85" s="34"/>
      <c r="Y85" s="34"/>
      <c r="Z85" s="34"/>
      <c r="AA85" s="34"/>
      <c r="AB85" s="34"/>
      <c r="AC85" s="34"/>
      <c r="AD85" s="34"/>
      <c r="AE85" s="34"/>
    </row>
    <row r="86" s="2" customFormat="1" ht="12" customHeight="1">
      <c r="A86" s="34"/>
      <c r="B86" s="35"/>
      <c r="C86" s="28" t="s">
        <v>112</v>
      </c>
      <c r="D86" s="34"/>
      <c r="E86" s="34"/>
      <c r="F86" s="34"/>
      <c r="G86" s="34"/>
      <c r="H86" s="34"/>
      <c r="I86" s="34"/>
      <c r="J86" s="34"/>
      <c r="K86" s="34"/>
      <c r="L86" s="51"/>
      <c r="S86" s="34"/>
      <c r="T86" s="34"/>
      <c r="U86" s="34"/>
      <c r="V86" s="34"/>
      <c r="W86" s="34"/>
      <c r="X86" s="34"/>
      <c r="Y86" s="34"/>
      <c r="Z86" s="34"/>
      <c r="AA86" s="34"/>
      <c r="AB86" s="34"/>
      <c r="AC86" s="34"/>
      <c r="AD86" s="34"/>
      <c r="AE86" s="34"/>
    </row>
    <row r="87" s="2" customFormat="1" ht="16.5" customHeight="1">
      <c r="A87" s="34"/>
      <c r="B87" s="35"/>
      <c r="C87" s="34"/>
      <c r="D87" s="34"/>
      <c r="E87" s="63" t="str">
        <f>E9</f>
        <v>PS 50 - Vlastní spotřeba</v>
      </c>
      <c r="F87" s="34"/>
      <c r="G87" s="34"/>
      <c r="H87" s="34"/>
      <c r="I87" s="34"/>
      <c r="J87" s="34"/>
      <c r="K87" s="34"/>
      <c r="L87" s="51"/>
      <c r="S87" s="34"/>
      <c r="T87" s="34"/>
      <c r="U87" s="34"/>
      <c r="V87" s="34"/>
      <c r="W87" s="34"/>
      <c r="X87" s="34"/>
      <c r="Y87" s="34"/>
      <c r="Z87" s="34"/>
      <c r="AA87" s="34"/>
      <c r="AB87" s="34"/>
      <c r="AC87" s="34"/>
      <c r="AD87" s="34"/>
      <c r="AE87" s="34"/>
    </row>
    <row r="88" s="2" customFormat="1" ht="6.96" customHeight="1">
      <c r="A88" s="34"/>
      <c r="B88" s="35"/>
      <c r="C88" s="34"/>
      <c r="D88" s="34"/>
      <c r="E88" s="34"/>
      <c r="F88" s="34"/>
      <c r="G88" s="34"/>
      <c r="H88" s="34"/>
      <c r="I88" s="34"/>
      <c r="J88" s="34"/>
      <c r="K88" s="34"/>
      <c r="L88" s="51"/>
      <c r="S88" s="34"/>
      <c r="T88" s="34"/>
      <c r="U88" s="34"/>
      <c r="V88" s="34"/>
      <c r="W88" s="34"/>
      <c r="X88" s="34"/>
      <c r="Y88" s="34"/>
      <c r="Z88" s="34"/>
      <c r="AA88" s="34"/>
      <c r="AB88" s="34"/>
      <c r="AC88" s="34"/>
      <c r="AD88" s="34"/>
      <c r="AE88" s="34"/>
    </row>
    <row r="89" s="2" customFormat="1" ht="12" customHeight="1">
      <c r="A89" s="34"/>
      <c r="B89" s="35"/>
      <c r="C89" s="28" t="s">
        <v>20</v>
      </c>
      <c r="D89" s="34"/>
      <c r="E89" s="34"/>
      <c r="F89" s="23" t="str">
        <f>F12</f>
        <v xml:space="preserve"> </v>
      </c>
      <c r="G89" s="34"/>
      <c r="H89" s="34"/>
      <c r="I89" s="28" t="s">
        <v>22</v>
      </c>
      <c r="J89" s="65" t="str">
        <f>IF(J12="","",J12)</f>
        <v>18. 3. 2024</v>
      </c>
      <c r="K89" s="34"/>
      <c r="L89" s="51"/>
      <c r="S89" s="34"/>
      <c r="T89" s="34"/>
      <c r="U89" s="34"/>
      <c r="V89" s="34"/>
      <c r="W89" s="34"/>
      <c r="X89" s="34"/>
      <c r="Y89" s="34"/>
      <c r="Z89" s="34"/>
      <c r="AA89" s="34"/>
      <c r="AB89" s="34"/>
      <c r="AC89" s="34"/>
      <c r="AD89" s="34"/>
      <c r="AE89" s="34"/>
    </row>
    <row r="90" s="2" customFormat="1" ht="6.96" customHeight="1">
      <c r="A90" s="34"/>
      <c r="B90" s="35"/>
      <c r="C90" s="34"/>
      <c r="D90" s="34"/>
      <c r="E90" s="34"/>
      <c r="F90" s="34"/>
      <c r="G90" s="34"/>
      <c r="H90" s="34"/>
      <c r="I90" s="34"/>
      <c r="J90" s="34"/>
      <c r="K90" s="34"/>
      <c r="L90" s="51"/>
      <c r="S90" s="34"/>
      <c r="T90" s="34"/>
      <c r="U90" s="34"/>
      <c r="V90" s="34"/>
      <c r="W90" s="34"/>
      <c r="X90" s="34"/>
      <c r="Y90" s="34"/>
      <c r="Z90" s="34"/>
      <c r="AA90" s="34"/>
      <c r="AB90" s="34"/>
      <c r="AC90" s="34"/>
      <c r="AD90" s="34"/>
      <c r="AE90" s="34"/>
    </row>
    <row r="91" s="2" customFormat="1" ht="15.15" customHeight="1">
      <c r="A91" s="34"/>
      <c r="B91" s="35"/>
      <c r="C91" s="28" t="s">
        <v>24</v>
      </c>
      <c r="D91" s="34"/>
      <c r="E91" s="34"/>
      <c r="F91" s="23" t="str">
        <f>E15</f>
        <v xml:space="preserve"> </v>
      </c>
      <c r="G91" s="34"/>
      <c r="H91" s="34"/>
      <c r="I91" s="28" t="s">
        <v>29</v>
      </c>
      <c r="J91" s="32" t="str">
        <f>E21</f>
        <v xml:space="preserve"> </v>
      </c>
      <c r="K91" s="34"/>
      <c r="L91" s="51"/>
      <c r="S91" s="34"/>
      <c r="T91" s="34"/>
      <c r="U91" s="34"/>
      <c r="V91" s="34"/>
      <c r="W91" s="34"/>
      <c r="X91" s="34"/>
      <c r="Y91" s="34"/>
      <c r="Z91" s="34"/>
      <c r="AA91" s="34"/>
      <c r="AB91" s="34"/>
      <c r="AC91" s="34"/>
      <c r="AD91" s="34"/>
      <c r="AE91" s="34"/>
    </row>
    <row r="92" s="2" customFormat="1" ht="15.15" customHeight="1">
      <c r="A92" s="34"/>
      <c r="B92" s="35"/>
      <c r="C92" s="28" t="s">
        <v>27</v>
      </c>
      <c r="D92" s="34"/>
      <c r="E92" s="34"/>
      <c r="F92" s="23" t="str">
        <f>IF(E18="","",E18)</f>
        <v>Vyplň údaj</v>
      </c>
      <c r="G92" s="34"/>
      <c r="H92" s="34"/>
      <c r="I92" s="28" t="s">
        <v>31</v>
      </c>
      <c r="J92" s="32" t="str">
        <f>E24</f>
        <v xml:space="preserve"> </v>
      </c>
      <c r="K92" s="34"/>
      <c r="L92" s="51"/>
      <c r="S92" s="34"/>
      <c r="T92" s="34"/>
      <c r="U92" s="34"/>
      <c r="V92" s="34"/>
      <c r="W92" s="34"/>
      <c r="X92" s="34"/>
      <c r="Y92" s="34"/>
      <c r="Z92" s="34"/>
      <c r="AA92" s="34"/>
      <c r="AB92" s="34"/>
      <c r="AC92" s="34"/>
      <c r="AD92" s="34"/>
      <c r="AE92" s="34"/>
    </row>
    <row r="93" s="2" customFormat="1" ht="10.32" customHeight="1">
      <c r="A93" s="34"/>
      <c r="B93" s="35"/>
      <c r="C93" s="34"/>
      <c r="D93" s="34"/>
      <c r="E93" s="34"/>
      <c r="F93" s="34"/>
      <c r="G93" s="34"/>
      <c r="H93" s="34"/>
      <c r="I93" s="34"/>
      <c r="J93" s="34"/>
      <c r="K93" s="34"/>
      <c r="L93" s="51"/>
      <c r="S93" s="34"/>
      <c r="T93" s="34"/>
      <c r="U93" s="34"/>
      <c r="V93" s="34"/>
      <c r="W93" s="34"/>
      <c r="X93" s="34"/>
      <c r="Y93" s="34"/>
      <c r="Z93" s="34"/>
      <c r="AA93" s="34"/>
      <c r="AB93" s="34"/>
      <c r="AC93" s="34"/>
      <c r="AD93" s="34"/>
      <c r="AE93" s="34"/>
    </row>
    <row r="94" s="2" customFormat="1" ht="29.28" customHeight="1">
      <c r="A94" s="34"/>
      <c r="B94" s="35"/>
      <c r="C94" s="133" t="s">
        <v>115</v>
      </c>
      <c r="D94" s="125"/>
      <c r="E94" s="125"/>
      <c r="F94" s="125"/>
      <c r="G94" s="125"/>
      <c r="H94" s="125"/>
      <c r="I94" s="125"/>
      <c r="J94" s="134" t="s">
        <v>116</v>
      </c>
      <c r="K94" s="125"/>
      <c r="L94" s="51"/>
      <c r="S94" s="34"/>
      <c r="T94" s="34"/>
      <c r="U94" s="34"/>
      <c r="V94" s="34"/>
      <c r="W94" s="34"/>
      <c r="X94" s="34"/>
      <c r="Y94" s="34"/>
      <c r="Z94" s="34"/>
      <c r="AA94" s="34"/>
      <c r="AB94" s="34"/>
      <c r="AC94" s="34"/>
      <c r="AD94" s="34"/>
      <c r="AE94" s="34"/>
    </row>
    <row r="95" s="2" customFormat="1" ht="10.32" customHeight="1">
      <c r="A95" s="34"/>
      <c r="B95" s="35"/>
      <c r="C95" s="34"/>
      <c r="D95" s="34"/>
      <c r="E95" s="34"/>
      <c r="F95" s="34"/>
      <c r="G95" s="34"/>
      <c r="H95" s="34"/>
      <c r="I95" s="34"/>
      <c r="J95" s="34"/>
      <c r="K95" s="34"/>
      <c r="L95" s="51"/>
      <c r="S95" s="34"/>
      <c r="T95" s="34"/>
      <c r="U95" s="34"/>
      <c r="V95" s="34"/>
      <c r="W95" s="34"/>
      <c r="X95" s="34"/>
      <c r="Y95" s="34"/>
      <c r="Z95" s="34"/>
      <c r="AA95" s="34"/>
      <c r="AB95" s="34"/>
      <c r="AC95" s="34"/>
      <c r="AD95" s="34"/>
      <c r="AE95" s="34"/>
    </row>
    <row r="96" s="2" customFormat="1" ht="22.8" customHeight="1">
      <c r="A96" s="34"/>
      <c r="B96" s="35"/>
      <c r="C96" s="135" t="s">
        <v>117</v>
      </c>
      <c r="D96" s="34"/>
      <c r="E96" s="34"/>
      <c r="F96" s="34"/>
      <c r="G96" s="34"/>
      <c r="H96" s="34"/>
      <c r="I96" s="34"/>
      <c r="J96" s="92">
        <f>J128</f>
        <v>0</v>
      </c>
      <c r="K96" s="34"/>
      <c r="L96" s="51"/>
      <c r="S96" s="34"/>
      <c r="T96" s="34"/>
      <c r="U96" s="34"/>
      <c r="V96" s="34"/>
      <c r="W96" s="34"/>
      <c r="X96" s="34"/>
      <c r="Y96" s="34"/>
      <c r="Z96" s="34"/>
      <c r="AA96" s="34"/>
      <c r="AB96" s="34"/>
      <c r="AC96" s="34"/>
      <c r="AD96" s="34"/>
      <c r="AE96" s="34"/>
      <c r="AU96" s="15" t="s">
        <v>118</v>
      </c>
    </row>
    <row r="97" s="9" customFormat="1" ht="24.96" customHeight="1">
      <c r="A97" s="9"/>
      <c r="B97" s="136"/>
      <c r="C97" s="9"/>
      <c r="D97" s="137" t="s">
        <v>839</v>
      </c>
      <c r="E97" s="138"/>
      <c r="F97" s="138"/>
      <c r="G97" s="138"/>
      <c r="H97" s="138"/>
      <c r="I97" s="138"/>
      <c r="J97" s="139">
        <f>J129</f>
        <v>0</v>
      </c>
      <c r="K97" s="9"/>
      <c r="L97" s="136"/>
      <c r="S97" s="9"/>
      <c r="T97" s="9"/>
      <c r="U97" s="9"/>
      <c r="V97" s="9"/>
      <c r="W97" s="9"/>
      <c r="X97" s="9"/>
      <c r="Y97" s="9"/>
      <c r="Z97" s="9"/>
      <c r="AA97" s="9"/>
      <c r="AB97" s="9"/>
      <c r="AC97" s="9"/>
      <c r="AD97" s="9"/>
      <c r="AE97" s="9"/>
    </row>
    <row r="98" s="9" customFormat="1" ht="24.96" customHeight="1">
      <c r="A98" s="9"/>
      <c r="B98" s="136"/>
      <c r="C98" s="9"/>
      <c r="D98" s="137" t="s">
        <v>119</v>
      </c>
      <c r="E98" s="138"/>
      <c r="F98" s="138"/>
      <c r="G98" s="138"/>
      <c r="H98" s="138"/>
      <c r="I98" s="138"/>
      <c r="J98" s="139">
        <f>J138</f>
        <v>0</v>
      </c>
      <c r="K98" s="9"/>
      <c r="L98" s="136"/>
      <c r="S98" s="9"/>
      <c r="T98" s="9"/>
      <c r="U98" s="9"/>
      <c r="V98" s="9"/>
      <c r="W98" s="9"/>
      <c r="X98" s="9"/>
      <c r="Y98" s="9"/>
      <c r="Z98" s="9"/>
      <c r="AA98" s="9"/>
      <c r="AB98" s="9"/>
      <c r="AC98" s="9"/>
      <c r="AD98" s="9"/>
      <c r="AE98" s="9"/>
    </row>
    <row r="99" s="10" customFormat="1" ht="19.92" customHeight="1">
      <c r="A99" s="10"/>
      <c r="B99" s="140"/>
      <c r="C99" s="10"/>
      <c r="D99" s="141" t="s">
        <v>120</v>
      </c>
      <c r="E99" s="142"/>
      <c r="F99" s="142"/>
      <c r="G99" s="142"/>
      <c r="H99" s="142"/>
      <c r="I99" s="142"/>
      <c r="J99" s="143">
        <f>J139</f>
        <v>0</v>
      </c>
      <c r="K99" s="10"/>
      <c r="L99" s="140"/>
      <c r="S99" s="10"/>
      <c r="T99" s="10"/>
      <c r="U99" s="10"/>
      <c r="V99" s="10"/>
      <c r="W99" s="10"/>
      <c r="X99" s="10"/>
      <c r="Y99" s="10"/>
      <c r="Z99" s="10"/>
      <c r="AA99" s="10"/>
      <c r="AB99" s="10"/>
      <c r="AC99" s="10"/>
      <c r="AD99" s="10"/>
      <c r="AE99" s="10"/>
    </row>
    <row r="100" s="10" customFormat="1" ht="14.88" customHeight="1">
      <c r="A100" s="10"/>
      <c r="B100" s="140"/>
      <c r="C100" s="10"/>
      <c r="D100" s="141" t="s">
        <v>121</v>
      </c>
      <c r="E100" s="142"/>
      <c r="F100" s="142"/>
      <c r="G100" s="142"/>
      <c r="H100" s="142"/>
      <c r="I100" s="142"/>
      <c r="J100" s="143">
        <f>J140</f>
        <v>0</v>
      </c>
      <c r="K100" s="10"/>
      <c r="L100" s="140"/>
      <c r="S100" s="10"/>
      <c r="T100" s="10"/>
      <c r="U100" s="10"/>
      <c r="V100" s="10"/>
      <c r="W100" s="10"/>
      <c r="X100" s="10"/>
      <c r="Y100" s="10"/>
      <c r="Z100" s="10"/>
      <c r="AA100" s="10"/>
      <c r="AB100" s="10"/>
      <c r="AC100" s="10"/>
      <c r="AD100" s="10"/>
      <c r="AE100" s="10"/>
    </row>
    <row r="101" s="10" customFormat="1" ht="19.92" customHeight="1">
      <c r="A101" s="10"/>
      <c r="B101" s="140"/>
      <c r="C101" s="10"/>
      <c r="D101" s="141" t="s">
        <v>122</v>
      </c>
      <c r="E101" s="142"/>
      <c r="F101" s="142"/>
      <c r="G101" s="142"/>
      <c r="H101" s="142"/>
      <c r="I101" s="142"/>
      <c r="J101" s="143">
        <f>J147</f>
        <v>0</v>
      </c>
      <c r="K101" s="10"/>
      <c r="L101" s="140"/>
      <c r="S101" s="10"/>
      <c r="T101" s="10"/>
      <c r="U101" s="10"/>
      <c r="V101" s="10"/>
      <c r="W101" s="10"/>
      <c r="X101" s="10"/>
      <c r="Y101" s="10"/>
      <c r="Z101" s="10"/>
      <c r="AA101" s="10"/>
      <c r="AB101" s="10"/>
      <c r="AC101" s="10"/>
      <c r="AD101" s="10"/>
      <c r="AE101" s="10"/>
    </row>
    <row r="102" s="10" customFormat="1" ht="19.92" customHeight="1">
      <c r="A102" s="10"/>
      <c r="B102" s="140"/>
      <c r="C102" s="10"/>
      <c r="D102" s="141" t="s">
        <v>840</v>
      </c>
      <c r="E102" s="142"/>
      <c r="F102" s="142"/>
      <c r="G102" s="142"/>
      <c r="H102" s="142"/>
      <c r="I102" s="142"/>
      <c r="J102" s="143">
        <f>J152</f>
        <v>0</v>
      </c>
      <c r="K102" s="10"/>
      <c r="L102" s="140"/>
      <c r="S102" s="10"/>
      <c r="T102" s="10"/>
      <c r="U102" s="10"/>
      <c r="V102" s="10"/>
      <c r="W102" s="10"/>
      <c r="X102" s="10"/>
      <c r="Y102" s="10"/>
      <c r="Z102" s="10"/>
      <c r="AA102" s="10"/>
      <c r="AB102" s="10"/>
      <c r="AC102" s="10"/>
      <c r="AD102" s="10"/>
      <c r="AE102" s="10"/>
    </row>
    <row r="103" s="9" customFormat="1" ht="24.96" customHeight="1">
      <c r="A103" s="9"/>
      <c r="B103" s="136"/>
      <c r="C103" s="9"/>
      <c r="D103" s="137" t="s">
        <v>129</v>
      </c>
      <c r="E103" s="138"/>
      <c r="F103" s="138"/>
      <c r="G103" s="138"/>
      <c r="H103" s="138"/>
      <c r="I103" s="138"/>
      <c r="J103" s="139">
        <f>J155</f>
        <v>0</v>
      </c>
      <c r="K103" s="9"/>
      <c r="L103" s="136"/>
      <c r="S103" s="9"/>
      <c r="T103" s="9"/>
      <c r="U103" s="9"/>
      <c r="V103" s="9"/>
      <c r="W103" s="9"/>
      <c r="X103" s="9"/>
      <c r="Y103" s="9"/>
      <c r="Z103" s="9"/>
      <c r="AA103" s="9"/>
      <c r="AB103" s="9"/>
      <c r="AC103" s="9"/>
      <c r="AD103" s="9"/>
      <c r="AE103" s="9"/>
    </row>
    <row r="104" s="10" customFormat="1" ht="19.92" customHeight="1">
      <c r="A104" s="10"/>
      <c r="B104" s="140"/>
      <c r="C104" s="10"/>
      <c r="D104" s="141" t="s">
        <v>130</v>
      </c>
      <c r="E104" s="142"/>
      <c r="F104" s="142"/>
      <c r="G104" s="142"/>
      <c r="H104" s="142"/>
      <c r="I104" s="142"/>
      <c r="J104" s="143">
        <f>J156</f>
        <v>0</v>
      </c>
      <c r="K104" s="10"/>
      <c r="L104" s="140"/>
      <c r="S104" s="10"/>
      <c r="T104" s="10"/>
      <c r="U104" s="10"/>
      <c r="V104" s="10"/>
      <c r="W104" s="10"/>
      <c r="X104" s="10"/>
      <c r="Y104" s="10"/>
      <c r="Z104" s="10"/>
      <c r="AA104" s="10"/>
      <c r="AB104" s="10"/>
      <c r="AC104" s="10"/>
      <c r="AD104" s="10"/>
      <c r="AE104" s="10"/>
    </row>
    <row r="105" s="9" customFormat="1" ht="24.96" customHeight="1">
      <c r="A105" s="9"/>
      <c r="B105" s="136"/>
      <c r="C105" s="9"/>
      <c r="D105" s="137" t="s">
        <v>501</v>
      </c>
      <c r="E105" s="138"/>
      <c r="F105" s="138"/>
      <c r="G105" s="138"/>
      <c r="H105" s="138"/>
      <c r="I105" s="138"/>
      <c r="J105" s="139">
        <f>J165</f>
        <v>0</v>
      </c>
      <c r="K105" s="9"/>
      <c r="L105" s="136"/>
      <c r="S105" s="9"/>
      <c r="T105" s="9"/>
      <c r="U105" s="9"/>
      <c r="V105" s="9"/>
      <c r="W105" s="9"/>
      <c r="X105" s="9"/>
      <c r="Y105" s="9"/>
      <c r="Z105" s="9"/>
      <c r="AA105" s="9"/>
      <c r="AB105" s="9"/>
      <c r="AC105" s="9"/>
      <c r="AD105" s="9"/>
      <c r="AE105" s="9"/>
    </row>
    <row r="106" s="10" customFormat="1" ht="19.92" customHeight="1">
      <c r="A106" s="10"/>
      <c r="B106" s="140"/>
      <c r="C106" s="10"/>
      <c r="D106" s="141" t="s">
        <v>127</v>
      </c>
      <c r="E106" s="142"/>
      <c r="F106" s="142"/>
      <c r="G106" s="142"/>
      <c r="H106" s="142"/>
      <c r="I106" s="142"/>
      <c r="J106" s="143">
        <f>J166</f>
        <v>0</v>
      </c>
      <c r="K106" s="10"/>
      <c r="L106" s="140"/>
      <c r="S106" s="10"/>
      <c r="T106" s="10"/>
      <c r="U106" s="10"/>
      <c r="V106" s="10"/>
      <c r="W106" s="10"/>
      <c r="X106" s="10"/>
      <c r="Y106" s="10"/>
      <c r="Z106" s="10"/>
      <c r="AA106" s="10"/>
      <c r="AB106" s="10"/>
      <c r="AC106" s="10"/>
      <c r="AD106" s="10"/>
      <c r="AE106" s="10"/>
    </row>
    <row r="107" s="10" customFormat="1" ht="19.92" customHeight="1">
      <c r="A107" s="10"/>
      <c r="B107" s="140"/>
      <c r="C107" s="10"/>
      <c r="D107" s="141" t="s">
        <v>502</v>
      </c>
      <c r="E107" s="142"/>
      <c r="F107" s="142"/>
      <c r="G107" s="142"/>
      <c r="H107" s="142"/>
      <c r="I107" s="142"/>
      <c r="J107" s="143">
        <f>J235</f>
        <v>0</v>
      </c>
      <c r="K107" s="10"/>
      <c r="L107" s="140"/>
      <c r="S107" s="10"/>
      <c r="T107" s="10"/>
      <c r="U107" s="10"/>
      <c r="V107" s="10"/>
      <c r="W107" s="10"/>
      <c r="X107" s="10"/>
      <c r="Y107" s="10"/>
      <c r="Z107" s="10"/>
      <c r="AA107" s="10"/>
      <c r="AB107" s="10"/>
      <c r="AC107" s="10"/>
      <c r="AD107" s="10"/>
      <c r="AE107" s="10"/>
    </row>
    <row r="108" s="9" customFormat="1" ht="24.96" customHeight="1">
      <c r="A108" s="9"/>
      <c r="B108" s="136"/>
      <c r="C108" s="9"/>
      <c r="D108" s="137" t="s">
        <v>131</v>
      </c>
      <c r="E108" s="138"/>
      <c r="F108" s="138"/>
      <c r="G108" s="138"/>
      <c r="H108" s="138"/>
      <c r="I108" s="138"/>
      <c r="J108" s="139">
        <f>J242</f>
        <v>0</v>
      </c>
      <c r="K108" s="9"/>
      <c r="L108" s="136"/>
      <c r="S108" s="9"/>
      <c r="T108" s="9"/>
      <c r="U108" s="9"/>
      <c r="V108" s="9"/>
      <c r="W108" s="9"/>
      <c r="X108" s="9"/>
      <c r="Y108" s="9"/>
      <c r="Z108" s="9"/>
      <c r="AA108" s="9"/>
      <c r="AB108" s="9"/>
      <c r="AC108" s="9"/>
      <c r="AD108" s="9"/>
      <c r="AE108" s="9"/>
    </row>
    <row r="109" s="2" customFormat="1" ht="21.84" customHeight="1">
      <c r="A109" s="34"/>
      <c r="B109" s="35"/>
      <c r="C109" s="34"/>
      <c r="D109" s="34"/>
      <c r="E109" s="34"/>
      <c r="F109" s="34"/>
      <c r="G109" s="34"/>
      <c r="H109" s="34"/>
      <c r="I109" s="34"/>
      <c r="J109" s="34"/>
      <c r="K109" s="34"/>
      <c r="L109" s="51"/>
      <c r="S109" s="34"/>
      <c r="T109" s="34"/>
      <c r="U109" s="34"/>
      <c r="V109" s="34"/>
      <c r="W109" s="34"/>
      <c r="X109" s="34"/>
      <c r="Y109" s="34"/>
      <c r="Z109" s="34"/>
      <c r="AA109" s="34"/>
      <c r="AB109" s="34"/>
      <c r="AC109" s="34"/>
      <c r="AD109" s="34"/>
      <c r="AE109" s="34"/>
    </row>
    <row r="110" s="2" customFormat="1" ht="6.96"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4" s="2" customFormat="1" ht="6.96" customHeight="1">
      <c r="A114" s="34"/>
      <c r="B114" s="58"/>
      <c r="C114" s="59"/>
      <c r="D114" s="59"/>
      <c r="E114" s="59"/>
      <c r="F114" s="59"/>
      <c r="G114" s="59"/>
      <c r="H114" s="59"/>
      <c r="I114" s="59"/>
      <c r="J114" s="59"/>
      <c r="K114" s="59"/>
      <c r="L114" s="51"/>
      <c r="S114" s="34"/>
      <c r="T114" s="34"/>
      <c r="U114" s="34"/>
      <c r="V114" s="34"/>
      <c r="W114" s="34"/>
      <c r="X114" s="34"/>
      <c r="Y114" s="34"/>
      <c r="Z114" s="34"/>
      <c r="AA114" s="34"/>
      <c r="AB114" s="34"/>
      <c r="AC114" s="34"/>
      <c r="AD114" s="34"/>
      <c r="AE114" s="34"/>
    </row>
    <row r="115" s="2" customFormat="1" ht="24.96" customHeight="1">
      <c r="A115" s="34"/>
      <c r="B115" s="35"/>
      <c r="C115" s="19" t="s">
        <v>132</v>
      </c>
      <c r="D115" s="34"/>
      <c r="E115" s="34"/>
      <c r="F115" s="34"/>
      <c r="G115" s="34"/>
      <c r="H115" s="34"/>
      <c r="I115" s="34"/>
      <c r="J115" s="34"/>
      <c r="K115" s="34"/>
      <c r="L115" s="51"/>
      <c r="S115" s="34"/>
      <c r="T115" s="34"/>
      <c r="U115" s="34"/>
      <c r="V115" s="34"/>
      <c r="W115" s="34"/>
      <c r="X115" s="34"/>
      <c r="Y115" s="34"/>
      <c r="Z115" s="34"/>
      <c r="AA115" s="34"/>
      <c r="AB115" s="34"/>
      <c r="AC115" s="34"/>
      <c r="AD115" s="34"/>
      <c r="AE115" s="34"/>
    </row>
    <row r="116" s="2" customFormat="1" ht="6.96" customHeight="1">
      <c r="A116" s="34"/>
      <c r="B116" s="35"/>
      <c r="C116" s="34"/>
      <c r="D116" s="34"/>
      <c r="E116" s="34"/>
      <c r="F116" s="34"/>
      <c r="G116" s="34"/>
      <c r="H116" s="34"/>
      <c r="I116" s="34"/>
      <c r="J116" s="34"/>
      <c r="K116" s="34"/>
      <c r="L116" s="51"/>
      <c r="S116" s="34"/>
      <c r="T116" s="34"/>
      <c r="U116" s="34"/>
      <c r="V116" s="34"/>
      <c r="W116" s="34"/>
      <c r="X116" s="34"/>
      <c r="Y116" s="34"/>
      <c r="Z116" s="34"/>
      <c r="AA116" s="34"/>
      <c r="AB116" s="34"/>
      <c r="AC116" s="34"/>
      <c r="AD116" s="34"/>
      <c r="AE116" s="34"/>
    </row>
    <row r="117" s="2" customFormat="1" ht="12" customHeight="1">
      <c r="A117" s="34"/>
      <c r="B117" s="35"/>
      <c r="C117" s="28" t="s">
        <v>16</v>
      </c>
      <c r="D117" s="34"/>
      <c r="E117" s="34"/>
      <c r="F117" s="34"/>
      <c r="G117" s="34"/>
      <c r="H117" s="34"/>
      <c r="I117" s="34"/>
      <c r="J117" s="34"/>
      <c r="K117" s="34"/>
      <c r="L117" s="51"/>
      <c r="S117" s="34"/>
      <c r="T117" s="34"/>
      <c r="U117" s="34"/>
      <c r="V117" s="34"/>
      <c r="W117" s="34"/>
      <c r="X117" s="34"/>
      <c r="Y117" s="34"/>
      <c r="Z117" s="34"/>
      <c r="AA117" s="34"/>
      <c r="AB117" s="34"/>
      <c r="AC117" s="34"/>
      <c r="AD117" s="34"/>
      <c r="AE117" s="34"/>
    </row>
    <row r="118" s="2" customFormat="1" ht="16.5" customHeight="1">
      <c r="A118" s="34"/>
      <c r="B118" s="35"/>
      <c r="C118" s="34"/>
      <c r="D118" s="34"/>
      <c r="E118" s="117" t="str">
        <f>E7</f>
        <v>Čepro Šlapanov</v>
      </c>
      <c r="F118" s="28"/>
      <c r="G118" s="28"/>
      <c r="H118" s="28"/>
      <c r="I118" s="34"/>
      <c r="J118" s="34"/>
      <c r="K118" s="34"/>
      <c r="L118" s="51"/>
      <c r="S118" s="34"/>
      <c r="T118" s="34"/>
      <c r="U118" s="34"/>
      <c r="V118" s="34"/>
      <c r="W118" s="34"/>
      <c r="X118" s="34"/>
      <c r="Y118" s="34"/>
      <c r="Z118" s="34"/>
      <c r="AA118" s="34"/>
      <c r="AB118" s="34"/>
      <c r="AC118" s="34"/>
      <c r="AD118" s="34"/>
      <c r="AE118" s="34"/>
    </row>
    <row r="119" s="2" customFormat="1" ht="12" customHeight="1">
      <c r="A119" s="34"/>
      <c r="B119" s="35"/>
      <c r="C119" s="28" t="s">
        <v>112</v>
      </c>
      <c r="D119" s="34"/>
      <c r="E119" s="34"/>
      <c r="F119" s="34"/>
      <c r="G119" s="34"/>
      <c r="H119" s="34"/>
      <c r="I119" s="34"/>
      <c r="J119" s="34"/>
      <c r="K119" s="34"/>
      <c r="L119" s="51"/>
      <c r="S119" s="34"/>
      <c r="T119" s="34"/>
      <c r="U119" s="34"/>
      <c r="V119" s="34"/>
      <c r="W119" s="34"/>
      <c r="X119" s="34"/>
      <c r="Y119" s="34"/>
      <c r="Z119" s="34"/>
      <c r="AA119" s="34"/>
      <c r="AB119" s="34"/>
      <c r="AC119" s="34"/>
      <c r="AD119" s="34"/>
      <c r="AE119" s="34"/>
    </row>
    <row r="120" s="2" customFormat="1" ht="16.5" customHeight="1">
      <c r="A120" s="34"/>
      <c r="B120" s="35"/>
      <c r="C120" s="34"/>
      <c r="D120" s="34"/>
      <c r="E120" s="63" t="str">
        <f>E9</f>
        <v>PS 50 - Vlastní spotřeba</v>
      </c>
      <c r="F120" s="34"/>
      <c r="G120" s="34"/>
      <c r="H120" s="34"/>
      <c r="I120" s="34"/>
      <c r="J120" s="34"/>
      <c r="K120" s="34"/>
      <c r="L120" s="51"/>
      <c r="S120" s="34"/>
      <c r="T120" s="34"/>
      <c r="U120" s="34"/>
      <c r="V120" s="34"/>
      <c r="W120" s="34"/>
      <c r="X120" s="34"/>
      <c r="Y120" s="34"/>
      <c r="Z120" s="34"/>
      <c r="AA120" s="34"/>
      <c r="AB120" s="34"/>
      <c r="AC120" s="34"/>
      <c r="AD120" s="34"/>
      <c r="AE120" s="34"/>
    </row>
    <row r="121" s="2" customFormat="1" ht="6.96" customHeight="1">
      <c r="A121" s="34"/>
      <c r="B121" s="35"/>
      <c r="C121" s="34"/>
      <c r="D121" s="34"/>
      <c r="E121" s="34"/>
      <c r="F121" s="34"/>
      <c r="G121" s="34"/>
      <c r="H121" s="34"/>
      <c r="I121" s="34"/>
      <c r="J121" s="34"/>
      <c r="K121" s="34"/>
      <c r="L121" s="51"/>
      <c r="S121" s="34"/>
      <c r="T121" s="34"/>
      <c r="U121" s="34"/>
      <c r="V121" s="34"/>
      <c r="W121" s="34"/>
      <c r="X121" s="34"/>
      <c r="Y121" s="34"/>
      <c r="Z121" s="34"/>
      <c r="AA121" s="34"/>
      <c r="AB121" s="34"/>
      <c r="AC121" s="34"/>
      <c r="AD121" s="34"/>
      <c r="AE121" s="34"/>
    </row>
    <row r="122" s="2" customFormat="1" ht="12" customHeight="1">
      <c r="A122" s="34"/>
      <c r="B122" s="35"/>
      <c r="C122" s="28" t="s">
        <v>20</v>
      </c>
      <c r="D122" s="34"/>
      <c r="E122" s="34"/>
      <c r="F122" s="23" t="str">
        <f>F12</f>
        <v xml:space="preserve"> </v>
      </c>
      <c r="G122" s="34"/>
      <c r="H122" s="34"/>
      <c r="I122" s="28" t="s">
        <v>22</v>
      </c>
      <c r="J122" s="65" t="str">
        <f>IF(J12="","",J12)</f>
        <v>18. 3. 2024</v>
      </c>
      <c r="K122" s="34"/>
      <c r="L122" s="51"/>
      <c r="S122" s="34"/>
      <c r="T122" s="34"/>
      <c r="U122" s="34"/>
      <c r="V122" s="34"/>
      <c r="W122" s="34"/>
      <c r="X122" s="34"/>
      <c r="Y122" s="34"/>
      <c r="Z122" s="34"/>
      <c r="AA122" s="34"/>
      <c r="AB122" s="34"/>
      <c r="AC122" s="34"/>
      <c r="AD122" s="34"/>
      <c r="AE122" s="34"/>
    </row>
    <row r="123" s="2" customFormat="1" ht="6.96" customHeight="1">
      <c r="A123" s="34"/>
      <c r="B123" s="35"/>
      <c r="C123" s="34"/>
      <c r="D123" s="34"/>
      <c r="E123" s="34"/>
      <c r="F123" s="34"/>
      <c r="G123" s="34"/>
      <c r="H123" s="34"/>
      <c r="I123" s="34"/>
      <c r="J123" s="34"/>
      <c r="K123" s="34"/>
      <c r="L123" s="51"/>
      <c r="S123" s="34"/>
      <c r="T123" s="34"/>
      <c r="U123" s="34"/>
      <c r="V123" s="34"/>
      <c r="W123" s="34"/>
      <c r="X123" s="34"/>
      <c r="Y123" s="34"/>
      <c r="Z123" s="34"/>
      <c r="AA123" s="34"/>
      <c r="AB123" s="34"/>
      <c r="AC123" s="34"/>
      <c r="AD123" s="34"/>
      <c r="AE123" s="34"/>
    </row>
    <row r="124" s="2" customFormat="1" ht="15.15" customHeight="1">
      <c r="A124" s="34"/>
      <c r="B124" s="35"/>
      <c r="C124" s="28" t="s">
        <v>24</v>
      </c>
      <c r="D124" s="34"/>
      <c r="E124" s="34"/>
      <c r="F124" s="23" t="str">
        <f>E15</f>
        <v xml:space="preserve"> </v>
      </c>
      <c r="G124" s="34"/>
      <c r="H124" s="34"/>
      <c r="I124" s="28" t="s">
        <v>29</v>
      </c>
      <c r="J124" s="32" t="str">
        <f>E21</f>
        <v xml:space="preserve"> </v>
      </c>
      <c r="K124" s="34"/>
      <c r="L124" s="51"/>
      <c r="S124" s="34"/>
      <c r="T124" s="34"/>
      <c r="U124" s="34"/>
      <c r="V124" s="34"/>
      <c r="W124" s="34"/>
      <c r="X124" s="34"/>
      <c r="Y124" s="34"/>
      <c r="Z124" s="34"/>
      <c r="AA124" s="34"/>
      <c r="AB124" s="34"/>
      <c r="AC124" s="34"/>
      <c r="AD124" s="34"/>
      <c r="AE124" s="34"/>
    </row>
    <row r="125" s="2" customFormat="1" ht="15.15" customHeight="1">
      <c r="A125" s="34"/>
      <c r="B125" s="35"/>
      <c r="C125" s="28" t="s">
        <v>27</v>
      </c>
      <c r="D125" s="34"/>
      <c r="E125" s="34"/>
      <c r="F125" s="23" t="str">
        <f>IF(E18="","",E18)</f>
        <v>Vyplň údaj</v>
      </c>
      <c r="G125" s="34"/>
      <c r="H125" s="34"/>
      <c r="I125" s="28" t="s">
        <v>31</v>
      </c>
      <c r="J125" s="32" t="str">
        <f>E24</f>
        <v xml:space="preserve"> </v>
      </c>
      <c r="K125" s="34"/>
      <c r="L125" s="51"/>
      <c r="S125" s="34"/>
      <c r="T125" s="34"/>
      <c r="U125" s="34"/>
      <c r="V125" s="34"/>
      <c r="W125" s="34"/>
      <c r="X125" s="34"/>
      <c r="Y125" s="34"/>
      <c r="Z125" s="34"/>
      <c r="AA125" s="34"/>
      <c r="AB125" s="34"/>
      <c r="AC125" s="34"/>
      <c r="AD125" s="34"/>
      <c r="AE125" s="34"/>
    </row>
    <row r="126" s="2" customFormat="1" ht="10.32" customHeight="1">
      <c r="A126" s="34"/>
      <c r="B126" s="35"/>
      <c r="C126" s="34"/>
      <c r="D126" s="34"/>
      <c r="E126" s="34"/>
      <c r="F126" s="34"/>
      <c r="G126" s="34"/>
      <c r="H126" s="34"/>
      <c r="I126" s="34"/>
      <c r="J126" s="34"/>
      <c r="K126" s="34"/>
      <c r="L126" s="51"/>
      <c r="S126" s="34"/>
      <c r="T126" s="34"/>
      <c r="U126" s="34"/>
      <c r="V126" s="34"/>
      <c r="W126" s="34"/>
      <c r="X126" s="34"/>
      <c r="Y126" s="34"/>
      <c r="Z126" s="34"/>
      <c r="AA126" s="34"/>
      <c r="AB126" s="34"/>
      <c r="AC126" s="34"/>
      <c r="AD126" s="34"/>
      <c r="AE126" s="34"/>
    </row>
    <row r="127" s="11" customFormat="1" ht="29.28" customHeight="1">
      <c r="A127" s="144"/>
      <c r="B127" s="145"/>
      <c r="C127" s="146" t="s">
        <v>133</v>
      </c>
      <c r="D127" s="147" t="s">
        <v>58</v>
      </c>
      <c r="E127" s="147" t="s">
        <v>54</v>
      </c>
      <c r="F127" s="147" t="s">
        <v>55</v>
      </c>
      <c r="G127" s="147" t="s">
        <v>134</v>
      </c>
      <c r="H127" s="147" t="s">
        <v>135</v>
      </c>
      <c r="I127" s="147" t="s">
        <v>136</v>
      </c>
      <c r="J127" s="148" t="s">
        <v>116</v>
      </c>
      <c r="K127" s="149" t="s">
        <v>137</v>
      </c>
      <c r="L127" s="150"/>
      <c r="M127" s="82" t="s">
        <v>1</v>
      </c>
      <c r="N127" s="83" t="s">
        <v>37</v>
      </c>
      <c r="O127" s="83" t="s">
        <v>138</v>
      </c>
      <c r="P127" s="83" t="s">
        <v>139</v>
      </c>
      <c r="Q127" s="83" t="s">
        <v>140</v>
      </c>
      <c r="R127" s="83" t="s">
        <v>141</v>
      </c>
      <c r="S127" s="83" t="s">
        <v>142</v>
      </c>
      <c r="T127" s="84" t="s">
        <v>143</v>
      </c>
      <c r="U127" s="144"/>
      <c r="V127" s="144"/>
      <c r="W127" s="144"/>
      <c r="X127" s="144"/>
      <c r="Y127" s="144"/>
      <c r="Z127" s="144"/>
      <c r="AA127" s="144"/>
      <c r="AB127" s="144"/>
      <c r="AC127" s="144"/>
      <c r="AD127" s="144"/>
      <c r="AE127" s="144"/>
    </row>
    <row r="128" s="2" customFormat="1" ht="22.8" customHeight="1">
      <c r="A128" s="34"/>
      <c r="B128" s="35"/>
      <c r="C128" s="89" t="s">
        <v>144</v>
      </c>
      <c r="D128" s="34"/>
      <c r="E128" s="34"/>
      <c r="F128" s="34"/>
      <c r="G128" s="34"/>
      <c r="H128" s="34"/>
      <c r="I128" s="34"/>
      <c r="J128" s="151">
        <f>BK128</f>
        <v>0</v>
      </c>
      <c r="K128" s="34"/>
      <c r="L128" s="35"/>
      <c r="M128" s="85"/>
      <c r="N128" s="69"/>
      <c r="O128" s="86"/>
      <c r="P128" s="152">
        <f>P129+P138+P155+P165+P242</f>
        <v>0</v>
      </c>
      <c r="Q128" s="86"/>
      <c r="R128" s="152">
        <f>R129+R138+R155+R165+R242</f>
        <v>0.0081099999999999992</v>
      </c>
      <c r="S128" s="86"/>
      <c r="T128" s="153">
        <f>T129+T138+T155+T165+T242</f>
        <v>2.9680000000000004</v>
      </c>
      <c r="U128" s="34"/>
      <c r="V128" s="34"/>
      <c r="W128" s="34"/>
      <c r="X128" s="34"/>
      <c r="Y128" s="34"/>
      <c r="Z128" s="34"/>
      <c r="AA128" s="34"/>
      <c r="AB128" s="34"/>
      <c r="AC128" s="34"/>
      <c r="AD128" s="34"/>
      <c r="AE128" s="34"/>
      <c r="AT128" s="15" t="s">
        <v>72</v>
      </c>
      <c r="AU128" s="15" t="s">
        <v>118</v>
      </c>
      <c r="BK128" s="154">
        <f>BK129+BK138+BK155+BK165+BK242</f>
        <v>0</v>
      </c>
    </row>
    <row r="129" s="12" customFormat="1" ht="25.92" customHeight="1">
      <c r="A129" s="12"/>
      <c r="B129" s="155"/>
      <c r="C129" s="12"/>
      <c r="D129" s="156" t="s">
        <v>72</v>
      </c>
      <c r="E129" s="157" t="s">
        <v>841</v>
      </c>
      <c r="F129" s="157" t="s">
        <v>842</v>
      </c>
      <c r="G129" s="12"/>
      <c r="H129" s="12"/>
      <c r="I129" s="158"/>
      <c r="J129" s="159">
        <f>BK129</f>
        <v>0</v>
      </c>
      <c r="K129" s="12"/>
      <c r="L129" s="155"/>
      <c r="M129" s="160"/>
      <c r="N129" s="161"/>
      <c r="O129" s="161"/>
      <c r="P129" s="162">
        <f>SUM(P130:P137)</f>
        <v>0</v>
      </c>
      <c r="Q129" s="161"/>
      <c r="R129" s="162">
        <f>SUM(R130:R137)</f>
        <v>0</v>
      </c>
      <c r="S129" s="161"/>
      <c r="T129" s="163">
        <f>SUM(T130:T137)</f>
        <v>0</v>
      </c>
      <c r="U129" s="12"/>
      <c r="V129" s="12"/>
      <c r="W129" s="12"/>
      <c r="X129" s="12"/>
      <c r="Y129" s="12"/>
      <c r="Z129" s="12"/>
      <c r="AA129" s="12"/>
      <c r="AB129" s="12"/>
      <c r="AC129" s="12"/>
      <c r="AD129" s="12"/>
      <c r="AE129" s="12"/>
      <c r="AR129" s="156" t="s">
        <v>81</v>
      </c>
      <c r="AT129" s="164" t="s">
        <v>72</v>
      </c>
      <c r="AU129" s="164" t="s">
        <v>73</v>
      </c>
      <c r="AY129" s="156" t="s">
        <v>146</v>
      </c>
      <c r="BK129" s="165">
        <f>SUM(BK130:BK137)</f>
        <v>0</v>
      </c>
    </row>
    <row r="130" s="2" customFormat="1" ht="16.5" customHeight="1">
      <c r="A130" s="34"/>
      <c r="B130" s="168"/>
      <c r="C130" s="169" t="s">
        <v>304</v>
      </c>
      <c r="D130" s="169" t="s">
        <v>151</v>
      </c>
      <c r="E130" s="170" t="s">
        <v>843</v>
      </c>
      <c r="F130" s="171" t="s">
        <v>844</v>
      </c>
      <c r="G130" s="172" t="s">
        <v>199</v>
      </c>
      <c r="H130" s="173">
        <v>9</v>
      </c>
      <c r="I130" s="174"/>
      <c r="J130" s="175">
        <f>ROUND(I130*H130,2)</f>
        <v>0</v>
      </c>
      <c r="K130" s="176"/>
      <c r="L130" s="177"/>
      <c r="M130" s="178" t="s">
        <v>1</v>
      </c>
      <c r="N130" s="179" t="s">
        <v>38</v>
      </c>
      <c r="O130" s="73"/>
      <c r="P130" s="180">
        <f>O130*H130</f>
        <v>0</v>
      </c>
      <c r="Q130" s="180">
        <v>0</v>
      </c>
      <c r="R130" s="180">
        <f>Q130*H130</f>
        <v>0</v>
      </c>
      <c r="S130" s="180">
        <v>0</v>
      </c>
      <c r="T130" s="181">
        <f>S130*H130</f>
        <v>0</v>
      </c>
      <c r="U130" s="34"/>
      <c r="V130" s="34"/>
      <c r="W130" s="34"/>
      <c r="X130" s="34"/>
      <c r="Y130" s="34"/>
      <c r="Z130" s="34"/>
      <c r="AA130" s="34"/>
      <c r="AB130" s="34"/>
      <c r="AC130" s="34"/>
      <c r="AD130" s="34"/>
      <c r="AE130" s="34"/>
      <c r="AR130" s="182" t="s">
        <v>155</v>
      </c>
      <c r="AT130" s="182" t="s">
        <v>151</v>
      </c>
      <c r="AU130" s="182" t="s">
        <v>81</v>
      </c>
      <c r="AY130" s="15" t="s">
        <v>146</v>
      </c>
      <c r="BE130" s="183">
        <f>IF(N130="základní",J130,0)</f>
        <v>0</v>
      </c>
      <c r="BF130" s="183">
        <f>IF(N130="snížená",J130,0)</f>
        <v>0</v>
      </c>
      <c r="BG130" s="183">
        <f>IF(N130="zákl. přenesená",J130,0)</f>
        <v>0</v>
      </c>
      <c r="BH130" s="183">
        <f>IF(N130="sníž. přenesená",J130,0)</f>
        <v>0</v>
      </c>
      <c r="BI130" s="183">
        <f>IF(N130="nulová",J130,0)</f>
        <v>0</v>
      </c>
      <c r="BJ130" s="15" t="s">
        <v>81</v>
      </c>
      <c r="BK130" s="183">
        <f>ROUND(I130*H130,2)</f>
        <v>0</v>
      </c>
      <c r="BL130" s="15" t="s">
        <v>157</v>
      </c>
      <c r="BM130" s="182" t="s">
        <v>845</v>
      </c>
    </row>
    <row r="131" s="2" customFormat="1">
      <c r="A131" s="34"/>
      <c r="B131" s="35"/>
      <c r="C131" s="34"/>
      <c r="D131" s="184" t="s">
        <v>159</v>
      </c>
      <c r="E131" s="34"/>
      <c r="F131" s="185" t="s">
        <v>846</v>
      </c>
      <c r="G131" s="34"/>
      <c r="H131" s="34"/>
      <c r="I131" s="186"/>
      <c r="J131" s="34"/>
      <c r="K131" s="34"/>
      <c r="L131" s="35"/>
      <c r="M131" s="187"/>
      <c r="N131" s="188"/>
      <c r="O131" s="73"/>
      <c r="P131" s="73"/>
      <c r="Q131" s="73"/>
      <c r="R131" s="73"/>
      <c r="S131" s="73"/>
      <c r="T131" s="74"/>
      <c r="U131" s="34"/>
      <c r="V131" s="34"/>
      <c r="W131" s="34"/>
      <c r="X131" s="34"/>
      <c r="Y131" s="34"/>
      <c r="Z131" s="34"/>
      <c r="AA131" s="34"/>
      <c r="AB131" s="34"/>
      <c r="AC131" s="34"/>
      <c r="AD131" s="34"/>
      <c r="AE131" s="34"/>
      <c r="AT131" s="15" t="s">
        <v>159</v>
      </c>
      <c r="AU131" s="15" t="s">
        <v>81</v>
      </c>
    </row>
    <row r="132" s="2" customFormat="1" ht="16.5" customHeight="1">
      <c r="A132" s="34"/>
      <c r="B132" s="168"/>
      <c r="C132" s="169" t="s">
        <v>316</v>
      </c>
      <c r="D132" s="169" t="s">
        <v>151</v>
      </c>
      <c r="E132" s="170" t="s">
        <v>847</v>
      </c>
      <c r="F132" s="171" t="s">
        <v>848</v>
      </c>
      <c r="G132" s="172" t="s">
        <v>849</v>
      </c>
      <c r="H132" s="173">
        <v>23</v>
      </c>
      <c r="I132" s="174"/>
      <c r="J132" s="175">
        <f>ROUND(I132*H132,2)</f>
        <v>0</v>
      </c>
      <c r="K132" s="176"/>
      <c r="L132" s="177"/>
      <c r="M132" s="178" t="s">
        <v>1</v>
      </c>
      <c r="N132" s="179" t="s">
        <v>38</v>
      </c>
      <c r="O132" s="73"/>
      <c r="P132" s="180">
        <f>O132*H132</f>
        <v>0</v>
      </c>
      <c r="Q132" s="180">
        <v>0</v>
      </c>
      <c r="R132" s="180">
        <f>Q132*H132</f>
        <v>0</v>
      </c>
      <c r="S132" s="180">
        <v>0</v>
      </c>
      <c r="T132" s="181">
        <f>S132*H132</f>
        <v>0</v>
      </c>
      <c r="U132" s="34"/>
      <c r="V132" s="34"/>
      <c r="W132" s="34"/>
      <c r="X132" s="34"/>
      <c r="Y132" s="34"/>
      <c r="Z132" s="34"/>
      <c r="AA132" s="34"/>
      <c r="AB132" s="34"/>
      <c r="AC132" s="34"/>
      <c r="AD132" s="34"/>
      <c r="AE132" s="34"/>
      <c r="AR132" s="182" t="s">
        <v>155</v>
      </c>
      <c r="AT132" s="182" t="s">
        <v>151</v>
      </c>
      <c r="AU132" s="182" t="s">
        <v>81</v>
      </c>
      <c r="AY132" s="15" t="s">
        <v>146</v>
      </c>
      <c r="BE132" s="183">
        <f>IF(N132="základní",J132,0)</f>
        <v>0</v>
      </c>
      <c r="BF132" s="183">
        <f>IF(N132="snížená",J132,0)</f>
        <v>0</v>
      </c>
      <c r="BG132" s="183">
        <f>IF(N132="zákl. přenesená",J132,0)</f>
        <v>0</v>
      </c>
      <c r="BH132" s="183">
        <f>IF(N132="sníž. přenesená",J132,0)</f>
        <v>0</v>
      </c>
      <c r="BI132" s="183">
        <f>IF(N132="nulová",J132,0)</f>
        <v>0</v>
      </c>
      <c r="BJ132" s="15" t="s">
        <v>81</v>
      </c>
      <c r="BK132" s="183">
        <f>ROUND(I132*H132,2)</f>
        <v>0</v>
      </c>
      <c r="BL132" s="15" t="s">
        <v>157</v>
      </c>
      <c r="BM132" s="182" t="s">
        <v>850</v>
      </c>
    </row>
    <row r="133" s="2" customFormat="1">
      <c r="A133" s="34"/>
      <c r="B133" s="35"/>
      <c r="C133" s="34"/>
      <c r="D133" s="184" t="s">
        <v>159</v>
      </c>
      <c r="E133" s="34"/>
      <c r="F133" s="185" t="s">
        <v>851</v>
      </c>
      <c r="G133" s="34"/>
      <c r="H133" s="34"/>
      <c r="I133" s="186"/>
      <c r="J133" s="34"/>
      <c r="K133" s="34"/>
      <c r="L133" s="35"/>
      <c r="M133" s="187"/>
      <c r="N133" s="188"/>
      <c r="O133" s="73"/>
      <c r="P133" s="73"/>
      <c r="Q133" s="73"/>
      <c r="R133" s="73"/>
      <c r="S133" s="73"/>
      <c r="T133" s="74"/>
      <c r="U133" s="34"/>
      <c r="V133" s="34"/>
      <c r="W133" s="34"/>
      <c r="X133" s="34"/>
      <c r="Y133" s="34"/>
      <c r="Z133" s="34"/>
      <c r="AA133" s="34"/>
      <c r="AB133" s="34"/>
      <c r="AC133" s="34"/>
      <c r="AD133" s="34"/>
      <c r="AE133" s="34"/>
      <c r="AT133" s="15" t="s">
        <v>159</v>
      </c>
      <c r="AU133" s="15" t="s">
        <v>81</v>
      </c>
    </row>
    <row r="134" s="2" customFormat="1" ht="16.5" customHeight="1">
      <c r="A134" s="34"/>
      <c r="B134" s="168"/>
      <c r="C134" s="169" t="s">
        <v>460</v>
      </c>
      <c r="D134" s="169" t="s">
        <v>151</v>
      </c>
      <c r="E134" s="170" t="s">
        <v>852</v>
      </c>
      <c r="F134" s="171" t="s">
        <v>853</v>
      </c>
      <c r="G134" s="172" t="s">
        <v>1</v>
      </c>
      <c r="H134" s="173">
        <v>25</v>
      </c>
      <c r="I134" s="174"/>
      <c r="J134" s="175">
        <f>ROUND(I134*H134,2)</f>
        <v>0</v>
      </c>
      <c r="K134" s="176"/>
      <c r="L134" s="177"/>
      <c r="M134" s="178" t="s">
        <v>1</v>
      </c>
      <c r="N134" s="179" t="s">
        <v>38</v>
      </c>
      <c r="O134" s="73"/>
      <c r="P134" s="180">
        <f>O134*H134</f>
        <v>0</v>
      </c>
      <c r="Q134" s="180">
        <v>0</v>
      </c>
      <c r="R134" s="180">
        <f>Q134*H134</f>
        <v>0</v>
      </c>
      <c r="S134" s="180">
        <v>0</v>
      </c>
      <c r="T134" s="181">
        <f>S134*H134</f>
        <v>0</v>
      </c>
      <c r="U134" s="34"/>
      <c r="V134" s="34"/>
      <c r="W134" s="34"/>
      <c r="X134" s="34"/>
      <c r="Y134" s="34"/>
      <c r="Z134" s="34"/>
      <c r="AA134" s="34"/>
      <c r="AB134" s="34"/>
      <c r="AC134" s="34"/>
      <c r="AD134" s="34"/>
      <c r="AE134" s="34"/>
      <c r="AR134" s="182" t="s">
        <v>155</v>
      </c>
      <c r="AT134" s="182" t="s">
        <v>151</v>
      </c>
      <c r="AU134" s="182" t="s">
        <v>81</v>
      </c>
      <c r="AY134" s="15" t="s">
        <v>146</v>
      </c>
      <c r="BE134" s="183">
        <f>IF(N134="základní",J134,0)</f>
        <v>0</v>
      </c>
      <c r="BF134" s="183">
        <f>IF(N134="snížená",J134,0)</f>
        <v>0</v>
      </c>
      <c r="BG134" s="183">
        <f>IF(N134="zákl. přenesená",J134,0)</f>
        <v>0</v>
      </c>
      <c r="BH134" s="183">
        <f>IF(N134="sníž. přenesená",J134,0)</f>
        <v>0</v>
      </c>
      <c r="BI134" s="183">
        <f>IF(N134="nulová",J134,0)</f>
        <v>0</v>
      </c>
      <c r="BJ134" s="15" t="s">
        <v>81</v>
      </c>
      <c r="BK134" s="183">
        <f>ROUND(I134*H134,2)</f>
        <v>0</v>
      </c>
      <c r="BL134" s="15" t="s">
        <v>157</v>
      </c>
      <c r="BM134" s="182" t="s">
        <v>854</v>
      </c>
    </row>
    <row r="135" s="2" customFormat="1">
      <c r="A135" s="34"/>
      <c r="B135" s="35"/>
      <c r="C135" s="34"/>
      <c r="D135" s="184" t="s">
        <v>159</v>
      </c>
      <c r="E135" s="34"/>
      <c r="F135" s="185" t="s">
        <v>853</v>
      </c>
      <c r="G135" s="34"/>
      <c r="H135" s="34"/>
      <c r="I135" s="186"/>
      <c r="J135" s="34"/>
      <c r="K135" s="34"/>
      <c r="L135" s="35"/>
      <c r="M135" s="187"/>
      <c r="N135" s="188"/>
      <c r="O135" s="73"/>
      <c r="P135" s="73"/>
      <c r="Q135" s="73"/>
      <c r="R135" s="73"/>
      <c r="S135" s="73"/>
      <c r="T135" s="74"/>
      <c r="U135" s="34"/>
      <c r="V135" s="34"/>
      <c r="W135" s="34"/>
      <c r="X135" s="34"/>
      <c r="Y135" s="34"/>
      <c r="Z135" s="34"/>
      <c r="AA135" s="34"/>
      <c r="AB135" s="34"/>
      <c r="AC135" s="34"/>
      <c r="AD135" s="34"/>
      <c r="AE135" s="34"/>
      <c r="AT135" s="15" t="s">
        <v>159</v>
      </c>
      <c r="AU135" s="15" t="s">
        <v>81</v>
      </c>
    </row>
    <row r="136" s="2" customFormat="1" ht="16.5" customHeight="1">
      <c r="A136" s="34"/>
      <c r="B136" s="168"/>
      <c r="C136" s="169" t="s">
        <v>465</v>
      </c>
      <c r="D136" s="169" t="s">
        <v>151</v>
      </c>
      <c r="E136" s="170" t="s">
        <v>855</v>
      </c>
      <c r="F136" s="171" t="s">
        <v>856</v>
      </c>
      <c r="G136" s="172" t="s">
        <v>1</v>
      </c>
      <c r="H136" s="173">
        <v>13</v>
      </c>
      <c r="I136" s="174"/>
      <c r="J136" s="175">
        <f>ROUND(I136*H136,2)</f>
        <v>0</v>
      </c>
      <c r="K136" s="176"/>
      <c r="L136" s="177"/>
      <c r="M136" s="178" t="s">
        <v>1</v>
      </c>
      <c r="N136" s="179" t="s">
        <v>38</v>
      </c>
      <c r="O136" s="73"/>
      <c r="P136" s="180">
        <f>O136*H136</f>
        <v>0</v>
      </c>
      <c r="Q136" s="180">
        <v>0</v>
      </c>
      <c r="R136" s="180">
        <f>Q136*H136</f>
        <v>0</v>
      </c>
      <c r="S136" s="180">
        <v>0</v>
      </c>
      <c r="T136" s="181">
        <f>S136*H136</f>
        <v>0</v>
      </c>
      <c r="U136" s="34"/>
      <c r="V136" s="34"/>
      <c r="W136" s="34"/>
      <c r="X136" s="34"/>
      <c r="Y136" s="34"/>
      <c r="Z136" s="34"/>
      <c r="AA136" s="34"/>
      <c r="AB136" s="34"/>
      <c r="AC136" s="34"/>
      <c r="AD136" s="34"/>
      <c r="AE136" s="34"/>
      <c r="AR136" s="182" t="s">
        <v>155</v>
      </c>
      <c r="AT136" s="182" t="s">
        <v>151</v>
      </c>
      <c r="AU136" s="182" t="s">
        <v>81</v>
      </c>
      <c r="AY136" s="15" t="s">
        <v>146</v>
      </c>
      <c r="BE136" s="183">
        <f>IF(N136="základní",J136,0)</f>
        <v>0</v>
      </c>
      <c r="BF136" s="183">
        <f>IF(N136="snížená",J136,0)</f>
        <v>0</v>
      </c>
      <c r="BG136" s="183">
        <f>IF(N136="zákl. přenesená",J136,0)</f>
        <v>0</v>
      </c>
      <c r="BH136" s="183">
        <f>IF(N136="sníž. přenesená",J136,0)</f>
        <v>0</v>
      </c>
      <c r="BI136" s="183">
        <f>IF(N136="nulová",J136,0)</f>
        <v>0</v>
      </c>
      <c r="BJ136" s="15" t="s">
        <v>81</v>
      </c>
      <c r="BK136" s="183">
        <f>ROUND(I136*H136,2)</f>
        <v>0</v>
      </c>
      <c r="BL136" s="15" t="s">
        <v>157</v>
      </c>
      <c r="BM136" s="182" t="s">
        <v>857</v>
      </c>
    </row>
    <row r="137" s="2" customFormat="1">
      <c r="A137" s="34"/>
      <c r="B137" s="35"/>
      <c r="C137" s="34"/>
      <c r="D137" s="184" t="s">
        <v>159</v>
      </c>
      <c r="E137" s="34"/>
      <c r="F137" s="185" t="s">
        <v>856</v>
      </c>
      <c r="G137" s="34"/>
      <c r="H137" s="34"/>
      <c r="I137" s="186"/>
      <c r="J137" s="34"/>
      <c r="K137" s="34"/>
      <c r="L137" s="35"/>
      <c r="M137" s="187"/>
      <c r="N137" s="188"/>
      <c r="O137" s="73"/>
      <c r="P137" s="73"/>
      <c r="Q137" s="73"/>
      <c r="R137" s="73"/>
      <c r="S137" s="73"/>
      <c r="T137" s="74"/>
      <c r="U137" s="34"/>
      <c r="V137" s="34"/>
      <c r="W137" s="34"/>
      <c r="X137" s="34"/>
      <c r="Y137" s="34"/>
      <c r="Z137" s="34"/>
      <c r="AA137" s="34"/>
      <c r="AB137" s="34"/>
      <c r="AC137" s="34"/>
      <c r="AD137" s="34"/>
      <c r="AE137" s="34"/>
      <c r="AT137" s="15" t="s">
        <v>159</v>
      </c>
      <c r="AU137" s="15" t="s">
        <v>81</v>
      </c>
    </row>
    <row r="138" s="12" customFormat="1" ht="25.92" customHeight="1">
      <c r="A138" s="12"/>
      <c r="B138" s="155"/>
      <c r="C138" s="12"/>
      <c r="D138" s="156" t="s">
        <v>72</v>
      </c>
      <c r="E138" s="157" t="s">
        <v>145</v>
      </c>
      <c r="F138" s="157" t="s">
        <v>145</v>
      </c>
      <c r="G138" s="12"/>
      <c r="H138" s="12"/>
      <c r="I138" s="158"/>
      <c r="J138" s="159">
        <f>BK138</f>
        <v>0</v>
      </c>
      <c r="K138" s="12"/>
      <c r="L138" s="155"/>
      <c r="M138" s="160"/>
      <c r="N138" s="161"/>
      <c r="O138" s="161"/>
      <c r="P138" s="162">
        <f>P139+P147+P152</f>
        <v>0</v>
      </c>
      <c r="Q138" s="161"/>
      <c r="R138" s="162">
        <f>R139+R147+R152</f>
        <v>0</v>
      </c>
      <c r="S138" s="161"/>
      <c r="T138" s="163">
        <f>T139+T147+T152</f>
        <v>0.64800000000000002</v>
      </c>
      <c r="U138" s="12"/>
      <c r="V138" s="12"/>
      <c r="W138" s="12"/>
      <c r="X138" s="12"/>
      <c r="Y138" s="12"/>
      <c r="Z138" s="12"/>
      <c r="AA138" s="12"/>
      <c r="AB138" s="12"/>
      <c r="AC138" s="12"/>
      <c r="AD138" s="12"/>
      <c r="AE138" s="12"/>
      <c r="AR138" s="156" t="s">
        <v>81</v>
      </c>
      <c r="AT138" s="164" t="s">
        <v>72</v>
      </c>
      <c r="AU138" s="164" t="s">
        <v>73</v>
      </c>
      <c r="AY138" s="156" t="s">
        <v>146</v>
      </c>
      <c r="BK138" s="165">
        <f>BK139+BK147+BK152</f>
        <v>0</v>
      </c>
    </row>
    <row r="139" s="12" customFormat="1" ht="22.8" customHeight="1">
      <c r="A139" s="12"/>
      <c r="B139" s="155"/>
      <c r="C139" s="12"/>
      <c r="D139" s="156" t="s">
        <v>72</v>
      </c>
      <c r="E139" s="166" t="s">
        <v>147</v>
      </c>
      <c r="F139" s="166" t="s">
        <v>148</v>
      </c>
      <c r="G139" s="12"/>
      <c r="H139" s="12"/>
      <c r="I139" s="158"/>
      <c r="J139" s="167">
        <f>BK139</f>
        <v>0</v>
      </c>
      <c r="K139" s="12"/>
      <c r="L139" s="155"/>
      <c r="M139" s="160"/>
      <c r="N139" s="161"/>
      <c r="O139" s="161"/>
      <c r="P139" s="162">
        <f>P140</f>
        <v>0</v>
      </c>
      <c r="Q139" s="161"/>
      <c r="R139" s="162">
        <f>R140</f>
        <v>0</v>
      </c>
      <c r="S139" s="161"/>
      <c r="T139" s="163">
        <f>T140</f>
        <v>0</v>
      </c>
      <c r="U139" s="12"/>
      <c r="V139" s="12"/>
      <c r="W139" s="12"/>
      <c r="X139" s="12"/>
      <c r="Y139" s="12"/>
      <c r="Z139" s="12"/>
      <c r="AA139" s="12"/>
      <c r="AB139" s="12"/>
      <c r="AC139" s="12"/>
      <c r="AD139" s="12"/>
      <c r="AE139" s="12"/>
      <c r="AR139" s="156" t="s">
        <v>81</v>
      </c>
      <c r="AT139" s="164" t="s">
        <v>72</v>
      </c>
      <c r="AU139" s="164" t="s">
        <v>81</v>
      </c>
      <c r="AY139" s="156" t="s">
        <v>146</v>
      </c>
      <c r="BK139" s="165">
        <f>BK140</f>
        <v>0</v>
      </c>
    </row>
    <row r="140" s="12" customFormat="1" ht="20.88" customHeight="1">
      <c r="A140" s="12"/>
      <c r="B140" s="155"/>
      <c r="C140" s="12"/>
      <c r="D140" s="156" t="s">
        <v>72</v>
      </c>
      <c r="E140" s="166" t="s">
        <v>149</v>
      </c>
      <c r="F140" s="166" t="s">
        <v>150</v>
      </c>
      <c r="G140" s="12"/>
      <c r="H140" s="12"/>
      <c r="I140" s="158"/>
      <c r="J140" s="167">
        <f>BK140</f>
        <v>0</v>
      </c>
      <c r="K140" s="12"/>
      <c r="L140" s="155"/>
      <c r="M140" s="160"/>
      <c r="N140" s="161"/>
      <c r="O140" s="161"/>
      <c r="P140" s="162">
        <f>SUM(P141:P146)</f>
        <v>0</v>
      </c>
      <c r="Q140" s="161"/>
      <c r="R140" s="162">
        <f>SUM(R141:R146)</f>
        <v>0</v>
      </c>
      <c r="S140" s="161"/>
      <c r="T140" s="163">
        <f>SUM(T141:T146)</f>
        <v>0</v>
      </c>
      <c r="U140" s="12"/>
      <c r="V140" s="12"/>
      <c r="W140" s="12"/>
      <c r="X140" s="12"/>
      <c r="Y140" s="12"/>
      <c r="Z140" s="12"/>
      <c r="AA140" s="12"/>
      <c r="AB140" s="12"/>
      <c r="AC140" s="12"/>
      <c r="AD140" s="12"/>
      <c r="AE140" s="12"/>
      <c r="AR140" s="156" t="s">
        <v>81</v>
      </c>
      <c r="AT140" s="164" t="s">
        <v>72</v>
      </c>
      <c r="AU140" s="164" t="s">
        <v>83</v>
      </c>
      <c r="AY140" s="156" t="s">
        <v>146</v>
      </c>
      <c r="BK140" s="165">
        <f>SUM(BK141:BK146)</f>
        <v>0</v>
      </c>
    </row>
    <row r="141" s="2" customFormat="1" ht="16.5" customHeight="1">
      <c r="A141" s="34"/>
      <c r="B141" s="168"/>
      <c r="C141" s="169" t="s">
        <v>81</v>
      </c>
      <c r="D141" s="169" t="s">
        <v>151</v>
      </c>
      <c r="E141" s="170" t="s">
        <v>858</v>
      </c>
      <c r="F141" s="171" t="s">
        <v>859</v>
      </c>
      <c r="G141" s="172" t="s">
        <v>206</v>
      </c>
      <c r="H141" s="173">
        <v>1</v>
      </c>
      <c r="I141" s="174"/>
      <c r="J141" s="175">
        <f>ROUND(I141*H141,2)</f>
        <v>0</v>
      </c>
      <c r="K141" s="176"/>
      <c r="L141" s="177"/>
      <c r="M141" s="178" t="s">
        <v>1</v>
      </c>
      <c r="N141" s="179" t="s">
        <v>38</v>
      </c>
      <c r="O141" s="73"/>
      <c r="P141" s="180">
        <f>O141*H141</f>
        <v>0</v>
      </c>
      <c r="Q141" s="180">
        <v>0</v>
      </c>
      <c r="R141" s="180">
        <f>Q141*H141</f>
        <v>0</v>
      </c>
      <c r="S141" s="180">
        <v>0</v>
      </c>
      <c r="T141" s="181">
        <f>S141*H141</f>
        <v>0</v>
      </c>
      <c r="U141" s="34"/>
      <c r="V141" s="34"/>
      <c r="W141" s="34"/>
      <c r="X141" s="34"/>
      <c r="Y141" s="34"/>
      <c r="Z141" s="34"/>
      <c r="AA141" s="34"/>
      <c r="AB141" s="34"/>
      <c r="AC141" s="34"/>
      <c r="AD141" s="34"/>
      <c r="AE141" s="34"/>
      <c r="AR141" s="182" t="s">
        <v>155</v>
      </c>
      <c r="AT141" s="182" t="s">
        <v>151</v>
      </c>
      <c r="AU141" s="182" t="s">
        <v>156</v>
      </c>
      <c r="AY141" s="15" t="s">
        <v>146</v>
      </c>
      <c r="BE141" s="183">
        <f>IF(N141="základní",J141,0)</f>
        <v>0</v>
      </c>
      <c r="BF141" s="183">
        <f>IF(N141="snížená",J141,0)</f>
        <v>0</v>
      </c>
      <c r="BG141" s="183">
        <f>IF(N141="zákl. přenesená",J141,0)</f>
        <v>0</v>
      </c>
      <c r="BH141" s="183">
        <f>IF(N141="sníž. přenesená",J141,0)</f>
        <v>0</v>
      </c>
      <c r="BI141" s="183">
        <f>IF(N141="nulová",J141,0)</f>
        <v>0</v>
      </c>
      <c r="BJ141" s="15" t="s">
        <v>81</v>
      </c>
      <c r="BK141" s="183">
        <f>ROUND(I141*H141,2)</f>
        <v>0</v>
      </c>
      <c r="BL141" s="15" t="s">
        <v>157</v>
      </c>
      <c r="BM141" s="182" t="s">
        <v>860</v>
      </c>
    </row>
    <row r="142" s="2" customFormat="1">
      <c r="A142" s="34"/>
      <c r="B142" s="35"/>
      <c r="C142" s="34"/>
      <c r="D142" s="184" t="s">
        <v>159</v>
      </c>
      <c r="E142" s="34"/>
      <c r="F142" s="185" t="s">
        <v>859</v>
      </c>
      <c r="G142" s="34"/>
      <c r="H142" s="34"/>
      <c r="I142" s="186"/>
      <c r="J142" s="34"/>
      <c r="K142" s="34"/>
      <c r="L142" s="35"/>
      <c r="M142" s="187"/>
      <c r="N142" s="188"/>
      <c r="O142" s="73"/>
      <c r="P142" s="73"/>
      <c r="Q142" s="73"/>
      <c r="R142" s="73"/>
      <c r="S142" s="73"/>
      <c r="T142" s="74"/>
      <c r="U142" s="34"/>
      <c r="V142" s="34"/>
      <c r="W142" s="34"/>
      <c r="X142" s="34"/>
      <c r="Y142" s="34"/>
      <c r="Z142" s="34"/>
      <c r="AA142" s="34"/>
      <c r="AB142" s="34"/>
      <c r="AC142" s="34"/>
      <c r="AD142" s="34"/>
      <c r="AE142" s="34"/>
      <c r="AT142" s="15" t="s">
        <v>159</v>
      </c>
      <c r="AU142" s="15" t="s">
        <v>156</v>
      </c>
    </row>
    <row r="143" s="2" customFormat="1" ht="16.5" customHeight="1">
      <c r="A143" s="34"/>
      <c r="B143" s="168"/>
      <c r="C143" s="169" t="s">
        <v>83</v>
      </c>
      <c r="D143" s="169" t="s">
        <v>151</v>
      </c>
      <c r="E143" s="170" t="s">
        <v>861</v>
      </c>
      <c r="F143" s="171" t="s">
        <v>862</v>
      </c>
      <c r="G143" s="172" t="s">
        <v>206</v>
      </c>
      <c r="H143" s="173">
        <v>1</v>
      </c>
      <c r="I143" s="174"/>
      <c r="J143" s="175">
        <f>ROUND(I143*H143,2)</f>
        <v>0</v>
      </c>
      <c r="K143" s="176"/>
      <c r="L143" s="177"/>
      <c r="M143" s="178" t="s">
        <v>1</v>
      </c>
      <c r="N143" s="179" t="s">
        <v>38</v>
      </c>
      <c r="O143" s="73"/>
      <c r="P143" s="180">
        <f>O143*H143</f>
        <v>0</v>
      </c>
      <c r="Q143" s="180">
        <v>0</v>
      </c>
      <c r="R143" s="180">
        <f>Q143*H143</f>
        <v>0</v>
      </c>
      <c r="S143" s="180">
        <v>0</v>
      </c>
      <c r="T143" s="181">
        <f>S143*H143</f>
        <v>0</v>
      </c>
      <c r="U143" s="34"/>
      <c r="V143" s="34"/>
      <c r="W143" s="34"/>
      <c r="X143" s="34"/>
      <c r="Y143" s="34"/>
      <c r="Z143" s="34"/>
      <c r="AA143" s="34"/>
      <c r="AB143" s="34"/>
      <c r="AC143" s="34"/>
      <c r="AD143" s="34"/>
      <c r="AE143" s="34"/>
      <c r="AR143" s="182" t="s">
        <v>155</v>
      </c>
      <c r="AT143" s="182" t="s">
        <v>151</v>
      </c>
      <c r="AU143" s="182" t="s">
        <v>156</v>
      </c>
      <c r="AY143" s="15" t="s">
        <v>146</v>
      </c>
      <c r="BE143" s="183">
        <f>IF(N143="základní",J143,0)</f>
        <v>0</v>
      </c>
      <c r="BF143" s="183">
        <f>IF(N143="snížená",J143,0)</f>
        <v>0</v>
      </c>
      <c r="BG143" s="183">
        <f>IF(N143="zákl. přenesená",J143,0)</f>
        <v>0</v>
      </c>
      <c r="BH143" s="183">
        <f>IF(N143="sníž. přenesená",J143,0)</f>
        <v>0</v>
      </c>
      <c r="BI143" s="183">
        <f>IF(N143="nulová",J143,0)</f>
        <v>0</v>
      </c>
      <c r="BJ143" s="15" t="s">
        <v>81</v>
      </c>
      <c r="BK143" s="183">
        <f>ROUND(I143*H143,2)</f>
        <v>0</v>
      </c>
      <c r="BL143" s="15" t="s">
        <v>157</v>
      </c>
      <c r="BM143" s="182" t="s">
        <v>863</v>
      </c>
    </row>
    <row r="144" s="2" customFormat="1">
      <c r="A144" s="34"/>
      <c r="B144" s="35"/>
      <c r="C144" s="34"/>
      <c r="D144" s="184" t="s">
        <v>159</v>
      </c>
      <c r="E144" s="34"/>
      <c r="F144" s="185" t="s">
        <v>864</v>
      </c>
      <c r="G144" s="34"/>
      <c r="H144" s="34"/>
      <c r="I144" s="186"/>
      <c r="J144" s="34"/>
      <c r="K144" s="34"/>
      <c r="L144" s="35"/>
      <c r="M144" s="187"/>
      <c r="N144" s="188"/>
      <c r="O144" s="73"/>
      <c r="P144" s="73"/>
      <c r="Q144" s="73"/>
      <c r="R144" s="73"/>
      <c r="S144" s="73"/>
      <c r="T144" s="74"/>
      <c r="U144" s="34"/>
      <c r="V144" s="34"/>
      <c r="W144" s="34"/>
      <c r="X144" s="34"/>
      <c r="Y144" s="34"/>
      <c r="Z144" s="34"/>
      <c r="AA144" s="34"/>
      <c r="AB144" s="34"/>
      <c r="AC144" s="34"/>
      <c r="AD144" s="34"/>
      <c r="AE144" s="34"/>
      <c r="AT144" s="15" t="s">
        <v>159</v>
      </c>
      <c r="AU144" s="15" t="s">
        <v>156</v>
      </c>
    </row>
    <row r="145" s="2" customFormat="1" ht="16.5" customHeight="1">
      <c r="A145" s="34"/>
      <c r="B145" s="168"/>
      <c r="C145" s="169" t="s">
        <v>520</v>
      </c>
      <c r="D145" s="169" t="s">
        <v>151</v>
      </c>
      <c r="E145" s="170" t="s">
        <v>865</v>
      </c>
      <c r="F145" s="171" t="s">
        <v>866</v>
      </c>
      <c r="G145" s="172" t="s">
        <v>206</v>
      </c>
      <c r="H145" s="173">
        <v>1</v>
      </c>
      <c r="I145" s="174"/>
      <c r="J145" s="175">
        <f>ROUND(I145*H145,2)</f>
        <v>0</v>
      </c>
      <c r="K145" s="176"/>
      <c r="L145" s="177"/>
      <c r="M145" s="178" t="s">
        <v>1</v>
      </c>
      <c r="N145" s="179" t="s">
        <v>38</v>
      </c>
      <c r="O145" s="73"/>
      <c r="P145" s="180">
        <f>O145*H145</f>
        <v>0</v>
      </c>
      <c r="Q145" s="180">
        <v>0</v>
      </c>
      <c r="R145" s="180">
        <f>Q145*H145</f>
        <v>0</v>
      </c>
      <c r="S145" s="180">
        <v>0</v>
      </c>
      <c r="T145" s="181">
        <f>S145*H145</f>
        <v>0</v>
      </c>
      <c r="U145" s="34"/>
      <c r="V145" s="34"/>
      <c r="W145" s="34"/>
      <c r="X145" s="34"/>
      <c r="Y145" s="34"/>
      <c r="Z145" s="34"/>
      <c r="AA145" s="34"/>
      <c r="AB145" s="34"/>
      <c r="AC145" s="34"/>
      <c r="AD145" s="34"/>
      <c r="AE145" s="34"/>
      <c r="AR145" s="182" t="s">
        <v>155</v>
      </c>
      <c r="AT145" s="182" t="s">
        <v>151</v>
      </c>
      <c r="AU145" s="182" t="s">
        <v>156</v>
      </c>
      <c r="AY145" s="15" t="s">
        <v>146</v>
      </c>
      <c r="BE145" s="183">
        <f>IF(N145="základní",J145,0)</f>
        <v>0</v>
      </c>
      <c r="BF145" s="183">
        <f>IF(N145="snížená",J145,0)</f>
        <v>0</v>
      </c>
      <c r="BG145" s="183">
        <f>IF(N145="zákl. přenesená",J145,0)</f>
        <v>0</v>
      </c>
      <c r="BH145" s="183">
        <f>IF(N145="sníž. přenesená",J145,0)</f>
        <v>0</v>
      </c>
      <c r="BI145" s="183">
        <f>IF(N145="nulová",J145,0)</f>
        <v>0</v>
      </c>
      <c r="BJ145" s="15" t="s">
        <v>81</v>
      </c>
      <c r="BK145" s="183">
        <f>ROUND(I145*H145,2)</f>
        <v>0</v>
      </c>
      <c r="BL145" s="15" t="s">
        <v>157</v>
      </c>
      <c r="BM145" s="182" t="s">
        <v>867</v>
      </c>
    </row>
    <row r="146" s="2" customFormat="1">
      <c r="A146" s="34"/>
      <c r="B146" s="35"/>
      <c r="C146" s="34"/>
      <c r="D146" s="184" t="s">
        <v>159</v>
      </c>
      <c r="E146" s="34"/>
      <c r="F146" s="185" t="s">
        <v>866</v>
      </c>
      <c r="G146" s="34"/>
      <c r="H146" s="34"/>
      <c r="I146" s="186"/>
      <c r="J146" s="34"/>
      <c r="K146" s="34"/>
      <c r="L146" s="35"/>
      <c r="M146" s="187"/>
      <c r="N146" s="188"/>
      <c r="O146" s="73"/>
      <c r="P146" s="73"/>
      <c r="Q146" s="73"/>
      <c r="R146" s="73"/>
      <c r="S146" s="73"/>
      <c r="T146" s="74"/>
      <c r="U146" s="34"/>
      <c r="V146" s="34"/>
      <c r="W146" s="34"/>
      <c r="X146" s="34"/>
      <c r="Y146" s="34"/>
      <c r="Z146" s="34"/>
      <c r="AA146" s="34"/>
      <c r="AB146" s="34"/>
      <c r="AC146" s="34"/>
      <c r="AD146" s="34"/>
      <c r="AE146" s="34"/>
      <c r="AT146" s="15" t="s">
        <v>159</v>
      </c>
      <c r="AU146" s="15" t="s">
        <v>156</v>
      </c>
    </row>
    <row r="147" s="12" customFormat="1" ht="22.8" customHeight="1">
      <c r="A147" s="12"/>
      <c r="B147" s="155"/>
      <c r="C147" s="12"/>
      <c r="D147" s="156" t="s">
        <v>72</v>
      </c>
      <c r="E147" s="166" t="s">
        <v>178</v>
      </c>
      <c r="F147" s="166" t="s">
        <v>179</v>
      </c>
      <c r="G147" s="12"/>
      <c r="H147" s="12"/>
      <c r="I147" s="158"/>
      <c r="J147" s="167">
        <f>BK147</f>
        <v>0</v>
      </c>
      <c r="K147" s="12"/>
      <c r="L147" s="155"/>
      <c r="M147" s="160"/>
      <c r="N147" s="161"/>
      <c r="O147" s="161"/>
      <c r="P147" s="162">
        <f>SUM(P148:P151)</f>
        <v>0</v>
      </c>
      <c r="Q147" s="161"/>
      <c r="R147" s="162">
        <f>SUM(R148:R151)</f>
        <v>0</v>
      </c>
      <c r="S147" s="161"/>
      <c r="T147" s="163">
        <f>SUM(T148:T151)</f>
        <v>0.64800000000000002</v>
      </c>
      <c r="U147" s="12"/>
      <c r="V147" s="12"/>
      <c r="W147" s="12"/>
      <c r="X147" s="12"/>
      <c r="Y147" s="12"/>
      <c r="Z147" s="12"/>
      <c r="AA147" s="12"/>
      <c r="AB147" s="12"/>
      <c r="AC147" s="12"/>
      <c r="AD147" s="12"/>
      <c r="AE147" s="12"/>
      <c r="AR147" s="156" t="s">
        <v>81</v>
      </c>
      <c r="AT147" s="164" t="s">
        <v>72</v>
      </c>
      <c r="AU147" s="164" t="s">
        <v>81</v>
      </c>
      <c r="AY147" s="156" t="s">
        <v>146</v>
      </c>
      <c r="BK147" s="165">
        <f>SUM(BK148:BK151)</f>
        <v>0</v>
      </c>
    </row>
    <row r="148" s="2" customFormat="1" ht="16.5" customHeight="1">
      <c r="A148" s="34"/>
      <c r="B148" s="168"/>
      <c r="C148" s="189" t="s">
        <v>300</v>
      </c>
      <c r="D148" s="189" t="s">
        <v>181</v>
      </c>
      <c r="E148" s="190" t="s">
        <v>188</v>
      </c>
      <c r="F148" s="191" t="s">
        <v>189</v>
      </c>
      <c r="G148" s="192" t="s">
        <v>184</v>
      </c>
      <c r="H148" s="193">
        <v>10</v>
      </c>
      <c r="I148" s="194"/>
      <c r="J148" s="195">
        <f>ROUND(I148*H148,2)</f>
        <v>0</v>
      </c>
      <c r="K148" s="196"/>
      <c r="L148" s="35"/>
      <c r="M148" s="197" t="s">
        <v>1</v>
      </c>
      <c r="N148" s="198" t="s">
        <v>38</v>
      </c>
      <c r="O148" s="73"/>
      <c r="P148" s="180">
        <f>O148*H148</f>
        <v>0</v>
      </c>
      <c r="Q148" s="180">
        <v>0</v>
      </c>
      <c r="R148" s="180">
        <f>Q148*H148</f>
        <v>0</v>
      </c>
      <c r="S148" s="180">
        <v>0</v>
      </c>
      <c r="T148" s="181">
        <f>S148*H148</f>
        <v>0</v>
      </c>
      <c r="U148" s="34"/>
      <c r="V148" s="34"/>
      <c r="W148" s="34"/>
      <c r="X148" s="34"/>
      <c r="Y148" s="34"/>
      <c r="Z148" s="34"/>
      <c r="AA148" s="34"/>
      <c r="AB148" s="34"/>
      <c r="AC148" s="34"/>
      <c r="AD148" s="34"/>
      <c r="AE148" s="34"/>
      <c r="AR148" s="182" t="s">
        <v>157</v>
      </c>
      <c r="AT148" s="182" t="s">
        <v>181</v>
      </c>
      <c r="AU148" s="182" t="s">
        <v>83</v>
      </c>
      <c r="AY148" s="15" t="s">
        <v>146</v>
      </c>
      <c r="BE148" s="183">
        <f>IF(N148="základní",J148,0)</f>
        <v>0</v>
      </c>
      <c r="BF148" s="183">
        <f>IF(N148="snížená",J148,0)</f>
        <v>0</v>
      </c>
      <c r="BG148" s="183">
        <f>IF(N148="zákl. přenesená",J148,0)</f>
        <v>0</v>
      </c>
      <c r="BH148" s="183">
        <f>IF(N148="sníž. přenesená",J148,0)</f>
        <v>0</v>
      </c>
      <c r="BI148" s="183">
        <f>IF(N148="nulová",J148,0)</f>
        <v>0</v>
      </c>
      <c r="BJ148" s="15" t="s">
        <v>81</v>
      </c>
      <c r="BK148" s="183">
        <f>ROUND(I148*H148,2)</f>
        <v>0</v>
      </c>
      <c r="BL148" s="15" t="s">
        <v>157</v>
      </c>
      <c r="BM148" s="182" t="s">
        <v>868</v>
      </c>
    </row>
    <row r="149" s="2" customFormat="1">
      <c r="A149" s="34"/>
      <c r="B149" s="35"/>
      <c r="C149" s="34"/>
      <c r="D149" s="184" t="s">
        <v>159</v>
      </c>
      <c r="E149" s="34"/>
      <c r="F149" s="185" t="s">
        <v>189</v>
      </c>
      <c r="G149" s="34"/>
      <c r="H149" s="34"/>
      <c r="I149" s="186"/>
      <c r="J149" s="34"/>
      <c r="K149" s="34"/>
      <c r="L149" s="35"/>
      <c r="M149" s="187"/>
      <c r="N149" s="188"/>
      <c r="O149" s="73"/>
      <c r="P149" s="73"/>
      <c r="Q149" s="73"/>
      <c r="R149" s="73"/>
      <c r="S149" s="73"/>
      <c r="T149" s="74"/>
      <c r="U149" s="34"/>
      <c r="V149" s="34"/>
      <c r="W149" s="34"/>
      <c r="X149" s="34"/>
      <c r="Y149" s="34"/>
      <c r="Z149" s="34"/>
      <c r="AA149" s="34"/>
      <c r="AB149" s="34"/>
      <c r="AC149" s="34"/>
      <c r="AD149" s="34"/>
      <c r="AE149" s="34"/>
      <c r="AT149" s="15" t="s">
        <v>159</v>
      </c>
      <c r="AU149" s="15" t="s">
        <v>83</v>
      </c>
    </row>
    <row r="150" s="2" customFormat="1" ht="16.5" customHeight="1">
      <c r="A150" s="34"/>
      <c r="B150" s="168"/>
      <c r="C150" s="189" t="s">
        <v>559</v>
      </c>
      <c r="D150" s="189" t="s">
        <v>181</v>
      </c>
      <c r="E150" s="190" t="s">
        <v>869</v>
      </c>
      <c r="F150" s="191" t="s">
        <v>870</v>
      </c>
      <c r="G150" s="192" t="s">
        <v>336</v>
      </c>
      <c r="H150" s="193">
        <v>12</v>
      </c>
      <c r="I150" s="194"/>
      <c r="J150" s="195">
        <f>ROUND(I150*H150,2)</f>
        <v>0</v>
      </c>
      <c r="K150" s="196"/>
      <c r="L150" s="35"/>
      <c r="M150" s="197" t="s">
        <v>1</v>
      </c>
      <c r="N150" s="198" t="s">
        <v>38</v>
      </c>
      <c r="O150" s="73"/>
      <c r="P150" s="180">
        <f>O150*H150</f>
        <v>0</v>
      </c>
      <c r="Q150" s="180">
        <v>0</v>
      </c>
      <c r="R150" s="180">
        <f>Q150*H150</f>
        <v>0</v>
      </c>
      <c r="S150" s="180">
        <v>0.053999999999999999</v>
      </c>
      <c r="T150" s="181">
        <f>S150*H150</f>
        <v>0.64800000000000002</v>
      </c>
      <c r="U150" s="34"/>
      <c r="V150" s="34"/>
      <c r="W150" s="34"/>
      <c r="X150" s="34"/>
      <c r="Y150" s="34"/>
      <c r="Z150" s="34"/>
      <c r="AA150" s="34"/>
      <c r="AB150" s="34"/>
      <c r="AC150" s="34"/>
      <c r="AD150" s="34"/>
      <c r="AE150" s="34"/>
      <c r="AR150" s="182" t="s">
        <v>157</v>
      </c>
      <c r="AT150" s="182" t="s">
        <v>181</v>
      </c>
      <c r="AU150" s="182" t="s">
        <v>83</v>
      </c>
      <c r="AY150" s="15" t="s">
        <v>146</v>
      </c>
      <c r="BE150" s="183">
        <f>IF(N150="základní",J150,0)</f>
        <v>0</v>
      </c>
      <c r="BF150" s="183">
        <f>IF(N150="snížená",J150,0)</f>
        <v>0</v>
      </c>
      <c r="BG150" s="183">
        <f>IF(N150="zákl. přenesená",J150,0)</f>
        <v>0</v>
      </c>
      <c r="BH150" s="183">
        <f>IF(N150="sníž. přenesená",J150,0)</f>
        <v>0</v>
      </c>
      <c r="BI150" s="183">
        <f>IF(N150="nulová",J150,0)</f>
        <v>0</v>
      </c>
      <c r="BJ150" s="15" t="s">
        <v>81</v>
      </c>
      <c r="BK150" s="183">
        <f>ROUND(I150*H150,2)</f>
        <v>0</v>
      </c>
      <c r="BL150" s="15" t="s">
        <v>157</v>
      </c>
      <c r="BM150" s="182" t="s">
        <v>871</v>
      </c>
    </row>
    <row r="151" s="2" customFormat="1">
      <c r="A151" s="34"/>
      <c r="B151" s="35"/>
      <c r="C151" s="34"/>
      <c r="D151" s="184" t="s">
        <v>159</v>
      </c>
      <c r="E151" s="34"/>
      <c r="F151" s="185" t="s">
        <v>872</v>
      </c>
      <c r="G151" s="34"/>
      <c r="H151" s="34"/>
      <c r="I151" s="186"/>
      <c r="J151" s="34"/>
      <c r="K151" s="34"/>
      <c r="L151" s="35"/>
      <c r="M151" s="187"/>
      <c r="N151" s="188"/>
      <c r="O151" s="73"/>
      <c r="P151" s="73"/>
      <c r="Q151" s="73"/>
      <c r="R151" s="73"/>
      <c r="S151" s="73"/>
      <c r="T151" s="74"/>
      <c r="U151" s="34"/>
      <c r="V151" s="34"/>
      <c r="W151" s="34"/>
      <c r="X151" s="34"/>
      <c r="Y151" s="34"/>
      <c r="Z151" s="34"/>
      <c r="AA151" s="34"/>
      <c r="AB151" s="34"/>
      <c r="AC151" s="34"/>
      <c r="AD151" s="34"/>
      <c r="AE151" s="34"/>
      <c r="AT151" s="15" t="s">
        <v>159</v>
      </c>
      <c r="AU151" s="15" t="s">
        <v>83</v>
      </c>
    </row>
    <row r="152" s="12" customFormat="1" ht="22.8" customHeight="1">
      <c r="A152" s="12"/>
      <c r="B152" s="155"/>
      <c r="C152" s="12"/>
      <c r="D152" s="156" t="s">
        <v>72</v>
      </c>
      <c r="E152" s="166" t="s">
        <v>873</v>
      </c>
      <c r="F152" s="166" t="s">
        <v>874</v>
      </c>
      <c r="G152" s="12"/>
      <c r="H152" s="12"/>
      <c r="I152" s="158"/>
      <c r="J152" s="167">
        <f>BK152</f>
        <v>0</v>
      </c>
      <c r="K152" s="12"/>
      <c r="L152" s="155"/>
      <c r="M152" s="160"/>
      <c r="N152" s="161"/>
      <c r="O152" s="161"/>
      <c r="P152" s="162">
        <f>SUM(P153:P154)</f>
        <v>0</v>
      </c>
      <c r="Q152" s="161"/>
      <c r="R152" s="162">
        <f>SUM(R153:R154)</f>
        <v>0</v>
      </c>
      <c r="S152" s="161"/>
      <c r="T152" s="163">
        <f>SUM(T153:T154)</f>
        <v>0</v>
      </c>
      <c r="U152" s="12"/>
      <c r="V152" s="12"/>
      <c r="W152" s="12"/>
      <c r="X152" s="12"/>
      <c r="Y152" s="12"/>
      <c r="Z152" s="12"/>
      <c r="AA152" s="12"/>
      <c r="AB152" s="12"/>
      <c r="AC152" s="12"/>
      <c r="AD152" s="12"/>
      <c r="AE152" s="12"/>
      <c r="AR152" s="156" t="s">
        <v>81</v>
      </c>
      <c r="AT152" s="164" t="s">
        <v>72</v>
      </c>
      <c r="AU152" s="164" t="s">
        <v>81</v>
      </c>
      <c r="AY152" s="156" t="s">
        <v>146</v>
      </c>
      <c r="BK152" s="165">
        <f>SUM(BK153:BK154)</f>
        <v>0</v>
      </c>
    </row>
    <row r="153" s="2" customFormat="1" ht="24.15" customHeight="1">
      <c r="A153" s="34"/>
      <c r="B153" s="168"/>
      <c r="C153" s="189" t="s">
        <v>555</v>
      </c>
      <c r="D153" s="189" t="s">
        <v>181</v>
      </c>
      <c r="E153" s="190" t="s">
        <v>875</v>
      </c>
      <c r="F153" s="191" t="s">
        <v>876</v>
      </c>
      <c r="G153" s="192" t="s">
        <v>877</v>
      </c>
      <c r="H153" s="193">
        <v>7.2000000000000002</v>
      </c>
      <c r="I153" s="194"/>
      <c r="J153" s="195">
        <f>ROUND(I153*H153,2)</f>
        <v>0</v>
      </c>
      <c r="K153" s="196"/>
      <c r="L153" s="35"/>
      <c r="M153" s="197" t="s">
        <v>1</v>
      </c>
      <c r="N153" s="198" t="s">
        <v>38</v>
      </c>
      <c r="O153" s="73"/>
      <c r="P153" s="180">
        <f>O153*H153</f>
        <v>0</v>
      </c>
      <c r="Q153" s="180">
        <v>0</v>
      </c>
      <c r="R153" s="180">
        <f>Q153*H153</f>
        <v>0</v>
      </c>
      <c r="S153" s="180">
        <v>0</v>
      </c>
      <c r="T153" s="181">
        <f>S153*H153</f>
        <v>0</v>
      </c>
      <c r="U153" s="34"/>
      <c r="V153" s="34"/>
      <c r="W153" s="34"/>
      <c r="X153" s="34"/>
      <c r="Y153" s="34"/>
      <c r="Z153" s="34"/>
      <c r="AA153" s="34"/>
      <c r="AB153" s="34"/>
      <c r="AC153" s="34"/>
      <c r="AD153" s="34"/>
      <c r="AE153" s="34"/>
      <c r="AR153" s="182" t="s">
        <v>157</v>
      </c>
      <c r="AT153" s="182" t="s">
        <v>181</v>
      </c>
      <c r="AU153" s="182" t="s">
        <v>83</v>
      </c>
      <c r="AY153" s="15" t="s">
        <v>146</v>
      </c>
      <c r="BE153" s="183">
        <f>IF(N153="základní",J153,0)</f>
        <v>0</v>
      </c>
      <c r="BF153" s="183">
        <f>IF(N153="snížená",J153,0)</f>
        <v>0</v>
      </c>
      <c r="BG153" s="183">
        <f>IF(N153="zákl. přenesená",J153,0)</f>
        <v>0</v>
      </c>
      <c r="BH153" s="183">
        <f>IF(N153="sníž. přenesená",J153,0)</f>
        <v>0</v>
      </c>
      <c r="BI153" s="183">
        <f>IF(N153="nulová",J153,0)</f>
        <v>0</v>
      </c>
      <c r="BJ153" s="15" t="s">
        <v>81</v>
      </c>
      <c r="BK153" s="183">
        <f>ROUND(I153*H153,2)</f>
        <v>0</v>
      </c>
      <c r="BL153" s="15" t="s">
        <v>157</v>
      </c>
      <c r="BM153" s="182" t="s">
        <v>878</v>
      </c>
    </row>
    <row r="154" s="2" customFormat="1">
      <c r="A154" s="34"/>
      <c r="B154" s="35"/>
      <c r="C154" s="34"/>
      <c r="D154" s="184" t="s">
        <v>159</v>
      </c>
      <c r="E154" s="34"/>
      <c r="F154" s="185" t="s">
        <v>879</v>
      </c>
      <c r="G154" s="34"/>
      <c r="H154" s="34"/>
      <c r="I154" s="186"/>
      <c r="J154" s="34"/>
      <c r="K154" s="34"/>
      <c r="L154" s="35"/>
      <c r="M154" s="187"/>
      <c r="N154" s="188"/>
      <c r="O154" s="73"/>
      <c r="P154" s="73"/>
      <c r="Q154" s="73"/>
      <c r="R154" s="73"/>
      <c r="S154" s="73"/>
      <c r="T154" s="74"/>
      <c r="U154" s="34"/>
      <c r="V154" s="34"/>
      <c r="W154" s="34"/>
      <c r="X154" s="34"/>
      <c r="Y154" s="34"/>
      <c r="Z154" s="34"/>
      <c r="AA154" s="34"/>
      <c r="AB154" s="34"/>
      <c r="AC154" s="34"/>
      <c r="AD154" s="34"/>
      <c r="AE154" s="34"/>
      <c r="AT154" s="15" t="s">
        <v>159</v>
      </c>
      <c r="AU154" s="15" t="s">
        <v>83</v>
      </c>
    </row>
    <row r="155" s="12" customFormat="1" ht="25.92" customHeight="1">
      <c r="A155" s="12"/>
      <c r="B155" s="155"/>
      <c r="C155" s="12"/>
      <c r="D155" s="156" t="s">
        <v>72</v>
      </c>
      <c r="E155" s="157" t="s">
        <v>441</v>
      </c>
      <c r="F155" s="157" t="s">
        <v>442</v>
      </c>
      <c r="G155" s="12"/>
      <c r="H155" s="12"/>
      <c r="I155" s="158"/>
      <c r="J155" s="159">
        <f>BK155</f>
        <v>0</v>
      </c>
      <c r="K155" s="12"/>
      <c r="L155" s="155"/>
      <c r="M155" s="160"/>
      <c r="N155" s="161"/>
      <c r="O155" s="161"/>
      <c r="P155" s="162">
        <f>P156</f>
        <v>0</v>
      </c>
      <c r="Q155" s="161"/>
      <c r="R155" s="162">
        <f>R156</f>
        <v>0</v>
      </c>
      <c r="S155" s="161"/>
      <c r="T155" s="163">
        <f>T156</f>
        <v>2.3200000000000003</v>
      </c>
      <c r="U155" s="12"/>
      <c r="V155" s="12"/>
      <c r="W155" s="12"/>
      <c r="X155" s="12"/>
      <c r="Y155" s="12"/>
      <c r="Z155" s="12"/>
      <c r="AA155" s="12"/>
      <c r="AB155" s="12"/>
      <c r="AC155" s="12"/>
      <c r="AD155" s="12"/>
      <c r="AE155" s="12"/>
      <c r="AR155" s="156" t="s">
        <v>83</v>
      </c>
      <c r="AT155" s="164" t="s">
        <v>72</v>
      </c>
      <c r="AU155" s="164" t="s">
        <v>73</v>
      </c>
      <c r="AY155" s="156" t="s">
        <v>146</v>
      </c>
      <c r="BK155" s="165">
        <f>BK156</f>
        <v>0</v>
      </c>
    </row>
    <row r="156" s="12" customFormat="1" ht="22.8" customHeight="1">
      <c r="A156" s="12"/>
      <c r="B156" s="155"/>
      <c r="C156" s="12"/>
      <c r="D156" s="156" t="s">
        <v>72</v>
      </c>
      <c r="E156" s="166" t="s">
        <v>443</v>
      </c>
      <c r="F156" s="166" t="s">
        <v>444</v>
      </c>
      <c r="G156" s="12"/>
      <c r="H156" s="12"/>
      <c r="I156" s="158"/>
      <c r="J156" s="167">
        <f>BK156</f>
        <v>0</v>
      </c>
      <c r="K156" s="12"/>
      <c r="L156" s="155"/>
      <c r="M156" s="160"/>
      <c r="N156" s="161"/>
      <c r="O156" s="161"/>
      <c r="P156" s="162">
        <f>SUM(P157:P164)</f>
        <v>0</v>
      </c>
      <c r="Q156" s="161"/>
      <c r="R156" s="162">
        <f>SUM(R157:R164)</f>
        <v>0</v>
      </c>
      <c r="S156" s="161"/>
      <c r="T156" s="163">
        <f>SUM(T157:T164)</f>
        <v>2.3200000000000003</v>
      </c>
      <c r="U156" s="12"/>
      <c r="V156" s="12"/>
      <c r="W156" s="12"/>
      <c r="X156" s="12"/>
      <c r="Y156" s="12"/>
      <c r="Z156" s="12"/>
      <c r="AA156" s="12"/>
      <c r="AB156" s="12"/>
      <c r="AC156" s="12"/>
      <c r="AD156" s="12"/>
      <c r="AE156" s="12"/>
      <c r="AR156" s="156" t="s">
        <v>83</v>
      </c>
      <c r="AT156" s="164" t="s">
        <v>72</v>
      </c>
      <c r="AU156" s="164" t="s">
        <v>81</v>
      </c>
      <c r="AY156" s="156" t="s">
        <v>146</v>
      </c>
      <c r="BK156" s="165">
        <f>SUM(BK157:BK164)</f>
        <v>0</v>
      </c>
    </row>
    <row r="157" s="2" customFormat="1" ht="24.15" customHeight="1">
      <c r="A157" s="34"/>
      <c r="B157" s="168"/>
      <c r="C157" s="189" t="s">
        <v>337</v>
      </c>
      <c r="D157" s="189" t="s">
        <v>181</v>
      </c>
      <c r="E157" s="190" t="s">
        <v>729</v>
      </c>
      <c r="F157" s="191" t="s">
        <v>730</v>
      </c>
      <c r="G157" s="192" t="s">
        <v>199</v>
      </c>
      <c r="H157" s="193">
        <v>950</v>
      </c>
      <c r="I157" s="194"/>
      <c r="J157" s="195">
        <f>ROUND(I157*H157,2)</f>
        <v>0</v>
      </c>
      <c r="K157" s="196"/>
      <c r="L157" s="35"/>
      <c r="M157" s="197" t="s">
        <v>1</v>
      </c>
      <c r="N157" s="198" t="s">
        <v>38</v>
      </c>
      <c r="O157" s="73"/>
      <c r="P157" s="180">
        <f>O157*H157</f>
        <v>0</v>
      </c>
      <c r="Q157" s="180">
        <v>0</v>
      </c>
      <c r="R157" s="180">
        <f>Q157*H157</f>
        <v>0</v>
      </c>
      <c r="S157" s="180">
        <v>0.00080000000000000004</v>
      </c>
      <c r="T157" s="181">
        <f>S157*H157</f>
        <v>0.76000000000000001</v>
      </c>
      <c r="U157" s="34"/>
      <c r="V157" s="34"/>
      <c r="W157" s="34"/>
      <c r="X157" s="34"/>
      <c r="Y157" s="34"/>
      <c r="Z157" s="34"/>
      <c r="AA157" s="34"/>
      <c r="AB157" s="34"/>
      <c r="AC157" s="34"/>
      <c r="AD157" s="34"/>
      <c r="AE157" s="34"/>
      <c r="AR157" s="182" t="s">
        <v>337</v>
      </c>
      <c r="AT157" s="182" t="s">
        <v>181</v>
      </c>
      <c r="AU157" s="182" t="s">
        <v>83</v>
      </c>
      <c r="AY157" s="15" t="s">
        <v>146</v>
      </c>
      <c r="BE157" s="183">
        <f>IF(N157="základní",J157,0)</f>
        <v>0</v>
      </c>
      <c r="BF157" s="183">
        <f>IF(N157="snížená",J157,0)</f>
        <v>0</v>
      </c>
      <c r="BG157" s="183">
        <f>IF(N157="zákl. přenesená",J157,0)</f>
        <v>0</v>
      </c>
      <c r="BH157" s="183">
        <f>IF(N157="sníž. přenesená",J157,0)</f>
        <v>0</v>
      </c>
      <c r="BI157" s="183">
        <f>IF(N157="nulová",J157,0)</f>
        <v>0</v>
      </c>
      <c r="BJ157" s="15" t="s">
        <v>81</v>
      </c>
      <c r="BK157" s="183">
        <f>ROUND(I157*H157,2)</f>
        <v>0</v>
      </c>
      <c r="BL157" s="15" t="s">
        <v>337</v>
      </c>
      <c r="BM157" s="182" t="s">
        <v>880</v>
      </c>
    </row>
    <row r="158" s="2" customFormat="1">
      <c r="A158" s="34"/>
      <c r="B158" s="35"/>
      <c r="C158" s="34"/>
      <c r="D158" s="184" t="s">
        <v>159</v>
      </c>
      <c r="E158" s="34"/>
      <c r="F158" s="185" t="s">
        <v>732</v>
      </c>
      <c r="G158" s="34"/>
      <c r="H158" s="34"/>
      <c r="I158" s="186"/>
      <c r="J158" s="34"/>
      <c r="K158" s="34"/>
      <c r="L158" s="35"/>
      <c r="M158" s="187"/>
      <c r="N158" s="188"/>
      <c r="O158" s="73"/>
      <c r="P158" s="73"/>
      <c r="Q158" s="73"/>
      <c r="R158" s="73"/>
      <c r="S158" s="73"/>
      <c r="T158" s="74"/>
      <c r="U158" s="34"/>
      <c r="V158" s="34"/>
      <c r="W158" s="34"/>
      <c r="X158" s="34"/>
      <c r="Y158" s="34"/>
      <c r="Z158" s="34"/>
      <c r="AA158" s="34"/>
      <c r="AB158" s="34"/>
      <c r="AC158" s="34"/>
      <c r="AD158" s="34"/>
      <c r="AE158" s="34"/>
      <c r="AT158" s="15" t="s">
        <v>159</v>
      </c>
      <c r="AU158" s="15" t="s">
        <v>83</v>
      </c>
    </row>
    <row r="159" s="2" customFormat="1" ht="24.15" customHeight="1">
      <c r="A159" s="34"/>
      <c r="B159" s="168"/>
      <c r="C159" s="189" t="s">
        <v>563</v>
      </c>
      <c r="D159" s="189" t="s">
        <v>181</v>
      </c>
      <c r="E159" s="190" t="s">
        <v>881</v>
      </c>
      <c r="F159" s="191" t="s">
        <v>882</v>
      </c>
      <c r="G159" s="192" t="s">
        <v>336</v>
      </c>
      <c r="H159" s="193">
        <v>13</v>
      </c>
      <c r="I159" s="194"/>
      <c r="J159" s="195">
        <f>ROUND(I159*H159,2)</f>
        <v>0</v>
      </c>
      <c r="K159" s="196"/>
      <c r="L159" s="35"/>
      <c r="M159" s="197" t="s">
        <v>1</v>
      </c>
      <c r="N159" s="198" t="s">
        <v>38</v>
      </c>
      <c r="O159" s="73"/>
      <c r="P159" s="180">
        <f>O159*H159</f>
        <v>0</v>
      </c>
      <c r="Q159" s="180">
        <v>0</v>
      </c>
      <c r="R159" s="180">
        <f>Q159*H159</f>
        <v>0</v>
      </c>
      <c r="S159" s="180">
        <v>0</v>
      </c>
      <c r="T159" s="181">
        <f>S159*H159</f>
        <v>0</v>
      </c>
      <c r="U159" s="34"/>
      <c r="V159" s="34"/>
      <c r="W159" s="34"/>
      <c r="X159" s="34"/>
      <c r="Y159" s="34"/>
      <c r="Z159" s="34"/>
      <c r="AA159" s="34"/>
      <c r="AB159" s="34"/>
      <c r="AC159" s="34"/>
      <c r="AD159" s="34"/>
      <c r="AE159" s="34"/>
      <c r="AR159" s="182" t="s">
        <v>337</v>
      </c>
      <c r="AT159" s="182" t="s">
        <v>181</v>
      </c>
      <c r="AU159" s="182" t="s">
        <v>83</v>
      </c>
      <c r="AY159" s="15" t="s">
        <v>146</v>
      </c>
      <c r="BE159" s="183">
        <f>IF(N159="základní",J159,0)</f>
        <v>0</v>
      </c>
      <c r="BF159" s="183">
        <f>IF(N159="snížená",J159,0)</f>
        <v>0</v>
      </c>
      <c r="BG159" s="183">
        <f>IF(N159="zákl. přenesená",J159,0)</f>
        <v>0</v>
      </c>
      <c r="BH159" s="183">
        <f>IF(N159="sníž. přenesená",J159,0)</f>
        <v>0</v>
      </c>
      <c r="BI159" s="183">
        <f>IF(N159="nulová",J159,0)</f>
        <v>0</v>
      </c>
      <c r="BJ159" s="15" t="s">
        <v>81</v>
      </c>
      <c r="BK159" s="183">
        <f>ROUND(I159*H159,2)</f>
        <v>0</v>
      </c>
      <c r="BL159" s="15" t="s">
        <v>337</v>
      </c>
      <c r="BM159" s="182" t="s">
        <v>883</v>
      </c>
    </row>
    <row r="160" s="2" customFormat="1">
      <c r="A160" s="34"/>
      <c r="B160" s="35"/>
      <c r="C160" s="34"/>
      <c r="D160" s="184" t="s">
        <v>159</v>
      </c>
      <c r="E160" s="34"/>
      <c r="F160" s="185" t="s">
        <v>884</v>
      </c>
      <c r="G160" s="34"/>
      <c r="H160" s="34"/>
      <c r="I160" s="186"/>
      <c r="J160" s="34"/>
      <c r="K160" s="34"/>
      <c r="L160" s="35"/>
      <c r="M160" s="187"/>
      <c r="N160" s="188"/>
      <c r="O160" s="73"/>
      <c r="P160" s="73"/>
      <c r="Q160" s="73"/>
      <c r="R160" s="73"/>
      <c r="S160" s="73"/>
      <c r="T160" s="74"/>
      <c r="U160" s="34"/>
      <c r="V160" s="34"/>
      <c r="W160" s="34"/>
      <c r="X160" s="34"/>
      <c r="Y160" s="34"/>
      <c r="Z160" s="34"/>
      <c r="AA160" s="34"/>
      <c r="AB160" s="34"/>
      <c r="AC160" s="34"/>
      <c r="AD160" s="34"/>
      <c r="AE160" s="34"/>
      <c r="AT160" s="15" t="s">
        <v>159</v>
      </c>
      <c r="AU160" s="15" t="s">
        <v>83</v>
      </c>
    </row>
    <row r="161" s="2" customFormat="1" ht="24.15" customHeight="1">
      <c r="A161" s="34"/>
      <c r="B161" s="168"/>
      <c r="C161" s="189" t="s">
        <v>567</v>
      </c>
      <c r="D161" s="189" t="s">
        <v>181</v>
      </c>
      <c r="E161" s="190" t="s">
        <v>885</v>
      </c>
      <c r="F161" s="191" t="s">
        <v>886</v>
      </c>
      <c r="G161" s="192" t="s">
        <v>336</v>
      </c>
      <c r="H161" s="193">
        <v>14</v>
      </c>
      <c r="I161" s="194"/>
      <c r="J161" s="195">
        <f>ROUND(I161*H161,2)</f>
        <v>0</v>
      </c>
      <c r="K161" s="196"/>
      <c r="L161" s="35"/>
      <c r="M161" s="197" t="s">
        <v>1</v>
      </c>
      <c r="N161" s="198" t="s">
        <v>38</v>
      </c>
      <c r="O161" s="73"/>
      <c r="P161" s="180">
        <f>O161*H161</f>
        <v>0</v>
      </c>
      <c r="Q161" s="180">
        <v>0</v>
      </c>
      <c r="R161" s="180">
        <f>Q161*H161</f>
        <v>0</v>
      </c>
      <c r="S161" s="180">
        <v>0</v>
      </c>
      <c r="T161" s="181">
        <f>S161*H161</f>
        <v>0</v>
      </c>
      <c r="U161" s="34"/>
      <c r="V161" s="34"/>
      <c r="W161" s="34"/>
      <c r="X161" s="34"/>
      <c r="Y161" s="34"/>
      <c r="Z161" s="34"/>
      <c r="AA161" s="34"/>
      <c r="AB161" s="34"/>
      <c r="AC161" s="34"/>
      <c r="AD161" s="34"/>
      <c r="AE161" s="34"/>
      <c r="AR161" s="182" t="s">
        <v>337</v>
      </c>
      <c r="AT161" s="182" t="s">
        <v>181</v>
      </c>
      <c r="AU161" s="182" t="s">
        <v>83</v>
      </c>
      <c r="AY161" s="15" t="s">
        <v>146</v>
      </c>
      <c r="BE161" s="183">
        <f>IF(N161="základní",J161,0)</f>
        <v>0</v>
      </c>
      <c r="BF161" s="183">
        <f>IF(N161="snížená",J161,0)</f>
        <v>0</v>
      </c>
      <c r="BG161" s="183">
        <f>IF(N161="zákl. přenesená",J161,0)</f>
        <v>0</v>
      </c>
      <c r="BH161" s="183">
        <f>IF(N161="sníž. přenesená",J161,0)</f>
        <v>0</v>
      </c>
      <c r="BI161" s="183">
        <f>IF(N161="nulová",J161,0)</f>
        <v>0</v>
      </c>
      <c r="BJ161" s="15" t="s">
        <v>81</v>
      </c>
      <c r="BK161" s="183">
        <f>ROUND(I161*H161,2)</f>
        <v>0</v>
      </c>
      <c r="BL161" s="15" t="s">
        <v>337</v>
      </c>
      <c r="BM161" s="182" t="s">
        <v>887</v>
      </c>
    </row>
    <row r="162" s="2" customFormat="1">
      <c r="A162" s="34"/>
      <c r="B162" s="35"/>
      <c r="C162" s="34"/>
      <c r="D162" s="184" t="s">
        <v>159</v>
      </c>
      <c r="E162" s="34"/>
      <c r="F162" s="185" t="s">
        <v>888</v>
      </c>
      <c r="G162" s="34"/>
      <c r="H162" s="34"/>
      <c r="I162" s="186"/>
      <c r="J162" s="34"/>
      <c r="K162" s="34"/>
      <c r="L162" s="35"/>
      <c r="M162" s="187"/>
      <c r="N162" s="188"/>
      <c r="O162" s="73"/>
      <c r="P162" s="73"/>
      <c r="Q162" s="73"/>
      <c r="R162" s="73"/>
      <c r="S162" s="73"/>
      <c r="T162" s="74"/>
      <c r="U162" s="34"/>
      <c r="V162" s="34"/>
      <c r="W162" s="34"/>
      <c r="X162" s="34"/>
      <c r="Y162" s="34"/>
      <c r="Z162" s="34"/>
      <c r="AA162" s="34"/>
      <c r="AB162" s="34"/>
      <c r="AC162" s="34"/>
      <c r="AD162" s="34"/>
      <c r="AE162" s="34"/>
      <c r="AT162" s="15" t="s">
        <v>159</v>
      </c>
      <c r="AU162" s="15" t="s">
        <v>83</v>
      </c>
    </row>
    <row r="163" s="2" customFormat="1" ht="24.15" customHeight="1">
      <c r="A163" s="34"/>
      <c r="B163" s="168"/>
      <c r="C163" s="189" t="s">
        <v>551</v>
      </c>
      <c r="D163" s="189" t="s">
        <v>181</v>
      </c>
      <c r="E163" s="190" t="s">
        <v>889</v>
      </c>
      <c r="F163" s="191" t="s">
        <v>890</v>
      </c>
      <c r="G163" s="192" t="s">
        <v>336</v>
      </c>
      <c r="H163" s="193">
        <v>12</v>
      </c>
      <c r="I163" s="194"/>
      <c r="J163" s="195">
        <f>ROUND(I163*H163,2)</f>
        <v>0</v>
      </c>
      <c r="K163" s="196"/>
      <c r="L163" s="35"/>
      <c r="M163" s="197" t="s">
        <v>1</v>
      </c>
      <c r="N163" s="198" t="s">
        <v>38</v>
      </c>
      <c r="O163" s="73"/>
      <c r="P163" s="180">
        <f>O163*H163</f>
        <v>0</v>
      </c>
      <c r="Q163" s="180">
        <v>0</v>
      </c>
      <c r="R163" s="180">
        <f>Q163*H163</f>
        <v>0</v>
      </c>
      <c r="S163" s="180">
        <v>0.13</v>
      </c>
      <c r="T163" s="181">
        <f>S163*H163</f>
        <v>1.5600000000000001</v>
      </c>
      <c r="U163" s="34"/>
      <c r="V163" s="34"/>
      <c r="W163" s="34"/>
      <c r="X163" s="34"/>
      <c r="Y163" s="34"/>
      <c r="Z163" s="34"/>
      <c r="AA163" s="34"/>
      <c r="AB163" s="34"/>
      <c r="AC163" s="34"/>
      <c r="AD163" s="34"/>
      <c r="AE163" s="34"/>
      <c r="AR163" s="182" t="s">
        <v>337</v>
      </c>
      <c r="AT163" s="182" t="s">
        <v>181</v>
      </c>
      <c r="AU163" s="182" t="s">
        <v>83</v>
      </c>
      <c r="AY163" s="15" t="s">
        <v>146</v>
      </c>
      <c r="BE163" s="183">
        <f>IF(N163="základní",J163,0)</f>
        <v>0</v>
      </c>
      <c r="BF163" s="183">
        <f>IF(N163="snížená",J163,0)</f>
        <v>0</v>
      </c>
      <c r="BG163" s="183">
        <f>IF(N163="zákl. přenesená",J163,0)</f>
        <v>0</v>
      </c>
      <c r="BH163" s="183">
        <f>IF(N163="sníž. přenesená",J163,0)</f>
        <v>0</v>
      </c>
      <c r="BI163" s="183">
        <f>IF(N163="nulová",J163,0)</f>
        <v>0</v>
      </c>
      <c r="BJ163" s="15" t="s">
        <v>81</v>
      </c>
      <c r="BK163" s="183">
        <f>ROUND(I163*H163,2)</f>
        <v>0</v>
      </c>
      <c r="BL163" s="15" t="s">
        <v>337</v>
      </c>
      <c r="BM163" s="182" t="s">
        <v>891</v>
      </c>
    </row>
    <row r="164" s="2" customFormat="1">
      <c r="A164" s="34"/>
      <c r="B164" s="35"/>
      <c r="C164" s="34"/>
      <c r="D164" s="184" t="s">
        <v>159</v>
      </c>
      <c r="E164" s="34"/>
      <c r="F164" s="185" t="s">
        <v>892</v>
      </c>
      <c r="G164" s="34"/>
      <c r="H164" s="34"/>
      <c r="I164" s="186"/>
      <c r="J164" s="34"/>
      <c r="K164" s="34"/>
      <c r="L164" s="35"/>
      <c r="M164" s="187"/>
      <c r="N164" s="188"/>
      <c r="O164" s="73"/>
      <c r="P164" s="73"/>
      <c r="Q164" s="73"/>
      <c r="R164" s="73"/>
      <c r="S164" s="73"/>
      <c r="T164" s="74"/>
      <c r="U164" s="34"/>
      <c r="V164" s="34"/>
      <c r="W164" s="34"/>
      <c r="X164" s="34"/>
      <c r="Y164" s="34"/>
      <c r="Z164" s="34"/>
      <c r="AA164" s="34"/>
      <c r="AB164" s="34"/>
      <c r="AC164" s="34"/>
      <c r="AD164" s="34"/>
      <c r="AE164" s="34"/>
      <c r="AT164" s="15" t="s">
        <v>159</v>
      </c>
      <c r="AU164" s="15" t="s">
        <v>83</v>
      </c>
    </row>
    <row r="165" s="12" customFormat="1" ht="25.92" customHeight="1">
      <c r="A165" s="12"/>
      <c r="B165" s="155"/>
      <c r="C165" s="12"/>
      <c r="D165" s="156" t="s">
        <v>72</v>
      </c>
      <c r="E165" s="157" t="s">
        <v>151</v>
      </c>
      <c r="F165" s="157" t="s">
        <v>524</v>
      </c>
      <c r="G165" s="12"/>
      <c r="H165" s="12"/>
      <c r="I165" s="158"/>
      <c r="J165" s="159">
        <f>BK165</f>
        <v>0</v>
      </c>
      <c r="K165" s="12"/>
      <c r="L165" s="155"/>
      <c r="M165" s="160"/>
      <c r="N165" s="161"/>
      <c r="O165" s="161"/>
      <c r="P165" s="162">
        <f>P166+P235</f>
        <v>0</v>
      </c>
      <c r="Q165" s="161"/>
      <c r="R165" s="162">
        <f>R166+R235</f>
        <v>0.0081099999999999992</v>
      </c>
      <c r="S165" s="161"/>
      <c r="T165" s="163">
        <f>T166+T235</f>
        <v>0</v>
      </c>
      <c r="U165" s="12"/>
      <c r="V165" s="12"/>
      <c r="W165" s="12"/>
      <c r="X165" s="12"/>
      <c r="Y165" s="12"/>
      <c r="Z165" s="12"/>
      <c r="AA165" s="12"/>
      <c r="AB165" s="12"/>
      <c r="AC165" s="12"/>
      <c r="AD165" s="12"/>
      <c r="AE165" s="12"/>
      <c r="AR165" s="156" t="s">
        <v>156</v>
      </c>
      <c r="AT165" s="164" t="s">
        <v>72</v>
      </c>
      <c r="AU165" s="164" t="s">
        <v>73</v>
      </c>
      <c r="AY165" s="156" t="s">
        <v>146</v>
      </c>
      <c r="BK165" s="165">
        <f>BK166+BK235</f>
        <v>0</v>
      </c>
    </row>
    <row r="166" s="12" customFormat="1" ht="22.8" customHeight="1">
      <c r="A166" s="12"/>
      <c r="B166" s="155"/>
      <c r="C166" s="12"/>
      <c r="D166" s="156" t="s">
        <v>72</v>
      </c>
      <c r="E166" s="166" t="s">
        <v>320</v>
      </c>
      <c r="F166" s="166" t="s">
        <v>321</v>
      </c>
      <c r="G166" s="12"/>
      <c r="H166" s="12"/>
      <c r="I166" s="158"/>
      <c r="J166" s="167">
        <f>BK166</f>
        <v>0</v>
      </c>
      <c r="K166" s="12"/>
      <c r="L166" s="155"/>
      <c r="M166" s="160"/>
      <c r="N166" s="161"/>
      <c r="O166" s="161"/>
      <c r="P166" s="162">
        <f>SUM(P167:P234)</f>
        <v>0</v>
      </c>
      <c r="Q166" s="161"/>
      <c r="R166" s="162">
        <f>SUM(R167:R234)</f>
        <v>0</v>
      </c>
      <c r="S166" s="161"/>
      <c r="T166" s="163">
        <f>SUM(T167:T234)</f>
        <v>0</v>
      </c>
      <c r="U166" s="12"/>
      <c r="V166" s="12"/>
      <c r="W166" s="12"/>
      <c r="X166" s="12"/>
      <c r="Y166" s="12"/>
      <c r="Z166" s="12"/>
      <c r="AA166" s="12"/>
      <c r="AB166" s="12"/>
      <c r="AC166" s="12"/>
      <c r="AD166" s="12"/>
      <c r="AE166" s="12"/>
      <c r="AR166" s="156" t="s">
        <v>156</v>
      </c>
      <c r="AT166" s="164" t="s">
        <v>72</v>
      </c>
      <c r="AU166" s="164" t="s">
        <v>81</v>
      </c>
      <c r="AY166" s="156" t="s">
        <v>146</v>
      </c>
      <c r="BK166" s="165">
        <f>SUM(BK167:BK234)</f>
        <v>0</v>
      </c>
    </row>
    <row r="167" s="2" customFormat="1" ht="21.75" customHeight="1">
      <c r="A167" s="34"/>
      <c r="B167" s="168"/>
      <c r="C167" s="189" t="s">
        <v>579</v>
      </c>
      <c r="D167" s="189" t="s">
        <v>181</v>
      </c>
      <c r="E167" s="190" t="s">
        <v>893</v>
      </c>
      <c r="F167" s="191" t="s">
        <v>894</v>
      </c>
      <c r="G167" s="192" t="s">
        <v>722</v>
      </c>
      <c r="H167" s="193">
        <v>150</v>
      </c>
      <c r="I167" s="194"/>
      <c r="J167" s="195">
        <f>ROUND(I167*H167,2)</f>
        <v>0</v>
      </c>
      <c r="K167" s="196"/>
      <c r="L167" s="35"/>
      <c r="M167" s="197" t="s">
        <v>1</v>
      </c>
      <c r="N167" s="198" t="s">
        <v>38</v>
      </c>
      <c r="O167" s="73"/>
      <c r="P167" s="180">
        <f>O167*H167</f>
        <v>0</v>
      </c>
      <c r="Q167" s="180">
        <v>0</v>
      </c>
      <c r="R167" s="180">
        <f>Q167*H167</f>
        <v>0</v>
      </c>
      <c r="S167" s="180">
        <v>0</v>
      </c>
      <c r="T167" s="181">
        <f>S167*H167</f>
        <v>0</v>
      </c>
      <c r="U167" s="34"/>
      <c r="V167" s="34"/>
      <c r="W167" s="34"/>
      <c r="X167" s="34"/>
      <c r="Y167" s="34"/>
      <c r="Z167" s="34"/>
      <c r="AA167" s="34"/>
      <c r="AB167" s="34"/>
      <c r="AC167" s="34"/>
      <c r="AD167" s="34"/>
      <c r="AE167" s="34"/>
      <c r="AR167" s="182" t="s">
        <v>201</v>
      </c>
      <c r="AT167" s="182" t="s">
        <v>181</v>
      </c>
      <c r="AU167" s="182" t="s">
        <v>83</v>
      </c>
      <c r="AY167" s="15" t="s">
        <v>146</v>
      </c>
      <c r="BE167" s="183">
        <f>IF(N167="základní",J167,0)</f>
        <v>0</v>
      </c>
      <c r="BF167" s="183">
        <f>IF(N167="snížená",J167,0)</f>
        <v>0</v>
      </c>
      <c r="BG167" s="183">
        <f>IF(N167="zákl. přenesená",J167,0)</f>
        <v>0</v>
      </c>
      <c r="BH167" s="183">
        <f>IF(N167="sníž. přenesená",J167,0)</f>
        <v>0</v>
      </c>
      <c r="BI167" s="183">
        <f>IF(N167="nulová",J167,0)</f>
        <v>0</v>
      </c>
      <c r="BJ167" s="15" t="s">
        <v>81</v>
      </c>
      <c r="BK167" s="183">
        <f>ROUND(I167*H167,2)</f>
        <v>0</v>
      </c>
      <c r="BL167" s="15" t="s">
        <v>201</v>
      </c>
      <c r="BM167" s="182" t="s">
        <v>895</v>
      </c>
    </row>
    <row r="168" s="2" customFormat="1">
      <c r="A168" s="34"/>
      <c r="B168" s="35"/>
      <c r="C168" s="34"/>
      <c r="D168" s="184" t="s">
        <v>159</v>
      </c>
      <c r="E168" s="34"/>
      <c r="F168" s="185" t="s">
        <v>896</v>
      </c>
      <c r="G168" s="34"/>
      <c r="H168" s="34"/>
      <c r="I168" s="186"/>
      <c r="J168" s="34"/>
      <c r="K168" s="34"/>
      <c r="L168" s="35"/>
      <c r="M168" s="187"/>
      <c r="N168" s="188"/>
      <c r="O168" s="73"/>
      <c r="P168" s="73"/>
      <c r="Q168" s="73"/>
      <c r="R168" s="73"/>
      <c r="S168" s="73"/>
      <c r="T168" s="74"/>
      <c r="U168" s="34"/>
      <c r="V168" s="34"/>
      <c r="W168" s="34"/>
      <c r="X168" s="34"/>
      <c r="Y168" s="34"/>
      <c r="Z168" s="34"/>
      <c r="AA168" s="34"/>
      <c r="AB168" s="34"/>
      <c r="AC168" s="34"/>
      <c r="AD168" s="34"/>
      <c r="AE168" s="34"/>
      <c r="AT168" s="15" t="s">
        <v>159</v>
      </c>
      <c r="AU168" s="15" t="s">
        <v>83</v>
      </c>
    </row>
    <row r="169" s="2" customFormat="1" ht="24.15" customHeight="1">
      <c r="A169" s="34"/>
      <c r="B169" s="168"/>
      <c r="C169" s="189" t="s">
        <v>263</v>
      </c>
      <c r="D169" s="189" t="s">
        <v>181</v>
      </c>
      <c r="E169" s="190" t="s">
        <v>897</v>
      </c>
      <c r="F169" s="191" t="s">
        <v>898</v>
      </c>
      <c r="G169" s="192" t="s">
        <v>199</v>
      </c>
      <c r="H169" s="193">
        <v>6</v>
      </c>
      <c r="I169" s="194"/>
      <c r="J169" s="195">
        <f>ROUND(I169*H169,2)</f>
        <v>0</v>
      </c>
      <c r="K169" s="196"/>
      <c r="L169" s="35"/>
      <c r="M169" s="197" t="s">
        <v>1</v>
      </c>
      <c r="N169" s="198" t="s">
        <v>38</v>
      </c>
      <c r="O169" s="73"/>
      <c r="P169" s="180">
        <f>O169*H169</f>
        <v>0</v>
      </c>
      <c r="Q169" s="180">
        <v>0</v>
      </c>
      <c r="R169" s="180">
        <f>Q169*H169</f>
        <v>0</v>
      </c>
      <c r="S169" s="180">
        <v>0</v>
      </c>
      <c r="T169" s="181">
        <f>S169*H169</f>
        <v>0</v>
      </c>
      <c r="U169" s="34"/>
      <c r="V169" s="34"/>
      <c r="W169" s="34"/>
      <c r="X169" s="34"/>
      <c r="Y169" s="34"/>
      <c r="Z169" s="34"/>
      <c r="AA169" s="34"/>
      <c r="AB169" s="34"/>
      <c r="AC169" s="34"/>
      <c r="AD169" s="34"/>
      <c r="AE169" s="34"/>
      <c r="AR169" s="182" t="s">
        <v>201</v>
      </c>
      <c r="AT169" s="182" t="s">
        <v>181</v>
      </c>
      <c r="AU169" s="182" t="s">
        <v>83</v>
      </c>
      <c r="AY169" s="15" t="s">
        <v>146</v>
      </c>
      <c r="BE169" s="183">
        <f>IF(N169="základní",J169,0)</f>
        <v>0</v>
      </c>
      <c r="BF169" s="183">
        <f>IF(N169="snížená",J169,0)</f>
        <v>0</v>
      </c>
      <c r="BG169" s="183">
        <f>IF(N169="zákl. přenesená",J169,0)</f>
        <v>0</v>
      </c>
      <c r="BH169" s="183">
        <f>IF(N169="sníž. přenesená",J169,0)</f>
        <v>0</v>
      </c>
      <c r="BI169" s="183">
        <f>IF(N169="nulová",J169,0)</f>
        <v>0</v>
      </c>
      <c r="BJ169" s="15" t="s">
        <v>81</v>
      </c>
      <c r="BK169" s="183">
        <f>ROUND(I169*H169,2)</f>
        <v>0</v>
      </c>
      <c r="BL169" s="15" t="s">
        <v>201</v>
      </c>
      <c r="BM169" s="182" t="s">
        <v>899</v>
      </c>
    </row>
    <row r="170" s="2" customFormat="1">
      <c r="A170" s="34"/>
      <c r="B170" s="35"/>
      <c r="C170" s="34"/>
      <c r="D170" s="184" t="s">
        <v>159</v>
      </c>
      <c r="E170" s="34"/>
      <c r="F170" s="185" t="s">
        <v>900</v>
      </c>
      <c r="G170" s="34"/>
      <c r="H170" s="34"/>
      <c r="I170" s="186"/>
      <c r="J170" s="34"/>
      <c r="K170" s="34"/>
      <c r="L170" s="35"/>
      <c r="M170" s="187"/>
      <c r="N170" s="188"/>
      <c r="O170" s="73"/>
      <c r="P170" s="73"/>
      <c r="Q170" s="73"/>
      <c r="R170" s="73"/>
      <c r="S170" s="73"/>
      <c r="T170" s="74"/>
      <c r="U170" s="34"/>
      <c r="V170" s="34"/>
      <c r="W170" s="34"/>
      <c r="X170" s="34"/>
      <c r="Y170" s="34"/>
      <c r="Z170" s="34"/>
      <c r="AA170" s="34"/>
      <c r="AB170" s="34"/>
      <c r="AC170" s="34"/>
      <c r="AD170" s="34"/>
      <c r="AE170" s="34"/>
      <c r="AT170" s="15" t="s">
        <v>159</v>
      </c>
      <c r="AU170" s="15" t="s">
        <v>83</v>
      </c>
    </row>
    <row r="171" s="2" customFormat="1" ht="24.15" customHeight="1">
      <c r="A171" s="34"/>
      <c r="B171" s="168"/>
      <c r="C171" s="189" t="s">
        <v>253</v>
      </c>
      <c r="D171" s="189" t="s">
        <v>181</v>
      </c>
      <c r="E171" s="190" t="s">
        <v>901</v>
      </c>
      <c r="F171" s="191" t="s">
        <v>902</v>
      </c>
      <c r="G171" s="192" t="s">
        <v>336</v>
      </c>
      <c r="H171" s="193">
        <v>13</v>
      </c>
      <c r="I171" s="194"/>
      <c r="J171" s="195">
        <f>ROUND(I171*H171,2)</f>
        <v>0</v>
      </c>
      <c r="K171" s="196"/>
      <c r="L171" s="35"/>
      <c r="M171" s="197" t="s">
        <v>1</v>
      </c>
      <c r="N171" s="198" t="s">
        <v>38</v>
      </c>
      <c r="O171" s="73"/>
      <c r="P171" s="180">
        <f>O171*H171</f>
        <v>0</v>
      </c>
      <c r="Q171" s="180">
        <v>0</v>
      </c>
      <c r="R171" s="180">
        <f>Q171*H171</f>
        <v>0</v>
      </c>
      <c r="S171" s="180">
        <v>0</v>
      </c>
      <c r="T171" s="181">
        <f>S171*H171</f>
        <v>0</v>
      </c>
      <c r="U171" s="34"/>
      <c r="V171" s="34"/>
      <c r="W171" s="34"/>
      <c r="X171" s="34"/>
      <c r="Y171" s="34"/>
      <c r="Z171" s="34"/>
      <c r="AA171" s="34"/>
      <c r="AB171" s="34"/>
      <c r="AC171" s="34"/>
      <c r="AD171" s="34"/>
      <c r="AE171" s="34"/>
      <c r="AR171" s="182" t="s">
        <v>201</v>
      </c>
      <c r="AT171" s="182" t="s">
        <v>181</v>
      </c>
      <c r="AU171" s="182" t="s">
        <v>83</v>
      </c>
      <c r="AY171" s="15" t="s">
        <v>146</v>
      </c>
      <c r="BE171" s="183">
        <f>IF(N171="základní",J171,0)</f>
        <v>0</v>
      </c>
      <c r="BF171" s="183">
        <f>IF(N171="snížená",J171,0)</f>
        <v>0</v>
      </c>
      <c r="BG171" s="183">
        <f>IF(N171="zákl. přenesená",J171,0)</f>
        <v>0</v>
      </c>
      <c r="BH171" s="183">
        <f>IF(N171="sníž. přenesená",J171,0)</f>
        <v>0</v>
      </c>
      <c r="BI171" s="183">
        <f>IF(N171="nulová",J171,0)</f>
        <v>0</v>
      </c>
      <c r="BJ171" s="15" t="s">
        <v>81</v>
      </c>
      <c r="BK171" s="183">
        <f>ROUND(I171*H171,2)</f>
        <v>0</v>
      </c>
      <c r="BL171" s="15" t="s">
        <v>201</v>
      </c>
      <c r="BM171" s="182" t="s">
        <v>903</v>
      </c>
    </row>
    <row r="172" s="2" customFormat="1">
      <c r="A172" s="34"/>
      <c r="B172" s="35"/>
      <c r="C172" s="34"/>
      <c r="D172" s="184" t="s">
        <v>159</v>
      </c>
      <c r="E172" s="34"/>
      <c r="F172" s="185" t="s">
        <v>904</v>
      </c>
      <c r="G172" s="34"/>
      <c r="H172" s="34"/>
      <c r="I172" s="186"/>
      <c r="J172" s="34"/>
      <c r="K172" s="34"/>
      <c r="L172" s="35"/>
      <c r="M172" s="187"/>
      <c r="N172" s="188"/>
      <c r="O172" s="73"/>
      <c r="P172" s="73"/>
      <c r="Q172" s="73"/>
      <c r="R172" s="73"/>
      <c r="S172" s="73"/>
      <c r="T172" s="74"/>
      <c r="U172" s="34"/>
      <c r="V172" s="34"/>
      <c r="W172" s="34"/>
      <c r="X172" s="34"/>
      <c r="Y172" s="34"/>
      <c r="Z172" s="34"/>
      <c r="AA172" s="34"/>
      <c r="AB172" s="34"/>
      <c r="AC172" s="34"/>
      <c r="AD172" s="34"/>
      <c r="AE172" s="34"/>
      <c r="AT172" s="15" t="s">
        <v>159</v>
      </c>
      <c r="AU172" s="15" t="s">
        <v>83</v>
      </c>
    </row>
    <row r="173" s="2" customFormat="1" ht="24.15" customHeight="1">
      <c r="A173" s="34"/>
      <c r="B173" s="168"/>
      <c r="C173" s="189" t="s">
        <v>245</v>
      </c>
      <c r="D173" s="189" t="s">
        <v>181</v>
      </c>
      <c r="E173" s="190" t="s">
        <v>905</v>
      </c>
      <c r="F173" s="191" t="s">
        <v>906</v>
      </c>
      <c r="G173" s="192" t="s">
        <v>336</v>
      </c>
      <c r="H173" s="193">
        <v>7</v>
      </c>
      <c r="I173" s="194"/>
      <c r="J173" s="195">
        <f>ROUND(I173*H173,2)</f>
        <v>0</v>
      </c>
      <c r="K173" s="196"/>
      <c r="L173" s="35"/>
      <c r="M173" s="197" t="s">
        <v>1</v>
      </c>
      <c r="N173" s="198" t="s">
        <v>38</v>
      </c>
      <c r="O173" s="73"/>
      <c r="P173" s="180">
        <f>O173*H173</f>
        <v>0</v>
      </c>
      <c r="Q173" s="180">
        <v>0</v>
      </c>
      <c r="R173" s="180">
        <f>Q173*H173</f>
        <v>0</v>
      </c>
      <c r="S173" s="180">
        <v>0</v>
      </c>
      <c r="T173" s="181">
        <f>S173*H173</f>
        <v>0</v>
      </c>
      <c r="U173" s="34"/>
      <c r="V173" s="34"/>
      <c r="W173" s="34"/>
      <c r="X173" s="34"/>
      <c r="Y173" s="34"/>
      <c r="Z173" s="34"/>
      <c r="AA173" s="34"/>
      <c r="AB173" s="34"/>
      <c r="AC173" s="34"/>
      <c r="AD173" s="34"/>
      <c r="AE173" s="34"/>
      <c r="AR173" s="182" t="s">
        <v>201</v>
      </c>
      <c r="AT173" s="182" t="s">
        <v>181</v>
      </c>
      <c r="AU173" s="182" t="s">
        <v>83</v>
      </c>
      <c r="AY173" s="15" t="s">
        <v>146</v>
      </c>
      <c r="BE173" s="183">
        <f>IF(N173="základní",J173,0)</f>
        <v>0</v>
      </c>
      <c r="BF173" s="183">
        <f>IF(N173="snížená",J173,0)</f>
        <v>0</v>
      </c>
      <c r="BG173" s="183">
        <f>IF(N173="zákl. přenesená",J173,0)</f>
        <v>0</v>
      </c>
      <c r="BH173" s="183">
        <f>IF(N173="sníž. přenesená",J173,0)</f>
        <v>0</v>
      </c>
      <c r="BI173" s="183">
        <f>IF(N173="nulová",J173,0)</f>
        <v>0</v>
      </c>
      <c r="BJ173" s="15" t="s">
        <v>81</v>
      </c>
      <c r="BK173" s="183">
        <f>ROUND(I173*H173,2)</f>
        <v>0</v>
      </c>
      <c r="BL173" s="15" t="s">
        <v>201</v>
      </c>
      <c r="BM173" s="182" t="s">
        <v>907</v>
      </c>
    </row>
    <row r="174" s="2" customFormat="1">
      <c r="A174" s="34"/>
      <c r="B174" s="35"/>
      <c r="C174" s="34"/>
      <c r="D174" s="184" t="s">
        <v>159</v>
      </c>
      <c r="E174" s="34"/>
      <c r="F174" s="185" t="s">
        <v>908</v>
      </c>
      <c r="G174" s="34"/>
      <c r="H174" s="34"/>
      <c r="I174" s="186"/>
      <c r="J174" s="34"/>
      <c r="K174" s="34"/>
      <c r="L174" s="35"/>
      <c r="M174" s="187"/>
      <c r="N174" s="188"/>
      <c r="O174" s="73"/>
      <c r="P174" s="73"/>
      <c r="Q174" s="73"/>
      <c r="R174" s="73"/>
      <c r="S174" s="73"/>
      <c r="T174" s="74"/>
      <c r="U174" s="34"/>
      <c r="V174" s="34"/>
      <c r="W174" s="34"/>
      <c r="X174" s="34"/>
      <c r="Y174" s="34"/>
      <c r="Z174" s="34"/>
      <c r="AA174" s="34"/>
      <c r="AB174" s="34"/>
      <c r="AC174" s="34"/>
      <c r="AD174" s="34"/>
      <c r="AE174" s="34"/>
      <c r="AT174" s="15" t="s">
        <v>159</v>
      </c>
      <c r="AU174" s="15" t="s">
        <v>83</v>
      </c>
    </row>
    <row r="175" s="2" customFormat="1" ht="24.15" customHeight="1">
      <c r="A175" s="34"/>
      <c r="B175" s="168"/>
      <c r="C175" s="189" t="s">
        <v>235</v>
      </c>
      <c r="D175" s="189" t="s">
        <v>181</v>
      </c>
      <c r="E175" s="190" t="s">
        <v>909</v>
      </c>
      <c r="F175" s="191" t="s">
        <v>910</v>
      </c>
      <c r="G175" s="192" t="s">
        <v>336</v>
      </c>
      <c r="H175" s="193">
        <v>7</v>
      </c>
      <c r="I175" s="194"/>
      <c r="J175" s="195">
        <f>ROUND(I175*H175,2)</f>
        <v>0</v>
      </c>
      <c r="K175" s="196"/>
      <c r="L175" s="35"/>
      <c r="M175" s="197" t="s">
        <v>1</v>
      </c>
      <c r="N175" s="198" t="s">
        <v>38</v>
      </c>
      <c r="O175" s="73"/>
      <c r="P175" s="180">
        <f>O175*H175</f>
        <v>0</v>
      </c>
      <c r="Q175" s="180">
        <v>0</v>
      </c>
      <c r="R175" s="180">
        <f>Q175*H175</f>
        <v>0</v>
      </c>
      <c r="S175" s="180">
        <v>0</v>
      </c>
      <c r="T175" s="181">
        <f>S175*H175</f>
        <v>0</v>
      </c>
      <c r="U175" s="34"/>
      <c r="V175" s="34"/>
      <c r="W175" s="34"/>
      <c r="X175" s="34"/>
      <c r="Y175" s="34"/>
      <c r="Z175" s="34"/>
      <c r="AA175" s="34"/>
      <c r="AB175" s="34"/>
      <c r="AC175" s="34"/>
      <c r="AD175" s="34"/>
      <c r="AE175" s="34"/>
      <c r="AR175" s="182" t="s">
        <v>201</v>
      </c>
      <c r="AT175" s="182" t="s">
        <v>181</v>
      </c>
      <c r="AU175" s="182" t="s">
        <v>83</v>
      </c>
      <c r="AY175" s="15" t="s">
        <v>146</v>
      </c>
      <c r="BE175" s="183">
        <f>IF(N175="základní",J175,0)</f>
        <v>0</v>
      </c>
      <c r="BF175" s="183">
        <f>IF(N175="snížená",J175,0)</f>
        <v>0</v>
      </c>
      <c r="BG175" s="183">
        <f>IF(N175="zákl. přenesená",J175,0)</f>
        <v>0</v>
      </c>
      <c r="BH175" s="183">
        <f>IF(N175="sníž. přenesená",J175,0)</f>
        <v>0</v>
      </c>
      <c r="BI175" s="183">
        <f>IF(N175="nulová",J175,0)</f>
        <v>0</v>
      </c>
      <c r="BJ175" s="15" t="s">
        <v>81</v>
      </c>
      <c r="BK175" s="183">
        <f>ROUND(I175*H175,2)</f>
        <v>0</v>
      </c>
      <c r="BL175" s="15" t="s">
        <v>201</v>
      </c>
      <c r="BM175" s="182" t="s">
        <v>911</v>
      </c>
    </row>
    <row r="176" s="2" customFormat="1">
      <c r="A176" s="34"/>
      <c r="B176" s="35"/>
      <c r="C176" s="34"/>
      <c r="D176" s="184" t="s">
        <v>159</v>
      </c>
      <c r="E176" s="34"/>
      <c r="F176" s="185" t="s">
        <v>912</v>
      </c>
      <c r="G176" s="34"/>
      <c r="H176" s="34"/>
      <c r="I176" s="186"/>
      <c r="J176" s="34"/>
      <c r="K176" s="34"/>
      <c r="L176" s="35"/>
      <c r="M176" s="187"/>
      <c r="N176" s="188"/>
      <c r="O176" s="73"/>
      <c r="P176" s="73"/>
      <c r="Q176" s="73"/>
      <c r="R176" s="73"/>
      <c r="S176" s="73"/>
      <c r="T176" s="74"/>
      <c r="U176" s="34"/>
      <c r="V176" s="34"/>
      <c r="W176" s="34"/>
      <c r="X176" s="34"/>
      <c r="Y176" s="34"/>
      <c r="Z176" s="34"/>
      <c r="AA176" s="34"/>
      <c r="AB176" s="34"/>
      <c r="AC176" s="34"/>
      <c r="AD176" s="34"/>
      <c r="AE176" s="34"/>
      <c r="AT176" s="15" t="s">
        <v>159</v>
      </c>
      <c r="AU176" s="15" t="s">
        <v>83</v>
      </c>
    </row>
    <row r="177" s="2" customFormat="1" ht="24.15" customHeight="1">
      <c r="A177" s="34"/>
      <c r="B177" s="168"/>
      <c r="C177" s="189" t="s">
        <v>230</v>
      </c>
      <c r="D177" s="189" t="s">
        <v>181</v>
      </c>
      <c r="E177" s="190" t="s">
        <v>913</v>
      </c>
      <c r="F177" s="191" t="s">
        <v>914</v>
      </c>
      <c r="G177" s="192" t="s">
        <v>336</v>
      </c>
      <c r="H177" s="193">
        <v>2</v>
      </c>
      <c r="I177" s="194"/>
      <c r="J177" s="195">
        <f>ROUND(I177*H177,2)</f>
        <v>0</v>
      </c>
      <c r="K177" s="196"/>
      <c r="L177" s="35"/>
      <c r="M177" s="197" t="s">
        <v>1</v>
      </c>
      <c r="N177" s="198" t="s">
        <v>38</v>
      </c>
      <c r="O177" s="73"/>
      <c r="P177" s="180">
        <f>O177*H177</f>
        <v>0</v>
      </c>
      <c r="Q177" s="180">
        <v>0</v>
      </c>
      <c r="R177" s="180">
        <f>Q177*H177</f>
        <v>0</v>
      </c>
      <c r="S177" s="180">
        <v>0</v>
      </c>
      <c r="T177" s="181">
        <f>S177*H177</f>
        <v>0</v>
      </c>
      <c r="U177" s="34"/>
      <c r="V177" s="34"/>
      <c r="W177" s="34"/>
      <c r="X177" s="34"/>
      <c r="Y177" s="34"/>
      <c r="Z177" s="34"/>
      <c r="AA177" s="34"/>
      <c r="AB177" s="34"/>
      <c r="AC177" s="34"/>
      <c r="AD177" s="34"/>
      <c r="AE177" s="34"/>
      <c r="AR177" s="182" t="s">
        <v>201</v>
      </c>
      <c r="AT177" s="182" t="s">
        <v>181</v>
      </c>
      <c r="AU177" s="182" t="s">
        <v>83</v>
      </c>
      <c r="AY177" s="15" t="s">
        <v>146</v>
      </c>
      <c r="BE177" s="183">
        <f>IF(N177="základní",J177,0)</f>
        <v>0</v>
      </c>
      <c r="BF177" s="183">
        <f>IF(N177="snížená",J177,0)</f>
        <v>0</v>
      </c>
      <c r="BG177" s="183">
        <f>IF(N177="zákl. přenesená",J177,0)</f>
        <v>0</v>
      </c>
      <c r="BH177" s="183">
        <f>IF(N177="sníž. přenesená",J177,0)</f>
        <v>0</v>
      </c>
      <c r="BI177" s="183">
        <f>IF(N177="nulová",J177,0)</f>
        <v>0</v>
      </c>
      <c r="BJ177" s="15" t="s">
        <v>81</v>
      </c>
      <c r="BK177" s="183">
        <f>ROUND(I177*H177,2)</f>
        <v>0</v>
      </c>
      <c r="BL177" s="15" t="s">
        <v>201</v>
      </c>
      <c r="BM177" s="182" t="s">
        <v>915</v>
      </c>
    </row>
    <row r="178" s="2" customFormat="1">
      <c r="A178" s="34"/>
      <c r="B178" s="35"/>
      <c r="C178" s="34"/>
      <c r="D178" s="184" t="s">
        <v>159</v>
      </c>
      <c r="E178" s="34"/>
      <c r="F178" s="185" t="s">
        <v>916</v>
      </c>
      <c r="G178" s="34"/>
      <c r="H178" s="34"/>
      <c r="I178" s="186"/>
      <c r="J178" s="34"/>
      <c r="K178" s="34"/>
      <c r="L178" s="35"/>
      <c r="M178" s="187"/>
      <c r="N178" s="188"/>
      <c r="O178" s="73"/>
      <c r="P178" s="73"/>
      <c r="Q178" s="73"/>
      <c r="R178" s="73"/>
      <c r="S178" s="73"/>
      <c r="T178" s="74"/>
      <c r="U178" s="34"/>
      <c r="V178" s="34"/>
      <c r="W178" s="34"/>
      <c r="X178" s="34"/>
      <c r="Y178" s="34"/>
      <c r="Z178" s="34"/>
      <c r="AA178" s="34"/>
      <c r="AB178" s="34"/>
      <c r="AC178" s="34"/>
      <c r="AD178" s="34"/>
      <c r="AE178" s="34"/>
      <c r="AT178" s="15" t="s">
        <v>159</v>
      </c>
      <c r="AU178" s="15" t="s">
        <v>83</v>
      </c>
    </row>
    <row r="179" s="2" customFormat="1" ht="24.15" customHeight="1">
      <c r="A179" s="34"/>
      <c r="B179" s="168"/>
      <c r="C179" s="189" t="s">
        <v>225</v>
      </c>
      <c r="D179" s="189" t="s">
        <v>181</v>
      </c>
      <c r="E179" s="190" t="s">
        <v>917</v>
      </c>
      <c r="F179" s="191" t="s">
        <v>918</v>
      </c>
      <c r="G179" s="192" t="s">
        <v>336</v>
      </c>
      <c r="H179" s="193">
        <v>6</v>
      </c>
      <c r="I179" s="194"/>
      <c r="J179" s="195">
        <f>ROUND(I179*H179,2)</f>
        <v>0</v>
      </c>
      <c r="K179" s="196"/>
      <c r="L179" s="35"/>
      <c r="M179" s="197" t="s">
        <v>1</v>
      </c>
      <c r="N179" s="198" t="s">
        <v>38</v>
      </c>
      <c r="O179" s="73"/>
      <c r="P179" s="180">
        <f>O179*H179</f>
        <v>0</v>
      </c>
      <c r="Q179" s="180">
        <v>0</v>
      </c>
      <c r="R179" s="180">
        <f>Q179*H179</f>
        <v>0</v>
      </c>
      <c r="S179" s="180">
        <v>0</v>
      </c>
      <c r="T179" s="181">
        <f>S179*H179</f>
        <v>0</v>
      </c>
      <c r="U179" s="34"/>
      <c r="V179" s="34"/>
      <c r="W179" s="34"/>
      <c r="X179" s="34"/>
      <c r="Y179" s="34"/>
      <c r="Z179" s="34"/>
      <c r="AA179" s="34"/>
      <c r="AB179" s="34"/>
      <c r="AC179" s="34"/>
      <c r="AD179" s="34"/>
      <c r="AE179" s="34"/>
      <c r="AR179" s="182" t="s">
        <v>201</v>
      </c>
      <c r="AT179" s="182" t="s">
        <v>181</v>
      </c>
      <c r="AU179" s="182" t="s">
        <v>83</v>
      </c>
      <c r="AY179" s="15" t="s">
        <v>146</v>
      </c>
      <c r="BE179" s="183">
        <f>IF(N179="základní",J179,0)</f>
        <v>0</v>
      </c>
      <c r="BF179" s="183">
        <f>IF(N179="snížená",J179,0)</f>
        <v>0</v>
      </c>
      <c r="BG179" s="183">
        <f>IF(N179="zákl. přenesená",J179,0)</f>
        <v>0</v>
      </c>
      <c r="BH179" s="183">
        <f>IF(N179="sníž. přenesená",J179,0)</f>
        <v>0</v>
      </c>
      <c r="BI179" s="183">
        <f>IF(N179="nulová",J179,0)</f>
        <v>0</v>
      </c>
      <c r="BJ179" s="15" t="s">
        <v>81</v>
      </c>
      <c r="BK179" s="183">
        <f>ROUND(I179*H179,2)</f>
        <v>0</v>
      </c>
      <c r="BL179" s="15" t="s">
        <v>201</v>
      </c>
      <c r="BM179" s="182" t="s">
        <v>919</v>
      </c>
    </row>
    <row r="180" s="2" customFormat="1">
      <c r="A180" s="34"/>
      <c r="B180" s="35"/>
      <c r="C180" s="34"/>
      <c r="D180" s="184" t="s">
        <v>159</v>
      </c>
      <c r="E180" s="34"/>
      <c r="F180" s="185" t="s">
        <v>920</v>
      </c>
      <c r="G180" s="34"/>
      <c r="H180" s="34"/>
      <c r="I180" s="186"/>
      <c r="J180" s="34"/>
      <c r="K180" s="34"/>
      <c r="L180" s="35"/>
      <c r="M180" s="187"/>
      <c r="N180" s="188"/>
      <c r="O180" s="73"/>
      <c r="P180" s="73"/>
      <c r="Q180" s="73"/>
      <c r="R180" s="73"/>
      <c r="S180" s="73"/>
      <c r="T180" s="74"/>
      <c r="U180" s="34"/>
      <c r="V180" s="34"/>
      <c r="W180" s="34"/>
      <c r="X180" s="34"/>
      <c r="Y180" s="34"/>
      <c r="Z180" s="34"/>
      <c r="AA180" s="34"/>
      <c r="AB180" s="34"/>
      <c r="AC180" s="34"/>
      <c r="AD180" s="34"/>
      <c r="AE180" s="34"/>
      <c r="AT180" s="15" t="s">
        <v>159</v>
      </c>
      <c r="AU180" s="15" t="s">
        <v>83</v>
      </c>
    </row>
    <row r="181" s="2" customFormat="1" ht="24.15" customHeight="1">
      <c r="A181" s="34"/>
      <c r="B181" s="168"/>
      <c r="C181" s="189" t="s">
        <v>221</v>
      </c>
      <c r="D181" s="189" t="s">
        <v>181</v>
      </c>
      <c r="E181" s="190" t="s">
        <v>921</v>
      </c>
      <c r="F181" s="191" t="s">
        <v>922</v>
      </c>
      <c r="G181" s="192" t="s">
        <v>336</v>
      </c>
      <c r="H181" s="193">
        <v>7</v>
      </c>
      <c r="I181" s="194"/>
      <c r="J181" s="195">
        <f>ROUND(I181*H181,2)</f>
        <v>0</v>
      </c>
      <c r="K181" s="196"/>
      <c r="L181" s="35"/>
      <c r="M181" s="197" t="s">
        <v>1</v>
      </c>
      <c r="N181" s="198" t="s">
        <v>38</v>
      </c>
      <c r="O181" s="73"/>
      <c r="P181" s="180">
        <f>O181*H181</f>
        <v>0</v>
      </c>
      <c r="Q181" s="180">
        <v>0</v>
      </c>
      <c r="R181" s="180">
        <f>Q181*H181</f>
        <v>0</v>
      </c>
      <c r="S181" s="180">
        <v>0</v>
      </c>
      <c r="T181" s="181">
        <f>S181*H181</f>
        <v>0</v>
      </c>
      <c r="U181" s="34"/>
      <c r="V181" s="34"/>
      <c r="W181" s="34"/>
      <c r="X181" s="34"/>
      <c r="Y181" s="34"/>
      <c r="Z181" s="34"/>
      <c r="AA181" s="34"/>
      <c r="AB181" s="34"/>
      <c r="AC181" s="34"/>
      <c r="AD181" s="34"/>
      <c r="AE181" s="34"/>
      <c r="AR181" s="182" t="s">
        <v>201</v>
      </c>
      <c r="AT181" s="182" t="s">
        <v>181</v>
      </c>
      <c r="AU181" s="182" t="s">
        <v>83</v>
      </c>
      <c r="AY181" s="15" t="s">
        <v>146</v>
      </c>
      <c r="BE181" s="183">
        <f>IF(N181="základní",J181,0)</f>
        <v>0</v>
      </c>
      <c r="BF181" s="183">
        <f>IF(N181="snížená",J181,0)</f>
        <v>0</v>
      </c>
      <c r="BG181" s="183">
        <f>IF(N181="zákl. přenesená",J181,0)</f>
        <v>0</v>
      </c>
      <c r="BH181" s="183">
        <f>IF(N181="sníž. přenesená",J181,0)</f>
        <v>0</v>
      </c>
      <c r="BI181" s="183">
        <f>IF(N181="nulová",J181,0)</f>
        <v>0</v>
      </c>
      <c r="BJ181" s="15" t="s">
        <v>81</v>
      </c>
      <c r="BK181" s="183">
        <f>ROUND(I181*H181,2)</f>
        <v>0</v>
      </c>
      <c r="BL181" s="15" t="s">
        <v>201</v>
      </c>
      <c r="BM181" s="182" t="s">
        <v>923</v>
      </c>
    </row>
    <row r="182" s="2" customFormat="1">
      <c r="A182" s="34"/>
      <c r="B182" s="35"/>
      <c r="C182" s="34"/>
      <c r="D182" s="184" t="s">
        <v>159</v>
      </c>
      <c r="E182" s="34"/>
      <c r="F182" s="185" t="s">
        <v>924</v>
      </c>
      <c r="G182" s="34"/>
      <c r="H182" s="34"/>
      <c r="I182" s="186"/>
      <c r="J182" s="34"/>
      <c r="K182" s="34"/>
      <c r="L182" s="35"/>
      <c r="M182" s="187"/>
      <c r="N182" s="188"/>
      <c r="O182" s="73"/>
      <c r="P182" s="73"/>
      <c r="Q182" s="73"/>
      <c r="R182" s="73"/>
      <c r="S182" s="73"/>
      <c r="T182" s="74"/>
      <c r="U182" s="34"/>
      <c r="V182" s="34"/>
      <c r="W182" s="34"/>
      <c r="X182" s="34"/>
      <c r="Y182" s="34"/>
      <c r="Z182" s="34"/>
      <c r="AA182" s="34"/>
      <c r="AB182" s="34"/>
      <c r="AC182" s="34"/>
      <c r="AD182" s="34"/>
      <c r="AE182" s="34"/>
      <c r="AT182" s="15" t="s">
        <v>159</v>
      </c>
      <c r="AU182" s="15" t="s">
        <v>83</v>
      </c>
    </row>
    <row r="183" s="2" customFormat="1" ht="24.15" customHeight="1">
      <c r="A183" s="34"/>
      <c r="B183" s="168"/>
      <c r="C183" s="189" t="s">
        <v>258</v>
      </c>
      <c r="D183" s="189" t="s">
        <v>181</v>
      </c>
      <c r="E183" s="190" t="s">
        <v>925</v>
      </c>
      <c r="F183" s="191" t="s">
        <v>926</v>
      </c>
      <c r="G183" s="192" t="s">
        <v>336</v>
      </c>
      <c r="H183" s="193">
        <v>1</v>
      </c>
      <c r="I183" s="194"/>
      <c r="J183" s="195">
        <f>ROUND(I183*H183,2)</f>
        <v>0</v>
      </c>
      <c r="K183" s="196"/>
      <c r="L183" s="35"/>
      <c r="M183" s="197" t="s">
        <v>1</v>
      </c>
      <c r="N183" s="198" t="s">
        <v>38</v>
      </c>
      <c r="O183" s="73"/>
      <c r="P183" s="180">
        <f>O183*H183</f>
        <v>0</v>
      </c>
      <c r="Q183" s="180">
        <v>0</v>
      </c>
      <c r="R183" s="180">
        <f>Q183*H183</f>
        <v>0</v>
      </c>
      <c r="S183" s="180">
        <v>0</v>
      </c>
      <c r="T183" s="181">
        <f>S183*H183</f>
        <v>0</v>
      </c>
      <c r="U183" s="34"/>
      <c r="V183" s="34"/>
      <c r="W183" s="34"/>
      <c r="X183" s="34"/>
      <c r="Y183" s="34"/>
      <c r="Z183" s="34"/>
      <c r="AA183" s="34"/>
      <c r="AB183" s="34"/>
      <c r="AC183" s="34"/>
      <c r="AD183" s="34"/>
      <c r="AE183" s="34"/>
      <c r="AR183" s="182" t="s">
        <v>201</v>
      </c>
      <c r="AT183" s="182" t="s">
        <v>181</v>
      </c>
      <c r="AU183" s="182" t="s">
        <v>83</v>
      </c>
      <c r="AY183" s="15" t="s">
        <v>146</v>
      </c>
      <c r="BE183" s="183">
        <f>IF(N183="základní",J183,0)</f>
        <v>0</v>
      </c>
      <c r="BF183" s="183">
        <f>IF(N183="snížená",J183,0)</f>
        <v>0</v>
      </c>
      <c r="BG183" s="183">
        <f>IF(N183="zákl. přenesená",J183,0)</f>
        <v>0</v>
      </c>
      <c r="BH183" s="183">
        <f>IF(N183="sníž. přenesená",J183,0)</f>
        <v>0</v>
      </c>
      <c r="BI183" s="183">
        <f>IF(N183="nulová",J183,0)</f>
        <v>0</v>
      </c>
      <c r="BJ183" s="15" t="s">
        <v>81</v>
      </c>
      <c r="BK183" s="183">
        <f>ROUND(I183*H183,2)</f>
        <v>0</v>
      </c>
      <c r="BL183" s="15" t="s">
        <v>201</v>
      </c>
      <c r="BM183" s="182" t="s">
        <v>927</v>
      </c>
    </row>
    <row r="184" s="2" customFormat="1">
      <c r="A184" s="34"/>
      <c r="B184" s="35"/>
      <c r="C184" s="34"/>
      <c r="D184" s="184" t="s">
        <v>159</v>
      </c>
      <c r="E184" s="34"/>
      <c r="F184" s="185" t="s">
        <v>928</v>
      </c>
      <c r="G184" s="34"/>
      <c r="H184" s="34"/>
      <c r="I184" s="186"/>
      <c r="J184" s="34"/>
      <c r="K184" s="34"/>
      <c r="L184" s="35"/>
      <c r="M184" s="187"/>
      <c r="N184" s="188"/>
      <c r="O184" s="73"/>
      <c r="P184" s="73"/>
      <c r="Q184" s="73"/>
      <c r="R184" s="73"/>
      <c r="S184" s="73"/>
      <c r="T184" s="74"/>
      <c r="U184" s="34"/>
      <c r="V184" s="34"/>
      <c r="W184" s="34"/>
      <c r="X184" s="34"/>
      <c r="Y184" s="34"/>
      <c r="Z184" s="34"/>
      <c r="AA184" s="34"/>
      <c r="AB184" s="34"/>
      <c r="AC184" s="34"/>
      <c r="AD184" s="34"/>
      <c r="AE184" s="34"/>
      <c r="AT184" s="15" t="s">
        <v>159</v>
      </c>
      <c r="AU184" s="15" t="s">
        <v>83</v>
      </c>
    </row>
    <row r="185" s="2" customFormat="1" ht="24.15" customHeight="1">
      <c r="A185" s="34"/>
      <c r="B185" s="168"/>
      <c r="C185" s="189" t="s">
        <v>216</v>
      </c>
      <c r="D185" s="189" t="s">
        <v>181</v>
      </c>
      <c r="E185" s="190" t="s">
        <v>929</v>
      </c>
      <c r="F185" s="191" t="s">
        <v>930</v>
      </c>
      <c r="G185" s="192" t="s">
        <v>336</v>
      </c>
      <c r="H185" s="193">
        <v>7</v>
      </c>
      <c r="I185" s="194"/>
      <c r="J185" s="195">
        <f>ROUND(I185*H185,2)</f>
        <v>0</v>
      </c>
      <c r="K185" s="196"/>
      <c r="L185" s="35"/>
      <c r="M185" s="197" t="s">
        <v>1</v>
      </c>
      <c r="N185" s="198" t="s">
        <v>38</v>
      </c>
      <c r="O185" s="73"/>
      <c r="P185" s="180">
        <f>O185*H185</f>
        <v>0</v>
      </c>
      <c r="Q185" s="180">
        <v>0</v>
      </c>
      <c r="R185" s="180">
        <f>Q185*H185</f>
        <v>0</v>
      </c>
      <c r="S185" s="180">
        <v>0</v>
      </c>
      <c r="T185" s="181">
        <f>S185*H185</f>
        <v>0</v>
      </c>
      <c r="U185" s="34"/>
      <c r="V185" s="34"/>
      <c r="W185" s="34"/>
      <c r="X185" s="34"/>
      <c r="Y185" s="34"/>
      <c r="Z185" s="34"/>
      <c r="AA185" s="34"/>
      <c r="AB185" s="34"/>
      <c r="AC185" s="34"/>
      <c r="AD185" s="34"/>
      <c r="AE185" s="34"/>
      <c r="AR185" s="182" t="s">
        <v>201</v>
      </c>
      <c r="AT185" s="182" t="s">
        <v>181</v>
      </c>
      <c r="AU185" s="182" t="s">
        <v>83</v>
      </c>
      <c r="AY185" s="15" t="s">
        <v>146</v>
      </c>
      <c r="BE185" s="183">
        <f>IF(N185="základní",J185,0)</f>
        <v>0</v>
      </c>
      <c r="BF185" s="183">
        <f>IF(N185="snížená",J185,0)</f>
        <v>0</v>
      </c>
      <c r="BG185" s="183">
        <f>IF(N185="zákl. přenesená",J185,0)</f>
        <v>0</v>
      </c>
      <c r="BH185" s="183">
        <f>IF(N185="sníž. přenesená",J185,0)</f>
        <v>0</v>
      </c>
      <c r="BI185" s="183">
        <f>IF(N185="nulová",J185,0)</f>
        <v>0</v>
      </c>
      <c r="BJ185" s="15" t="s">
        <v>81</v>
      </c>
      <c r="BK185" s="183">
        <f>ROUND(I185*H185,2)</f>
        <v>0</v>
      </c>
      <c r="BL185" s="15" t="s">
        <v>201</v>
      </c>
      <c r="BM185" s="182" t="s">
        <v>931</v>
      </c>
    </row>
    <row r="186" s="2" customFormat="1">
      <c r="A186" s="34"/>
      <c r="B186" s="35"/>
      <c r="C186" s="34"/>
      <c r="D186" s="184" t="s">
        <v>159</v>
      </c>
      <c r="E186" s="34"/>
      <c r="F186" s="185" t="s">
        <v>932</v>
      </c>
      <c r="G186" s="34"/>
      <c r="H186" s="34"/>
      <c r="I186" s="186"/>
      <c r="J186" s="34"/>
      <c r="K186" s="34"/>
      <c r="L186" s="35"/>
      <c r="M186" s="187"/>
      <c r="N186" s="188"/>
      <c r="O186" s="73"/>
      <c r="P186" s="73"/>
      <c r="Q186" s="73"/>
      <c r="R186" s="73"/>
      <c r="S186" s="73"/>
      <c r="T186" s="74"/>
      <c r="U186" s="34"/>
      <c r="V186" s="34"/>
      <c r="W186" s="34"/>
      <c r="X186" s="34"/>
      <c r="Y186" s="34"/>
      <c r="Z186" s="34"/>
      <c r="AA186" s="34"/>
      <c r="AB186" s="34"/>
      <c r="AC186" s="34"/>
      <c r="AD186" s="34"/>
      <c r="AE186" s="34"/>
      <c r="AT186" s="15" t="s">
        <v>159</v>
      </c>
      <c r="AU186" s="15" t="s">
        <v>83</v>
      </c>
    </row>
    <row r="187" s="2" customFormat="1" ht="24.15" customHeight="1">
      <c r="A187" s="34"/>
      <c r="B187" s="168"/>
      <c r="C187" s="189" t="s">
        <v>249</v>
      </c>
      <c r="D187" s="189" t="s">
        <v>181</v>
      </c>
      <c r="E187" s="190" t="s">
        <v>933</v>
      </c>
      <c r="F187" s="191" t="s">
        <v>934</v>
      </c>
      <c r="G187" s="192" t="s">
        <v>336</v>
      </c>
      <c r="H187" s="193">
        <v>6</v>
      </c>
      <c r="I187" s="194"/>
      <c r="J187" s="195">
        <f>ROUND(I187*H187,2)</f>
        <v>0</v>
      </c>
      <c r="K187" s="196"/>
      <c r="L187" s="35"/>
      <c r="M187" s="197" t="s">
        <v>1</v>
      </c>
      <c r="N187" s="198" t="s">
        <v>38</v>
      </c>
      <c r="O187" s="73"/>
      <c r="P187" s="180">
        <f>O187*H187</f>
        <v>0</v>
      </c>
      <c r="Q187" s="180">
        <v>0</v>
      </c>
      <c r="R187" s="180">
        <f>Q187*H187</f>
        <v>0</v>
      </c>
      <c r="S187" s="180">
        <v>0</v>
      </c>
      <c r="T187" s="181">
        <f>S187*H187</f>
        <v>0</v>
      </c>
      <c r="U187" s="34"/>
      <c r="V187" s="34"/>
      <c r="W187" s="34"/>
      <c r="X187" s="34"/>
      <c r="Y187" s="34"/>
      <c r="Z187" s="34"/>
      <c r="AA187" s="34"/>
      <c r="AB187" s="34"/>
      <c r="AC187" s="34"/>
      <c r="AD187" s="34"/>
      <c r="AE187" s="34"/>
      <c r="AR187" s="182" t="s">
        <v>201</v>
      </c>
      <c r="AT187" s="182" t="s">
        <v>181</v>
      </c>
      <c r="AU187" s="182" t="s">
        <v>83</v>
      </c>
      <c r="AY187" s="15" t="s">
        <v>146</v>
      </c>
      <c r="BE187" s="183">
        <f>IF(N187="základní",J187,0)</f>
        <v>0</v>
      </c>
      <c r="BF187" s="183">
        <f>IF(N187="snížená",J187,0)</f>
        <v>0</v>
      </c>
      <c r="BG187" s="183">
        <f>IF(N187="zákl. přenesená",J187,0)</f>
        <v>0</v>
      </c>
      <c r="BH187" s="183">
        <f>IF(N187="sníž. přenesená",J187,0)</f>
        <v>0</v>
      </c>
      <c r="BI187" s="183">
        <f>IF(N187="nulová",J187,0)</f>
        <v>0</v>
      </c>
      <c r="BJ187" s="15" t="s">
        <v>81</v>
      </c>
      <c r="BK187" s="183">
        <f>ROUND(I187*H187,2)</f>
        <v>0</v>
      </c>
      <c r="BL187" s="15" t="s">
        <v>201</v>
      </c>
      <c r="BM187" s="182" t="s">
        <v>935</v>
      </c>
    </row>
    <row r="188" s="2" customFormat="1">
      <c r="A188" s="34"/>
      <c r="B188" s="35"/>
      <c r="C188" s="34"/>
      <c r="D188" s="184" t="s">
        <v>159</v>
      </c>
      <c r="E188" s="34"/>
      <c r="F188" s="185" t="s">
        <v>936</v>
      </c>
      <c r="G188" s="34"/>
      <c r="H188" s="34"/>
      <c r="I188" s="186"/>
      <c r="J188" s="34"/>
      <c r="K188" s="34"/>
      <c r="L188" s="35"/>
      <c r="M188" s="187"/>
      <c r="N188" s="188"/>
      <c r="O188" s="73"/>
      <c r="P188" s="73"/>
      <c r="Q188" s="73"/>
      <c r="R188" s="73"/>
      <c r="S188" s="73"/>
      <c r="T188" s="74"/>
      <c r="U188" s="34"/>
      <c r="V188" s="34"/>
      <c r="W188" s="34"/>
      <c r="X188" s="34"/>
      <c r="Y188" s="34"/>
      <c r="Z188" s="34"/>
      <c r="AA188" s="34"/>
      <c r="AB188" s="34"/>
      <c r="AC188" s="34"/>
      <c r="AD188" s="34"/>
      <c r="AE188" s="34"/>
      <c r="AT188" s="15" t="s">
        <v>159</v>
      </c>
      <c r="AU188" s="15" t="s">
        <v>83</v>
      </c>
    </row>
    <row r="189" s="2" customFormat="1" ht="24.15" customHeight="1">
      <c r="A189" s="34"/>
      <c r="B189" s="168"/>
      <c r="C189" s="189" t="s">
        <v>240</v>
      </c>
      <c r="D189" s="189" t="s">
        <v>181</v>
      </c>
      <c r="E189" s="190" t="s">
        <v>937</v>
      </c>
      <c r="F189" s="191" t="s">
        <v>938</v>
      </c>
      <c r="G189" s="192" t="s">
        <v>336</v>
      </c>
      <c r="H189" s="193">
        <v>1</v>
      </c>
      <c r="I189" s="194"/>
      <c r="J189" s="195">
        <f>ROUND(I189*H189,2)</f>
        <v>0</v>
      </c>
      <c r="K189" s="196"/>
      <c r="L189" s="35"/>
      <c r="M189" s="197" t="s">
        <v>1</v>
      </c>
      <c r="N189" s="198" t="s">
        <v>38</v>
      </c>
      <c r="O189" s="73"/>
      <c r="P189" s="180">
        <f>O189*H189</f>
        <v>0</v>
      </c>
      <c r="Q189" s="180">
        <v>0</v>
      </c>
      <c r="R189" s="180">
        <f>Q189*H189</f>
        <v>0</v>
      </c>
      <c r="S189" s="180">
        <v>0</v>
      </c>
      <c r="T189" s="181">
        <f>S189*H189</f>
        <v>0</v>
      </c>
      <c r="U189" s="34"/>
      <c r="V189" s="34"/>
      <c r="W189" s="34"/>
      <c r="X189" s="34"/>
      <c r="Y189" s="34"/>
      <c r="Z189" s="34"/>
      <c r="AA189" s="34"/>
      <c r="AB189" s="34"/>
      <c r="AC189" s="34"/>
      <c r="AD189" s="34"/>
      <c r="AE189" s="34"/>
      <c r="AR189" s="182" t="s">
        <v>201</v>
      </c>
      <c r="AT189" s="182" t="s">
        <v>181</v>
      </c>
      <c r="AU189" s="182" t="s">
        <v>83</v>
      </c>
      <c r="AY189" s="15" t="s">
        <v>146</v>
      </c>
      <c r="BE189" s="183">
        <f>IF(N189="základní",J189,0)</f>
        <v>0</v>
      </c>
      <c r="BF189" s="183">
        <f>IF(N189="snížená",J189,0)</f>
        <v>0</v>
      </c>
      <c r="BG189" s="183">
        <f>IF(N189="zákl. přenesená",J189,0)</f>
        <v>0</v>
      </c>
      <c r="BH189" s="183">
        <f>IF(N189="sníž. přenesená",J189,0)</f>
        <v>0</v>
      </c>
      <c r="BI189" s="183">
        <f>IF(N189="nulová",J189,0)</f>
        <v>0</v>
      </c>
      <c r="BJ189" s="15" t="s">
        <v>81</v>
      </c>
      <c r="BK189" s="183">
        <f>ROUND(I189*H189,2)</f>
        <v>0</v>
      </c>
      <c r="BL189" s="15" t="s">
        <v>201</v>
      </c>
      <c r="BM189" s="182" t="s">
        <v>939</v>
      </c>
    </row>
    <row r="190" s="2" customFormat="1">
      <c r="A190" s="34"/>
      <c r="B190" s="35"/>
      <c r="C190" s="34"/>
      <c r="D190" s="184" t="s">
        <v>159</v>
      </c>
      <c r="E190" s="34"/>
      <c r="F190" s="185" t="s">
        <v>940</v>
      </c>
      <c r="G190" s="34"/>
      <c r="H190" s="34"/>
      <c r="I190" s="186"/>
      <c r="J190" s="34"/>
      <c r="K190" s="34"/>
      <c r="L190" s="35"/>
      <c r="M190" s="187"/>
      <c r="N190" s="188"/>
      <c r="O190" s="73"/>
      <c r="P190" s="73"/>
      <c r="Q190" s="73"/>
      <c r="R190" s="73"/>
      <c r="S190" s="73"/>
      <c r="T190" s="74"/>
      <c r="U190" s="34"/>
      <c r="V190" s="34"/>
      <c r="W190" s="34"/>
      <c r="X190" s="34"/>
      <c r="Y190" s="34"/>
      <c r="Z190" s="34"/>
      <c r="AA190" s="34"/>
      <c r="AB190" s="34"/>
      <c r="AC190" s="34"/>
      <c r="AD190" s="34"/>
      <c r="AE190" s="34"/>
      <c r="AT190" s="15" t="s">
        <v>159</v>
      </c>
      <c r="AU190" s="15" t="s">
        <v>83</v>
      </c>
    </row>
    <row r="191" s="2" customFormat="1" ht="33" customHeight="1">
      <c r="A191" s="34"/>
      <c r="B191" s="168"/>
      <c r="C191" s="189" t="s">
        <v>7</v>
      </c>
      <c r="D191" s="189" t="s">
        <v>181</v>
      </c>
      <c r="E191" s="190" t="s">
        <v>941</v>
      </c>
      <c r="F191" s="191" t="s">
        <v>942</v>
      </c>
      <c r="G191" s="192" t="s">
        <v>336</v>
      </c>
      <c r="H191" s="193">
        <v>2</v>
      </c>
      <c r="I191" s="194"/>
      <c r="J191" s="195">
        <f>ROUND(I191*H191,2)</f>
        <v>0</v>
      </c>
      <c r="K191" s="196"/>
      <c r="L191" s="35"/>
      <c r="M191" s="197" t="s">
        <v>1</v>
      </c>
      <c r="N191" s="198" t="s">
        <v>38</v>
      </c>
      <c r="O191" s="73"/>
      <c r="P191" s="180">
        <f>O191*H191</f>
        <v>0</v>
      </c>
      <c r="Q191" s="180">
        <v>0</v>
      </c>
      <c r="R191" s="180">
        <f>Q191*H191</f>
        <v>0</v>
      </c>
      <c r="S191" s="180">
        <v>0</v>
      </c>
      <c r="T191" s="181">
        <f>S191*H191</f>
        <v>0</v>
      </c>
      <c r="U191" s="34"/>
      <c r="V191" s="34"/>
      <c r="W191" s="34"/>
      <c r="X191" s="34"/>
      <c r="Y191" s="34"/>
      <c r="Z191" s="34"/>
      <c r="AA191" s="34"/>
      <c r="AB191" s="34"/>
      <c r="AC191" s="34"/>
      <c r="AD191" s="34"/>
      <c r="AE191" s="34"/>
      <c r="AR191" s="182" t="s">
        <v>201</v>
      </c>
      <c r="AT191" s="182" t="s">
        <v>181</v>
      </c>
      <c r="AU191" s="182" t="s">
        <v>83</v>
      </c>
      <c r="AY191" s="15" t="s">
        <v>146</v>
      </c>
      <c r="BE191" s="183">
        <f>IF(N191="základní",J191,0)</f>
        <v>0</v>
      </c>
      <c r="BF191" s="183">
        <f>IF(N191="snížená",J191,0)</f>
        <v>0</v>
      </c>
      <c r="BG191" s="183">
        <f>IF(N191="zákl. přenesená",J191,0)</f>
        <v>0</v>
      </c>
      <c r="BH191" s="183">
        <f>IF(N191="sníž. přenesená",J191,0)</f>
        <v>0</v>
      </c>
      <c r="BI191" s="183">
        <f>IF(N191="nulová",J191,0)</f>
        <v>0</v>
      </c>
      <c r="BJ191" s="15" t="s">
        <v>81</v>
      </c>
      <c r="BK191" s="183">
        <f>ROUND(I191*H191,2)</f>
        <v>0</v>
      </c>
      <c r="BL191" s="15" t="s">
        <v>201</v>
      </c>
      <c r="BM191" s="182" t="s">
        <v>943</v>
      </c>
    </row>
    <row r="192" s="2" customFormat="1">
      <c r="A192" s="34"/>
      <c r="B192" s="35"/>
      <c r="C192" s="34"/>
      <c r="D192" s="184" t="s">
        <v>159</v>
      </c>
      <c r="E192" s="34"/>
      <c r="F192" s="185" t="s">
        <v>944</v>
      </c>
      <c r="G192" s="34"/>
      <c r="H192" s="34"/>
      <c r="I192" s="186"/>
      <c r="J192" s="34"/>
      <c r="K192" s="34"/>
      <c r="L192" s="35"/>
      <c r="M192" s="187"/>
      <c r="N192" s="188"/>
      <c r="O192" s="73"/>
      <c r="P192" s="73"/>
      <c r="Q192" s="73"/>
      <c r="R192" s="73"/>
      <c r="S192" s="73"/>
      <c r="T192" s="74"/>
      <c r="U192" s="34"/>
      <c r="V192" s="34"/>
      <c r="W192" s="34"/>
      <c r="X192" s="34"/>
      <c r="Y192" s="34"/>
      <c r="Z192" s="34"/>
      <c r="AA192" s="34"/>
      <c r="AB192" s="34"/>
      <c r="AC192" s="34"/>
      <c r="AD192" s="34"/>
      <c r="AE192" s="34"/>
      <c r="AT192" s="15" t="s">
        <v>159</v>
      </c>
      <c r="AU192" s="15" t="s">
        <v>83</v>
      </c>
    </row>
    <row r="193" s="2" customFormat="1" ht="37.8" customHeight="1">
      <c r="A193" s="34"/>
      <c r="B193" s="168"/>
      <c r="C193" s="189" t="s">
        <v>288</v>
      </c>
      <c r="D193" s="189" t="s">
        <v>181</v>
      </c>
      <c r="E193" s="190" t="s">
        <v>394</v>
      </c>
      <c r="F193" s="191" t="s">
        <v>395</v>
      </c>
      <c r="G193" s="192" t="s">
        <v>336</v>
      </c>
      <c r="H193" s="193">
        <v>1</v>
      </c>
      <c r="I193" s="194"/>
      <c r="J193" s="195">
        <f>ROUND(I193*H193,2)</f>
        <v>0</v>
      </c>
      <c r="K193" s="196"/>
      <c r="L193" s="35"/>
      <c r="M193" s="197" t="s">
        <v>1</v>
      </c>
      <c r="N193" s="198" t="s">
        <v>38</v>
      </c>
      <c r="O193" s="73"/>
      <c r="P193" s="180">
        <f>O193*H193</f>
        <v>0</v>
      </c>
      <c r="Q193" s="180">
        <v>0</v>
      </c>
      <c r="R193" s="180">
        <f>Q193*H193</f>
        <v>0</v>
      </c>
      <c r="S193" s="180">
        <v>0</v>
      </c>
      <c r="T193" s="181">
        <f>S193*H193</f>
        <v>0</v>
      </c>
      <c r="U193" s="34"/>
      <c r="V193" s="34"/>
      <c r="W193" s="34"/>
      <c r="X193" s="34"/>
      <c r="Y193" s="34"/>
      <c r="Z193" s="34"/>
      <c r="AA193" s="34"/>
      <c r="AB193" s="34"/>
      <c r="AC193" s="34"/>
      <c r="AD193" s="34"/>
      <c r="AE193" s="34"/>
      <c r="AR193" s="182" t="s">
        <v>201</v>
      </c>
      <c r="AT193" s="182" t="s">
        <v>181</v>
      </c>
      <c r="AU193" s="182" t="s">
        <v>83</v>
      </c>
      <c r="AY193" s="15" t="s">
        <v>146</v>
      </c>
      <c r="BE193" s="183">
        <f>IF(N193="základní",J193,0)</f>
        <v>0</v>
      </c>
      <c r="BF193" s="183">
        <f>IF(N193="snížená",J193,0)</f>
        <v>0</v>
      </c>
      <c r="BG193" s="183">
        <f>IF(N193="zákl. přenesená",J193,0)</f>
        <v>0</v>
      </c>
      <c r="BH193" s="183">
        <f>IF(N193="sníž. přenesená",J193,0)</f>
        <v>0</v>
      </c>
      <c r="BI193" s="183">
        <f>IF(N193="nulová",J193,0)</f>
        <v>0</v>
      </c>
      <c r="BJ193" s="15" t="s">
        <v>81</v>
      </c>
      <c r="BK193" s="183">
        <f>ROUND(I193*H193,2)</f>
        <v>0</v>
      </c>
      <c r="BL193" s="15" t="s">
        <v>201</v>
      </c>
      <c r="BM193" s="182" t="s">
        <v>945</v>
      </c>
    </row>
    <row r="194" s="2" customFormat="1">
      <c r="A194" s="34"/>
      <c r="B194" s="35"/>
      <c r="C194" s="34"/>
      <c r="D194" s="184" t="s">
        <v>159</v>
      </c>
      <c r="E194" s="34"/>
      <c r="F194" s="185" t="s">
        <v>397</v>
      </c>
      <c r="G194" s="34"/>
      <c r="H194" s="34"/>
      <c r="I194" s="186"/>
      <c r="J194" s="34"/>
      <c r="K194" s="34"/>
      <c r="L194" s="35"/>
      <c r="M194" s="187"/>
      <c r="N194" s="188"/>
      <c r="O194" s="73"/>
      <c r="P194" s="73"/>
      <c r="Q194" s="73"/>
      <c r="R194" s="73"/>
      <c r="S194" s="73"/>
      <c r="T194" s="74"/>
      <c r="U194" s="34"/>
      <c r="V194" s="34"/>
      <c r="W194" s="34"/>
      <c r="X194" s="34"/>
      <c r="Y194" s="34"/>
      <c r="Z194" s="34"/>
      <c r="AA194" s="34"/>
      <c r="AB194" s="34"/>
      <c r="AC194" s="34"/>
      <c r="AD194" s="34"/>
      <c r="AE194" s="34"/>
      <c r="AT194" s="15" t="s">
        <v>159</v>
      </c>
      <c r="AU194" s="15" t="s">
        <v>83</v>
      </c>
    </row>
    <row r="195" s="2" customFormat="1" ht="24.15" customHeight="1">
      <c r="A195" s="34"/>
      <c r="B195" s="168"/>
      <c r="C195" s="189" t="s">
        <v>292</v>
      </c>
      <c r="D195" s="189" t="s">
        <v>181</v>
      </c>
      <c r="E195" s="190" t="s">
        <v>399</v>
      </c>
      <c r="F195" s="191" t="s">
        <v>400</v>
      </c>
      <c r="G195" s="192" t="s">
        <v>336</v>
      </c>
      <c r="H195" s="193">
        <v>9</v>
      </c>
      <c r="I195" s="194"/>
      <c r="J195" s="195">
        <f>ROUND(I195*H195,2)</f>
        <v>0</v>
      </c>
      <c r="K195" s="196"/>
      <c r="L195" s="35"/>
      <c r="M195" s="197" t="s">
        <v>1</v>
      </c>
      <c r="N195" s="198" t="s">
        <v>38</v>
      </c>
      <c r="O195" s="73"/>
      <c r="P195" s="180">
        <f>O195*H195</f>
        <v>0</v>
      </c>
      <c r="Q195" s="180">
        <v>0</v>
      </c>
      <c r="R195" s="180">
        <f>Q195*H195</f>
        <v>0</v>
      </c>
      <c r="S195" s="180">
        <v>0</v>
      </c>
      <c r="T195" s="181">
        <f>S195*H195</f>
        <v>0</v>
      </c>
      <c r="U195" s="34"/>
      <c r="V195" s="34"/>
      <c r="W195" s="34"/>
      <c r="X195" s="34"/>
      <c r="Y195" s="34"/>
      <c r="Z195" s="34"/>
      <c r="AA195" s="34"/>
      <c r="AB195" s="34"/>
      <c r="AC195" s="34"/>
      <c r="AD195" s="34"/>
      <c r="AE195" s="34"/>
      <c r="AR195" s="182" t="s">
        <v>201</v>
      </c>
      <c r="AT195" s="182" t="s">
        <v>181</v>
      </c>
      <c r="AU195" s="182" t="s">
        <v>83</v>
      </c>
      <c r="AY195" s="15" t="s">
        <v>146</v>
      </c>
      <c r="BE195" s="183">
        <f>IF(N195="základní",J195,0)</f>
        <v>0</v>
      </c>
      <c r="BF195" s="183">
        <f>IF(N195="snížená",J195,0)</f>
        <v>0</v>
      </c>
      <c r="BG195" s="183">
        <f>IF(N195="zákl. přenesená",J195,0)</f>
        <v>0</v>
      </c>
      <c r="BH195" s="183">
        <f>IF(N195="sníž. přenesená",J195,0)</f>
        <v>0</v>
      </c>
      <c r="BI195" s="183">
        <f>IF(N195="nulová",J195,0)</f>
        <v>0</v>
      </c>
      <c r="BJ195" s="15" t="s">
        <v>81</v>
      </c>
      <c r="BK195" s="183">
        <f>ROUND(I195*H195,2)</f>
        <v>0</v>
      </c>
      <c r="BL195" s="15" t="s">
        <v>201</v>
      </c>
      <c r="BM195" s="182" t="s">
        <v>946</v>
      </c>
    </row>
    <row r="196" s="2" customFormat="1">
      <c r="A196" s="34"/>
      <c r="B196" s="35"/>
      <c r="C196" s="34"/>
      <c r="D196" s="184" t="s">
        <v>159</v>
      </c>
      <c r="E196" s="34"/>
      <c r="F196" s="185" t="s">
        <v>402</v>
      </c>
      <c r="G196" s="34"/>
      <c r="H196" s="34"/>
      <c r="I196" s="186"/>
      <c r="J196" s="34"/>
      <c r="K196" s="34"/>
      <c r="L196" s="35"/>
      <c r="M196" s="187"/>
      <c r="N196" s="188"/>
      <c r="O196" s="73"/>
      <c r="P196" s="73"/>
      <c r="Q196" s="73"/>
      <c r="R196" s="73"/>
      <c r="S196" s="73"/>
      <c r="T196" s="74"/>
      <c r="U196" s="34"/>
      <c r="V196" s="34"/>
      <c r="W196" s="34"/>
      <c r="X196" s="34"/>
      <c r="Y196" s="34"/>
      <c r="Z196" s="34"/>
      <c r="AA196" s="34"/>
      <c r="AB196" s="34"/>
      <c r="AC196" s="34"/>
      <c r="AD196" s="34"/>
      <c r="AE196" s="34"/>
      <c r="AT196" s="15" t="s">
        <v>159</v>
      </c>
      <c r="AU196" s="15" t="s">
        <v>83</v>
      </c>
    </row>
    <row r="197" s="2" customFormat="1" ht="24.15" customHeight="1">
      <c r="A197" s="34"/>
      <c r="B197" s="168"/>
      <c r="C197" s="189" t="s">
        <v>571</v>
      </c>
      <c r="D197" s="189" t="s">
        <v>181</v>
      </c>
      <c r="E197" s="190" t="s">
        <v>947</v>
      </c>
      <c r="F197" s="191" t="s">
        <v>948</v>
      </c>
      <c r="G197" s="192" t="s">
        <v>336</v>
      </c>
      <c r="H197" s="193">
        <v>12</v>
      </c>
      <c r="I197" s="194"/>
      <c r="J197" s="195">
        <f>ROUND(I197*H197,2)</f>
        <v>0</v>
      </c>
      <c r="K197" s="196"/>
      <c r="L197" s="35"/>
      <c r="M197" s="197" t="s">
        <v>1</v>
      </c>
      <c r="N197" s="198" t="s">
        <v>38</v>
      </c>
      <c r="O197" s="73"/>
      <c r="P197" s="180">
        <f>O197*H197</f>
        <v>0</v>
      </c>
      <c r="Q197" s="180">
        <v>0</v>
      </c>
      <c r="R197" s="180">
        <f>Q197*H197</f>
        <v>0</v>
      </c>
      <c r="S197" s="180">
        <v>0</v>
      </c>
      <c r="T197" s="181">
        <f>S197*H197</f>
        <v>0</v>
      </c>
      <c r="U197" s="34"/>
      <c r="V197" s="34"/>
      <c r="W197" s="34"/>
      <c r="X197" s="34"/>
      <c r="Y197" s="34"/>
      <c r="Z197" s="34"/>
      <c r="AA197" s="34"/>
      <c r="AB197" s="34"/>
      <c r="AC197" s="34"/>
      <c r="AD197" s="34"/>
      <c r="AE197" s="34"/>
      <c r="AR197" s="182" t="s">
        <v>201</v>
      </c>
      <c r="AT197" s="182" t="s">
        <v>181</v>
      </c>
      <c r="AU197" s="182" t="s">
        <v>83</v>
      </c>
      <c r="AY197" s="15" t="s">
        <v>146</v>
      </c>
      <c r="BE197" s="183">
        <f>IF(N197="základní",J197,0)</f>
        <v>0</v>
      </c>
      <c r="BF197" s="183">
        <f>IF(N197="snížená",J197,0)</f>
        <v>0</v>
      </c>
      <c r="BG197" s="183">
        <f>IF(N197="zákl. přenesená",J197,0)</f>
        <v>0</v>
      </c>
      <c r="BH197" s="183">
        <f>IF(N197="sníž. přenesená",J197,0)</f>
        <v>0</v>
      </c>
      <c r="BI197" s="183">
        <f>IF(N197="nulová",J197,0)</f>
        <v>0</v>
      </c>
      <c r="BJ197" s="15" t="s">
        <v>81</v>
      </c>
      <c r="BK197" s="183">
        <f>ROUND(I197*H197,2)</f>
        <v>0</v>
      </c>
      <c r="BL197" s="15" t="s">
        <v>201</v>
      </c>
      <c r="BM197" s="182" t="s">
        <v>949</v>
      </c>
    </row>
    <row r="198" s="2" customFormat="1">
      <c r="A198" s="34"/>
      <c r="B198" s="35"/>
      <c r="C198" s="34"/>
      <c r="D198" s="184" t="s">
        <v>159</v>
      </c>
      <c r="E198" s="34"/>
      <c r="F198" s="185" t="s">
        <v>950</v>
      </c>
      <c r="G198" s="34"/>
      <c r="H198" s="34"/>
      <c r="I198" s="186"/>
      <c r="J198" s="34"/>
      <c r="K198" s="34"/>
      <c r="L198" s="35"/>
      <c r="M198" s="187"/>
      <c r="N198" s="188"/>
      <c r="O198" s="73"/>
      <c r="P198" s="73"/>
      <c r="Q198" s="73"/>
      <c r="R198" s="73"/>
      <c r="S198" s="73"/>
      <c r="T198" s="74"/>
      <c r="U198" s="34"/>
      <c r="V198" s="34"/>
      <c r="W198" s="34"/>
      <c r="X198" s="34"/>
      <c r="Y198" s="34"/>
      <c r="Z198" s="34"/>
      <c r="AA198" s="34"/>
      <c r="AB198" s="34"/>
      <c r="AC198" s="34"/>
      <c r="AD198" s="34"/>
      <c r="AE198" s="34"/>
      <c r="AT198" s="15" t="s">
        <v>159</v>
      </c>
      <c r="AU198" s="15" t="s">
        <v>83</v>
      </c>
    </row>
    <row r="199" s="2" customFormat="1" ht="21.75" customHeight="1">
      <c r="A199" s="34"/>
      <c r="B199" s="168"/>
      <c r="C199" s="189" t="s">
        <v>268</v>
      </c>
      <c r="D199" s="189" t="s">
        <v>181</v>
      </c>
      <c r="E199" s="190" t="s">
        <v>682</v>
      </c>
      <c r="F199" s="191" t="s">
        <v>683</v>
      </c>
      <c r="G199" s="192" t="s">
        <v>336</v>
      </c>
      <c r="H199" s="193">
        <v>12</v>
      </c>
      <c r="I199" s="194"/>
      <c r="J199" s="195">
        <f>ROUND(I199*H199,2)</f>
        <v>0</v>
      </c>
      <c r="K199" s="196"/>
      <c r="L199" s="35"/>
      <c r="M199" s="197" t="s">
        <v>1</v>
      </c>
      <c r="N199" s="198" t="s">
        <v>38</v>
      </c>
      <c r="O199" s="73"/>
      <c r="P199" s="180">
        <f>O199*H199</f>
        <v>0</v>
      </c>
      <c r="Q199" s="180">
        <v>0</v>
      </c>
      <c r="R199" s="180">
        <f>Q199*H199</f>
        <v>0</v>
      </c>
      <c r="S199" s="180">
        <v>0</v>
      </c>
      <c r="T199" s="181">
        <f>S199*H199</f>
        <v>0</v>
      </c>
      <c r="U199" s="34"/>
      <c r="V199" s="34"/>
      <c r="W199" s="34"/>
      <c r="X199" s="34"/>
      <c r="Y199" s="34"/>
      <c r="Z199" s="34"/>
      <c r="AA199" s="34"/>
      <c r="AB199" s="34"/>
      <c r="AC199" s="34"/>
      <c r="AD199" s="34"/>
      <c r="AE199" s="34"/>
      <c r="AR199" s="182" t="s">
        <v>201</v>
      </c>
      <c r="AT199" s="182" t="s">
        <v>181</v>
      </c>
      <c r="AU199" s="182" t="s">
        <v>83</v>
      </c>
      <c r="AY199" s="15" t="s">
        <v>146</v>
      </c>
      <c r="BE199" s="183">
        <f>IF(N199="základní",J199,0)</f>
        <v>0</v>
      </c>
      <c r="BF199" s="183">
        <f>IF(N199="snížená",J199,0)</f>
        <v>0</v>
      </c>
      <c r="BG199" s="183">
        <f>IF(N199="zákl. přenesená",J199,0)</f>
        <v>0</v>
      </c>
      <c r="BH199" s="183">
        <f>IF(N199="sníž. přenesená",J199,0)</f>
        <v>0</v>
      </c>
      <c r="BI199" s="183">
        <f>IF(N199="nulová",J199,0)</f>
        <v>0</v>
      </c>
      <c r="BJ199" s="15" t="s">
        <v>81</v>
      </c>
      <c r="BK199" s="183">
        <f>ROUND(I199*H199,2)</f>
        <v>0</v>
      </c>
      <c r="BL199" s="15" t="s">
        <v>201</v>
      </c>
      <c r="BM199" s="182" t="s">
        <v>951</v>
      </c>
    </row>
    <row r="200" s="2" customFormat="1">
      <c r="A200" s="34"/>
      <c r="B200" s="35"/>
      <c r="C200" s="34"/>
      <c r="D200" s="184" t="s">
        <v>159</v>
      </c>
      <c r="E200" s="34"/>
      <c r="F200" s="185" t="s">
        <v>685</v>
      </c>
      <c r="G200" s="34"/>
      <c r="H200" s="34"/>
      <c r="I200" s="186"/>
      <c r="J200" s="34"/>
      <c r="K200" s="34"/>
      <c r="L200" s="35"/>
      <c r="M200" s="187"/>
      <c r="N200" s="188"/>
      <c r="O200" s="73"/>
      <c r="P200" s="73"/>
      <c r="Q200" s="73"/>
      <c r="R200" s="73"/>
      <c r="S200" s="73"/>
      <c r="T200" s="74"/>
      <c r="U200" s="34"/>
      <c r="V200" s="34"/>
      <c r="W200" s="34"/>
      <c r="X200" s="34"/>
      <c r="Y200" s="34"/>
      <c r="Z200" s="34"/>
      <c r="AA200" s="34"/>
      <c r="AB200" s="34"/>
      <c r="AC200" s="34"/>
      <c r="AD200" s="34"/>
      <c r="AE200" s="34"/>
      <c r="AT200" s="15" t="s">
        <v>159</v>
      </c>
      <c r="AU200" s="15" t="s">
        <v>83</v>
      </c>
    </row>
    <row r="201" s="2" customFormat="1" ht="24.15" customHeight="1">
      <c r="A201" s="34"/>
      <c r="B201" s="168"/>
      <c r="C201" s="189" t="s">
        <v>575</v>
      </c>
      <c r="D201" s="189" t="s">
        <v>181</v>
      </c>
      <c r="E201" s="190" t="s">
        <v>952</v>
      </c>
      <c r="F201" s="191" t="s">
        <v>953</v>
      </c>
      <c r="G201" s="192" t="s">
        <v>336</v>
      </c>
      <c r="H201" s="193">
        <v>2</v>
      </c>
      <c r="I201" s="194"/>
      <c r="J201" s="195">
        <f>ROUND(I201*H201,2)</f>
        <v>0</v>
      </c>
      <c r="K201" s="196"/>
      <c r="L201" s="35"/>
      <c r="M201" s="197" t="s">
        <v>1</v>
      </c>
      <c r="N201" s="198" t="s">
        <v>38</v>
      </c>
      <c r="O201" s="73"/>
      <c r="P201" s="180">
        <f>O201*H201</f>
        <v>0</v>
      </c>
      <c r="Q201" s="180">
        <v>0</v>
      </c>
      <c r="R201" s="180">
        <f>Q201*H201</f>
        <v>0</v>
      </c>
      <c r="S201" s="180">
        <v>0</v>
      </c>
      <c r="T201" s="181">
        <f>S201*H201</f>
        <v>0</v>
      </c>
      <c r="U201" s="34"/>
      <c r="V201" s="34"/>
      <c r="W201" s="34"/>
      <c r="X201" s="34"/>
      <c r="Y201" s="34"/>
      <c r="Z201" s="34"/>
      <c r="AA201" s="34"/>
      <c r="AB201" s="34"/>
      <c r="AC201" s="34"/>
      <c r="AD201" s="34"/>
      <c r="AE201" s="34"/>
      <c r="AR201" s="182" t="s">
        <v>201</v>
      </c>
      <c r="AT201" s="182" t="s">
        <v>181</v>
      </c>
      <c r="AU201" s="182" t="s">
        <v>83</v>
      </c>
      <c r="AY201" s="15" t="s">
        <v>146</v>
      </c>
      <c r="BE201" s="183">
        <f>IF(N201="základní",J201,0)</f>
        <v>0</v>
      </c>
      <c r="BF201" s="183">
        <f>IF(N201="snížená",J201,0)</f>
        <v>0</v>
      </c>
      <c r="BG201" s="183">
        <f>IF(N201="zákl. přenesená",J201,0)</f>
        <v>0</v>
      </c>
      <c r="BH201" s="183">
        <f>IF(N201="sníž. přenesená",J201,0)</f>
        <v>0</v>
      </c>
      <c r="BI201" s="183">
        <f>IF(N201="nulová",J201,0)</f>
        <v>0</v>
      </c>
      <c r="BJ201" s="15" t="s">
        <v>81</v>
      </c>
      <c r="BK201" s="183">
        <f>ROUND(I201*H201,2)</f>
        <v>0</v>
      </c>
      <c r="BL201" s="15" t="s">
        <v>201</v>
      </c>
      <c r="BM201" s="182" t="s">
        <v>954</v>
      </c>
    </row>
    <row r="202" s="2" customFormat="1">
      <c r="A202" s="34"/>
      <c r="B202" s="35"/>
      <c r="C202" s="34"/>
      <c r="D202" s="184" t="s">
        <v>159</v>
      </c>
      <c r="E202" s="34"/>
      <c r="F202" s="185" t="s">
        <v>955</v>
      </c>
      <c r="G202" s="34"/>
      <c r="H202" s="34"/>
      <c r="I202" s="186"/>
      <c r="J202" s="34"/>
      <c r="K202" s="34"/>
      <c r="L202" s="35"/>
      <c r="M202" s="187"/>
      <c r="N202" s="188"/>
      <c r="O202" s="73"/>
      <c r="P202" s="73"/>
      <c r="Q202" s="73"/>
      <c r="R202" s="73"/>
      <c r="S202" s="73"/>
      <c r="T202" s="74"/>
      <c r="U202" s="34"/>
      <c r="V202" s="34"/>
      <c r="W202" s="34"/>
      <c r="X202" s="34"/>
      <c r="Y202" s="34"/>
      <c r="Z202" s="34"/>
      <c r="AA202" s="34"/>
      <c r="AB202" s="34"/>
      <c r="AC202" s="34"/>
      <c r="AD202" s="34"/>
      <c r="AE202" s="34"/>
      <c r="AT202" s="15" t="s">
        <v>159</v>
      </c>
      <c r="AU202" s="15" t="s">
        <v>83</v>
      </c>
    </row>
    <row r="203" s="2" customFormat="1" ht="37.8" customHeight="1">
      <c r="A203" s="34"/>
      <c r="B203" s="168"/>
      <c r="C203" s="189" t="s">
        <v>474</v>
      </c>
      <c r="D203" s="189" t="s">
        <v>181</v>
      </c>
      <c r="E203" s="190" t="s">
        <v>956</v>
      </c>
      <c r="F203" s="191" t="s">
        <v>957</v>
      </c>
      <c r="G203" s="192" t="s">
        <v>199</v>
      </c>
      <c r="H203" s="193">
        <v>23</v>
      </c>
      <c r="I203" s="194"/>
      <c r="J203" s="195">
        <f>ROUND(I203*H203,2)</f>
        <v>0</v>
      </c>
      <c r="K203" s="196"/>
      <c r="L203" s="35"/>
      <c r="M203" s="197" t="s">
        <v>1</v>
      </c>
      <c r="N203" s="198" t="s">
        <v>38</v>
      </c>
      <c r="O203" s="73"/>
      <c r="P203" s="180">
        <f>O203*H203</f>
        <v>0</v>
      </c>
      <c r="Q203" s="180">
        <v>0</v>
      </c>
      <c r="R203" s="180">
        <f>Q203*H203</f>
        <v>0</v>
      </c>
      <c r="S203" s="180">
        <v>0</v>
      </c>
      <c r="T203" s="181">
        <f>S203*H203</f>
        <v>0</v>
      </c>
      <c r="U203" s="34"/>
      <c r="V203" s="34"/>
      <c r="W203" s="34"/>
      <c r="X203" s="34"/>
      <c r="Y203" s="34"/>
      <c r="Z203" s="34"/>
      <c r="AA203" s="34"/>
      <c r="AB203" s="34"/>
      <c r="AC203" s="34"/>
      <c r="AD203" s="34"/>
      <c r="AE203" s="34"/>
      <c r="AR203" s="182" t="s">
        <v>201</v>
      </c>
      <c r="AT203" s="182" t="s">
        <v>181</v>
      </c>
      <c r="AU203" s="182" t="s">
        <v>83</v>
      </c>
      <c r="AY203" s="15" t="s">
        <v>146</v>
      </c>
      <c r="BE203" s="183">
        <f>IF(N203="základní",J203,0)</f>
        <v>0</v>
      </c>
      <c r="BF203" s="183">
        <f>IF(N203="snížená",J203,0)</f>
        <v>0</v>
      </c>
      <c r="BG203" s="183">
        <f>IF(N203="zákl. přenesená",J203,0)</f>
        <v>0</v>
      </c>
      <c r="BH203" s="183">
        <f>IF(N203="sníž. přenesená",J203,0)</f>
        <v>0</v>
      </c>
      <c r="BI203" s="183">
        <f>IF(N203="nulová",J203,0)</f>
        <v>0</v>
      </c>
      <c r="BJ203" s="15" t="s">
        <v>81</v>
      </c>
      <c r="BK203" s="183">
        <f>ROUND(I203*H203,2)</f>
        <v>0</v>
      </c>
      <c r="BL203" s="15" t="s">
        <v>201</v>
      </c>
      <c r="BM203" s="182" t="s">
        <v>958</v>
      </c>
    </row>
    <row r="204" s="2" customFormat="1">
      <c r="A204" s="34"/>
      <c r="B204" s="35"/>
      <c r="C204" s="34"/>
      <c r="D204" s="184" t="s">
        <v>159</v>
      </c>
      <c r="E204" s="34"/>
      <c r="F204" s="185" t="s">
        <v>959</v>
      </c>
      <c r="G204" s="34"/>
      <c r="H204" s="34"/>
      <c r="I204" s="186"/>
      <c r="J204" s="34"/>
      <c r="K204" s="34"/>
      <c r="L204" s="35"/>
      <c r="M204" s="187"/>
      <c r="N204" s="188"/>
      <c r="O204" s="73"/>
      <c r="P204" s="73"/>
      <c r="Q204" s="73"/>
      <c r="R204" s="73"/>
      <c r="S204" s="73"/>
      <c r="T204" s="74"/>
      <c r="U204" s="34"/>
      <c r="V204" s="34"/>
      <c r="W204" s="34"/>
      <c r="X204" s="34"/>
      <c r="Y204" s="34"/>
      <c r="Z204" s="34"/>
      <c r="AA204" s="34"/>
      <c r="AB204" s="34"/>
      <c r="AC204" s="34"/>
      <c r="AD204" s="34"/>
      <c r="AE204" s="34"/>
      <c r="AT204" s="15" t="s">
        <v>159</v>
      </c>
      <c r="AU204" s="15" t="s">
        <v>83</v>
      </c>
    </row>
    <row r="205" s="2" customFormat="1" ht="37.8" customHeight="1">
      <c r="A205" s="34"/>
      <c r="B205" s="168"/>
      <c r="C205" s="189" t="s">
        <v>201</v>
      </c>
      <c r="D205" s="189" t="s">
        <v>181</v>
      </c>
      <c r="E205" s="190" t="s">
        <v>960</v>
      </c>
      <c r="F205" s="191" t="s">
        <v>961</v>
      </c>
      <c r="G205" s="192" t="s">
        <v>199</v>
      </c>
      <c r="H205" s="193">
        <v>9</v>
      </c>
      <c r="I205" s="194"/>
      <c r="J205" s="195">
        <f>ROUND(I205*H205,2)</f>
        <v>0</v>
      </c>
      <c r="K205" s="196"/>
      <c r="L205" s="35"/>
      <c r="M205" s="197" t="s">
        <v>1</v>
      </c>
      <c r="N205" s="198" t="s">
        <v>38</v>
      </c>
      <c r="O205" s="73"/>
      <c r="P205" s="180">
        <f>O205*H205</f>
        <v>0</v>
      </c>
      <c r="Q205" s="180">
        <v>0</v>
      </c>
      <c r="R205" s="180">
        <f>Q205*H205</f>
        <v>0</v>
      </c>
      <c r="S205" s="180">
        <v>0</v>
      </c>
      <c r="T205" s="181">
        <f>S205*H205</f>
        <v>0</v>
      </c>
      <c r="U205" s="34"/>
      <c r="V205" s="34"/>
      <c r="W205" s="34"/>
      <c r="X205" s="34"/>
      <c r="Y205" s="34"/>
      <c r="Z205" s="34"/>
      <c r="AA205" s="34"/>
      <c r="AB205" s="34"/>
      <c r="AC205" s="34"/>
      <c r="AD205" s="34"/>
      <c r="AE205" s="34"/>
      <c r="AR205" s="182" t="s">
        <v>201</v>
      </c>
      <c r="AT205" s="182" t="s">
        <v>181</v>
      </c>
      <c r="AU205" s="182" t="s">
        <v>83</v>
      </c>
      <c r="AY205" s="15" t="s">
        <v>146</v>
      </c>
      <c r="BE205" s="183">
        <f>IF(N205="základní",J205,0)</f>
        <v>0</v>
      </c>
      <c r="BF205" s="183">
        <f>IF(N205="snížená",J205,0)</f>
        <v>0</v>
      </c>
      <c r="BG205" s="183">
        <f>IF(N205="zákl. přenesená",J205,0)</f>
        <v>0</v>
      </c>
      <c r="BH205" s="183">
        <f>IF(N205="sníž. přenesená",J205,0)</f>
        <v>0</v>
      </c>
      <c r="BI205" s="183">
        <f>IF(N205="nulová",J205,0)</f>
        <v>0</v>
      </c>
      <c r="BJ205" s="15" t="s">
        <v>81</v>
      </c>
      <c r="BK205" s="183">
        <f>ROUND(I205*H205,2)</f>
        <v>0</v>
      </c>
      <c r="BL205" s="15" t="s">
        <v>201</v>
      </c>
      <c r="BM205" s="182" t="s">
        <v>962</v>
      </c>
    </row>
    <row r="206" s="2" customFormat="1">
      <c r="A206" s="34"/>
      <c r="B206" s="35"/>
      <c r="C206" s="34"/>
      <c r="D206" s="184" t="s">
        <v>159</v>
      </c>
      <c r="E206" s="34"/>
      <c r="F206" s="185" t="s">
        <v>963</v>
      </c>
      <c r="G206" s="34"/>
      <c r="H206" s="34"/>
      <c r="I206" s="186"/>
      <c r="J206" s="34"/>
      <c r="K206" s="34"/>
      <c r="L206" s="35"/>
      <c r="M206" s="187"/>
      <c r="N206" s="188"/>
      <c r="O206" s="73"/>
      <c r="P206" s="73"/>
      <c r="Q206" s="73"/>
      <c r="R206" s="73"/>
      <c r="S206" s="73"/>
      <c r="T206" s="74"/>
      <c r="U206" s="34"/>
      <c r="V206" s="34"/>
      <c r="W206" s="34"/>
      <c r="X206" s="34"/>
      <c r="Y206" s="34"/>
      <c r="Z206" s="34"/>
      <c r="AA206" s="34"/>
      <c r="AB206" s="34"/>
      <c r="AC206" s="34"/>
      <c r="AD206" s="34"/>
      <c r="AE206" s="34"/>
      <c r="AT206" s="15" t="s">
        <v>159</v>
      </c>
      <c r="AU206" s="15" t="s">
        <v>83</v>
      </c>
    </row>
    <row r="207" s="2" customFormat="1" ht="37.8" customHeight="1">
      <c r="A207" s="34"/>
      <c r="B207" s="168"/>
      <c r="C207" s="189" t="s">
        <v>417</v>
      </c>
      <c r="D207" s="189" t="s">
        <v>181</v>
      </c>
      <c r="E207" s="190" t="s">
        <v>964</v>
      </c>
      <c r="F207" s="191" t="s">
        <v>965</v>
      </c>
      <c r="G207" s="192" t="s">
        <v>199</v>
      </c>
      <c r="H207" s="193">
        <v>25</v>
      </c>
      <c r="I207" s="194"/>
      <c r="J207" s="195">
        <f>ROUND(I207*H207,2)</f>
        <v>0</v>
      </c>
      <c r="K207" s="196"/>
      <c r="L207" s="35"/>
      <c r="M207" s="197" t="s">
        <v>1</v>
      </c>
      <c r="N207" s="198" t="s">
        <v>38</v>
      </c>
      <c r="O207" s="73"/>
      <c r="P207" s="180">
        <f>O207*H207</f>
        <v>0</v>
      </c>
      <c r="Q207" s="180">
        <v>0</v>
      </c>
      <c r="R207" s="180">
        <f>Q207*H207</f>
        <v>0</v>
      </c>
      <c r="S207" s="180">
        <v>0</v>
      </c>
      <c r="T207" s="181">
        <f>S207*H207</f>
        <v>0</v>
      </c>
      <c r="U207" s="34"/>
      <c r="V207" s="34"/>
      <c r="W207" s="34"/>
      <c r="X207" s="34"/>
      <c r="Y207" s="34"/>
      <c r="Z207" s="34"/>
      <c r="AA207" s="34"/>
      <c r="AB207" s="34"/>
      <c r="AC207" s="34"/>
      <c r="AD207" s="34"/>
      <c r="AE207" s="34"/>
      <c r="AR207" s="182" t="s">
        <v>201</v>
      </c>
      <c r="AT207" s="182" t="s">
        <v>181</v>
      </c>
      <c r="AU207" s="182" t="s">
        <v>83</v>
      </c>
      <c r="AY207" s="15" t="s">
        <v>146</v>
      </c>
      <c r="BE207" s="183">
        <f>IF(N207="základní",J207,0)</f>
        <v>0</v>
      </c>
      <c r="BF207" s="183">
        <f>IF(N207="snížená",J207,0)</f>
        <v>0</v>
      </c>
      <c r="BG207" s="183">
        <f>IF(N207="zákl. přenesená",J207,0)</f>
        <v>0</v>
      </c>
      <c r="BH207" s="183">
        <f>IF(N207="sníž. přenesená",J207,0)</f>
        <v>0</v>
      </c>
      <c r="BI207" s="183">
        <f>IF(N207="nulová",J207,0)</f>
        <v>0</v>
      </c>
      <c r="BJ207" s="15" t="s">
        <v>81</v>
      </c>
      <c r="BK207" s="183">
        <f>ROUND(I207*H207,2)</f>
        <v>0</v>
      </c>
      <c r="BL207" s="15" t="s">
        <v>201</v>
      </c>
      <c r="BM207" s="182" t="s">
        <v>966</v>
      </c>
    </row>
    <row r="208" s="2" customFormat="1">
      <c r="A208" s="34"/>
      <c r="B208" s="35"/>
      <c r="C208" s="34"/>
      <c r="D208" s="184" t="s">
        <v>159</v>
      </c>
      <c r="E208" s="34"/>
      <c r="F208" s="185" t="s">
        <v>967</v>
      </c>
      <c r="G208" s="34"/>
      <c r="H208" s="34"/>
      <c r="I208" s="186"/>
      <c r="J208" s="34"/>
      <c r="K208" s="34"/>
      <c r="L208" s="35"/>
      <c r="M208" s="187"/>
      <c r="N208" s="188"/>
      <c r="O208" s="73"/>
      <c r="P208" s="73"/>
      <c r="Q208" s="73"/>
      <c r="R208" s="73"/>
      <c r="S208" s="73"/>
      <c r="T208" s="74"/>
      <c r="U208" s="34"/>
      <c r="V208" s="34"/>
      <c r="W208" s="34"/>
      <c r="X208" s="34"/>
      <c r="Y208" s="34"/>
      <c r="Z208" s="34"/>
      <c r="AA208" s="34"/>
      <c r="AB208" s="34"/>
      <c r="AC208" s="34"/>
      <c r="AD208" s="34"/>
      <c r="AE208" s="34"/>
      <c r="AT208" s="15" t="s">
        <v>159</v>
      </c>
      <c r="AU208" s="15" t="s">
        <v>83</v>
      </c>
    </row>
    <row r="209" s="2" customFormat="1" ht="37.8" customHeight="1">
      <c r="A209" s="34"/>
      <c r="B209" s="168"/>
      <c r="C209" s="189" t="s">
        <v>426</v>
      </c>
      <c r="D209" s="189" t="s">
        <v>181</v>
      </c>
      <c r="E209" s="190" t="s">
        <v>968</v>
      </c>
      <c r="F209" s="191" t="s">
        <v>969</v>
      </c>
      <c r="G209" s="192" t="s">
        <v>199</v>
      </c>
      <c r="H209" s="193">
        <v>13</v>
      </c>
      <c r="I209" s="194"/>
      <c r="J209" s="195">
        <f>ROUND(I209*H209,2)</f>
        <v>0</v>
      </c>
      <c r="K209" s="196"/>
      <c r="L209" s="35"/>
      <c r="M209" s="197" t="s">
        <v>1</v>
      </c>
      <c r="N209" s="198" t="s">
        <v>38</v>
      </c>
      <c r="O209" s="73"/>
      <c r="P209" s="180">
        <f>O209*H209</f>
        <v>0</v>
      </c>
      <c r="Q209" s="180">
        <v>0</v>
      </c>
      <c r="R209" s="180">
        <f>Q209*H209</f>
        <v>0</v>
      </c>
      <c r="S209" s="180">
        <v>0</v>
      </c>
      <c r="T209" s="181">
        <f>S209*H209</f>
        <v>0</v>
      </c>
      <c r="U209" s="34"/>
      <c r="V209" s="34"/>
      <c r="W209" s="34"/>
      <c r="X209" s="34"/>
      <c r="Y209" s="34"/>
      <c r="Z209" s="34"/>
      <c r="AA209" s="34"/>
      <c r="AB209" s="34"/>
      <c r="AC209" s="34"/>
      <c r="AD209" s="34"/>
      <c r="AE209" s="34"/>
      <c r="AR209" s="182" t="s">
        <v>201</v>
      </c>
      <c r="AT209" s="182" t="s">
        <v>181</v>
      </c>
      <c r="AU209" s="182" t="s">
        <v>83</v>
      </c>
      <c r="AY209" s="15" t="s">
        <v>146</v>
      </c>
      <c r="BE209" s="183">
        <f>IF(N209="základní",J209,0)</f>
        <v>0</v>
      </c>
      <c r="BF209" s="183">
        <f>IF(N209="snížená",J209,0)</f>
        <v>0</v>
      </c>
      <c r="BG209" s="183">
        <f>IF(N209="zákl. přenesená",J209,0)</f>
        <v>0</v>
      </c>
      <c r="BH209" s="183">
        <f>IF(N209="sníž. přenesená",J209,0)</f>
        <v>0</v>
      </c>
      <c r="BI209" s="183">
        <f>IF(N209="nulová",J209,0)</f>
        <v>0</v>
      </c>
      <c r="BJ209" s="15" t="s">
        <v>81</v>
      </c>
      <c r="BK209" s="183">
        <f>ROUND(I209*H209,2)</f>
        <v>0</v>
      </c>
      <c r="BL209" s="15" t="s">
        <v>201</v>
      </c>
      <c r="BM209" s="182" t="s">
        <v>970</v>
      </c>
    </row>
    <row r="210" s="2" customFormat="1">
      <c r="A210" s="34"/>
      <c r="B210" s="35"/>
      <c r="C210" s="34"/>
      <c r="D210" s="184" t="s">
        <v>159</v>
      </c>
      <c r="E210" s="34"/>
      <c r="F210" s="185" t="s">
        <v>971</v>
      </c>
      <c r="G210" s="34"/>
      <c r="H210" s="34"/>
      <c r="I210" s="186"/>
      <c r="J210" s="34"/>
      <c r="K210" s="34"/>
      <c r="L210" s="35"/>
      <c r="M210" s="187"/>
      <c r="N210" s="188"/>
      <c r="O210" s="73"/>
      <c r="P210" s="73"/>
      <c r="Q210" s="73"/>
      <c r="R210" s="73"/>
      <c r="S210" s="73"/>
      <c r="T210" s="74"/>
      <c r="U210" s="34"/>
      <c r="V210" s="34"/>
      <c r="W210" s="34"/>
      <c r="X210" s="34"/>
      <c r="Y210" s="34"/>
      <c r="Z210" s="34"/>
      <c r="AA210" s="34"/>
      <c r="AB210" s="34"/>
      <c r="AC210" s="34"/>
      <c r="AD210" s="34"/>
      <c r="AE210" s="34"/>
      <c r="AT210" s="15" t="s">
        <v>159</v>
      </c>
      <c r="AU210" s="15" t="s">
        <v>83</v>
      </c>
    </row>
    <row r="211" s="2" customFormat="1" ht="21.75" customHeight="1">
      <c r="A211" s="34"/>
      <c r="B211" s="168"/>
      <c r="C211" s="189" t="s">
        <v>536</v>
      </c>
      <c r="D211" s="189" t="s">
        <v>181</v>
      </c>
      <c r="E211" s="190" t="s">
        <v>972</v>
      </c>
      <c r="F211" s="191" t="s">
        <v>973</v>
      </c>
      <c r="G211" s="192" t="s">
        <v>325</v>
      </c>
      <c r="H211" s="193">
        <v>8</v>
      </c>
      <c r="I211" s="194"/>
      <c r="J211" s="195">
        <f>ROUND(I211*H211,2)</f>
        <v>0</v>
      </c>
      <c r="K211" s="196"/>
      <c r="L211" s="35"/>
      <c r="M211" s="197" t="s">
        <v>1</v>
      </c>
      <c r="N211" s="198" t="s">
        <v>38</v>
      </c>
      <c r="O211" s="73"/>
      <c r="P211" s="180">
        <f>O211*H211</f>
        <v>0</v>
      </c>
      <c r="Q211" s="180">
        <v>0</v>
      </c>
      <c r="R211" s="180">
        <f>Q211*H211</f>
        <v>0</v>
      </c>
      <c r="S211" s="180">
        <v>0</v>
      </c>
      <c r="T211" s="181">
        <f>S211*H211</f>
        <v>0</v>
      </c>
      <c r="U211" s="34"/>
      <c r="V211" s="34"/>
      <c r="W211" s="34"/>
      <c r="X211" s="34"/>
      <c r="Y211" s="34"/>
      <c r="Z211" s="34"/>
      <c r="AA211" s="34"/>
      <c r="AB211" s="34"/>
      <c r="AC211" s="34"/>
      <c r="AD211" s="34"/>
      <c r="AE211" s="34"/>
      <c r="AR211" s="182" t="s">
        <v>201</v>
      </c>
      <c r="AT211" s="182" t="s">
        <v>181</v>
      </c>
      <c r="AU211" s="182" t="s">
        <v>83</v>
      </c>
      <c r="AY211" s="15" t="s">
        <v>146</v>
      </c>
      <c r="BE211" s="183">
        <f>IF(N211="základní",J211,0)</f>
        <v>0</v>
      </c>
      <c r="BF211" s="183">
        <f>IF(N211="snížená",J211,0)</f>
        <v>0</v>
      </c>
      <c r="BG211" s="183">
        <f>IF(N211="zákl. přenesená",J211,0)</f>
        <v>0</v>
      </c>
      <c r="BH211" s="183">
        <f>IF(N211="sníž. přenesená",J211,0)</f>
        <v>0</v>
      </c>
      <c r="BI211" s="183">
        <f>IF(N211="nulová",J211,0)</f>
        <v>0</v>
      </c>
      <c r="BJ211" s="15" t="s">
        <v>81</v>
      </c>
      <c r="BK211" s="183">
        <f>ROUND(I211*H211,2)</f>
        <v>0</v>
      </c>
      <c r="BL211" s="15" t="s">
        <v>201</v>
      </c>
      <c r="BM211" s="182" t="s">
        <v>974</v>
      </c>
    </row>
    <row r="212" s="2" customFormat="1">
      <c r="A212" s="34"/>
      <c r="B212" s="35"/>
      <c r="C212" s="34"/>
      <c r="D212" s="184" t="s">
        <v>159</v>
      </c>
      <c r="E212" s="34"/>
      <c r="F212" s="185" t="s">
        <v>975</v>
      </c>
      <c r="G212" s="34"/>
      <c r="H212" s="34"/>
      <c r="I212" s="186"/>
      <c r="J212" s="34"/>
      <c r="K212" s="34"/>
      <c r="L212" s="35"/>
      <c r="M212" s="187"/>
      <c r="N212" s="188"/>
      <c r="O212" s="73"/>
      <c r="P212" s="73"/>
      <c r="Q212" s="73"/>
      <c r="R212" s="73"/>
      <c r="S212" s="73"/>
      <c r="T212" s="74"/>
      <c r="U212" s="34"/>
      <c r="V212" s="34"/>
      <c r="W212" s="34"/>
      <c r="X212" s="34"/>
      <c r="Y212" s="34"/>
      <c r="Z212" s="34"/>
      <c r="AA212" s="34"/>
      <c r="AB212" s="34"/>
      <c r="AC212" s="34"/>
      <c r="AD212" s="34"/>
      <c r="AE212" s="34"/>
      <c r="AT212" s="15" t="s">
        <v>159</v>
      </c>
      <c r="AU212" s="15" t="s">
        <v>83</v>
      </c>
    </row>
    <row r="213" s="2" customFormat="1" ht="24.15" customHeight="1">
      <c r="A213" s="34"/>
      <c r="B213" s="168"/>
      <c r="C213" s="189" t="s">
        <v>212</v>
      </c>
      <c r="D213" s="189" t="s">
        <v>181</v>
      </c>
      <c r="E213" s="190" t="s">
        <v>976</v>
      </c>
      <c r="F213" s="191" t="s">
        <v>977</v>
      </c>
      <c r="G213" s="192" t="s">
        <v>336</v>
      </c>
      <c r="H213" s="193">
        <v>3</v>
      </c>
      <c r="I213" s="194"/>
      <c r="J213" s="195">
        <f>ROUND(I213*H213,2)</f>
        <v>0</v>
      </c>
      <c r="K213" s="196"/>
      <c r="L213" s="35"/>
      <c r="M213" s="197" t="s">
        <v>1</v>
      </c>
      <c r="N213" s="198" t="s">
        <v>38</v>
      </c>
      <c r="O213" s="73"/>
      <c r="P213" s="180">
        <f>O213*H213</f>
        <v>0</v>
      </c>
      <c r="Q213" s="180">
        <v>0</v>
      </c>
      <c r="R213" s="180">
        <f>Q213*H213</f>
        <v>0</v>
      </c>
      <c r="S213" s="180">
        <v>0</v>
      </c>
      <c r="T213" s="181">
        <f>S213*H213</f>
        <v>0</v>
      </c>
      <c r="U213" s="34"/>
      <c r="V213" s="34"/>
      <c r="W213" s="34"/>
      <c r="X213" s="34"/>
      <c r="Y213" s="34"/>
      <c r="Z213" s="34"/>
      <c r="AA213" s="34"/>
      <c r="AB213" s="34"/>
      <c r="AC213" s="34"/>
      <c r="AD213" s="34"/>
      <c r="AE213" s="34"/>
      <c r="AR213" s="182" t="s">
        <v>201</v>
      </c>
      <c r="AT213" s="182" t="s">
        <v>181</v>
      </c>
      <c r="AU213" s="182" t="s">
        <v>83</v>
      </c>
      <c r="AY213" s="15" t="s">
        <v>146</v>
      </c>
      <c r="BE213" s="183">
        <f>IF(N213="základní",J213,0)</f>
        <v>0</v>
      </c>
      <c r="BF213" s="183">
        <f>IF(N213="snížená",J213,0)</f>
        <v>0</v>
      </c>
      <c r="BG213" s="183">
        <f>IF(N213="zákl. přenesená",J213,0)</f>
        <v>0</v>
      </c>
      <c r="BH213" s="183">
        <f>IF(N213="sníž. přenesená",J213,0)</f>
        <v>0</v>
      </c>
      <c r="BI213" s="183">
        <f>IF(N213="nulová",J213,0)</f>
        <v>0</v>
      </c>
      <c r="BJ213" s="15" t="s">
        <v>81</v>
      </c>
      <c r="BK213" s="183">
        <f>ROUND(I213*H213,2)</f>
        <v>0</v>
      </c>
      <c r="BL213" s="15" t="s">
        <v>201</v>
      </c>
      <c r="BM213" s="182" t="s">
        <v>978</v>
      </c>
    </row>
    <row r="214" s="2" customFormat="1">
      <c r="A214" s="34"/>
      <c r="B214" s="35"/>
      <c r="C214" s="34"/>
      <c r="D214" s="184" t="s">
        <v>159</v>
      </c>
      <c r="E214" s="34"/>
      <c r="F214" s="185" t="s">
        <v>979</v>
      </c>
      <c r="G214" s="34"/>
      <c r="H214" s="34"/>
      <c r="I214" s="186"/>
      <c r="J214" s="34"/>
      <c r="K214" s="34"/>
      <c r="L214" s="35"/>
      <c r="M214" s="187"/>
      <c r="N214" s="188"/>
      <c r="O214" s="73"/>
      <c r="P214" s="73"/>
      <c r="Q214" s="73"/>
      <c r="R214" s="73"/>
      <c r="S214" s="73"/>
      <c r="T214" s="74"/>
      <c r="U214" s="34"/>
      <c r="V214" s="34"/>
      <c r="W214" s="34"/>
      <c r="X214" s="34"/>
      <c r="Y214" s="34"/>
      <c r="Z214" s="34"/>
      <c r="AA214" s="34"/>
      <c r="AB214" s="34"/>
      <c r="AC214" s="34"/>
      <c r="AD214" s="34"/>
      <c r="AE214" s="34"/>
      <c r="AT214" s="15" t="s">
        <v>159</v>
      </c>
      <c r="AU214" s="15" t="s">
        <v>83</v>
      </c>
    </row>
    <row r="215" s="2" customFormat="1" ht="24.15" customHeight="1">
      <c r="A215" s="34"/>
      <c r="B215" s="168"/>
      <c r="C215" s="189" t="s">
        <v>203</v>
      </c>
      <c r="D215" s="189" t="s">
        <v>181</v>
      </c>
      <c r="E215" s="190" t="s">
        <v>980</v>
      </c>
      <c r="F215" s="191" t="s">
        <v>981</v>
      </c>
      <c r="G215" s="192" t="s">
        <v>336</v>
      </c>
      <c r="H215" s="193">
        <v>7</v>
      </c>
      <c r="I215" s="194"/>
      <c r="J215" s="195">
        <f>ROUND(I215*H215,2)</f>
        <v>0</v>
      </c>
      <c r="K215" s="196"/>
      <c r="L215" s="35"/>
      <c r="M215" s="197" t="s">
        <v>1</v>
      </c>
      <c r="N215" s="198" t="s">
        <v>38</v>
      </c>
      <c r="O215" s="73"/>
      <c r="P215" s="180">
        <f>O215*H215</f>
        <v>0</v>
      </c>
      <c r="Q215" s="180">
        <v>0</v>
      </c>
      <c r="R215" s="180">
        <f>Q215*H215</f>
        <v>0</v>
      </c>
      <c r="S215" s="180">
        <v>0</v>
      </c>
      <c r="T215" s="181">
        <f>S215*H215</f>
        <v>0</v>
      </c>
      <c r="U215" s="34"/>
      <c r="V215" s="34"/>
      <c r="W215" s="34"/>
      <c r="X215" s="34"/>
      <c r="Y215" s="34"/>
      <c r="Z215" s="34"/>
      <c r="AA215" s="34"/>
      <c r="AB215" s="34"/>
      <c r="AC215" s="34"/>
      <c r="AD215" s="34"/>
      <c r="AE215" s="34"/>
      <c r="AR215" s="182" t="s">
        <v>201</v>
      </c>
      <c r="AT215" s="182" t="s">
        <v>181</v>
      </c>
      <c r="AU215" s="182" t="s">
        <v>83</v>
      </c>
      <c r="AY215" s="15" t="s">
        <v>146</v>
      </c>
      <c r="BE215" s="183">
        <f>IF(N215="základní",J215,0)</f>
        <v>0</v>
      </c>
      <c r="BF215" s="183">
        <f>IF(N215="snížená",J215,0)</f>
        <v>0</v>
      </c>
      <c r="BG215" s="183">
        <f>IF(N215="zákl. přenesená",J215,0)</f>
        <v>0</v>
      </c>
      <c r="BH215" s="183">
        <f>IF(N215="sníž. přenesená",J215,0)</f>
        <v>0</v>
      </c>
      <c r="BI215" s="183">
        <f>IF(N215="nulová",J215,0)</f>
        <v>0</v>
      </c>
      <c r="BJ215" s="15" t="s">
        <v>81</v>
      </c>
      <c r="BK215" s="183">
        <f>ROUND(I215*H215,2)</f>
        <v>0</v>
      </c>
      <c r="BL215" s="15" t="s">
        <v>201</v>
      </c>
      <c r="BM215" s="182" t="s">
        <v>982</v>
      </c>
    </row>
    <row r="216" s="2" customFormat="1">
      <c r="A216" s="34"/>
      <c r="B216" s="35"/>
      <c r="C216" s="34"/>
      <c r="D216" s="184" t="s">
        <v>159</v>
      </c>
      <c r="E216" s="34"/>
      <c r="F216" s="185" t="s">
        <v>983</v>
      </c>
      <c r="G216" s="34"/>
      <c r="H216" s="34"/>
      <c r="I216" s="186"/>
      <c r="J216" s="34"/>
      <c r="K216" s="34"/>
      <c r="L216" s="35"/>
      <c r="M216" s="187"/>
      <c r="N216" s="188"/>
      <c r="O216" s="73"/>
      <c r="P216" s="73"/>
      <c r="Q216" s="73"/>
      <c r="R216" s="73"/>
      <c r="S216" s="73"/>
      <c r="T216" s="74"/>
      <c r="U216" s="34"/>
      <c r="V216" s="34"/>
      <c r="W216" s="34"/>
      <c r="X216" s="34"/>
      <c r="Y216" s="34"/>
      <c r="Z216" s="34"/>
      <c r="AA216" s="34"/>
      <c r="AB216" s="34"/>
      <c r="AC216" s="34"/>
      <c r="AD216" s="34"/>
      <c r="AE216" s="34"/>
      <c r="AT216" s="15" t="s">
        <v>159</v>
      </c>
      <c r="AU216" s="15" t="s">
        <v>83</v>
      </c>
    </row>
    <row r="217" s="2" customFormat="1" ht="24.15" customHeight="1">
      <c r="A217" s="34"/>
      <c r="B217" s="168"/>
      <c r="C217" s="189" t="s">
        <v>599</v>
      </c>
      <c r="D217" s="189" t="s">
        <v>181</v>
      </c>
      <c r="E217" s="190" t="s">
        <v>984</v>
      </c>
      <c r="F217" s="191" t="s">
        <v>985</v>
      </c>
      <c r="G217" s="192" t="s">
        <v>336</v>
      </c>
      <c r="H217" s="193">
        <v>7</v>
      </c>
      <c r="I217" s="194"/>
      <c r="J217" s="195">
        <f>ROUND(I217*H217,2)</f>
        <v>0</v>
      </c>
      <c r="K217" s="196"/>
      <c r="L217" s="35"/>
      <c r="M217" s="197" t="s">
        <v>1</v>
      </c>
      <c r="N217" s="198" t="s">
        <v>38</v>
      </c>
      <c r="O217" s="73"/>
      <c r="P217" s="180">
        <f>O217*H217</f>
        <v>0</v>
      </c>
      <c r="Q217" s="180">
        <v>0</v>
      </c>
      <c r="R217" s="180">
        <f>Q217*H217</f>
        <v>0</v>
      </c>
      <c r="S217" s="180">
        <v>0</v>
      </c>
      <c r="T217" s="181">
        <f>S217*H217</f>
        <v>0</v>
      </c>
      <c r="U217" s="34"/>
      <c r="V217" s="34"/>
      <c r="W217" s="34"/>
      <c r="X217" s="34"/>
      <c r="Y217" s="34"/>
      <c r="Z217" s="34"/>
      <c r="AA217" s="34"/>
      <c r="AB217" s="34"/>
      <c r="AC217" s="34"/>
      <c r="AD217" s="34"/>
      <c r="AE217" s="34"/>
      <c r="AR217" s="182" t="s">
        <v>201</v>
      </c>
      <c r="AT217" s="182" t="s">
        <v>181</v>
      </c>
      <c r="AU217" s="182" t="s">
        <v>83</v>
      </c>
      <c r="AY217" s="15" t="s">
        <v>146</v>
      </c>
      <c r="BE217" s="183">
        <f>IF(N217="základní",J217,0)</f>
        <v>0</v>
      </c>
      <c r="BF217" s="183">
        <f>IF(N217="snížená",J217,0)</f>
        <v>0</v>
      </c>
      <c r="BG217" s="183">
        <f>IF(N217="zákl. přenesená",J217,0)</f>
        <v>0</v>
      </c>
      <c r="BH217" s="183">
        <f>IF(N217="sníž. přenesená",J217,0)</f>
        <v>0</v>
      </c>
      <c r="BI217" s="183">
        <f>IF(N217="nulová",J217,0)</f>
        <v>0</v>
      </c>
      <c r="BJ217" s="15" t="s">
        <v>81</v>
      </c>
      <c r="BK217" s="183">
        <f>ROUND(I217*H217,2)</f>
        <v>0</v>
      </c>
      <c r="BL217" s="15" t="s">
        <v>201</v>
      </c>
      <c r="BM217" s="182" t="s">
        <v>986</v>
      </c>
    </row>
    <row r="218" s="2" customFormat="1">
      <c r="A218" s="34"/>
      <c r="B218" s="35"/>
      <c r="C218" s="34"/>
      <c r="D218" s="184" t="s">
        <v>159</v>
      </c>
      <c r="E218" s="34"/>
      <c r="F218" s="185" t="s">
        <v>987</v>
      </c>
      <c r="G218" s="34"/>
      <c r="H218" s="34"/>
      <c r="I218" s="186"/>
      <c r="J218" s="34"/>
      <c r="K218" s="34"/>
      <c r="L218" s="35"/>
      <c r="M218" s="187"/>
      <c r="N218" s="188"/>
      <c r="O218" s="73"/>
      <c r="P218" s="73"/>
      <c r="Q218" s="73"/>
      <c r="R218" s="73"/>
      <c r="S218" s="73"/>
      <c r="T218" s="74"/>
      <c r="U218" s="34"/>
      <c r="V218" s="34"/>
      <c r="W218" s="34"/>
      <c r="X218" s="34"/>
      <c r="Y218" s="34"/>
      <c r="Z218" s="34"/>
      <c r="AA218" s="34"/>
      <c r="AB218" s="34"/>
      <c r="AC218" s="34"/>
      <c r="AD218" s="34"/>
      <c r="AE218" s="34"/>
      <c r="AT218" s="15" t="s">
        <v>159</v>
      </c>
      <c r="AU218" s="15" t="s">
        <v>83</v>
      </c>
    </row>
    <row r="219" s="2" customFormat="1" ht="24.15" customHeight="1">
      <c r="A219" s="34"/>
      <c r="B219" s="168"/>
      <c r="C219" s="189" t="s">
        <v>595</v>
      </c>
      <c r="D219" s="189" t="s">
        <v>181</v>
      </c>
      <c r="E219" s="190" t="s">
        <v>988</v>
      </c>
      <c r="F219" s="191" t="s">
        <v>989</v>
      </c>
      <c r="G219" s="192" t="s">
        <v>336</v>
      </c>
      <c r="H219" s="193">
        <v>2</v>
      </c>
      <c r="I219" s="194"/>
      <c r="J219" s="195">
        <f>ROUND(I219*H219,2)</f>
        <v>0</v>
      </c>
      <c r="K219" s="196"/>
      <c r="L219" s="35"/>
      <c r="M219" s="197" t="s">
        <v>1</v>
      </c>
      <c r="N219" s="198" t="s">
        <v>38</v>
      </c>
      <c r="O219" s="73"/>
      <c r="P219" s="180">
        <f>O219*H219</f>
        <v>0</v>
      </c>
      <c r="Q219" s="180">
        <v>0</v>
      </c>
      <c r="R219" s="180">
        <f>Q219*H219</f>
        <v>0</v>
      </c>
      <c r="S219" s="180">
        <v>0</v>
      </c>
      <c r="T219" s="181">
        <f>S219*H219</f>
        <v>0</v>
      </c>
      <c r="U219" s="34"/>
      <c r="V219" s="34"/>
      <c r="W219" s="34"/>
      <c r="X219" s="34"/>
      <c r="Y219" s="34"/>
      <c r="Z219" s="34"/>
      <c r="AA219" s="34"/>
      <c r="AB219" s="34"/>
      <c r="AC219" s="34"/>
      <c r="AD219" s="34"/>
      <c r="AE219" s="34"/>
      <c r="AR219" s="182" t="s">
        <v>201</v>
      </c>
      <c r="AT219" s="182" t="s">
        <v>181</v>
      </c>
      <c r="AU219" s="182" t="s">
        <v>83</v>
      </c>
      <c r="AY219" s="15" t="s">
        <v>146</v>
      </c>
      <c r="BE219" s="183">
        <f>IF(N219="základní",J219,0)</f>
        <v>0</v>
      </c>
      <c r="BF219" s="183">
        <f>IF(N219="snížená",J219,0)</f>
        <v>0</v>
      </c>
      <c r="BG219" s="183">
        <f>IF(N219="zákl. přenesená",J219,0)</f>
        <v>0</v>
      </c>
      <c r="BH219" s="183">
        <f>IF(N219="sníž. přenesená",J219,0)</f>
        <v>0</v>
      </c>
      <c r="BI219" s="183">
        <f>IF(N219="nulová",J219,0)</f>
        <v>0</v>
      </c>
      <c r="BJ219" s="15" t="s">
        <v>81</v>
      </c>
      <c r="BK219" s="183">
        <f>ROUND(I219*H219,2)</f>
        <v>0</v>
      </c>
      <c r="BL219" s="15" t="s">
        <v>201</v>
      </c>
      <c r="BM219" s="182" t="s">
        <v>990</v>
      </c>
    </row>
    <row r="220" s="2" customFormat="1">
      <c r="A220" s="34"/>
      <c r="B220" s="35"/>
      <c r="C220" s="34"/>
      <c r="D220" s="184" t="s">
        <v>159</v>
      </c>
      <c r="E220" s="34"/>
      <c r="F220" s="185" t="s">
        <v>991</v>
      </c>
      <c r="G220" s="34"/>
      <c r="H220" s="34"/>
      <c r="I220" s="186"/>
      <c r="J220" s="34"/>
      <c r="K220" s="34"/>
      <c r="L220" s="35"/>
      <c r="M220" s="187"/>
      <c r="N220" s="188"/>
      <c r="O220" s="73"/>
      <c r="P220" s="73"/>
      <c r="Q220" s="73"/>
      <c r="R220" s="73"/>
      <c r="S220" s="73"/>
      <c r="T220" s="74"/>
      <c r="U220" s="34"/>
      <c r="V220" s="34"/>
      <c r="W220" s="34"/>
      <c r="X220" s="34"/>
      <c r="Y220" s="34"/>
      <c r="Z220" s="34"/>
      <c r="AA220" s="34"/>
      <c r="AB220" s="34"/>
      <c r="AC220" s="34"/>
      <c r="AD220" s="34"/>
      <c r="AE220" s="34"/>
      <c r="AT220" s="15" t="s">
        <v>159</v>
      </c>
      <c r="AU220" s="15" t="s">
        <v>83</v>
      </c>
    </row>
    <row r="221" s="2" customFormat="1" ht="24.15" customHeight="1">
      <c r="A221" s="34"/>
      <c r="B221" s="168"/>
      <c r="C221" s="189" t="s">
        <v>591</v>
      </c>
      <c r="D221" s="189" t="s">
        <v>181</v>
      </c>
      <c r="E221" s="190" t="s">
        <v>992</v>
      </c>
      <c r="F221" s="191" t="s">
        <v>993</v>
      </c>
      <c r="G221" s="192" t="s">
        <v>336</v>
      </c>
      <c r="H221" s="193">
        <v>4</v>
      </c>
      <c r="I221" s="194"/>
      <c r="J221" s="195">
        <f>ROUND(I221*H221,2)</f>
        <v>0</v>
      </c>
      <c r="K221" s="196"/>
      <c r="L221" s="35"/>
      <c r="M221" s="197" t="s">
        <v>1</v>
      </c>
      <c r="N221" s="198" t="s">
        <v>38</v>
      </c>
      <c r="O221" s="73"/>
      <c r="P221" s="180">
        <f>O221*H221</f>
        <v>0</v>
      </c>
      <c r="Q221" s="180">
        <v>0</v>
      </c>
      <c r="R221" s="180">
        <f>Q221*H221</f>
        <v>0</v>
      </c>
      <c r="S221" s="180">
        <v>0</v>
      </c>
      <c r="T221" s="181">
        <f>S221*H221</f>
        <v>0</v>
      </c>
      <c r="U221" s="34"/>
      <c r="V221" s="34"/>
      <c r="W221" s="34"/>
      <c r="X221" s="34"/>
      <c r="Y221" s="34"/>
      <c r="Z221" s="34"/>
      <c r="AA221" s="34"/>
      <c r="AB221" s="34"/>
      <c r="AC221" s="34"/>
      <c r="AD221" s="34"/>
      <c r="AE221" s="34"/>
      <c r="AR221" s="182" t="s">
        <v>201</v>
      </c>
      <c r="AT221" s="182" t="s">
        <v>181</v>
      </c>
      <c r="AU221" s="182" t="s">
        <v>83</v>
      </c>
      <c r="AY221" s="15" t="s">
        <v>146</v>
      </c>
      <c r="BE221" s="183">
        <f>IF(N221="základní",J221,0)</f>
        <v>0</v>
      </c>
      <c r="BF221" s="183">
        <f>IF(N221="snížená",J221,0)</f>
        <v>0</v>
      </c>
      <c r="BG221" s="183">
        <f>IF(N221="zákl. přenesená",J221,0)</f>
        <v>0</v>
      </c>
      <c r="BH221" s="183">
        <f>IF(N221="sníž. přenesená",J221,0)</f>
        <v>0</v>
      </c>
      <c r="BI221" s="183">
        <f>IF(N221="nulová",J221,0)</f>
        <v>0</v>
      </c>
      <c r="BJ221" s="15" t="s">
        <v>81</v>
      </c>
      <c r="BK221" s="183">
        <f>ROUND(I221*H221,2)</f>
        <v>0</v>
      </c>
      <c r="BL221" s="15" t="s">
        <v>201</v>
      </c>
      <c r="BM221" s="182" t="s">
        <v>994</v>
      </c>
    </row>
    <row r="222" s="2" customFormat="1">
      <c r="A222" s="34"/>
      <c r="B222" s="35"/>
      <c r="C222" s="34"/>
      <c r="D222" s="184" t="s">
        <v>159</v>
      </c>
      <c r="E222" s="34"/>
      <c r="F222" s="185" t="s">
        <v>995</v>
      </c>
      <c r="G222" s="34"/>
      <c r="H222" s="34"/>
      <c r="I222" s="186"/>
      <c r="J222" s="34"/>
      <c r="K222" s="34"/>
      <c r="L222" s="35"/>
      <c r="M222" s="187"/>
      <c r="N222" s="188"/>
      <c r="O222" s="73"/>
      <c r="P222" s="73"/>
      <c r="Q222" s="73"/>
      <c r="R222" s="73"/>
      <c r="S222" s="73"/>
      <c r="T222" s="74"/>
      <c r="U222" s="34"/>
      <c r="V222" s="34"/>
      <c r="W222" s="34"/>
      <c r="X222" s="34"/>
      <c r="Y222" s="34"/>
      <c r="Z222" s="34"/>
      <c r="AA222" s="34"/>
      <c r="AB222" s="34"/>
      <c r="AC222" s="34"/>
      <c r="AD222" s="34"/>
      <c r="AE222" s="34"/>
      <c r="AT222" s="15" t="s">
        <v>159</v>
      </c>
      <c r="AU222" s="15" t="s">
        <v>83</v>
      </c>
    </row>
    <row r="223" s="2" customFormat="1" ht="24.15" customHeight="1">
      <c r="A223" s="34"/>
      <c r="B223" s="168"/>
      <c r="C223" s="189" t="s">
        <v>587</v>
      </c>
      <c r="D223" s="189" t="s">
        <v>181</v>
      </c>
      <c r="E223" s="190" t="s">
        <v>996</v>
      </c>
      <c r="F223" s="191" t="s">
        <v>997</v>
      </c>
      <c r="G223" s="192" t="s">
        <v>336</v>
      </c>
      <c r="H223" s="193">
        <v>7</v>
      </c>
      <c r="I223" s="194"/>
      <c r="J223" s="195">
        <f>ROUND(I223*H223,2)</f>
        <v>0</v>
      </c>
      <c r="K223" s="196"/>
      <c r="L223" s="35"/>
      <c r="M223" s="197" t="s">
        <v>1</v>
      </c>
      <c r="N223" s="198" t="s">
        <v>38</v>
      </c>
      <c r="O223" s="73"/>
      <c r="P223" s="180">
        <f>O223*H223</f>
        <v>0</v>
      </c>
      <c r="Q223" s="180">
        <v>0</v>
      </c>
      <c r="R223" s="180">
        <f>Q223*H223</f>
        <v>0</v>
      </c>
      <c r="S223" s="180">
        <v>0</v>
      </c>
      <c r="T223" s="181">
        <f>S223*H223</f>
        <v>0</v>
      </c>
      <c r="U223" s="34"/>
      <c r="V223" s="34"/>
      <c r="W223" s="34"/>
      <c r="X223" s="34"/>
      <c r="Y223" s="34"/>
      <c r="Z223" s="34"/>
      <c r="AA223" s="34"/>
      <c r="AB223" s="34"/>
      <c r="AC223" s="34"/>
      <c r="AD223" s="34"/>
      <c r="AE223" s="34"/>
      <c r="AR223" s="182" t="s">
        <v>201</v>
      </c>
      <c r="AT223" s="182" t="s">
        <v>181</v>
      </c>
      <c r="AU223" s="182" t="s">
        <v>83</v>
      </c>
      <c r="AY223" s="15" t="s">
        <v>146</v>
      </c>
      <c r="BE223" s="183">
        <f>IF(N223="základní",J223,0)</f>
        <v>0</v>
      </c>
      <c r="BF223" s="183">
        <f>IF(N223="snížená",J223,0)</f>
        <v>0</v>
      </c>
      <c r="BG223" s="183">
        <f>IF(N223="zákl. přenesená",J223,0)</f>
        <v>0</v>
      </c>
      <c r="BH223" s="183">
        <f>IF(N223="sníž. přenesená",J223,0)</f>
        <v>0</v>
      </c>
      <c r="BI223" s="183">
        <f>IF(N223="nulová",J223,0)</f>
        <v>0</v>
      </c>
      <c r="BJ223" s="15" t="s">
        <v>81</v>
      </c>
      <c r="BK223" s="183">
        <f>ROUND(I223*H223,2)</f>
        <v>0</v>
      </c>
      <c r="BL223" s="15" t="s">
        <v>201</v>
      </c>
      <c r="BM223" s="182" t="s">
        <v>998</v>
      </c>
    </row>
    <row r="224" s="2" customFormat="1">
      <c r="A224" s="34"/>
      <c r="B224" s="35"/>
      <c r="C224" s="34"/>
      <c r="D224" s="184" t="s">
        <v>159</v>
      </c>
      <c r="E224" s="34"/>
      <c r="F224" s="185" t="s">
        <v>999</v>
      </c>
      <c r="G224" s="34"/>
      <c r="H224" s="34"/>
      <c r="I224" s="186"/>
      <c r="J224" s="34"/>
      <c r="K224" s="34"/>
      <c r="L224" s="35"/>
      <c r="M224" s="187"/>
      <c r="N224" s="188"/>
      <c r="O224" s="73"/>
      <c r="P224" s="73"/>
      <c r="Q224" s="73"/>
      <c r="R224" s="73"/>
      <c r="S224" s="73"/>
      <c r="T224" s="74"/>
      <c r="U224" s="34"/>
      <c r="V224" s="34"/>
      <c r="W224" s="34"/>
      <c r="X224" s="34"/>
      <c r="Y224" s="34"/>
      <c r="Z224" s="34"/>
      <c r="AA224" s="34"/>
      <c r="AB224" s="34"/>
      <c r="AC224" s="34"/>
      <c r="AD224" s="34"/>
      <c r="AE224" s="34"/>
      <c r="AT224" s="15" t="s">
        <v>159</v>
      </c>
      <c r="AU224" s="15" t="s">
        <v>83</v>
      </c>
    </row>
    <row r="225" s="2" customFormat="1" ht="24.15" customHeight="1">
      <c r="A225" s="34"/>
      <c r="B225" s="168"/>
      <c r="C225" s="189" t="s">
        <v>540</v>
      </c>
      <c r="D225" s="189" t="s">
        <v>181</v>
      </c>
      <c r="E225" s="190" t="s">
        <v>1000</v>
      </c>
      <c r="F225" s="191" t="s">
        <v>1001</v>
      </c>
      <c r="G225" s="192" t="s">
        <v>336</v>
      </c>
      <c r="H225" s="193">
        <v>1</v>
      </c>
      <c r="I225" s="194"/>
      <c r="J225" s="195">
        <f>ROUND(I225*H225,2)</f>
        <v>0</v>
      </c>
      <c r="K225" s="196"/>
      <c r="L225" s="35"/>
      <c r="M225" s="197" t="s">
        <v>1</v>
      </c>
      <c r="N225" s="198" t="s">
        <v>38</v>
      </c>
      <c r="O225" s="73"/>
      <c r="P225" s="180">
        <f>O225*H225</f>
        <v>0</v>
      </c>
      <c r="Q225" s="180">
        <v>0</v>
      </c>
      <c r="R225" s="180">
        <f>Q225*H225</f>
        <v>0</v>
      </c>
      <c r="S225" s="180">
        <v>0</v>
      </c>
      <c r="T225" s="181">
        <f>S225*H225</f>
        <v>0</v>
      </c>
      <c r="U225" s="34"/>
      <c r="V225" s="34"/>
      <c r="W225" s="34"/>
      <c r="X225" s="34"/>
      <c r="Y225" s="34"/>
      <c r="Z225" s="34"/>
      <c r="AA225" s="34"/>
      <c r="AB225" s="34"/>
      <c r="AC225" s="34"/>
      <c r="AD225" s="34"/>
      <c r="AE225" s="34"/>
      <c r="AR225" s="182" t="s">
        <v>201</v>
      </c>
      <c r="AT225" s="182" t="s">
        <v>181</v>
      </c>
      <c r="AU225" s="182" t="s">
        <v>83</v>
      </c>
      <c r="AY225" s="15" t="s">
        <v>146</v>
      </c>
      <c r="BE225" s="183">
        <f>IF(N225="základní",J225,0)</f>
        <v>0</v>
      </c>
      <c r="BF225" s="183">
        <f>IF(N225="snížená",J225,0)</f>
        <v>0</v>
      </c>
      <c r="BG225" s="183">
        <f>IF(N225="zákl. přenesená",J225,0)</f>
        <v>0</v>
      </c>
      <c r="BH225" s="183">
        <f>IF(N225="sníž. přenesená",J225,0)</f>
        <v>0</v>
      </c>
      <c r="BI225" s="183">
        <f>IF(N225="nulová",J225,0)</f>
        <v>0</v>
      </c>
      <c r="BJ225" s="15" t="s">
        <v>81</v>
      </c>
      <c r="BK225" s="183">
        <f>ROUND(I225*H225,2)</f>
        <v>0</v>
      </c>
      <c r="BL225" s="15" t="s">
        <v>201</v>
      </c>
      <c r="BM225" s="182" t="s">
        <v>1002</v>
      </c>
    </row>
    <row r="226" s="2" customFormat="1">
      <c r="A226" s="34"/>
      <c r="B226" s="35"/>
      <c r="C226" s="34"/>
      <c r="D226" s="184" t="s">
        <v>159</v>
      </c>
      <c r="E226" s="34"/>
      <c r="F226" s="185" t="s">
        <v>1003</v>
      </c>
      <c r="G226" s="34"/>
      <c r="H226" s="34"/>
      <c r="I226" s="186"/>
      <c r="J226" s="34"/>
      <c r="K226" s="34"/>
      <c r="L226" s="35"/>
      <c r="M226" s="187"/>
      <c r="N226" s="188"/>
      <c r="O226" s="73"/>
      <c r="P226" s="73"/>
      <c r="Q226" s="73"/>
      <c r="R226" s="73"/>
      <c r="S226" s="73"/>
      <c r="T226" s="74"/>
      <c r="U226" s="34"/>
      <c r="V226" s="34"/>
      <c r="W226" s="34"/>
      <c r="X226" s="34"/>
      <c r="Y226" s="34"/>
      <c r="Z226" s="34"/>
      <c r="AA226" s="34"/>
      <c r="AB226" s="34"/>
      <c r="AC226" s="34"/>
      <c r="AD226" s="34"/>
      <c r="AE226" s="34"/>
      <c r="AT226" s="15" t="s">
        <v>159</v>
      </c>
      <c r="AU226" s="15" t="s">
        <v>83</v>
      </c>
    </row>
    <row r="227" s="2" customFormat="1" ht="24.15" customHeight="1">
      <c r="A227" s="34"/>
      <c r="B227" s="168"/>
      <c r="C227" s="189" t="s">
        <v>583</v>
      </c>
      <c r="D227" s="189" t="s">
        <v>181</v>
      </c>
      <c r="E227" s="190" t="s">
        <v>1004</v>
      </c>
      <c r="F227" s="191" t="s">
        <v>1005</v>
      </c>
      <c r="G227" s="192" t="s">
        <v>336</v>
      </c>
      <c r="H227" s="193">
        <v>7</v>
      </c>
      <c r="I227" s="194"/>
      <c r="J227" s="195">
        <f>ROUND(I227*H227,2)</f>
        <v>0</v>
      </c>
      <c r="K227" s="196"/>
      <c r="L227" s="35"/>
      <c r="M227" s="197" t="s">
        <v>1</v>
      </c>
      <c r="N227" s="198" t="s">
        <v>38</v>
      </c>
      <c r="O227" s="73"/>
      <c r="P227" s="180">
        <f>O227*H227</f>
        <v>0</v>
      </c>
      <c r="Q227" s="180">
        <v>0</v>
      </c>
      <c r="R227" s="180">
        <f>Q227*H227</f>
        <v>0</v>
      </c>
      <c r="S227" s="180">
        <v>0</v>
      </c>
      <c r="T227" s="181">
        <f>S227*H227</f>
        <v>0</v>
      </c>
      <c r="U227" s="34"/>
      <c r="V227" s="34"/>
      <c r="W227" s="34"/>
      <c r="X227" s="34"/>
      <c r="Y227" s="34"/>
      <c r="Z227" s="34"/>
      <c r="AA227" s="34"/>
      <c r="AB227" s="34"/>
      <c r="AC227" s="34"/>
      <c r="AD227" s="34"/>
      <c r="AE227" s="34"/>
      <c r="AR227" s="182" t="s">
        <v>201</v>
      </c>
      <c r="AT227" s="182" t="s">
        <v>181</v>
      </c>
      <c r="AU227" s="182" t="s">
        <v>83</v>
      </c>
      <c r="AY227" s="15" t="s">
        <v>146</v>
      </c>
      <c r="BE227" s="183">
        <f>IF(N227="základní",J227,0)</f>
        <v>0</v>
      </c>
      <c r="BF227" s="183">
        <f>IF(N227="snížená",J227,0)</f>
        <v>0</v>
      </c>
      <c r="BG227" s="183">
        <f>IF(N227="zákl. přenesená",J227,0)</f>
        <v>0</v>
      </c>
      <c r="BH227" s="183">
        <f>IF(N227="sníž. přenesená",J227,0)</f>
        <v>0</v>
      </c>
      <c r="BI227" s="183">
        <f>IF(N227="nulová",J227,0)</f>
        <v>0</v>
      </c>
      <c r="BJ227" s="15" t="s">
        <v>81</v>
      </c>
      <c r="BK227" s="183">
        <f>ROUND(I227*H227,2)</f>
        <v>0</v>
      </c>
      <c r="BL227" s="15" t="s">
        <v>201</v>
      </c>
      <c r="BM227" s="182" t="s">
        <v>1006</v>
      </c>
    </row>
    <row r="228" s="2" customFormat="1">
      <c r="A228" s="34"/>
      <c r="B228" s="35"/>
      <c r="C228" s="34"/>
      <c r="D228" s="184" t="s">
        <v>159</v>
      </c>
      <c r="E228" s="34"/>
      <c r="F228" s="185" t="s">
        <v>1007</v>
      </c>
      <c r="G228" s="34"/>
      <c r="H228" s="34"/>
      <c r="I228" s="186"/>
      <c r="J228" s="34"/>
      <c r="K228" s="34"/>
      <c r="L228" s="35"/>
      <c r="M228" s="187"/>
      <c r="N228" s="188"/>
      <c r="O228" s="73"/>
      <c r="P228" s="73"/>
      <c r="Q228" s="73"/>
      <c r="R228" s="73"/>
      <c r="S228" s="73"/>
      <c r="T228" s="74"/>
      <c r="U228" s="34"/>
      <c r="V228" s="34"/>
      <c r="W228" s="34"/>
      <c r="X228" s="34"/>
      <c r="Y228" s="34"/>
      <c r="Z228" s="34"/>
      <c r="AA228" s="34"/>
      <c r="AB228" s="34"/>
      <c r="AC228" s="34"/>
      <c r="AD228" s="34"/>
      <c r="AE228" s="34"/>
      <c r="AT228" s="15" t="s">
        <v>159</v>
      </c>
      <c r="AU228" s="15" t="s">
        <v>83</v>
      </c>
    </row>
    <row r="229" s="2" customFormat="1" ht="24.15" customHeight="1">
      <c r="A229" s="34"/>
      <c r="B229" s="168"/>
      <c r="C229" s="189" t="s">
        <v>208</v>
      </c>
      <c r="D229" s="189" t="s">
        <v>181</v>
      </c>
      <c r="E229" s="190" t="s">
        <v>1008</v>
      </c>
      <c r="F229" s="191" t="s">
        <v>1009</v>
      </c>
      <c r="G229" s="192" t="s">
        <v>336</v>
      </c>
      <c r="H229" s="193">
        <v>6</v>
      </c>
      <c r="I229" s="194"/>
      <c r="J229" s="195">
        <f>ROUND(I229*H229,2)</f>
        <v>0</v>
      </c>
      <c r="K229" s="196"/>
      <c r="L229" s="35"/>
      <c r="M229" s="197" t="s">
        <v>1</v>
      </c>
      <c r="N229" s="198" t="s">
        <v>38</v>
      </c>
      <c r="O229" s="73"/>
      <c r="P229" s="180">
        <f>O229*H229</f>
        <v>0</v>
      </c>
      <c r="Q229" s="180">
        <v>0</v>
      </c>
      <c r="R229" s="180">
        <f>Q229*H229</f>
        <v>0</v>
      </c>
      <c r="S229" s="180">
        <v>0</v>
      </c>
      <c r="T229" s="181">
        <f>S229*H229</f>
        <v>0</v>
      </c>
      <c r="U229" s="34"/>
      <c r="V229" s="34"/>
      <c r="W229" s="34"/>
      <c r="X229" s="34"/>
      <c r="Y229" s="34"/>
      <c r="Z229" s="34"/>
      <c r="AA229" s="34"/>
      <c r="AB229" s="34"/>
      <c r="AC229" s="34"/>
      <c r="AD229" s="34"/>
      <c r="AE229" s="34"/>
      <c r="AR229" s="182" t="s">
        <v>201</v>
      </c>
      <c r="AT229" s="182" t="s">
        <v>181</v>
      </c>
      <c r="AU229" s="182" t="s">
        <v>83</v>
      </c>
      <c r="AY229" s="15" t="s">
        <v>146</v>
      </c>
      <c r="BE229" s="183">
        <f>IF(N229="základní",J229,0)</f>
        <v>0</v>
      </c>
      <c r="BF229" s="183">
        <f>IF(N229="snížená",J229,0)</f>
        <v>0</v>
      </c>
      <c r="BG229" s="183">
        <f>IF(N229="zákl. přenesená",J229,0)</f>
        <v>0</v>
      </c>
      <c r="BH229" s="183">
        <f>IF(N229="sníž. přenesená",J229,0)</f>
        <v>0</v>
      </c>
      <c r="BI229" s="183">
        <f>IF(N229="nulová",J229,0)</f>
        <v>0</v>
      </c>
      <c r="BJ229" s="15" t="s">
        <v>81</v>
      </c>
      <c r="BK229" s="183">
        <f>ROUND(I229*H229,2)</f>
        <v>0</v>
      </c>
      <c r="BL229" s="15" t="s">
        <v>201</v>
      </c>
      <c r="BM229" s="182" t="s">
        <v>1010</v>
      </c>
    </row>
    <row r="230" s="2" customFormat="1">
      <c r="A230" s="34"/>
      <c r="B230" s="35"/>
      <c r="C230" s="34"/>
      <c r="D230" s="184" t="s">
        <v>159</v>
      </c>
      <c r="E230" s="34"/>
      <c r="F230" s="185" t="s">
        <v>1011</v>
      </c>
      <c r="G230" s="34"/>
      <c r="H230" s="34"/>
      <c r="I230" s="186"/>
      <c r="J230" s="34"/>
      <c r="K230" s="34"/>
      <c r="L230" s="35"/>
      <c r="M230" s="187"/>
      <c r="N230" s="188"/>
      <c r="O230" s="73"/>
      <c r="P230" s="73"/>
      <c r="Q230" s="73"/>
      <c r="R230" s="73"/>
      <c r="S230" s="73"/>
      <c r="T230" s="74"/>
      <c r="U230" s="34"/>
      <c r="V230" s="34"/>
      <c r="W230" s="34"/>
      <c r="X230" s="34"/>
      <c r="Y230" s="34"/>
      <c r="Z230" s="34"/>
      <c r="AA230" s="34"/>
      <c r="AB230" s="34"/>
      <c r="AC230" s="34"/>
      <c r="AD230" s="34"/>
      <c r="AE230" s="34"/>
      <c r="AT230" s="15" t="s">
        <v>159</v>
      </c>
      <c r="AU230" s="15" t="s">
        <v>83</v>
      </c>
    </row>
    <row r="231" s="2" customFormat="1" ht="24.15" customHeight="1">
      <c r="A231" s="34"/>
      <c r="B231" s="168"/>
      <c r="C231" s="189" t="s">
        <v>196</v>
      </c>
      <c r="D231" s="189" t="s">
        <v>181</v>
      </c>
      <c r="E231" s="190" t="s">
        <v>1012</v>
      </c>
      <c r="F231" s="191" t="s">
        <v>1013</v>
      </c>
      <c r="G231" s="192" t="s">
        <v>336</v>
      </c>
      <c r="H231" s="193">
        <v>1</v>
      </c>
      <c r="I231" s="194"/>
      <c r="J231" s="195">
        <f>ROUND(I231*H231,2)</f>
        <v>0</v>
      </c>
      <c r="K231" s="196"/>
      <c r="L231" s="35"/>
      <c r="M231" s="197" t="s">
        <v>1</v>
      </c>
      <c r="N231" s="198" t="s">
        <v>38</v>
      </c>
      <c r="O231" s="73"/>
      <c r="P231" s="180">
        <f>O231*H231</f>
        <v>0</v>
      </c>
      <c r="Q231" s="180">
        <v>0</v>
      </c>
      <c r="R231" s="180">
        <f>Q231*H231</f>
        <v>0</v>
      </c>
      <c r="S231" s="180">
        <v>0</v>
      </c>
      <c r="T231" s="181">
        <f>S231*H231</f>
        <v>0</v>
      </c>
      <c r="U231" s="34"/>
      <c r="V231" s="34"/>
      <c r="W231" s="34"/>
      <c r="X231" s="34"/>
      <c r="Y231" s="34"/>
      <c r="Z231" s="34"/>
      <c r="AA231" s="34"/>
      <c r="AB231" s="34"/>
      <c r="AC231" s="34"/>
      <c r="AD231" s="34"/>
      <c r="AE231" s="34"/>
      <c r="AR231" s="182" t="s">
        <v>201</v>
      </c>
      <c r="AT231" s="182" t="s">
        <v>181</v>
      </c>
      <c r="AU231" s="182" t="s">
        <v>83</v>
      </c>
      <c r="AY231" s="15" t="s">
        <v>146</v>
      </c>
      <c r="BE231" s="183">
        <f>IF(N231="základní",J231,0)</f>
        <v>0</v>
      </c>
      <c r="BF231" s="183">
        <f>IF(N231="snížená",J231,0)</f>
        <v>0</v>
      </c>
      <c r="BG231" s="183">
        <f>IF(N231="zákl. přenesená",J231,0)</f>
        <v>0</v>
      </c>
      <c r="BH231" s="183">
        <f>IF(N231="sníž. přenesená",J231,0)</f>
        <v>0</v>
      </c>
      <c r="BI231" s="183">
        <f>IF(N231="nulová",J231,0)</f>
        <v>0</v>
      </c>
      <c r="BJ231" s="15" t="s">
        <v>81</v>
      </c>
      <c r="BK231" s="183">
        <f>ROUND(I231*H231,2)</f>
        <v>0</v>
      </c>
      <c r="BL231" s="15" t="s">
        <v>201</v>
      </c>
      <c r="BM231" s="182" t="s">
        <v>1014</v>
      </c>
    </row>
    <row r="232" s="2" customFormat="1">
      <c r="A232" s="34"/>
      <c r="B232" s="35"/>
      <c r="C232" s="34"/>
      <c r="D232" s="184" t="s">
        <v>159</v>
      </c>
      <c r="E232" s="34"/>
      <c r="F232" s="185" t="s">
        <v>1015</v>
      </c>
      <c r="G232" s="34"/>
      <c r="H232" s="34"/>
      <c r="I232" s="186"/>
      <c r="J232" s="34"/>
      <c r="K232" s="34"/>
      <c r="L232" s="35"/>
      <c r="M232" s="187"/>
      <c r="N232" s="188"/>
      <c r="O232" s="73"/>
      <c r="P232" s="73"/>
      <c r="Q232" s="73"/>
      <c r="R232" s="73"/>
      <c r="S232" s="73"/>
      <c r="T232" s="74"/>
      <c r="U232" s="34"/>
      <c r="V232" s="34"/>
      <c r="W232" s="34"/>
      <c r="X232" s="34"/>
      <c r="Y232" s="34"/>
      <c r="Z232" s="34"/>
      <c r="AA232" s="34"/>
      <c r="AB232" s="34"/>
      <c r="AC232" s="34"/>
      <c r="AD232" s="34"/>
      <c r="AE232" s="34"/>
      <c r="AT232" s="15" t="s">
        <v>159</v>
      </c>
      <c r="AU232" s="15" t="s">
        <v>83</v>
      </c>
    </row>
    <row r="233" s="2" customFormat="1" ht="24.15" customHeight="1">
      <c r="A233" s="34"/>
      <c r="B233" s="168"/>
      <c r="C233" s="189" t="s">
        <v>532</v>
      </c>
      <c r="D233" s="189" t="s">
        <v>181</v>
      </c>
      <c r="E233" s="190" t="s">
        <v>1016</v>
      </c>
      <c r="F233" s="191" t="s">
        <v>1017</v>
      </c>
      <c r="G233" s="192" t="s">
        <v>336</v>
      </c>
      <c r="H233" s="193">
        <v>2</v>
      </c>
      <c r="I233" s="194"/>
      <c r="J233" s="195">
        <f>ROUND(I233*H233,2)</f>
        <v>0</v>
      </c>
      <c r="K233" s="196"/>
      <c r="L233" s="35"/>
      <c r="M233" s="197" t="s">
        <v>1</v>
      </c>
      <c r="N233" s="198" t="s">
        <v>38</v>
      </c>
      <c r="O233" s="73"/>
      <c r="P233" s="180">
        <f>O233*H233</f>
        <v>0</v>
      </c>
      <c r="Q233" s="180">
        <v>0</v>
      </c>
      <c r="R233" s="180">
        <f>Q233*H233</f>
        <v>0</v>
      </c>
      <c r="S233" s="180">
        <v>0</v>
      </c>
      <c r="T233" s="181">
        <f>S233*H233</f>
        <v>0</v>
      </c>
      <c r="U233" s="34"/>
      <c r="V233" s="34"/>
      <c r="W233" s="34"/>
      <c r="X233" s="34"/>
      <c r="Y233" s="34"/>
      <c r="Z233" s="34"/>
      <c r="AA233" s="34"/>
      <c r="AB233" s="34"/>
      <c r="AC233" s="34"/>
      <c r="AD233" s="34"/>
      <c r="AE233" s="34"/>
      <c r="AR233" s="182" t="s">
        <v>201</v>
      </c>
      <c r="AT233" s="182" t="s">
        <v>181</v>
      </c>
      <c r="AU233" s="182" t="s">
        <v>83</v>
      </c>
      <c r="AY233" s="15" t="s">
        <v>146</v>
      </c>
      <c r="BE233" s="183">
        <f>IF(N233="základní",J233,0)</f>
        <v>0</v>
      </c>
      <c r="BF233" s="183">
        <f>IF(N233="snížená",J233,0)</f>
        <v>0</v>
      </c>
      <c r="BG233" s="183">
        <f>IF(N233="zákl. přenesená",J233,0)</f>
        <v>0</v>
      </c>
      <c r="BH233" s="183">
        <f>IF(N233="sníž. přenesená",J233,0)</f>
        <v>0</v>
      </c>
      <c r="BI233" s="183">
        <f>IF(N233="nulová",J233,0)</f>
        <v>0</v>
      </c>
      <c r="BJ233" s="15" t="s">
        <v>81</v>
      </c>
      <c r="BK233" s="183">
        <f>ROUND(I233*H233,2)</f>
        <v>0</v>
      </c>
      <c r="BL233" s="15" t="s">
        <v>201</v>
      </c>
      <c r="BM233" s="182" t="s">
        <v>1018</v>
      </c>
    </row>
    <row r="234" s="2" customFormat="1">
      <c r="A234" s="34"/>
      <c r="B234" s="35"/>
      <c r="C234" s="34"/>
      <c r="D234" s="184" t="s">
        <v>159</v>
      </c>
      <c r="E234" s="34"/>
      <c r="F234" s="185" t="s">
        <v>1019</v>
      </c>
      <c r="G234" s="34"/>
      <c r="H234" s="34"/>
      <c r="I234" s="186"/>
      <c r="J234" s="34"/>
      <c r="K234" s="34"/>
      <c r="L234" s="35"/>
      <c r="M234" s="187"/>
      <c r="N234" s="188"/>
      <c r="O234" s="73"/>
      <c r="P234" s="73"/>
      <c r="Q234" s="73"/>
      <c r="R234" s="73"/>
      <c r="S234" s="73"/>
      <c r="T234" s="74"/>
      <c r="U234" s="34"/>
      <c r="V234" s="34"/>
      <c r="W234" s="34"/>
      <c r="X234" s="34"/>
      <c r="Y234" s="34"/>
      <c r="Z234" s="34"/>
      <c r="AA234" s="34"/>
      <c r="AB234" s="34"/>
      <c r="AC234" s="34"/>
      <c r="AD234" s="34"/>
      <c r="AE234" s="34"/>
      <c r="AT234" s="15" t="s">
        <v>159</v>
      </c>
      <c r="AU234" s="15" t="s">
        <v>83</v>
      </c>
    </row>
    <row r="235" s="12" customFormat="1" ht="22.8" customHeight="1">
      <c r="A235" s="12"/>
      <c r="B235" s="155"/>
      <c r="C235" s="12"/>
      <c r="D235" s="156" t="s">
        <v>72</v>
      </c>
      <c r="E235" s="166" t="s">
        <v>694</v>
      </c>
      <c r="F235" s="166" t="s">
        <v>695</v>
      </c>
      <c r="G235" s="12"/>
      <c r="H235" s="12"/>
      <c r="I235" s="158"/>
      <c r="J235" s="167">
        <f>BK235</f>
        <v>0</v>
      </c>
      <c r="K235" s="12"/>
      <c r="L235" s="155"/>
      <c r="M235" s="160"/>
      <c r="N235" s="161"/>
      <c r="O235" s="161"/>
      <c r="P235" s="162">
        <f>SUM(P236:P241)</f>
        <v>0</v>
      </c>
      <c r="Q235" s="161"/>
      <c r="R235" s="162">
        <f>SUM(R236:R241)</f>
        <v>0.0081099999999999992</v>
      </c>
      <c r="S235" s="161"/>
      <c r="T235" s="163">
        <f>SUM(T236:T241)</f>
        <v>0</v>
      </c>
      <c r="U235" s="12"/>
      <c r="V235" s="12"/>
      <c r="W235" s="12"/>
      <c r="X235" s="12"/>
      <c r="Y235" s="12"/>
      <c r="Z235" s="12"/>
      <c r="AA235" s="12"/>
      <c r="AB235" s="12"/>
      <c r="AC235" s="12"/>
      <c r="AD235" s="12"/>
      <c r="AE235" s="12"/>
      <c r="AR235" s="156" t="s">
        <v>156</v>
      </c>
      <c r="AT235" s="164" t="s">
        <v>72</v>
      </c>
      <c r="AU235" s="164" t="s">
        <v>81</v>
      </c>
      <c r="AY235" s="156" t="s">
        <v>146</v>
      </c>
      <c r="BK235" s="165">
        <f>SUM(BK236:BK241)</f>
        <v>0</v>
      </c>
    </row>
    <row r="236" s="2" customFormat="1" ht="24.15" customHeight="1">
      <c r="A236" s="34"/>
      <c r="B236" s="168"/>
      <c r="C236" s="189" t="s">
        <v>403</v>
      </c>
      <c r="D236" s="189" t="s">
        <v>181</v>
      </c>
      <c r="E236" s="190" t="s">
        <v>1020</v>
      </c>
      <c r="F236" s="191" t="s">
        <v>1021</v>
      </c>
      <c r="G236" s="192" t="s">
        <v>336</v>
      </c>
      <c r="H236" s="193">
        <v>1</v>
      </c>
      <c r="I236" s="194"/>
      <c r="J236" s="195">
        <f>ROUND(I236*H236,2)</f>
        <v>0</v>
      </c>
      <c r="K236" s="196"/>
      <c r="L236" s="35"/>
      <c r="M236" s="197" t="s">
        <v>1</v>
      </c>
      <c r="N236" s="198" t="s">
        <v>38</v>
      </c>
      <c r="O236" s="73"/>
      <c r="P236" s="180">
        <f>O236*H236</f>
        <v>0</v>
      </c>
      <c r="Q236" s="180">
        <v>0.0081099999999999992</v>
      </c>
      <c r="R236" s="180">
        <f>Q236*H236</f>
        <v>0.0081099999999999992</v>
      </c>
      <c r="S236" s="180">
        <v>0</v>
      </c>
      <c r="T236" s="181">
        <f>S236*H236</f>
        <v>0</v>
      </c>
      <c r="U236" s="34"/>
      <c r="V236" s="34"/>
      <c r="W236" s="34"/>
      <c r="X236" s="34"/>
      <c r="Y236" s="34"/>
      <c r="Z236" s="34"/>
      <c r="AA236" s="34"/>
      <c r="AB236" s="34"/>
      <c r="AC236" s="34"/>
      <c r="AD236" s="34"/>
      <c r="AE236" s="34"/>
      <c r="AR236" s="182" t="s">
        <v>201</v>
      </c>
      <c r="AT236" s="182" t="s">
        <v>181</v>
      </c>
      <c r="AU236" s="182" t="s">
        <v>83</v>
      </c>
      <c r="AY236" s="15" t="s">
        <v>146</v>
      </c>
      <c r="BE236" s="183">
        <f>IF(N236="základní",J236,0)</f>
        <v>0</v>
      </c>
      <c r="BF236" s="183">
        <f>IF(N236="snížená",J236,0)</f>
        <v>0</v>
      </c>
      <c r="BG236" s="183">
        <f>IF(N236="zákl. přenesená",J236,0)</f>
        <v>0</v>
      </c>
      <c r="BH236" s="183">
        <f>IF(N236="sníž. přenesená",J236,0)</f>
        <v>0</v>
      </c>
      <c r="BI236" s="183">
        <f>IF(N236="nulová",J236,0)</f>
        <v>0</v>
      </c>
      <c r="BJ236" s="15" t="s">
        <v>81</v>
      </c>
      <c r="BK236" s="183">
        <f>ROUND(I236*H236,2)</f>
        <v>0</v>
      </c>
      <c r="BL236" s="15" t="s">
        <v>201</v>
      </c>
      <c r="BM236" s="182" t="s">
        <v>1022</v>
      </c>
    </row>
    <row r="237" s="2" customFormat="1">
      <c r="A237" s="34"/>
      <c r="B237" s="35"/>
      <c r="C237" s="34"/>
      <c r="D237" s="184" t="s">
        <v>159</v>
      </c>
      <c r="E237" s="34"/>
      <c r="F237" s="185" t="s">
        <v>1023</v>
      </c>
      <c r="G237" s="34"/>
      <c r="H237" s="34"/>
      <c r="I237" s="186"/>
      <c r="J237" s="34"/>
      <c r="K237" s="34"/>
      <c r="L237" s="35"/>
      <c r="M237" s="187"/>
      <c r="N237" s="188"/>
      <c r="O237" s="73"/>
      <c r="P237" s="73"/>
      <c r="Q237" s="73"/>
      <c r="R237" s="73"/>
      <c r="S237" s="73"/>
      <c r="T237" s="74"/>
      <c r="U237" s="34"/>
      <c r="V237" s="34"/>
      <c r="W237" s="34"/>
      <c r="X237" s="34"/>
      <c r="Y237" s="34"/>
      <c r="Z237" s="34"/>
      <c r="AA237" s="34"/>
      <c r="AB237" s="34"/>
      <c r="AC237" s="34"/>
      <c r="AD237" s="34"/>
      <c r="AE237" s="34"/>
      <c r="AT237" s="15" t="s">
        <v>159</v>
      </c>
      <c r="AU237" s="15" t="s">
        <v>83</v>
      </c>
    </row>
    <row r="238" s="2" customFormat="1" ht="24.15" customHeight="1">
      <c r="A238" s="34"/>
      <c r="B238" s="168"/>
      <c r="C238" s="189" t="s">
        <v>525</v>
      </c>
      <c r="D238" s="189" t="s">
        <v>181</v>
      </c>
      <c r="E238" s="190" t="s">
        <v>720</v>
      </c>
      <c r="F238" s="191" t="s">
        <v>721</v>
      </c>
      <c r="G238" s="192" t="s">
        <v>722</v>
      </c>
      <c r="H238" s="193">
        <v>475</v>
      </c>
      <c r="I238" s="194"/>
      <c r="J238" s="195">
        <f>ROUND(I238*H238,2)</f>
        <v>0</v>
      </c>
      <c r="K238" s="196"/>
      <c r="L238" s="35"/>
      <c r="M238" s="197" t="s">
        <v>1</v>
      </c>
      <c r="N238" s="198" t="s">
        <v>38</v>
      </c>
      <c r="O238" s="73"/>
      <c r="P238" s="180">
        <f>O238*H238</f>
        <v>0</v>
      </c>
      <c r="Q238" s="180">
        <v>0</v>
      </c>
      <c r="R238" s="180">
        <f>Q238*H238</f>
        <v>0</v>
      </c>
      <c r="S238" s="180">
        <v>0</v>
      </c>
      <c r="T238" s="181">
        <f>S238*H238</f>
        <v>0</v>
      </c>
      <c r="U238" s="34"/>
      <c r="V238" s="34"/>
      <c r="W238" s="34"/>
      <c r="X238" s="34"/>
      <c r="Y238" s="34"/>
      <c r="Z238" s="34"/>
      <c r="AA238" s="34"/>
      <c r="AB238" s="34"/>
      <c r="AC238" s="34"/>
      <c r="AD238" s="34"/>
      <c r="AE238" s="34"/>
      <c r="AR238" s="182" t="s">
        <v>201</v>
      </c>
      <c r="AT238" s="182" t="s">
        <v>181</v>
      </c>
      <c r="AU238" s="182" t="s">
        <v>83</v>
      </c>
      <c r="AY238" s="15" t="s">
        <v>146</v>
      </c>
      <c r="BE238" s="183">
        <f>IF(N238="základní",J238,0)</f>
        <v>0</v>
      </c>
      <c r="BF238" s="183">
        <f>IF(N238="snížená",J238,0)</f>
        <v>0</v>
      </c>
      <c r="BG238" s="183">
        <f>IF(N238="zákl. přenesená",J238,0)</f>
        <v>0</v>
      </c>
      <c r="BH238" s="183">
        <f>IF(N238="sníž. přenesená",J238,0)</f>
        <v>0</v>
      </c>
      <c r="BI238" s="183">
        <f>IF(N238="nulová",J238,0)</f>
        <v>0</v>
      </c>
      <c r="BJ238" s="15" t="s">
        <v>81</v>
      </c>
      <c r="BK238" s="183">
        <f>ROUND(I238*H238,2)</f>
        <v>0</v>
      </c>
      <c r="BL238" s="15" t="s">
        <v>201</v>
      </c>
      <c r="BM238" s="182" t="s">
        <v>1024</v>
      </c>
    </row>
    <row r="239" s="2" customFormat="1">
      <c r="A239" s="34"/>
      <c r="B239" s="35"/>
      <c r="C239" s="34"/>
      <c r="D239" s="184" t="s">
        <v>159</v>
      </c>
      <c r="E239" s="34"/>
      <c r="F239" s="185" t="s">
        <v>721</v>
      </c>
      <c r="G239" s="34"/>
      <c r="H239" s="34"/>
      <c r="I239" s="186"/>
      <c r="J239" s="34"/>
      <c r="K239" s="34"/>
      <c r="L239" s="35"/>
      <c r="M239" s="187"/>
      <c r="N239" s="188"/>
      <c r="O239" s="73"/>
      <c r="P239" s="73"/>
      <c r="Q239" s="73"/>
      <c r="R239" s="73"/>
      <c r="S239" s="73"/>
      <c r="T239" s="74"/>
      <c r="U239" s="34"/>
      <c r="V239" s="34"/>
      <c r="W239" s="34"/>
      <c r="X239" s="34"/>
      <c r="Y239" s="34"/>
      <c r="Z239" s="34"/>
      <c r="AA239" s="34"/>
      <c r="AB239" s="34"/>
      <c r="AC239" s="34"/>
      <c r="AD239" s="34"/>
      <c r="AE239" s="34"/>
      <c r="AT239" s="15" t="s">
        <v>159</v>
      </c>
      <c r="AU239" s="15" t="s">
        <v>83</v>
      </c>
    </row>
    <row r="240" s="2" customFormat="1" ht="37.8" customHeight="1">
      <c r="A240" s="34"/>
      <c r="B240" s="168"/>
      <c r="C240" s="189" t="s">
        <v>296</v>
      </c>
      <c r="D240" s="189" t="s">
        <v>181</v>
      </c>
      <c r="E240" s="190" t="s">
        <v>1025</v>
      </c>
      <c r="F240" s="191" t="s">
        <v>1026</v>
      </c>
      <c r="G240" s="192" t="s">
        <v>877</v>
      </c>
      <c r="H240" s="193">
        <v>7.5999999999999996</v>
      </c>
      <c r="I240" s="194"/>
      <c r="J240" s="195">
        <f>ROUND(I240*H240,2)</f>
        <v>0</v>
      </c>
      <c r="K240" s="196"/>
      <c r="L240" s="35"/>
      <c r="M240" s="197" t="s">
        <v>1</v>
      </c>
      <c r="N240" s="198" t="s">
        <v>38</v>
      </c>
      <c r="O240" s="73"/>
      <c r="P240" s="180">
        <f>O240*H240</f>
        <v>0</v>
      </c>
      <c r="Q240" s="180">
        <v>0</v>
      </c>
      <c r="R240" s="180">
        <f>Q240*H240</f>
        <v>0</v>
      </c>
      <c r="S240" s="180">
        <v>0</v>
      </c>
      <c r="T240" s="181">
        <f>S240*H240</f>
        <v>0</v>
      </c>
      <c r="U240" s="34"/>
      <c r="V240" s="34"/>
      <c r="W240" s="34"/>
      <c r="X240" s="34"/>
      <c r="Y240" s="34"/>
      <c r="Z240" s="34"/>
      <c r="AA240" s="34"/>
      <c r="AB240" s="34"/>
      <c r="AC240" s="34"/>
      <c r="AD240" s="34"/>
      <c r="AE240" s="34"/>
      <c r="AR240" s="182" t="s">
        <v>201</v>
      </c>
      <c r="AT240" s="182" t="s">
        <v>181</v>
      </c>
      <c r="AU240" s="182" t="s">
        <v>83</v>
      </c>
      <c r="AY240" s="15" t="s">
        <v>146</v>
      </c>
      <c r="BE240" s="183">
        <f>IF(N240="základní",J240,0)</f>
        <v>0</v>
      </c>
      <c r="BF240" s="183">
        <f>IF(N240="snížená",J240,0)</f>
        <v>0</v>
      </c>
      <c r="BG240" s="183">
        <f>IF(N240="zákl. přenesená",J240,0)</f>
        <v>0</v>
      </c>
      <c r="BH240" s="183">
        <f>IF(N240="sníž. přenesená",J240,0)</f>
        <v>0</v>
      </c>
      <c r="BI240" s="183">
        <f>IF(N240="nulová",J240,0)</f>
        <v>0</v>
      </c>
      <c r="BJ240" s="15" t="s">
        <v>81</v>
      </c>
      <c r="BK240" s="183">
        <f>ROUND(I240*H240,2)</f>
        <v>0</v>
      </c>
      <c r="BL240" s="15" t="s">
        <v>201</v>
      </c>
      <c r="BM240" s="182" t="s">
        <v>1027</v>
      </c>
    </row>
    <row r="241" s="2" customFormat="1">
      <c r="A241" s="34"/>
      <c r="B241" s="35"/>
      <c r="C241" s="34"/>
      <c r="D241" s="184" t="s">
        <v>159</v>
      </c>
      <c r="E241" s="34"/>
      <c r="F241" s="185" t="s">
        <v>1026</v>
      </c>
      <c r="G241" s="34"/>
      <c r="H241" s="34"/>
      <c r="I241" s="186"/>
      <c r="J241" s="34"/>
      <c r="K241" s="34"/>
      <c r="L241" s="35"/>
      <c r="M241" s="187"/>
      <c r="N241" s="188"/>
      <c r="O241" s="73"/>
      <c r="P241" s="73"/>
      <c r="Q241" s="73"/>
      <c r="R241" s="73"/>
      <c r="S241" s="73"/>
      <c r="T241" s="74"/>
      <c r="U241" s="34"/>
      <c r="V241" s="34"/>
      <c r="W241" s="34"/>
      <c r="X241" s="34"/>
      <c r="Y241" s="34"/>
      <c r="Z241" s="34"/>
      <c r="AA241" s="34"/>
      <c r="AB241" s="34"/>
      <c r="AC241" s="34"/>
      <c r="AD241" s="34"/>
      <c r="AE241" s="34"/>
      <c r="AT241" s="15" t="s">
        <v>159</v>
      </c>
      <c r="AU241" s="15" t="s">
        <v>83</v>
      </c>
    </row>
    <row r="242" s="12" customFormat="1" ht="25.92" customHeight="1">
      <c r="A242" s="12"/>
      <c r="B242" s="155"/>
      <c r="C242" s="12"/>
      <c r="D242" s="156" t="s">
        <v>72</v>
      </c>
      <c r="E242" s="157" t="s">
        <v>479</v>
      </c>
      <c r="F242" s="157" t="s">
        <v>480</v>
      </c>
      <c r="G242" s="12"/>
      <c r="H242" s="12"/>
      <c r="I242" s="158"/>
      <c r="J242" s="159">
        <f>BK242</f>
        <v>0</v>
      </c>
      <c r="K242" s="12"/>
      <c r="L242" s="155"/>
      <c r="M242" s="160"/>
      <c r="N242" s="161"/>
      <c r="O242" s="161"/>
      <c r="P242" s="162">
        <f>SUM(P243:P250)</f>
        <v>0</v>
      </c>
      <c r="Q242" s="161"/>
      <c r="R242" s="162">
        <f>SUM(R243:R250)</f>
        <v>0</v>
      </c>
      <c r="S242" s="161"/>
      <c r="T242" s="163">
        <f>SUM(T243:T250)</f>
        <v>0</v>
      </c>
      <c r="U242" s="12"/>
      <c r="V242" s="12"/>
      <c r="W242" s="12"/>
      <c r="X242" s="12"/>
      <c r="Y242" s="12"/>
      <c r="Z242" s="12"/>
      <c r="AA242" s="12"/>
      <c r="AB242" s="12"/>
      <c r="AC242" s="12"/>
      <c r="AD242" s="12"/>
      <c r="AE242" s="12"/>
      <c r="AR242" s="156" t="s">
        <v>157</v>
      </c>
      <c r="AT242" s="164" t="s">
        <v>72</v>
      </c>
      <c r="AU242" s="164" t="s">
        <v>73</v>
      </c>
      <c r="AY242" s="156" t="s">
        <v>146</v>
      </c>
      <c r="BK242" s="165">
        <f>SUM(BK243:BK250)</f>
        <v>0</v>
      </c>
    </row>
    <row r="243" s="2" customFormat="1" ht="16.5" customHeight="1">
      <c r="A243" s="34"/>
      <c r="B243" s="168"/>
      <c r="C243" s="189" t="s">
        <v>273</v>
      </c>
      <c r="D243" s="189" t="s">
        <v>181</v>
      </c>
      <c r="E243" s="190" t="s">
        <v>482</v>
      </c>
      <c r="F243" s="191" t="s">
        <v>483</v>
      </c>
      <c r="G243" s="192" t="s">
        <v>184</v>
      </c>
      <c r="H243" s="193">
        <v>48</v>
      </c>
      <c r="I243" s="194"/>
      <c r="J243" s="195">
        <f>ROUND(I243*H243,2)</f>
        <v>0</v>
      </c>
      <c r="K243" s="196"/>
      <c r="L243" s="35"/>
      <c r="M243" s="197" t="s">
        <v>1</v>
      </c>
      <c r="N243" s="198" t="s">
        <v>38</v>
      </c>
      <c r="O243" s="73"/>
      <c r="P243" s="180">
        <f>O243*H243</f>
        <v>0</v>
      </c>
      <c r="Q243" s="180">
        <v>0</v>
      </c>
      <c r="R243" s="180">
        <f>Q243*H243</f>
        <v>0</v>
      </c>
      <c r="S243" s="180">
        <v>0</v>
      </c>
      <c r="T243" s="181">
        <f>S243*H243</f>
        <v>0</v>
      </c>
      <c r="U243" s="34"/>
      <c r="V243" s="34"/>
      <c r="W243" s="34"/>
      <c r="X243" s="34"/>
      <c r="Y243" s="34"/>
      <c r="Z243" s="34"/>
      <c r="AA243" s="34"/>
      <c r="AB243" s="34"/>
      <c r="AC243" s="34"/>
      <c r="AD243" s="34"/>
      <c r="AE243" s="34"/>
      <c r="AR243" s="182" t="s">
        <v>484</v>
      </c>
      <c r="AT243" s="182" t="s">
        <v>181</v>
      </c>
      <c r="AU243" s="182" t="s">
        <v>81</v>
      </c>
      <c r="AY243" s="15" t="s">
        <v>146</v>
      </c>
      <c r="BE243" s="183">
        <f>IF(N243="základní",J243,0)</f>
        <v>0</v>
      </c>
      <c r="BF243" s="183">
        <f>IF(N243="snížená",J243,0)</f>
        <v>0</v>
      </c>
      <c r="BG243" s="183">
        <f>IF(N243="zákl. přenesená",J243,0)</f>
        <v>0</v>
      </c>
      <c r="BH243" s="183">
        <f>IF(N243="sníž. přenesená",J243,0)</f>
        <v>0</v>
      </c>
      <c r="BI243" s="183">
        <f>IF(N243="nulová",J243,0)</f>
        <v>0</v>
      </c>
      <c r="BJ243" s="15" t="s">
        <v>81</v>
      </c>
      <c r="BK243" s="183">
        <f>ROUND(I243*H243,2)</f>
        <v>0</v>
      </c>
      <c r="BL243" s="15" t="s">
        <v>484</v>
      </c>
      <c r="BM243" s="182" t="s">
        <v>1028</v>
      </c>
    </row>
    <row r="244" s="2" customFormat="1">
      <c r="A244" s="34"/>
      <c r="B244" s="35"/>
      <c r="C244" s="34"/>
      <c r="D244" s="184" t="s">
        <v>159</v>
      </c>
      <c r="E244" s="34"/>
      <c r="F244" s="185" t="s">
        <v>486</v>
      </c>
      <c r="G244" s="34"/>
      <c r="H244" s="34"/>
      <c r="I244" s="186"/>
      <c r="J244" s="34"/>
      <c r="K244" s="34"/>
      <c r="L244" s="35"/>
      <c r="M244" s="187"/>
      <c r="N244" s="188"/>
      <c r="O244" s="73"/>
      <c r="P244" s="73"/>
      <c r="Q244" s="73"/>
      <c r="R244" s="73"/>
      <c r="S244" s="73"/>
      <c r="T244" s="74"/>
      <c r="U244" s="34"/>
      <c r="V244" s="34"/>
      <c r="W244" s="34"/>
      <c r="X244" s="34"/>
      <c r="Y244" s="34"/>
      <c r="Z244" s="34"/>
      <c r="AA244" s="34"/>
      <c r="AB244" s="34"/>
      <c r="AC244" s="34"/>
      <c r="AD244" s="34"/>
      <c r="AE244" s="34"/>
      <c r="AT244" s="15" t="s">
        <v>159</v>
      </c>
      <c r="AU244" s="15" t="s">
        <v>81</v>
      </c>
    </row>
    <row r="245" s="2" customFormat="1" ht="16.5" customHeight="1">
      <c r="A245" s="34"/>
      <c r="B245" s="168"/>
      <c r="C245" s="189" t="s">
        <v>278</v>
      </c>
      <c r="D245" s="189" t="s">
        <v>181</v>
      </c>
      <c r="E245" s="190" t="s">
        <v>488</v>
      </c>
      <c r="F245" s="191" t="s">
        <v>489</v>
      </c>
      <c r="G245" s="192" t="s">
        <v>184</v>
      </c>
      <c r="H245" s="193">
        <v>48</v>
      </c>
      <c r="I245" s="194"/>
      <c r="J245" s="195">
        <f>ROUND(I245*H245,2)</f>
        <v>0</v>
      </c>
      <c r="K245" s="196"/>
      <c r="L245" s="35"/>
      <c r="M245" s="197" t="s">
        <v>1</v>
      </c>
      <c r="N245" s="198" t="s">
        <v>38</v>
      </c>
      <c r="O245" s="73"/>
      <c r="P245" s="180">
        <f>O245*H245</f>
        <v>0</v>
      </c>
      <c r="Q245" s="180">
        <v>0</v>
      </c>
      <c r="R245" s="180">
        <f>Q245*H245</f>
        <v>0</v>
      </c>
      <c r="S245" s="180">
        <v>0</v>
      </c>
      <c r="T245" s="181">
        <f>S245*H245</f>
        <v>0</v>
      </c>
      <c r="U245" s="34"/>
      <c r="V245" s="34"/>
      <c r="W245" s="34"/>
      <c r="X245" s="34"/>
      <c r="Y245" s="34"/>
      <c r="Z245" s="34"/>
      <c r="AA245" s="34"/>
      <c r="AB245" s="34"/>
      <c r="AC245" s="34"/>
      <c r="AD245" s="34"/>
      <c r="AE245" s="34"/>
      <c r="AR245" s="182" t="s">
        <v>484</v>
      </c>
      <c r="AT245" s="182" t="s">
        <v>181</v>
      </c>
      <c r="AU245" s="182" t="s">
        <v>81</v>
      </c>
      <c r="AY245" s="15" t="s">
        <v>146</v>
      </c>
      <c r="BE245" s="183">
        <f>IF(N245="základní",J245,0)</f>
        <v>0</v>
      </c>
      <c r="BF245" s="183">
        <f>IF(N245="snížená",J245,0)</f>
        <v>0</v>
      </c>
      <c r="BG245" s="183">
        <f>IF(N245="zákl. přenesená",J245,0)</f>
        <v>0</v>
      </c>
      <c r="BH245" s="183">
        <f>IF(N245="sníž. přenesená",J245,0)</f>
        <v>0</v>
      </c>
      <c r="BI245" s="183">
        <f>IF(N245="nulová",J245,0)</f>
        <v>0</v>
      </c>
      <c r="BJ245" s="15" t="s">
        <v>81</v>
      </c>
      <c r="BK245" s="183">
        <f>ROUND(I245*H245,2)</f>
        <v>0</v>
      </c>
      <c r="BL245" s="15" t="s">
        <v>484</v>
      </c>
      <c r="BM245" s="182" t="s">
        <v>1029</v>
      </c>
    </row>
    <row r="246" s="2" customFormat="1">
      <c r="A246" s="34"/>
      <c r="B246" s="35"/>
      <c r="C246" s="34"/>
      <c r="D246" s="184" t="s">
        <v>159</v>
      </c>
      <c r="E246" s="34"/>
      <c r="F246" s="185" t="s">
        <v>491</v>
      </c>
      <c r="G246" s="34"/>
      <c r="H246" s="34"/>
      <c r="I246" s="186"/>
      <c r="J246" s="34"/>
      <c r="K246" s="34"/>
      <c r="L246" s="35"/>
      <c r="M246" s="187"/>
      <c r="N246" s="188"/>
      <c r="O246" s="73"/>
      <c r="P246" s="73"/>
      <c r="Q246" s="73"/>
      <c r="R246" s="73"/>
      <c r="S246" s="73"/>
      <c r="T246" s="74"/>
      <c r="U246" s="34"/>
      <c r="V246" s="34"/>
      <c r="W246" s="34"/>
      <c r="X246" s="34"/>
      <c r="Y246" s="34"/>
      <c r="Z246" s="34"/>
      <c r="AA246" s="34"/>
      <c r="AB246" s="34"/>
      <c r="AC246" s="34"/>
      <c r="AD246" s="34"/>
      <c r="AE246" s="34"/>
      <c r="AT246" s="15" t="s">
        <v>159</v>
      </c>
      <c r="AU246" s="15" t="s">
        <v>81</v>
      </c>
    </row>
    <row r="247" s="2" customFormat="1" ht="24.15" customHeight="1">
      <c r="A247" s="34"/>
      <c r="B247" s="168"/>
      <c r="C247" s="189" t="s">
        <v>653</v>
      </c>
      <c r="D247" s="189" t="s">
        <v>181</v>
      </c>
      <c r="E247" s="190" t="s">
        <v>493</v>
      </c>
      <c r="F247" s="191" t="s">
        <v>494</v>
      </c>
      <c r="G247" s="192" t="s">
        <v>184</v>
      </c>
      <c r="H247" s="193">
        <v>48</v>
      </c>
      <c r="I247" s="194"/>
      <c r="J247" s="195">
        <f>ROUND(I247*H247,2)</f>
        <v>0</v>
      </c>
      <c r="K247" s="196"/>
      <c r="L247" s="35"/>
      <c r="M247" s="197" t="s">
        <v>1</v>
      </c>
      <c r="N247" s="198" t="s">
        <v>38</v>
      </c>
      <c r="O247" s="73"/>
      <c r="P247" s="180">
        <f>O247*H247</f>
        <v>0</v>
      </c>
      <c r="Q247" s="180">
        <v>0</v>
      </c>
      <c r="R247" s="180">
        <f>Q247*H247</f>
        <v>0</v>
      </c>
      <c r="S247" s="180">
        <v>0</v>
      </c>
      <c r="T247" s="181">
        <f>S247*H247</f>
        <v>0</v>
      </c>
      <c r="U247" s="34"/>
      <c r="V247" s="34"/>
      <c r="W247" s="34"/>
      <c r="X247" s="34"/>
      <c r="Y247" s="34"/>
      <c r="Z247" s="34"/>
      <c r="AA247" s="34"/>
      <c r="AB247" s="34"/>
      <c r="AC247" s="34"/>
      <c r="AD247" s="34"/>
      <c r="AE247" s="34"/>
      <c r="AR247" s="182" t="s">
        <v>484</v>
      </c>
      <c r="AT247" s="182" t="s">
        <v>181</v>
      </c>
      <c r="AU247" s="182" t="s">
        <v>81</v>
      </c>
      <c r="AY247" s="15" t="s">
        <v>146</v>
      </c>
      <c r="BE247" s="183">
        <f>IF(N247="základní",J247,0)</f>
        <v>0</v>
      </c>
      <c r="BF247" s="183">
        <f>IF(N247="snížená",J247,0)</f>
        <v>0</v>
      </c>
      <c r="BG247" s="183">
        <f>IF(N247="zákl. přenesená",J247,0)</f>
        <v>0</v>
      </c>
      <c r="BH247" s="183">
        <f>IF(N247="sníž. přenesená",J247,0)</f>
        <v>0</v>
      </c>
      <c r="BI247" s="183">
        <f>IF(N247="nulová",J247,0)</f>
        <v>0</v>
      </c>
      <c r="BJ247" s="15" t="s">
        <v>81</v>
      </c>
      <c r="BK247" s="183">
        <f>ROUND(I247*H247,2)</f>
        <v>0</v>
      </c>
      <c r="BL247" s="15" t="s">
        <v>484</v>
      </c>
      <c r="BM247" s="182" t="s">
        <v>1030</v>
      </c>
    </row>
    <row r="248" s="2" customFormat="1">
      <c r="A248" s="34"/>
      <c r="B248" s="35"/>
      <c r="C248" s="34"/>
      <c r="D248" s="184" t="s">
        <v>159</v>
      </c>
      <c r="E248" s="34"/>
      <c r="F248" s="185" t="s">
        <v>494</v>
      </c>
      <c r="G248" s="34"/>
      <c r="H248" s="34"/>
      <c r="I248" s="186"/>
      <c r="J248" s="34"/>
      <c r="K248" s="34"/>
      <c r="L248" s="35"/>
      <c r="M248" s="187"/>
      <c r="N248" s="188"/>
      <c r="O248" s="73"/>
      <c r="P248" s="73"/>
      <c r="Q248" s="73"/>
      <c r="R248" s="73"/>
      <c r="S248" s="73"/>
      <c r="T248" s="74"/>
      <c r="U248" s="34"/>
      <c r="V248" s="34"/>
      <c r="W248" s="34"/>
      <c r="X248" s="34"/>
      <c r="Y248" s="34"/>
      <c r="Z248" s="34"/>
      <c r="AA248" s="34"/>
      <c r="AB248" s="34"/>
      <c r="AC248" s="34"/>
      <c r="AD248" s="34"/>
      <c r="AE248" s="34"/>
      <c r="AT248" s="15" t="s">
        <v>159</v>
      </c>
      <c r="AU248" s="15" t="s">
        <v>81</v>
      </c>
    </row>
    <row r="249" s="2" customFormat="1" ht="21.75" customHeight="1">
      <c r="A249" s="34"/>
      <c r="B249" s="168"/>
      <c r="C249" s="189" t="s">
        <v>283</v>
      </c>
      <c r="D249" s="189" t="s">
        <v>181</v>
      </c>
      <c r="E249" s="190" t="s">
        <v>497</v>
      </c>
      <c r="F249" s="191" t="s">
        <v>498</v>
      </c>
      <c r="G249" s="192" t="s">
        <v>184</v>
      </c>
      <c r="H249" s="193">
        <v>96</v>
      </c>
      <c r="I249" s="194"/>
      <c r="J249" s="195">
        <f>ROUND(I249*H249,2)</f>
        <v>0</v>
      </c>
      <c r="K249" s="196"/>
      <c r="L249" s="35"/>
      <c r="M249" s="197" t="s">
        <v>1</v>
      </c>
      <c r="N249" s="198" t="s">
        <v>38</v>
      </c>
      <c r="O249" s="73"/>
      <c r="P249" s="180">
        <f>O249*H249</f>
        <v>0</v>
      </c>
      <c r="Q249" s="180">
        <v>0</v>
      </c>
      <c r="R249" s="180">
        <f>Q249*H249</f>
        <v>0</v>
      </c>
      <c r="S249" s="180">
        <v>0</v>
      </c>
      <c r="T249" s="181">
        <f>S249*H249</f>
        <v>0</v>
      </c>
      <c r="U249" s="34"/>
      <c r="V249" s="34"/>
      <c r="W249" s="34"/>
      <c r="X249" s="34"/>
      <c r="Y249" s="34"/>
      <c r="Z249" s="34"/>
      <c r="AA249" s="34"/>
      <c r="AB249" s="34"/>
      <c r="AC249" s="34"/>
      <c r="AD249" s="34"/>
      <c r="AE249" s="34"/>
      <c r="AR249" s="182" t="s">
        <v>484</v>
      </c>
      <c r="AT249" s="182" t="s">
        <v>181</v>
      </c>
      <c r="AU249" s="182" t="s">
        <v>81</v>
      </c>
      <c r="AY249" s="15" t="s">
        <v>146</v>
      </c>
      <c r="BE249" s="183">
        <f>IF(N249="základní",J249,0)</f>
        <v>0</v>
      </c>
      <c r="BF249" s="183">
        <f>IF(N249="snížená",J249,0)</f>
        <v>0</v>
      </c>
      <c r="BG249" s="183">
        <f>IF(N249="zákl. přenesená",J249,0)</f>
        <v>0</v>
      </c>
      <c r="BH249" s="183">
        <f>IF(N249="sníž. přenesená",J249,0)</f>
        <v>0</v>
      </c>
      <c r="BI249" s="183">
        <f>IF(N249="nulová",J249,0)</f>
        <v>0</v>
      </c>
      <c r="BJ249" s="15" t="s">
        <v>81</v>
      </c>
      <c r="BK249" s="183">
        <f>ROUND(I249*H249,2)</f>
        <v>0</v>
      </c>
      <c r="BL249" s="15" t="s">
        <v>484</v>
      </c>
      <c r="BM249" s="182" t="s">
        <v>1031</v>
      </c>
    </row>
    <row r="250" s="2" customFormat="1">
      <c r="A250" s="34"/>
      <c r="B250" s="35"/>
      <c r="C250" s="34"/>
      <c r="D250" s="184" t="s">
        <v>159</v>
      </c>
      <c r="E250" s="34"/>
      <c r="F250" s="185" t="s">
        <v>498</v>
      </c>
      <c r="G250" s="34"/>
      <c r="H250" s="34"/>
      <c r="I250" s="186"/>
      <c r="J250" s="34"/>
      <c r="K250" s="34"/>
      <c r="L250" s="35"/>
      <c r="M250" s="199"/>
      <c r="N250" s="200"/>
      <c r="O250" s="201"/>
      <c r="P250" s="201"/>
      <c r="Q250" s="201"/>
      <c r="R250" s="201"/>
      <c r="S250" s="201"/>
      <c r="T250" s="202"/>
      <c r="U250" s="34"/>
      <c r="V250" s="34"/>
      <c r="W250" s="34"/>
      <c r="X250" s="34"/>
      <c r="Y250" s="34"/>
      <c r="Z250" s="34"/>
      <c r="AA250" s="34"/>
      <c r="AB250" s="34"/>
      <c r="AC250" s="34"/>
      <c r="AD250" s="34"/>
      <c r="AE250" s="34"/>
      <c r="AT250" s="15" t="s">
        <v>159</v>
      </c>
      <c r="AU250" s="15" t="s">
        <v>81</v>
      </c>
    </row>
    <row r="251" s="2" customFormat="1" ht="6.96" customHeight="1">
      <c r="A251" s="34"/>
      <c r="B251" s="56"/>
      <c r="C251" s="57"/>
      <c r="D251" s="57"/>
      <c r="E251" s="57"/>
      <c r="F251" s="57"/>
      <c r="G251" s="57"/>
      <c r="H251" s="57"/>
      <c r="I251" s="57"/>
      <c r="J251" s="57"/>
      <c r="K251" s="57"/>
      <c r="L251" s="35"/>
      <c r="M251" s="34"/>
      <c r="O251" s="34"/>
      <c r="P251" s="34"/>
      <c r="Q251" s="34"/>
      <c r="R251" s="34"/>
      <c r="S251" s="34"/>
      <c r="T251" s="34"/>
      <c r="U251" s="34"/>
      <c r="V251" s="34"/>
      <c r="W251" s="34"/>
      <c r="X251" s="34"/>
      <c r="Y251" s="34"/>
      <c r="Z251" s="34"/>
      <c r="AA251" s="34"/>
      <c r="AB251" s="34"/>
      <c r="AC251" s="34"/>
      <c r="AD251" s="34"/>
      <c r="AE251" s="34"/>
    </row>
  </sheetData>
  <autoFilter ref="C127:K250"/>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4" t="s">
        <v>5</v>
      </c>
      <c r="M2" s="1"/>
      <c r="N2" s="1"/>
      <c r="O2" s="1"/>
      <c r="P2" s="1"/>
      <c r="Q2" s="1"/>
      <c r="R2" s="1"/>
      <c r="S2" s="1"/>
      <c r="T2" s="1"/>
      <c r="U2" s="1"/>
      <c r="V2" s="1"/>
      <c r="AT2" s="15" t="s">
        <v>92</v>
      </c>
    </row>
    <row r="3" s="1" customFormat="1" ht="6.96" customHeight="1">
      <c r="B3" s="16"/>
      <c r="C3" s="17"/>
      <c r="D3" s="17"/>
      <c r="E3" s="17"/>
      <c r="F3" s="17"/>
      <c r="G3" s="17"/>
      <c r="H3" s="17"/>
      <c r="I3" s="17"/>
      <c r="J3" s="17"/>
      <c r="K3" s="17"/>
      <c r="L3" s="18"/>
      <c r="AT3" s="15" t="s">
        <v>83</v>
      </c>
    </row>
    <row r="4" s="1" customFormat="1" ht="24.96" customHeight="1">
      <c r="B4" s="18"/>
      <c r="D4" s="19" t="s">
        <v>111</v>
      </c>
      <c r="L4" s="18"/>
      <c r="M4" s="116" t="s">
        <v>10</v>
      </c>
      <c r="AT4" s="15" t="s">
        <v>3</v>
      </c>
    </row>
    <row r="5" s="1" customFormat="1" ht="6.96" customHeight="1">
      <c r="B5" s="18"/>
      <c r="L5" s="18"/>
    </row>
    <row r="6" s="1" customFormat="1" ht="12" customHeight="1">
      <c r="B6" s="18"/>
      <c r="D6" s="28" t="s">
        <v>16</v>
      </c>
      <c r="L6" s="18"/>
    </row>
    <row r="7" s="1" customFormat="1" ht="16.5" customHeight="1">
      <c r="B7" s="18"/>
      <c r="E7" s="117" t="str">
        <f>'Rekapitulace stavby'!K6</f>
        <v>Čepro Šlapanov</v>
      </c>
      <c r="F7" s="28"/>
      <c r="G7" s="28"/>
      <c r="H7" s="28"/>
      <c r="L7" s="18"/>
    </row>
    <row r="8" s="2" customFormat="1" ht="12" customHeight="1">
      <c r="A8" s="34"/>
      <c r="B8" s="35"/>
      <c r="C8" s="34"/>
      <c r="D8" s="28" t="s">
        <v>112</v>
      </c>
      <c r="E8" s="34"/>
      <c r="F8" s="34"/>
      <c r="G8" s="34"/>
      <c r="H8" s="34"/>
      <c r="I8" s="34"/>
      <c r="J8" s="34"/>
      <c r="K8" s="34"/>
      <c r="L8" s="51"/>
      <c r="S8" s="34"/>
      <c r="T8" s="34"/>
      <c r="U8" s="34"/>
      <c r="V8" s="34"/>
      <c r="W8" s="34"/>
      <c r="X8" s="34"/>
      <c r="Y8" s="34"/>
      <c r="Z8" s="34"/>
      <c r="AA8" s="34"/>
      <c r="AB8" s="34"/>
      <c r="AC8" s="34"/>
      <c r="AD8" s="34"/>
      <c r="AE8" s="34"/>
    </row>
    <row r="9" s="2" customFormat="1" ht="16.5" customHeight="1">
      <c r="A9" s="34"/>
      <c r="B9" s="35"/>
      <c r="C9" s="34"/>
      <c r="D9" s="34"/>
      <c r="E9" s="63" t="s">
        <v>1032</v>
      </c>
      <c r="F9" s="34"/>
      <c r="G9" s="34"/>
      <c r="H9" s="34"/>
      <c r="I9" s="34"/>
      <c r="J9" s="34"/>
      <c r="K9" s="34"/>
      <c r="L9" s="51"/>
      <c r="S9" s="34"/>
      <c r="T9" s="34"/>
      <c r="U9" s="34"/>
      <c r="V9" s="34"/>
      <c r="W9" s="34"/>
      <c r="X9" s="34"/>
      <c r="Y9" s="34"/>
      <c r="Z9" s="34"/>
      <c r="AA9" s="34"/>
      <c r="AB9" s="34"/>
      <c r="AC9" s="34"/>
      <c r="AD9" s="34"/>
      <c r="AE9" s="34"/>
    </row>
    <row r="10" s="2" customFormat="1">
      <c r="A10" s="34"/>
      <c r="B10" s="35"/>
      <c r="C10" s="34"/>
      <c r="D10" s="34"/>
      <c r="E10" s="34"/>
      <c r="F10" s="34"/>
      <c r="G10" s="34"/>
      <c r="H10" s="34"/>
      <c r="I10" s="34"/>
      <c r="J10" s="34"/>
      <c r="K10" s="34"/>
      <c r="L10" s="51"/>
      <c r="S10" s="34"/>
      <c r="T10" s="34"/>
      <c r="U10" s="34"/>
      <c r="V10" s="34"/>
      <c r="W10" s="34"/>
      <c r="X10" s="34"/>
      <c r="Y10" s="34"/>
      <c r="Z10" s="34"/>
      <c r="AA10" s="34"/>
      <c r="AB10" s="34"/>
      <c r="AC10" s="34"/>
      <c r="AD10" s="34"/>
      <c r="AE10" s="34"/>
    </row>
    <row r="11" s="2" customFormat="1" ht="12" customHeight="1">
      <c r="A11" s="34"/>
      <c r="B11" s="35"/>
      <c r="C11" s="34"/>
      <c r="D11" s="28" t="s">
        <v>18</v>
      </c>
      <c r="E11" s="34"/>
      <c r="F11" s="23" t="s">
        <v>1</v>
      </c>
      <c r="G11" s="34"/>
      <c r="H11" s="34"/>
      <c r="I11" s="28" t="s">
        <v>19</v>
      </c>
      <c r="J11" s="23" t="s">
        <v>1</v>
      </c>
      <c r="K11" s="34"/>
      <c r="L11" s="51"/>
      <c r="S11" s="34"/>
      <c r="T11" s="34"/>
      <c r="U11" s="34"/>
      <c r="V11" s="34"/>
      <c r="W11" s="34"/>
      <c r="X11" s="34"/>
      <c r="Y11" s="34"/>
      <c r="Z11" s="34"/>
      <c r="AA11" s="34"/>
      <c r="AB11" s="34"/>
      <c r="AC11" s="34"/>
      <c r="AD11" s="34"/>
      <c r="AE11" s="34"/>
    </row>
    <row r="12" s="2" customFormat="1" ht="12" customHeight="1">
      <c r="A12" s="34"/>
      <c r="B12" s="35"/>
      <c r="C12" s="34"/>
      <c r="D12" s="28" t="s">
        <v>20</v>
      </c>
      <c r="E12" s="34"/>
      <c r="F12" s="23" t="s">
        <v>21</v>
      </c>
      <c r="G12" s="34"/>
      <c r="H12" s="34"/>
      <c r="I12" s="28" t="s">
        <v>22</v>
      </c>
      <c r="J12" s="65" t="str">
        <f>'Rekapitulace stavby'!AN8</f>
        <v>18. 3. 2024</v>
      </c>
      <c r="K12" s="34"/>
      <c r="L12" s="51"/>
      <c r="S12" s="34"/>
      <c r="T12" s="34"/>
      <c r="U12" s="34"/>
      <c r="V12" s="34"/>
      <c r="W12" s="34"/>
      <c r="X12" s="34"/>
      <c r="Y12" s="34"/>
      <c r="Z12" s="34"/>
      <c r="AA12" s="34"/>
      <c r="AB12" s="34"/>
      <c r="AC12" s="34"/>
      <c r="AD12" s="34"/>
      <c r="AE12" s="34"/>
    </row>
    <row r="13" s="2" customFormat="1" ht="10.8" customHeight="1">
      <c r="A13" s="34"/>
      <c r="B13" s="35"/>
      <c r="C13" s="34"/>
      <c r="D13" s="34"/>
      <c r="E13" s="34"/>
      <c r="F13" s="34"/>
      <c r="G13" s="34"/>
      <c r="H13" s="34"/>
      <c r="I13" s="34"/>
      <c r="J13" s="34"/>
      <c r="K13" s="34"/>
      <c r="L13" s="51"/>
      <c r="S13" s="34"/>
      <c r="T13" s="34"/>
      <c r="U13" s="34"/>
      <c r="V13" s="34"/>
      <c r="W13" s="34"/>
      <c r="X13" s="34"/>
      <c r="Y13" s="34"/>
      <c r="Z13" s="34"/>
      <c r="AA13" s="34"/>
      <c r="AB13" s="34"/>
      <c r="AC13" s="34"/>
      <c r="AD13" s="34"/>
      <c r="AE13" s="34"/>
    </row>
    <row r="14" s="2" customFormat="1" ht="12" customHeight="1">
      <c r="A14" s="34"/>
      <c r="B14" s="35"/>
      <c r="C14" s="34"/>
      <c r="D14" s="28" t="s">
        <v>24</v>
      </c>
      <c r="E14" s="34"/>
      <c r="F14" s="34"/>
      <c r="G14" s="34"/>
      <c r="H14" s="34"/>
      <c r="I14" s="28" t="s">
        <v>25</v>
      </c>
      <c r="J14" s="23" t="str">
        <f>IF('Rekapitulace stavby'!AN10="","",'Rekapitulace stavby'!AN10)</f>
        <v/>
      </c>
      <c r="K14" s="34"/>
      <c r="L14" s="51"/>
      <c r="S14" s="34"/>
      <c r="T14" s="34"/>
      <c r="U14" s="34"/>
      <c r="V14" s="34"/>
      <c r="W14" s="34"/>
      <c r="X14" s="34"/>
      <c r="Y14" s="34"/>
      <c r="Z14" s="34"/>
      <c r="AA14" s="34"/>
      <c r="AB14" s="34"/>
      <c r="AC14" s="34"/>
      <c r="AD14" s="34"/>
      <c r="AE14" s="34"/>
    </row>
    <row r="15" s="2" customFormat="1" ht="18" customHeight="1">
      <c r="A15" s="34"/>
      <c r="B15" s="35"/>
      <c r="C15" s="34"/>
      <c r="D15" s="34"/>
      <c r="E15" s="23" t="str">
        <f>IF('Rekapitulace stavby'!E11="","",'Rekapitulace stavby'!E11)</f>
        <v xml:space="preserve"> </v>
      </c>
      <c r="F15" s="34"/>
      <c r="G15" s="34"/>
      <c r="H15" s="34"/>
      <c r="I15" s="28" t="s">
        <v>26</v>
      </c>
      <c r="J15" s="23" t="str">
        <f>IF('Rekapitulace stavby'!AN11="","",'Rekapitulace stavby'!AN11)</f>
        <v/>
      </c>
      <c r="K15" s="34"/>
      <c r="L15" s="51"/>
      <c r="S15" s="34"/>
      <c r="T15" s="34"/>
      <c r="U15" s="34"/>
      <c r="V15" s="34"/>
      <c r="W15" s="34"/>
      <c r="X15" s="34"/>
      <c r="Y15" s="34"/>
      <c r="Z15" s="34"/>
      <c r="AA15" s="34"/>
      <c r="AB15" s="34"/>
      <c r="AC15" s="34"/>
      <c r="AD15" s="34"/>
      <c r="AE15" s="34"/>
    </row>
    <row r="16" s="2" customFormat="1" ht="6.96" customHeight="1">
      <c r="A16" s="34"/>
      <c r="B16" s="35"/>
      <c r="C16" s="34"/>
      <c r="D16" s="34"/>
      <c r="E16" s="34"/>
      <c r="F16" s="34"/>
      <c r="G16" s="34"/>
      <c r="H16" s="34"/>
      <c r="I16" s="34"/>
      <c r="J16" s="34"/>
      <c r="K16" s="34"/>
      <c r="L16" s="51"/>
      <c r="S16" s="34"/>
      <c r="T16" s="34"/>
      <c r="U16" s="34"/>
      <c r="V16" s="34"/>
      <c r="W16" s="34"/>
      <c r="X16" s="34"/>
      <c r="Y16" s="34"/>
      <c r="Z16" s="34"/>
      <c r="AA16" s="34"/>
      <c r="AB16" s="34"/>
      <c r="AC16" s="34"/>
      <c r="AD16" s="34"/>
      <c r="AE16" s="34"/>
    </row>
    <row r="17" s="2" customFormat="1" ht="12" customHeight="1">
      <c r="A17" s="34"/>
      <c r="B17" s="35"/>
      <c r="C17" s="34"/>
      <c r="D17" s="28" t="s">
        <v>27</v>
      </c>
      <c r="E17" s="34"/>
      <c r="F17" s="34"/>
      <c r="G17" s="34"/>
      <c r="H17" s="34"/>
      <c r="I17" s="28" t="s">
        <v>25</v>
      </c>
      <c r="J17" s="29" t="str">
        <f>'Rekapitulace stavby'!AN13</f>
        <v>Vyplň údaj</v>
      </c>
      <c r="K17" s="34"/>
      <c r="L17" s="51"/>
      <c r="S17" s="34"/>
      <c r="T17" s="34"/>
      <c r="U17" s="34"/>
      <c r="V17" s="34"/>
      <c r="W17" s="34"/>
      <c r="X17" s="34"/>
      <c r="Y17" s="34"/>
      <c r="Z17" s="34"/>
      <c r="AA17" s="34"/>
      <c r="AB17" s="34"/>
      <c r="AC17" s="34"/>
      <c r="AD17" s="34"/>
      <c r="AE17" s="34"/>
    </row>
    <row r="18" s="2" customFormat="1" ht="18" customHeight="1">
      <c r="A18" s="34"/>
      <c r="B18" s="35"/>
      <c r="C18" s="34"/>
      <c r="D18" s="34"/>
      <c r="E18" s="29" t="str">
        <f>'Rekapitulace stavby'!E14</f>
        <v>Vyplň údaj</v>
      </c>
      <c r="F18" s="23"/>
      <c r="G18" s="23"/>
      <c r="H18" s="23"/>
      <c r="I18" s="28" t="s">
        <v>26</v>
      </c>
      <c r="J18" s="29" t="str">
        <f>'Rekapitulace stavby'!AN14</f>
        <v>Vyplň údaj</v>
      </c>
      <c r="K18" s="34"/>
      <c r="L18" s="51"/>
      <c r="S18" s="34"/>
      <c r="T18" s="34"/>
      <c r="U18" s="34"/>
      <c r="V18" s="34"/>
      <c r="W18" s="34"/>
      <c r="X18" s="34"/>
      <c r="Y18" s="34"/>
      <c r="Z18" s="34"/>
      <c r="AA18" s="34"/>
      <c r="AB18" s="34"/>
      <c r="AC18" s="34"/>
      <c r="AD18" s="34"/>
      <c r="AE18" s="34"/>
    </row>
    <row r="19" s="2" customFormat="1" ht="6.96" customHeight="1">
      <c r="A19" s="34"/>
      <c r="B19" s="35"/>
      <c r="C19" s="34"/>
      <c r="D19" s="34"/>
      <c r="E19" s="34"/>
      <c r="F19" s="34"/>
      <c r="G19" s="34"/>
      <c r="H19" s="34"/>
      <c r="I19" s="34"/>
      <c r="J19" s="34"/>
      <c r="K19" s="34"/>
      <c r="L19" s="51"/>
      <c r="S19" s="34"/>
      <c r="T19" s="34"/>
      <c r="U19" s="34"/>
      <c r="V19" s="34"/>
      <c r="W19" s="34"/>
      <c r="X19" s="34"/>
      <c r="Y19" s="34"/>
      <c r="Z19" s="34"/>
      <c r="AA19" s="34"/>
      <c r="AB19" s="34"/>
      <c r="AC19" s="34"/>
      <c r="AD19" s="34"/>
      <c r="AE19" s="34"/>
    </row>
    <row r="20" s="2" customFormat="1" ht="12" customHeight="1">
      <c r="A20" s="34"/>
      <c r="B20" s="35"/>
      <c r="C20" s="34"/>
      <c r="D20" s="28" t="s">
        <v>29</v>
      </c>
      <c r="E20" s="34"/>
      <c r="F20" s="34"/>
      <c r="G20" s="34"/>
      <c r="H20" s="34"/>
      <c r="I20" s="28" t="s">
        <v>25</v>
      </c>
      <c r="J20" s="23" t="str">
        <f>IF('Rekapitulace stavby'!AN16="","",'Rekapitulace stavby'!AN16)</f>
        <v/>
      </c>
      <c r="K20" s="34"/>
      <c r="L20" s="51"/>
      <c r="S20" s="34"/>
      <c r="T20" s="34"/>
      <c r="U20" s="34"/>
      <c r="V20" s="34"/>
      <c r="W20" s="34"/>
      <c r="X20" s="34"/>
      <c r="Y20" s="34"/>
      <c r="Z20" s="34"/>
      <c r="AA20" s="34"/>
      <c r="AB20" s="34"/>
      <c r="AC20" s="34"/>
      <c r="AD20" s="34"/>
      <c r="AE20" s="34"/>
    </row>
    <row r="21" s="2" customFormat="1" ht="18" customHeight="1">
      <c r="A21" s="34"/>
      <c r="B21" s="35"/>
      <c r="C21" s="34"/>
      <c r="D21" s="34"/>
      <c r="E21" s="23" t="str">
        <f>IF('Rekapitulace stavby'!E17="","",'Rekapitulace stavby'!E17)</f>
        <v xml:space="preserve"> </v>
      </c>
      <c r="F21" s="34"/>
      <c r="G21" s="34"/>
      <c r="H21" s="34"/>
      <c r="I21" s="28" t="s">
        <v>26</v>
      </c>
      <c r="J21" s="23" t="str">
        <f>IF('Rekapitulace stavby'!AN17="","",'Rekapitulace stavby'!AN17)</f>
        <v/>
      </c>
      <c r="K21" s="34"/>
      <c r="L21" s="51"/>
      <c r="S21" s="34"/>
      <c r="T21" s="34"/>
      <c r="U21" s="34"/>
      <c r="V21" s="34"/>
      <c r="W21" s="34"/>
      <c r="X21" s="34"/>
      <c r="Y21" s="34"/>
      <c r="Z21" s="34"/>
      <c r="AA21" s="34"/>
      <c r="AB21" s="34"/>
      <c r="AC21" s="34"/>
      <c r="AD21" s="34"/>
      <c r="AE21" s="34"/>
    </row>
    <row r="22" s="2" customFormat="1" ht="6.96" customHeight="1">
      <c r="A22" s="34"/>
      <c r="B22" s="35"/>
      <c r="C22" s="34"/>
      <c r="D22" s="34"/>
      <c r="E22" s="34"/>
      <c r="F22" s="34"/>
      <c r="G22" s="34"/>
      <c r="H22" s="34"/>
      <c r="I22" s="34"/>
      <c r="J22" s="34"/>
      <c r="K22" s="34"/>
      <c r="L22" s="51"/>
      <c r="S22" s="34"/>
      <c r="T22" s="34"/>
      <c r="U22" s="34"/>
      <c r="V22" s="34"/>
      <c r="W22" s="34"/>
      <c r="X22" s="34"/>
      <c r="Y22" s="34"/>
      <c r="Z22" s="34"/>
      <c r="AA22" s="34"/>
      <c r="AB22" s="34"/>
      <c r="AC22" s="34"/>
      <c r="AD22" s="34"/>
      <c r="AE22" s="34"/>
    </row>
    <row r="23" s="2" customFormat="1" ht="12" customHeight="1">
      <c r="A23" s="34"/>
      <c r="B23" s="35"/>
      <c r="C23" s="34"/>
      <c r="D23" s="28" t="s">
        <v>31</v>
      </c>
      <c r="E23" s="34"/>
      <c r="F23" s="34"/>
      <c r="G23" s="34"/>
      <c r="H23" s="34"/>
      <c r="I23" s="28" t="s">
        <v>25</v>
      </c>
      <c r="J23" s="23" t="str">
        <f>IF('Rekapitulace stavby'!AN19="","",'Rekapitulace stavby'!AN19)</f>
        <v/>
      </c>
      <c r="K23" s="34"/>
      <c r="L23" s="51"/>
      <c r="S23" s="34"/>
      <c r="T23" s="34"/>
      <c r="U23" s="34"/>
      <c r="V23" s="34"/>
      <c r="W23" s="34"/>
      <c r="X23" s="34"/>
      <c r="Y23" s="34"/>
      <c r="Z23" s="34"/>
      <c r="AA23" s="34"/>
      <c r="AB23" s="34"/>
      <c r="AC23" s="34"/>
      <c r="AD23" s="34"/>
      <c r="AE23" s="34"/>
    </row>
    <row r="24" s="2" customFormat="1" ht="18" customHeight="1">
      <c r="A24" s="34"/>
      <c r="B24" s="35"/>
      <c r="C24" s="34"/>
      <c r="D24" s="34"/>
      <c r="E24" s="23" t="str">
        <f>IF('Rekapitulace stavby'!E20="","",'Rekapitulace stavby'!E20)</f>
        <v xml:space="preserve"> </v>
      </c>
      <c r="F24" s="34"/>
      <c r="G24" s="34"/>
      <c r="H24" s="34"/>
      <c r="I24" s="28" t="s">
        <v>26</v>
      </c>
      <c r="J24" s="23" t="str">
        <f>IF('Rekapitulace stavby'!AN20="","",'Rekapitulace stavby'!AN20)</f>
        <v/>
      </c>
      <c r="K24" s="34"/>
      <c r="L24" s="51"/>
      <c r="S24" s="34"/>
      <c r="T24" s="34"/>
      <c r="U24" s="34"/>
      <c r="V24" s="34"/>
      <c r="W24" s="34"/>
      <c r="X24" s="34"/>
      <c r="Y24" s="34"/>
      <c r="Z24" s="34"/>
      <c r="AA24" s="34"/>
      <c r="AB24" s="34"/>
      <c r="AC24" s="34"/>
      <c r="AD24" s="34"/>
      <c r="AE24" s="34"/>
    </row>
    <row r="25" s="2" customFormat="1" ht="6.96" customHeight="1">
      <c r="A25" s="34"/>
      <c r="B25" s="35"/>
      <c r="C25" s="34"/>
      <c r="D25" s="34"/>
      <c r="E25" s="34"/>
      <c r="F25" s="34"/>
      <c r="G25" s="34"/>
      <c r="H25" s="34"/>
      <c r="I25" s="34"/>
      <c r="J25" s="34"/>
      <c r="K25" s="34"/>
      <c r="L25" s="51"/>
      <c r="S25" s="34"/>
      <c r="T25" s="34"/>
      <c r="U25" s="34"/>
      <c r="V25" s="34"/>
      <c r="W25" s="34"/>
      <c r="X25" s="34"/>
      <c r="Y25" s="34"/>
      <c r="Z25" s="34"/>
      <c r="AA25" s="34"/>
      <c r="AB25" s="34"/>
      <c r="AC25" s="34"/>
      <c r="AD25" s="34"/>
      <c r="AE25" s="34"/>
    </row>
    <row r="26" s="2" customFormat="1" ht="12" customHeight="1">
      <c r="A26" s="34"/>
      <c r="B26" s="35"/>
      <c r="C26" s="34"/>
      <c r="D26" s="28" t="s">
        <v>32</v>
      </c>
      <c r="E26" s="34"/>
      <c r="F26" s="34"/>
      <c r="G26" s="34"/>
      <c r="H26" s="34"/>
      <c r="I26" s="34"/>
      <c r="J26" s="34"/>
      <c r="K26" s="34"/>
      <c r="L26" s="51"/>
      <c r="S26" s="34"/>
      <c r="T26" s="34"/>
      <c r="U26" s="34"/>
      <c r="V26" s="34"/>
      <c r="W26" s="34"/>
      <c r="X26" s="34"/>
      <c r="Y26" s="34"/>
      <c r="Z26" s="34"/>
      <c r="AA26" s="34"/>
      <c r="AB26" s="34"/>
      <c r="AC26" s="34"/>
      <c r="AD26" s="34"/>
      <c r="AE26" s="34"/>
    </row>
    <row r="27" s="8" customFormat="1" ht="16.5" customHeight="1">
      <c r="A27" s="118"/>
      <c r="B27" s="119"/>
      <c r="C27" s="118"/>
      <c r="D27" s="118"/>
      <c r="E27" s="32" t="s">
        <v>1</v>
      </c>
      <c r="F27" s="32"/>
      <c r="G27" s="32"/>
      <c r="H27" s="32"/>
      <c r="I27" s="118"/>
      <c r="J27" s="118"/>
      <c r="K27" s="118"/>
      <c r="L27" s="120"/>
      <c r="S27" s="118"/>
      <c r="T27" s="118"/>
      <c r="U27" s="118"/>
      <c r="V27" s="118"/>
      <c r="W27" s="118"/>
      <c r="X27" s="118"/>
      <c r="Y27" s="118"/>
      <c r="Z27" s="118"/>
      <c r="AA27" s="118"/>
      <c r="AB27" s="118"/>
      <c r="AC27" s="118"/>
      <c r="AD27" s="118"/>
      <c r="AE27" s="118"/>
    </row>
    <row r="28" s="2" customFormat="1" ht="6.96" customHeight="1">
      <c r="A28" s="34"/>
      <c r="B28" s="35"/>
      <c r="C28" s="34"/>
      <c r="D28" s="34"/>
      <c r="E28" s="34"/>
      <c r="F28" s="34"/>
      <c r="G28" s="34"/>
      <c r="H28" s="34"/>
      <c r="I28" s="34"/>
      <c r="J28" s="34"/>
      <c r="K28" s="34"/>
      <c r="L28" s="51"/>
      <c r="S28" s="34"/>
      <c r="T28" s="34"/>
      <c r="U28" s="34"/>
      <c r="V28" s="34"/>
      <c r="W28" s="34"/>
      <c r="X28" s="34"/>
      <c r="Y28" s="34"/>
      <c r="Z28" s="34"/>
      <c r="AA28" s="34"/>
      <c r="AB28" s="34"/>
      <c r="AC28" s="34"/>
      <c r="AD28" s="34"/>
      <c r="AE28" s="34"/>
    </row>
    <row r="29" s="2" customFormat="1" ht="6.96" customHeight="1">
      <c r="A29" s="34"/>
      <c r="B29" s="35"/>
      <c r="C29" s="34"/>
      <c r="D29" s="86"/>
      <c r="E29" s="86"/>
      <c r="F29" s="86"/>
      <c r="G29" s="86"/>
      <c r="H29" s="86"/>
      <c r="I29" s="86"/>
      <c r="J29" s="86"/>
      <c r="K29" s="86"/>
      <c r="L29" s="51"/>
      <c r="S29" s="34"/>
      <c r="T29" s="34"/>
      <c r="U29" s="34"/>
      <c r="V29" s="34"/>
      <c r="W29" s="34"/>
      <c r="X29" s="34"/>
      <c r="Y29" s="34"/>
      <c r="Z29" s="34"/>
      <c r="AA29" s="34"/>
      <c r="AB29" s="34"/>
      <c r="AC29" s="34"/>
      <c r="AD29" s="34"/>
      <c r="AE29" s="34"/>
    </row>
    <row r="30" s="2" customFormat="1" ht="25.44" customHeight="1">
      <c r="A30" s="34"/>
      <c r="B30" s="35"/>
      <c r="C30" s="34"/>
      <c r="D30" s="121" t="s">
        <v>33</v>
      </c>
      <c r="E30" s="34"/>
      <c r="F30" s="34"/>
      <c r="G30" s="34"/>
      <c r="H30" s="34"/>
      <c r="I30" s="34"/>
      <c r="J30" s="92">
        <f>ROUND(J125, 2)</f>
        <v>0</v>
      </c>
      <c r="K30" s="34"/>
      <c r="L30" s="51"/>
      <c r="S30" s="34"/>
      <c r="T30" s="34"/>
      <c r="U30" s="34"/>
      <c r="V30" s="34"/>
      <c r="W30" s="34"/>
      <c r="X30" s="34"/>
      <c r="Y30" s="34"/>
      <c r="Z30" s="34"/>
      <c r="AA30" s="34"/>
      <c r="AB30" s="34"/>
      <c r="AC30" s="34"/>
      <c r="AD30" s="34"/>
      <c r="AE30" s="34"/>
    </row>
    <row r="31" s="2" customFormat="1" ht="6.96" customHeight="1">
      <c r="A31" s="34"/>
      <c r="B31" s="35"/>
      <c r="C31" s="34"/>
      <c r="D31" s="86"/>
      <c r="E31" s="86"/>
      <c r="F31" s="86"/>
      <c r="G31" s="86"/>
      <c r="H31" s="86"/>
      <c r="I31" s="86"/>
      <c r="J31" s="86"/>
      <c r="K31" s="86"/>
      <c r="L31" s="51"/>
      <c r="S31" s="34"/>
      <c r="T31" s="34"/>
      <c r="U31" s="34"/>
      <c r="V31" s="34"/>
      <c r="W31" s="34"/>
      <c r="X31" s="34"/>
      <c r="Y31" s="34"/>
      <c r="Z31" s="34"/>
      <c r="AA31" s="34"/>
      <c r="AB31" s="34"/>
      <c r="AC31" s="34"/>
      <c r="AD31" s="34"/>
      <c r="AE31" s="34"/>
    </row>
    <row r="32" s="2" customFormat="1" ht="14.4" customHeight="1">
      <c r="A32" s="34"/>
      <c r="B32" s="35"/>
      <c r="C32" s="34"/>
      <c r="D32" s="34"/>
      <c r="E32" s="34"/>
      <c r="F32" s="39" t="s">
        <v>35</v>
      </c>
      <c r="G32" s="34"/>
      <c r="H32" s="34"/>
      <c r="I32" s="39" t="s">
        <v>34</v>
      </c>
      <c r="J32" s="39" t="s">
        <v>36</v>
      </c>
      <c r="K32" s="34"/>
      <c r="L32" s="51"/>
      <c r="S32" s="34"/>
      <c r="T32" s="34"/>
      <c r="U32" s="34"/>
      <c r="V32" s="34"/>
      <c r="W32" s="34"/>
      <c r="X32" s="34"/>
      <c r="Y32" s="34"/>
      <c r="Z32" s="34"/>
      <c r="AA32" s="34"/>
      <c r="AB32" s="34"/>
      <c r="AC32" s="34"/>
      <c r="AD32" s="34"/>
      <c r="AE32" s="34"/>
    </row>
    <row r="33" s="2" customFormat="1" ht="14.4" customHeight="1">
      <c r="A33" s="34"/>
      <c r="B33" s="35"/>
      <c r="C33" s="34"/>
      <c r="D33" s="122" t="s">
        <v>37</v>
      </c>
      <c r="E33" s="28" t="s">
        <v>38</v>
      </c>
      <c r="F33" s="123">
        <f>ROUND((SUM(BE125:BE164)),  2)</f>
        <v>0</v>
      </c>
      <c r="G33" s="34"/>
      <c r="H33" s="34"/>
      <c r="I33" s="124">
        <v>0.20999999999999999</v>
      </c>
      <c r="J33" s="123">
        <f>ROUND(((SUM(BE125:BE164))*I33),  2)</f>
        <v>0</v>
      </c>
      <c r="K33" s="34"/>
      <c r="L33" s="51"/>
      <c r="S33" s="34"/>
      <c r="T33" s="34"/>
      <c r="U33" s="34"/>
      <c r="V33" s="34"/>
      <c r="W33" s="34"/>
      <c r="X33" s="34"/>
      <c r="Y33" s="34"/>
      <c r="Z33" s="34"/>
      <c r="AA33" s="34"/>
      <c r="AB33" s="34"/>
      <c r="AC33" s="34"/>
      <c r="AD33" s="34"/>
      <c r="AE33" s="34"/>
    </row>
    <row r="34" s="2" customFormat="1" ht="14.4" customHeight="1">
      <c r="A34" s="34"/>
      <c r="B34" s="35"/>
      <c r="C34" s="34"/>
      <c r="D34" s="34"/>
      <c r="E34" s="28" t="s">
        <v>39</v>
      </c>
      <c r="F34" s="123">
        <f>ROUND((SUM(BF125:BF164)),  2)</f>
        <v>0</v>
      </c>
      <c r="G34" s="34"/>
      <c r="H34" s="34"/>
      <c r="I34" s="124">
        <v>0.12</v>
      </c>
      <c r="J34" s="123">
        <f>ROUND(((SUM(BF125:BF164))*I34),  2)</f>
        <v>0</v>
      </c>
      <c r="K34" s="34"/>
      <c r="L34" s="51"/>
      <c r="S34" s="34"/>
      <c r="T34" s="34"/>
      <c r="U34" s="34"/>
      <c r="V34" s="34"/>
      <c r="W34" s="34"/>
      <c r="X34" s="34"/>
      <c r="Y34" s="34"/>
      <c r="Z34" s="34"/>
      <c r="AA34" s="34"/>
      <c r="AB34" s="34"/>
      <c r="AC34" s="34"/>
      <c r="AD34" s="34"/>
      <c r="AE34" s="34"/>
    </row>
    <row r="35" hidden="1" s="2" customFormat="1" ht="14.4" customHeight="1">
      <c r="A35" s="34"/>
      <c r="B35" s="35"/>
      <c r="C35" s="34"/>
      <c r="D35" s="34"/>
      <c r="E35" s="28" t="s">
        <v>40</v>
      </c>
      <c r="F35" s="123">
        <f>ROUND((SUM(BG125:BG164)),  2)</f>
        <v>0</v>
      </c>
      <c r="G35" s="34"/>
      <c r="H35" s="34"/>
      <c r="I35" s="124">
        <v>0.20999999999999999</v>
      </c>
      <c r="J35" s="123">
        <f>0</f>
        <v>0</v>
      </c>
      <c r="K35" s="34"/>
      <c r="L35" s="51"/>
      <c r="S35" s="34"/>
      <c r="T35" s="34"/>
      <c r="U35" s="34"/>
      <c r="V35" s="34"/>
      <c r="W35" s="34"/>
      <c r="X35" s="34"/>
      <c r="Y35" s="34"/>
      <c r="Z35" s="34"/>
      <c r="AA35" s="34"/>
      <c r="AB35" s="34"/>
      <c r="AC35" s="34"/>
      <c r="AD35" s="34"/>
      <c r="AE35" s="34"/>
    </row>
    <row r="36" hidden="1" s="2" customFormat="1" ht="14.4" customHeight="1">
      <c r="A36" s="34"/>
      <c r="B36" s="35"/>
      <c r="C36" s="34"/>
      <c r="D36" s="34"/>
      <c r="E36" s="28" t="s">
        <v>41</v>
      </c>
      <c r="F36" s="123">
        <f>ROUND((SUM(BH125:BH164)),  2)</f>
        <v>0</v>
      </c>
      <c r="G36" s="34"/>
      <c r="H36" s="34"/>
      <c r="I36" s="124">
        <v>0.12</v>
      </c>
      <c r="J36" s="123">
        <f>0</f>
        <v>0</v>
      </c>
      <c r="K36" s="34"/>
      <c r="L36" s="51"/>
      <c r="S36" s="34"/>
      <c r="T36" s="34"/>
      <c r="U36" s="34"/>
      <c r="V36" s="34"/>
      <c r="W36" s="34"/>
      <c r="X36" s="34"/>
      <c r="Y36" s="34"/>
      <c r="Z36" s="34"/>
      <c r="AA36" s="34"/>
      <c r="AB36" s="34"/>
      <c r="AC36" s="34"/>
      <c r="AD36" s="34"/>
      <c r="AE36" s="34"/>
    </row>
    <row r="37" hidden="1" s="2" customFormat="1" ht="14.4" customHeight="1">
      <c r="A37" s="34"/>
      <c r="B37" s="35"/>
      <c r="C37" s="34"/>
      <c r="D37" s="34"/>
      <c r="E37" s="28" t="s">
        <v>42</v>
      </c>
      <c r="F37" s="123">
        <f>ROUND((SUM(BI125:BI164)),  2)</f>
        <v>0</v>
      </c>
      <c r="G37" s="34"/>
      <c r="H37" s="34"/>
      <c r="I37" s="124">
        <v>0</v>
      </c>
      <c r="J37" s="123">
        <f>0</f>
        <v>0</v>
      </c>
      <c r="K37" s="34"/>
      <c r="L37" s="51"/>
      <c r="S37" s="34"/>
      <c r="T37" s="34"/>
      <c r="U37" s="34"/>
      <c r="V37" s="34"/>
      <c r="W37" s="34"/>
      <c r="X37" s="34"/>
      <c r="Y37" s="34"/>
      <c r="Z37" s="34"/>
      <c r="AA37" s="34"/>
      <c r="AB37" s="34"/>
      <c r="AC37" s="34"/>
      <c r="AD37" s="34"/>
      <c r="AE37" s="34"/>
    </row>
    <row r="38" s="2" customFormat="1" ht="6.96" customHeight="1">
      <c r="A38" s="34"/>
      <c r="B38" s="35"/>
      <c r="C38" s="34"/>
      <c r="D38" s="34"/>
      <c r="E38" s="34"/>
      <c r="F38" s="34"/>
      <c r="G38" s="34"/>
      <c r="H38" s="34"/>
      <c r="I38" s="34"/>
      <c r="J38" s="34"/>
      <c r="K38" s="34"/>
      <c r="L38" s="51"/>
      <c r="S38" s="34"/>
      <c r="T38" s="34"/>
      <c r="U38" s="34"/>
      <c r="V38" s="34"/>
      <c r="W38" s="34"/>
      <c r="X38" s="34"/>
      <c r="Y38" s="34"/>
      <c r="Z38" s="34"/>
      <c r="AA38" s="34"/>
      <c r="AB38" s="34"/>
      <c r="AC38" s="34"/>
      <c r="AD38" s="34"/>
      <c r="AE38" s="34"/>
    </row>
    <row r="39" s="2" customFormat="1" ht="25.44" customHeight="1">
      <c r="A39" s="34"/>
      <c r="B39" s="35"/>
      <c r="C39" s="125"/>
      <c r="D39" s="126" t="s">
        <v>43</v>
      </c>
      <c r="E39" s="77"/>
      <c r="F39" s="77"/>
      <c r="G39" s="127" t="s">
        <v>44</v>
      </c>
      <c r="H39" s="128" t="s">
        <v>45</v>
      </c>
      <c r="I39" s="77"/>
      <c r="J39" s="129">
        <f>SUM(J30:J37)</f>
        <v>0</v>
      </c>
      <c r="K39" s="130"/>
      <c r="L39" s="51"/>
      <c r="S39" s="34"/>
      <c r="T39" s="34"/>
      <c r="U39" s="34"/>
      <c r="V39" s="34"/>
      <c r="W39" s="34"/>
      <c r="X39" s="34"/>
      <c r="Y39" s="34"/>
      <c r="Z39" s="34"/>
      <c r="AA39" s="34"/>
      <c r="AB39" s="34"/>
      <c r="AC39" s="34"/>
      <c r="AD39" s="34"/>
      <c r="AE39" s="34"/>
    </row>
    <row r="40" s="2" customFormat="1" ht="14.4" customHeight="1">
      <c r="A40" s="34"/>
      <c r="B40" s="35"/>
      <c r="C40" s="34"/>
      <c r="D40" s="34"/>
      <c r="E40" s="34"/>
      <c r="F40" s="34"/>
      <c r="G40" s="34"/>
      <c r="H40" s="34"/>
      <c r="I40" s="34"/>
      <c r="J40" s="34"/>
      <c r="K40" s="34"/>
      <c r="L40" s="51"/>
      <c r="S40" s="34"/>
      <c r="T40" s="34"/>
      <c r="U40" s="34"/>
      <c r="V40" s="34"/>
      <c r="W40" s="34"/>
      <c r="X40" s="34"/>
      <c r="Y40" s="34"/>
      <c r="Z40" s="34"/>
      <c r="AA40" s="34"/>
      <c r="AB40" s="34"/>
      <c r="AC40" s="34"/>
      <c r="AD40" s="34"/>
      <c r="AE40" s="34"/>
    </row>
    <row r="41" s="1" customFormat="1" ht="14.4" customHeight="1">
      <c r="B41" s="18"/>
      <c r="L41" s="18"/>
    </row>
    <row r="42" s="1" customFormat="1" ht="14.4" customHeight="1">
      <c r="B42" s="18"/>
      <c r="L42" s="18"/>
    </row>
    <row r="43" s="1" customFormat="1" ht="14.4" customHeight="1">
      <c r="B43" s="18"/>
      <c r="L43" s="18"/>
    </row>
    <row r="44" s="1" customFormat="1" ht="14.4" customHeight="1">
      <c r="B44" s="18"/>
      <c r="L44" s="18"/>
    </row>
    <row r="45" s="1" customFormat="1" ht="14.4" customHeight="1">
      <c r="B45" s="18"/>
      <c r="L45" s="18"/>
    </row>
    <row r="46" s="1" customFormat="1" ht="14.4" customHeight="1">
      <c r="B46" s="18"/>
      <c r="L46" s="18"/>
    </row>
    <row r="47" s="1" customFormat="1" ht="14.4" customHeight="1">
      <c r="B47" s="18"/>
      <c r="L47" s="18"/>
    </row>
    <row r="48" s="1" customFormat="1" ht="14.4" customHeight="1">
      <c r="B48" s="18"/>
      <c r="L48" s="18"/>
    </row>
    <row r="49" s="1" customFormat="1" ht="14.4" customHeight="1">
      <c r="B49" s="18"/>
      <c r="L49" s="18"/>
    </row>
    <row r="50" s="2" customFormat="1" ht="14.4" customHeight="1">
      <c r="B50" s="51"/>
      <c r="D50" s="52" t="s">
        <v>46</v>
      </c>
      <c r="E50" s="53"/>
      <c r="F50" s="53"/>
      <c r="G50" s="52" t="s">
        <v>47</v>
      </c>
      <c r="H50" s="53"/>
      <c r="I50" s="53"/>
      <c r="J50" s="53"/>
      <c r="K50" s="53"/>
      <c r="L50" s="5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4"/>
      <c r="B61" s="35"/>
      <c r="C61" s="34"/>
      <c r="D61" s="54" t="s">
        <v>48</v>
      </c>
      <c r="E61" s="37"/>
      <c r="F61" s="131" t="s">
        <v>49</v>
      </c>
      <c r="G61" s="54" t="s">
        <v>48</v>
      </c>
      <c r="H61" s="37"/>
      <c r="I61" s="37"/>
      <c r="J61" s="132" t="s">
        <v>49</v>
      </c>
      <c r="K61" s="37"/>
      <c r="L61" s="51"/>
      <c r="S61" s="34"/>
      <c r="T61" s="34"/>
      <c r="U61" s="34"/>
      <c r="V61" s="34"/>
      <c r="W61" s="34"/>
      <c r="X61" s="34"/>
      <c r="Y61" s="34"/>
      <c r="Z61" s="34"/>
      <c r="AA61" s="34"/>
      <c r="AB61" s="34"/>
      <c r="AC61" s="34"/>
      <c r="AD61" s="34"/>
      <c r="AE61" s="34"/>
    </row>
    <row r="62">
      <c r="B62" s="18"/>
      <c r="L62" s="18"/>
    </row>
    <row r="63">
      <c r="B63" s="18"/>
      <c r="L63" s="18"/>
    </row>
    <row r="64">
      <c r="B64" s="18"/>
      <c r="L64" s="18"/>
    </row>
    <row r="65" s="2" customFormat="1">
      <c r="A65" s="34"/>
      <c r="B65" s="35"/>
      <c r="C65" s="34"/>
      <c r="D65" s="52" t="s">
        <v>50</v>
      </c>
      <c r="E65" s="55"/>
      <c r="F65" s="55"/>
      <c r="G65" s="52" t="s">
        <v>51</v>
      </c>
      <c r="H65" s="55"/>
      <c r="I65" s="55"/>
      <c r="J65" s="55"/>
      <c r="K65" s="55"/>
      <c r="L65" s="51"/>
      <c r="S65" s="34"/>
      <c r="T65" s="34"/>
      <c r="U65" s="34"/>
      <c r="V65" s="34"/>
      <c r="W65" s="34"/>
      <c r="X65" s="34"/>
      <c r="Y65" s="34"/>
      <c r="Z65" s="34"/>
      <c r="AA65" s="34"/>
      <c r="AB65" s="34"/>
      <c r="AC65" s="34"/>
      <c r="AD65" s="34"/>
      <c r="AE65" s="34"/>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4"/>
      <c r="B76" s="35"/>
      <c r="C76" s="34"/>
      <c r="D76" s="54" t="s">
        <v>48</v>
      </c>
      <c r="E76" s="37"/>
      <c r="F76" s="131" t="s">
        <v>49</v>
      </c>
      <c r="G76" s="54" t="s">
        <v>48</v>
      </c>
      <c r="H76" s="37"/>
      <c r="I76" s="37"/>
      <c r="J76" s="132" t="s">
        <v>49</v>
      </c>
      <c r="K76" s="37"/>
      <c r="L76" s="51"/>
      <c r="S76" s="34"/>
      <c r="T76" s="34"/>
      <c r="U76" s="34"/>
      <c r="V76" s="34"/>
      <c r="W76" s="34"/>
      <c r="X76" s="34"/>
      <c r="Y76" s="34"/>
      <c r="Z76" s="34"/>
      <c r="AA76" s="34"/>
      <c r="AB76" s="34"/>
      <c r="AC76" s="34"/>
      <c r="AD76" s="34"/>
      <c r="AE76" s="34"/>
    </row>
    <row r="77" s="2" customFormat="1" ht="14.4" customHeight="1">
      <c r="A77" s="34"/>
      <c r="B77" s="56"/>
      <c r="C77" s="57"/>
      <c r="D77" s="57"/>
      <c r="E77" s="57"/>
      <c r="F77" s="57"/>
      <c r="G77" s="57"/>
      <c r="H77" s="57"/>
      <c r="I77" s="57"/>
      <c r="J77" s="57"/>
      <c r="K77" s="57"/>
      <c r="L77" s="51"/>
      <c r="S77" s="34"/>
      <c r="T77" s="34"/>
      <c r="U77" s="34"/>
      <c r="V77" s="34"/>
      <c r="W77" s="34"/>
      <c r="X77" s="34"/>
      <c r="Y77" s="34"/>
      <c r="Z77" s="34"/>
      <c r="AA77" s="34"/>
      <c r="AB77" s="34"/>
      <c r="AC77" s="34"/>
      <c r="AD77" s="34"/>
      <c r="AE77" s="34"/>
    </row>
    <row r="81" s="2" customFormat="1" ht="6.96" customHeight="1">
      <c r="A81" s="34"/>
      <c r="B81" s="58"/>
      <c r="C81" s="59"/>
      <c r="D81" s="59"/>
      <c r="E81" s="59"/>
      <c r="F81" s="59"/>
      <c r="G81" s="59"/>
      <c r="H81" s="59"/>
      <c r="I81" s="59"/>
      <c r="J81" s="59"/>
      <c r="K81" s="59"/>
      <c r="L81" s="51"/>
      <c r="S81" s="34"/>
      <c r="T81" s="34"/>
      <c r="U81" s="34"/>
      <c r="V81" s="34"/>
      <c r="W81" s="34"/>
      <c r="X81" s="34"/>
      <c r="Y81" s="34"/>
      <c r="Z81" s="34"/>
      <c r="AA81" s="34"/>
      <c r="AB81" s="34"/>
      <c r="AC81" s="34"/>
      <c r="AD81" s="34"/>
      <c r="AE81" s="34"/>
    </row>
    <row r="82" s="2" customFormat="1" ht="24.96" customHeight="1">
      <c r="A82" s="34"/>
      <c r="B82" s="35"/>
      <c r="C82" s="19" t="s">
        <v>114</v>
      </c>
      <c r="D82" s="34"/>
      <c r="E82" s="34"/>
      <c r="F82" s="34"/>
      <c r="G82" s="34"/>
      <c r="H82" s="34"/>
      <c r="I82" s="34"/>
      <c r="J82" s="34"/>
      <c r="K82" s="34"/>
      <c r="L82" s="51"/>
      <c r="S82" s="34"/>
      <c r="T82" s="34"/>
      <c r="U82" s="34"/>
      <c r="V82" s="34"/>
      <c r="W82" s="34"/>
      <c r="X82" s="34"/>
      <c r="Y82" s="34"/>
      <c r="Z82" s="34"/>
      <c r="AA82" s="34"/>
      <c r="AB82" s="34"/>
      <c r="AC82" s="34"/>
      <c r="AD82" s="34"/>
      <c r="AE82" s="34"/>
    </row>
    <row r="83" s="2" customFormat="1" ht="6.96" customHeight="1">
      <c r="A83" s="34"/>
      <c r="B83" s="35"/>
      <c r="C83" s="34"/>
      <c r="D83" s="34"/>
      <c r="E83" s="34"/>
      <c r="F83" s="34"/>
      <c r="G83" s="34"/>
      <c r="H83" s="34"/>
      <c r="I83" s="34"/>
      <c r="J83" s="34"/>
      <c r="K83" s="34"/>
      <c r="L83" s="51"/>
      <c r="S83" s="34"/>
      <c r="T83" s="34"/>
      <c r="U83" s="34"/>
      <c r="V83" s="34"/>
      <c r="W83" s="34"/>
      <c r="X83" s="34"/>
      <c r="Y83" s="34"/>
      <c r="Z83" s="34"/>
      <c r="AA83" s="34"/>
      <c r="AB83" s="34"/>
      <c r="AC83" s="34"/>
      <c r="AD83" s="34"/>
      <c r="AE83" s="34"/>
    </row>
    <row r="84" s="2" customFormat="1" ht="12" customHeight="1">
      <c r="A84" s="34"/>
      <c r="B84" s="35"/>
      <c r="C84" s="28" t="s">
        <v>16</v>
      </c>
      <c r="D84" s="34"/>
      <c r="E84" s="34"/>
      <c r="F84" s="34"/>
      <c r="G84" s="34"/>
      <c r="H84" s="34"/>
      <c r="I84" s="34"/>
      <c r="J84" s="34"/>
      <c r="K84" s="34"/>
      <c r="L84" s="51"/>
      <c r="S84" s="34"/>
      <c r="T84" s="34"/>
      <c r="U84" s="34"/>
      <c r="V84" s="34"/>
      <c r="W84" s="34"/>
      <c r="X84" s="34"/>
      <c r="Y84" s="34"/>
      <c r="Z84" s="34"/>
      <c r="AA84" s="34"/>
      <c r="AB84" s="34"/>
      <c r="AC84" s="34"/>
      <c r="AD84" s="34"/>
      <c r="AE84" s="34"/>
    </row>
    <row r="85" s="2" customFormat="1" ht="16.5" customHeight="1">
      <c r="A85" s="34"/>
      <c r="B85" s="35"/>
      <c r="C85" s="34"/>
      <c r="D85" s="34"/>
      <c r="E85" s="117" t="str">
        <f>E7</f>
        <v>Čepro Šlapanov</v>
      </c>
      <c r="F85" s="28"/>
      <c r="G85" s="28"/>
      <c r="H85" s="28"/>
      <c r="I85" s="34"/>
      <c r="J85" s="34"/>
      <c r="K85" s="34"/>
      <c r="L85" s="51"/>
      <c r="S85" s="34"/>
      <c r="T85" s="34"/>
      <c r="U85" s="34"/>
      <c r="V85" s="34"/>
      <c r="W85" s="34"/>
      <c r="X85" s="34"/>
      <c r="Y85" s="34"/>
      <c r="Z85" s="34"/>
      <c r="AA85" s="34"/>
      <c r="AB85" s="34"/>
      <c r="AC85" s="34"/>
      <c r="AD85" s="34"/>
      <c r="AE85" s="34"/>
    </row>
    <row r="86" s="2" customFormat="1" ht="12" customHeight="1">
      <c r="A86" s="34"/>
      <c r="B86" s="35"/>
      <c r="C86" s="28" t="s">
        <v>112</v>
      </c>
      <c r="D86" s="34"/>
      <c r="E86" s="34"/>
      <c r="F86" s="34"/>
      <c r="G86" s="34"/>
      <c r="H86" s="34"/>
      <c r="I86" s="34"/>
      <c r="J86" s="34"/>
      <c r="K86" s="34"/>
      <c r="L86" s="51"/>
      <c r="S86" s="34"/>
      <c r="T86" s="34"/>
      <c r="U86" s="34"/>
      <c r="V86" s="34"/>
      <c r="W86" s="34"/>
      <c r="X86" s="34"/>
      <c r="Y86" s="34"/>
      <c r="Z86" s="34"/>
      <c r="AA86" s="34"/>
      <c r="AB86" s="34"/>
      <c r="AC86" s="34"/>
      <c r="AD86" s="34"/>
      <c r="AE86" s="34"/>
    </row>
    <row r="87" s="2" customFormat="1" ht="16.5" customHeight="1">
      <c r="A87" s="34"/>
      <c r="B87" s="35"/>
      <c r="C87" s="34"/>
      <c r="D87" s="34"/>
      <c r="E87" s="63" t="str">
        <f>E9</f>
        <v>SO 200 - Demolice</v>
      </c>
      <c r="F87" s="34"/>
      <c r="G87" s="34"/>
      <c r="H87" s="34"/>
      <c r="I87" s="34"/>
      <c r="J87" s="34"/>
      <c r="K87" s="34"/>
      <c r="L87" s="51"/>
      <c r="S87" s="34"/>
      <c r="T87" s="34"/>
      <c r="U87" s="34"/>
      <c r="V87" s="34"/>
      <c r="W87" s="34"/>
      <c r="X87" s="34"/>
      <c r="Y87" s="34"/>
      <c r="Z87" s="34"/>
      <c r="AA87" s="34"/>
      <c r="AB87" s="34"/>
      <c r="AC87" s="34"/>
      <c r="AD87" s="34"/>
      <c r="AE87" s="34"/>
    </row>
    <row r="88" s="2" customFormat="1" ht="6.96" customHeight="1">
      <c r="A88" s="34"/>
      <c r="B88" s="35"/>
      <c r="C88" s="34"/>
      <c r="D88" s="34"/>
      <c r="E88" s="34"/>
      <c r="F88" s="34"/>
      <c r="G88" s="34"/>
      <c r="H88" s="34"/>
      <c r="I88" s="34"/>
      <c r="J88" s="34"/>
      <c r="K88" s="34"/>
      <c r="L88" s="51"/>
      <c r="S88" s="34"/>
      <c r="T88" s="34"/>
      <c r="U88" s="34"/>
      <c r="V88" s="34"/>
      <c r="W88" s="34"/>
      <c r="X88" s="34"/>
      <c r="Y88" s="34"/>
      <c r="Z88" s="34"/>
      <c r="AA88" s="34"/>
      <c r="AB88" s="34"/>
      <c r="AC88" s="34"/>
      <c r="AD88" s="34"/>
      <c r="AE88" s="34"/>
    </row>
    <row r="89" s="2" customFormat="1" ht="12" customHeight="1">
      <c r="A89" s="34"/>
      <c r="B89" s="35"/>
      <c r="C89" s="28" t="s">
        <v>20</v>
      </c>
      <c r="D89" s="34"/>
      <c r="E89" s="34"/>
      <c r="F89" s="23" t="str">
        <f>F12</f>
        <v xml:space="preserve"> </v>
      </c>
      <c r="G89" s="34"/>
      <c r="H89" s="34"/>
      <c r="I89" s="28" t="s">
        <v>22</v>
      </c>
      <c r="J89" s="65" t="str">
        <f>IF(J12="","",J12)</f>
        <v>18. 3. 2024</v>
      </c>
      <c r="K89" s="34"/>
      <c r="L89" s="51"/>
      <c r="S89" s="34"/>
      <c r="T89" s="34"/>
      <c r="U89" s="34"/>
      <c r="V89" s="34"/>
      <c r="W89" s="34"/>
      <c r="X89" s="34"/>
      <c r="Y89" s="34"/>
      <c r="Z89" s="34"/>
      <c r="AA89" s="34"/>
      <c r="AB89" s="34"/>
      <c r="AC89" s="34"/>
      <c r="AD89" s="34"/>
      <c r="AE89" s="34"/>
    </row>
    <row r="90" s="2" customFormat="1" ht="6.96" customHeight="1">
      <c r="A90" s="34"/>
      <c r="B90" s="35"/>
      <c r="C90" s="34"/>
      <c r="D90" s="34"/>
      <c r="E90" s="34"/>
      <c r="F90" s="34"/>
      <c r="G90" s="34"/>
      <c r="H90" s="34"/>
      <c r="I90" s="34"/>
      <c r="J90" s="34"/>
      <c r="K90" s="34"/>
      <c r="L90" s="51"/>
      <c r="S90" s="34"/>
      <c r="T90" s="34"/>
      <c r="U90" s="34"/>
      <c r="V90" s="34"/>
      <c r="W90" s="34"/>
      <c r="X90" s="34"/>
      <c r="Y90" s="34"/>
      <c r="Z90" s="34"/>
      <c r="AA90" s="34"/>
      <c r="AB90" s="34"/>
      <c r="AC90" s="34"/>
      <c r="AD90" s="34"/>
      <c r="AE90" s="34"/>
    </row>
    <row r="91" s="2" customFormat="1" ht="15.15" customHeight="1">
      <c r="A91" s="34"/>
      <c r="B91" s="35"/>
      <c r="C91" s="28" t="s">
        <v>24</v>
      </c>
      <c r="D91" s="34"/>
      <c r="E91" s="34"/>
      <c r="F91" s="23" t="str">
        <f>E15</f>
        <v xml:space="preserve"> </v>
      </c>
      <c r="G91" s="34"/>
      <c r="H91" s="34"/>
      <c r="I91" s="28" t="s">
        <v>29</v>
      </c>
      <c r="J91" s="32" t="str">
        <f>E21</f>
        <v xml:space="preserve"> </v>
      </c>
      <c r="K91" s="34"/>
      <c r="L91" s="51"/>
      <c r="S91" s="34"/>
      <c r="T91" s="34"/>
      <c r="U91" s="34"/>
      <c r="V91" s="34"/>
      <c r="W91" s="34"/>
      <c r="X91" s="34"/>
      <c r="Y91" s="34"/>
      <c r="Z91" s="34"/>
      <c r="AA91" s="34"/>
      <c r="AB91" s="34"/>
      <c r="AC91" s="34"/>
      <c r="AD91" s="34"/>
      <c r="AE91" s="34"/>
    </row>
    <row r="92" s="2" customFormat="1" ht="15.15" customHeight="1">
      <c r="A92" s="34"/>
      <c r="B92" s="35"/>
      <c r="C92" s="28" t="s">
        <v>27</v>
      </c>
      <c r="D92" s="34"/>
      <c r="E92" s="34"/>
      <c r="F92" s="23" t="str">
        <f>IF(E18="","",E18)</f>
        <v>Vyplň údaj</v>
      </c>
      <c r="G92" s="34"/>
      <c r="H92" s="34"/>
      <c r="I92" s="28" t="s">
        <v>31</v>
      </c>
      <c r="J92" s="32" t="str">
        <f>E24</f>
        <v xml:space="preserve"> </v>
      </c>
      <c r="K92" s="34"/>
      <c r="L92" s="51"/>
      <c r="S92" s="34"/>
      <c r="T92" s="34"/>
      <c r="U92" s="34"/>
      <c r="V92" s="34"/>
      <c r="W92" s="34"/>
      <c r="X92" s="34"/>
      <c r="Y92" s="34"/>
      <c r="Z92" s="34"/>
      <c r="AA92" s="34"/>
      <c r="AB92" s="34"/>
      <c r="AC92" s="34"/>
      <c r="AD92" s="34"/>
      <c r="AE92" s="34"/>
    </row>
    <row r="93" s="2" customFormat="1" ht="10.32" customHeight="1">
      <c r="A93" s="34"/>
      <c r="B93" s="35"/>
      <c r="C93" s="34"/>
      <c r="D93" s="34"/>
      <c r="E93" s="34"/>
      <c r="F93" s="34"/>
      <c r="G93" s="34"/>
      <c r="H93" s="34"/>
      <c r="I93" s="34"/>
      <c r="J93" s="34"/>
      <c r="K93" s="34"/>
      <c r="L93" s="51"/>
      <c r="S93" s="34"/>
      <c r="T93" s="34"/>
      <c r="U93" s="34"/>
      <c r="V93" s="34"/>
      <c r="W93" s="34"/>
      <c r="X93" s="34"/>
      <c r="Y93" s="34"/>
      <c r="Z93" s="34"/>
      <c r="AA93" s="34"/>
      <c r="AB93" s="34"/>
      <c r="AC93" s="34"/>
      <c r="AD93" s="34"/>
      <c r="AE93" s="34"/>
    </row>
    <row r="94" s="2" customFormat="1" ht="29.28" customHeight="1">
      <c r="A94" s="34"/>
      <c r="B94" s="35"/>
      <c r="C94" s="133" t="s">
        <v>115</v>
      </c>
      <c r="D94" s="125"/>
      <c r="E94" s="125"/>
      <c r="F94" s="125"/>
      <c r="G94" s="125"/>
      <c r="H94" s="125"/>
      <c r="I94" s="125"/>
      <c r="J94" s="134" t="s">
        <v>116</v>
      </c>
      <c r="K94" s="125"/>
      <c r="L94" s="51"/>
      <c r="S94" s="34"/>
      <c r="T94" s="34"/>
      <c r="U94" s="34"/>
      <c r="V94" s="34"/>
      <c r="W94" s="34"/>
      <c r="X94" s="34"/>
      <c r="Y94" s="34"/>
      <c r="Z94" s="34"/>
      <c r="AA94" s="34"/>
      <c r="AB94" s="34"/>
      <c r="AC94" s="34"/>
      <c r="AD94" s="34"/>
      <c r="AE94" s="34"/>
    </row>
    <row r="95" s="2" customFormat="1" ht="10.32" customHeight="1">
      <c r="A95" s="34"/>
      <c r="B95" s="35"/>
      <c r="C95" s="34"/>
      <c r="D95" s="34"/>
      <c r="E95" s="34"/>
      <c r="F95" s="34"/>
      <c r="G95" s="34"/>
      <c r="H95" s="34"/>
      <c r="I95" s="34"/>
      <c r="J95" s="34"/>
      <c r="K95" s="34"/>
      <c r="L95" s="51"/>
      <c r="S95" s="34"/>
      <c r="T95" s="34"/>
      <c r="U95" s="34"/>
      <c r="V95" s="34"/>
      <c r="W95" s="34"/>
      <c r="X95" s="34"/>
      <c r="Y95" s="34"/>
      <c r="Z95" s="34"/>
      <c r="AA95" s="34"/>
      <c r="AB95" s="34"/>
      <c r="AC95" s="34"/>
      <c r="AD95" s="34"/>
      <c r="AE95" s="34"/>
    </row>
    <row r="96" s="2" customFormat="1" ht="22.8" customHeight="1">
      <c r="A96" s="34"/>
      <c r="B96" s="35"/>
      <c r="C96" s="135" t="s">
        <v>117</v>
      </c>
      <c r="D96" s="34"/>
      <c r="E96" s="34"/>
      <c r="F96" s="34"/>
      <c r="G96" s="34"/>
      <c r="H96" s="34"/>
      <c r="I96" s="34"/>
      <c r="J96" s="92">
        <f>J125</f>
        <v>0</v>
      </c>
      <c r="K96" s="34"/>
      <c r="L96" s="51"/>
      <c r="S96" s="34"/>
      <c r="T96" s="34"/>
      <c r="U96" s="34"/>
      <c r="V96" s="34"/>
      <c r="W96" s="34"/>
      <c r="X96" s="34"/>
      <c r="Y96" s="34"/>
      <c r="Z96" s="34"/>
      <c r="AA96" s="34"/>
      <c r="AB96" s="34"/>
      <c r="AC96" s="34"/>
      <c r="AD96" s="34"/>
      <c r="AE96" s="34"/>
      <c r="AU96" s="15" t="s">
        <v>118</v>
      </c>
    </row>
    <row r="97" s="9" customFormat="1" ht="24.96" customHeight="1">
      <c r="A97" s="9"/>
      <c r="B97" s="136"/>
      <c r="C97" s="9"/>
      <c r="D97" s="137" t="s">
        <v>1033</v>
      </c>
      <c r="E97" s="138"/>
      <c r="F97" s="138"/>
      <c r="G97" s="138"/>
      <c r="H97" s="138"/>
      <c r="I97" s="138"/>
      <c r="J97" s="139">
        <f>J126</f>
        <v>0</v>
      </c>
      <c r="K97" s="9"/>
      <c r="L97" s="136"/>
      <c r="S97" s="9"/>
      <c r="T97" s="9"/>
      <c r="U97" s="9"/>
      <c r="V97" s="9"/>
      <c r="W97" s="9"/>
      <c r="X97" s="9"/>
      <c r="Y97" s="9"/>
      <c r="Z97" s="9"/>
      <c r="AA97" s="9"/>
      <c r="AB97" s="9"/>
      <c r="AC97" s="9"/>
      <c r="AD97" s="9"/>
      <c r="AE97" s="9"/>
    </row>
    <row r="98" s="10" customFormat="1" ht="19.92" customHeight="1">
      <c r="A98" s="10"/>
      <c r="B98" s="140"/>
      <c r="C98" s="10"/>
      <c r="D98" s="141" t="s">
        <v>1034</v>
      </c>
      <c r="E98" s="142"/>
      <c r="F98" s="142"/>
      <c r="G98" s="142"/>
      <c r="H98" s="142"/>
      <c r="I98" s="142"/>
      <c r="J98" s="143">
        <f>J127</f>
        <v>0</v>
      </c>
      <c r="K98" s="10"/>
      <c r="L98" s="140"/>
      <c r="S98" s="10"/>
      <c r="T98" s="10"/>
      <c r="U98" s="10"/>
      <c r="V98" s="10"/>
      <c r="W98" s="10"/>
      <c r="X98" s="10"/>
      <c r="Y98" s="10"/>
      <c r="Z98" s="10"/>
      <c r="AA98" s="10"/>
      <c r="AB98" s="10"/>
      <c r="AC98" s="10"/>
      <c r="AD98" s="10"/>
      <c r="AE98" s="10"/>
    </row>
    <row r="99" s="10" customFormat="1" ht="19.92" customHeight="1">
      <c r="A99" s="10"/>
      <c r="B99" s="140"/>
      <c r="C99" s="10"/>
      <c r="D99" s="141" t="s">
        <v>1035</v>
      </c>
      <c r="E99" s="142"/>
      <c r="F99" s="142"/>
      <c r="G99" s="142"/>
      <c r="H99" s="142"/>
      <c r="I99" s="142"/>
      <c r="J99" s="143">
        <f>J130</f>
        <v>0</v>
      </c>
      <c r="K99" s="10"/>
      <c r="L99" s="140"/>
      <c r="S99" s="10"/>
      <c r="T99" s="10"/>
      <c r="U99" s="10"/>
      <c r="V99" s="10"/>
      <c r="W99" s="10"/>
      <c r="X99" s="10"/>
      <c r="Y99" s="10"/>
      <c r="Z99" s="10"/>
      <c r="AA99" s="10"/>
      <c r="AB99" s="10"/>
      <c r="AC99" s="10"/>
      <c r="AD99" s="10"/>
      <c r="AE99" s="10"/>
    </row>
    <row r="100" s="10" customFormat="1" ht="19.92" customHeight="1">
      <c r="A100" s="10"/>
      <c r="B100" s="140"/>
      <c r="C100" s="10"/>
      <c r="D100" s="141" t="s">
        <v>122</v>
      </c>
      <c r="E100" s="142"/>
      <c r="F100" s="142"/>
      <c r="G100" s="142"/>
      <c r="H100" s="142"/>
      <c r="I100" s="142"/>
      <c r="J100" s="143">
        <f>J143</f>
        <v>0</v>
      </c>
      <c r="K100" s="10"/>
      <c r="L100" s="140"/>
      <c r="S100" s="10"/>
      <c r="T100" s="10"/>
      <c r="U100" s="10"/>
      <c r="V100" s="10"/>
      <c r="W100" s="10"/>
      <c r="X100" s="10"/>
      <c r="Y100" s="10"/>
      <c r="Z100" s="10"/>
      <c r="AA100" s="10"/>
      <c r="AB100" s="10"/>
      <c r="AC100" s="10"/>
      <c r="AD100" s="10"/>
      <c r="AE100" s="10"/>
    </row>
    <row r="101" s="10" customFormat="1" ht="19.92" customHeight="1">
      <c r="A101" s="10"/>
      <c r="B101" s="140"/>
      <c r="C101" s="10"/>
      <c r="D101" s="141" t="s">
        <v>840</v>
      </c>
      <c r="E101" s="142"/>
      <c r="F101" s="142"/>
      <c r="G101" s="142"/>
      <c r="H101" s="142"/>
      <c r="I101" s="142"/>
      <c r="J101" s="143">
        <f>J146</f>
        <v>0</v>
      </c>
      <c r="K101" s="10"/>
      <c r="L101" s="140"/>
      <c r="S101" s="10"/>
      <c r="T101" s="10"/>
      <c r="U101" s="10"/>
      <c r="V101" s="10"/>
      <c r="W101" s="10"/>
      <c r="X101" s="10"/>
      <c r="Y101" s="10"/>
      <c r="Z101" s="10"/>
      <c r="AA101" s="10"/>
      <c r="AB101" s="10"/>
      <c r="AC101" s="10"/>
      <c r="AD101" s="10"/>
      <c r="AE101" s="10"/>
    </row>
    <row r="102" s="9" customFormat="1" ht="24.96" customHeight="1">
      <c r="A102" s="9"/>
      <c r="B102" s="136"/>
      <c r="C102" s="9"/>
      <c r="D102" s="137" t="s">
        <v>129</v>
      </c>
      <c r="E102" s="138"/>
      <c r="F102" s="138"/>
      <c r="G102" s="138"/>
      <c r="H102" s="138"/>
      <c r="I102" s="138"/>
      <c r="J102" s="139">
        <f>J155</f>
        <v>0</v>
      </c>
      <c r="K102" s="9"/>
      <c r="L102" s="136"/>
      <c r="S102" s="9"/>
      <c r="T102" s="9"/>
      <c r="U102" s="9"/>
      <c r="V102" s="9"/>
      <c r="W102" s="9"/>
      <c r="X102" s="9"/>
      <c r="Y102" s="9"/>
      <c r="Z102" s="9"/>
      <c r="AA102" s="9"/>
      <c r="AB102" s="9"/>
      <c r="AC102" s="9"/>
      <c r="AD102" s="9"/>
      <c r="AE102" s="9"/>
    </row>
    <row r="103" s="10" customFormat="1" ht="19.92" customHeight="1">
      <c r="A103" s="10"/>
      <c r="B103" s="140"/>
      <c r="C103" s="10"/>
      <c r="D103" s="141" t="s">
        <v>1036</v>
      </c>
      <c r="E103" s="142"/>
      <c r="F103" s="142"/>
      <c r="G103" s="142"/>
      <c r="H103" s="142"/>
      <c r="I103" s="142"/>
      <c r="J103" s="143">
        <f>J156</f>
        <v>0</v>
      </c>
      <c r="K103" s="10"/>
      <c r="L103" s="140"/>
      <c r="S103" s="10"/>
      <c r="T103" s="10"/>
      <c r="U103" s="10"/>
      <c r="V103" s="10"/>
      <c r="W103" s="10"/>
      <c r="X103" s="10"/>
      <c r="Y103" s="10"/>
      <c r="Z103" s="10"/>
      <c r="AA103" s="10"/>
      <c r="AB103" s="10"/>
      <c r="AC103" s="10"/>
      <c r="AD103" s="10"/>
      <c r="AE103" s="10"/>
    </row>
    <row r="104" s="9" customFormat="1" ht="24.96" customHeight="1">
      <c r="A104" s="9"/>
      <c r="B104" s="136"/>
      <c r="C104" s="9"/>
      <c r="D104" s="137" t="s">
        <v>501</v>
      </c>
      <c r="E104" s="138"/>
      <c r="F104" s="138"/>
      <c r="G104" s="138"/>
      <c r="H104" s="138"/>
      <c r="I104" s="138"/>
      <c r="J104" s="139">
        <f>J159</f>
        <v>0</v>
      </c>
      <c r="K104" s="9"/>
      <c r="L104" s="136"/>
      <c r="S104" s="9"/>
      <c r="T104" s="9"/>
      <c r="U104" s="9"/>
      <c r="V104" s="9"/>
      <c r="W104" s="9"/>
      <c r="X104" s="9"/>
      <c r="Y104" s="9"/>
      <c r="Z104" s="9"/>
      <c r="AA104" s="9"/>
      <c r="AB104" s="9"/>
      <c r="AC104" s="9"/>
      <c r="AD104" s="9"/>
      <c r="AE104" s="9"/>
    </row>
    <row r="105" s="10" customFormat="1" ht="19.92" customHeight="1">
      <c r="A105" s="10"/>
      <c r="B105" s="140"/>
      <c r="C105" s="10"/>
      <c r="D105" s="141" t="s">
        <v>502</v>
      </c>
      <c r="E105" s="142"/>
      <c r="F105" s="142"/>
      <c r="G105" s="142"/>
      <c r="H105" s="142"/>
      <c r="I105" s="142"/>
      <c r="J105" s="143">
        <f>J160</f>
        <v>0</v>
      </c>
      <c r="K105" s="10"/>
      <c r="L105" s="140"/>
      <c r="S105" s="10"/>
      <c r="T105" s="10"/>
      <c r="U105" s="10"/>
      <c r="V105" s="10"/>
      <c r="W105" s="10"/>
      <c r="X105" s="10"/>
      <c r="Y105" s="10"/>
      <c r="Z105" s="10"/>
      <c r="AA105" s="10"/>
      <c r="AB105" s="10"/>
      <c r="AC105" s="10"/>
      <c r="AD105" s="10"/>
      <c r="AE105" s="10"/>
    </row>
    <row r="106" s="2" customFormat="1" ht="21.84" customHeight="1">
      <c r="A106" s="34"/>
      <c r="B106" s="35"/>
      <c r="C106" s="34"/>
      <c r="D106" s="34"/>
      <c r="E106" s="34"/>
      <c r="F106" s="34"/>
      <c r="G106" s="34"/>
      <c r="H106" s="34"/>
      <c r="I106" s="34"/>
      <c r="J106" s="34"/>
      <c r="K106" s="34"/>
      <c r="L106" s="51"/>
      <c r="S106" s="34"/>
      <c r="T106" s="34"/>
      <c r="U106" s="34"/>
      <c r="V106" s="34"/>
      <c r="W106" s="34"/>
      <c r="X106" s="34"/>
      <c r="Y106" s="34"/>
      <c r="Z106" s="34"/>
      <c r="AA106" s="34"/>
      <c r="AB106" s="34"/>
      <c r="AC106" s="34"/>
      <c r="AD106" s="34"/>
      <c r="AE106" s="34"/>
    </row>
    <row r="107" s="2" customFormat="1" ht="6.96" customHeight="1">
      <c r="A107" s="34"/>
      <c r="B107" s="56"/>
      <c r="C107" s="57"/>
      <c r="D107" s="57"/>
      <c r="E107" s="57"/>
      <c r="F107" s="57"/>
      <c r="G107" s="57"/>
      <c r="H107" s="57"/>
      <c r="I107" s="57"/>
      <c r="J107" s="57"/>
      <c r="K107" s="57"/>
      <c r="L107" s="51"/>
      <c r="S107" s="34"/>
      <c r="T107" s="34"/>
      <c r="U107" s="34"/>
      <c r="V107" s="34"/>
      <c r="W107" s="34"/>
      <c r="X107" s="34"/>
      <c r="Y107" s="34"/>
      <c r="Z107" s="34"/>
      <c r="AA107" s="34"/>
      <c r="AB107" s="34"/>
      <c r="AC107" s="34"/>
      <c r="AD107" s="34"/>
      <c r="AE107" s="34"/>
    </row>
    <row r="111" s="2" customFormat="1" ht="6.96" customHeight="1">
      <c r="A111" s="34"/>
      <c r="B111" s="58"/>
      <c r="C111" s="59"/>
      <c r="D111" s="59"/>
      <c r="E111" s="59"/>
      <c r="F111" s="59"/>
      <c r="G111" s="59"/>
      <c r="H111" s="59"/>
      <c r="I111" s="59"/>
      <c r="J111" s="59"/>
      <c r="K111" s="59"/>
      <c r="L111" s="51"/>
      <c r="S111" s="34"/>
      <c r="T111" s="34"/>
      <c r="U111" s="34"/>
      <c r="V111" s="34"/>
      <c r="W111" s="34"/>
      <c r="X111" s="34"/>
      <c r="Y111" s="34"/>
      <c r="Z111" s="34"/>
      <c r="AA111" s="34"/>
      <c r="AB111" s="34"/>
      <c r="AC111" s="34"/>
      <c r="AD111" s="34"/>
      <c r="AE111" s="34"/>
    </row>
    <row r="112" s="2" customFormat="1" ht="24.96" customHeight="1">
      <c r="A112" s="34"/>
      <c r="B112" s="35"/>
      <c r="C112" s="19" t="s">
        <v>132</v>
      </c>
      <c r="D112" s="34"/>
      <c r="E112" s="34"/>
      <c r="F112" s="34"/>
      <c r="G112" s="34"/>
      <c r="H112" s="34"/>
      <c r="I112" s="34"/>
      <c r="J112" s="34"/>
      <c r="K112" s="34"/>
      <c r="L112" s="51"/>
      <c r="S112" s="34"/>
      <c r="T112" s="34"/>
      <c r="U112" s="34"/>
      <c r="V112" s="34"/>
      <c r="W112" s="34"/>
      <c r="X112" s="34"/>
      <c r="Y112" s="34"/>
      <c r="Z112" s="34"/>
      <c r="AA112" s="34"/>
      <c r="AB112" s="34"/>
      <c r="AC112" s="34"/>
      <c r="AD112" s="34"/>
      <c r="AE112" s="34"/>
    </row>
    <row r="113" s="2" customFormat="1" ht="6.96" customHeight="1">
      <c r="A113" s="34"/>
      <c r="B113" s="35"/>
      <c r="C113" s="34"/>
      <c r="D113" s="34"/>
      <c r="E113" s="34"/>
      <c r="F113" s="34"/>
      <c r="G113" s="34"/>
      <c r="H113" s="34"/>
      <c r="I113" s="34"/>
      <c r="J113" s="34"/>
      <c r="K113" s="34"/>
      <c r="L113" s="51"/>
      <c r="S113" s="34"/>
      <c r="T113" s="34"/>
      <c r="U113" s="34"/>
      <c r="V113" s="34"/>
      <c r="W113" s="34"/>
      <c r="X113" s="34"/>
      <c r="Y113" s="34"/>
      <c r="Z113" s="34"/>
      <c r="AA113" s="34"/>
      <c r="AB113" s="34"/>
      <c r="AC113" s="34"/>
      <c r="AD113" s="34"/>
      <c r="AE113" s="34"/>
    </row>
    <row r="114" s="2" customFormat="1" ht="12" customHeight="1">
      <c r="A114" s="34"/>
      <c r="B114" s="35"/>
      <c r="C114" s="28" t="s">
        <v>16</v>
      </c>
      <c r="D114" s="34"/>
      <c r="E114" s="34"/>
      <c r="F114" s="34"/>
      <c r="G114" s="34"/>
      <c r="H114" s="34"/>
      <c r="I114" s="34"/>
      <c r="J114" s="34"/>
      <c r="K114" s="34"/>
      <c r="L114" s="51"/>
      <c r="S114" s="34"/>
      <c r="T114" s="34"/>
      <c r="U114" s="34"/>
      <c r="V114" s="34"/>
      <c r="W114" s="34"/>
      <c r="X114" s="34"/>
      <c r="Y114" s="34"/>
      <c r="Z114" s="34"/>
      <c r="AA114" s="34"/>
      <c r="AB114" s="34"/>
      <c r="AC114" s="34"/>
      <c r="AD114" s="34"/>
      <c r="AE114" s="34"/>
    </row>
    <row r="115" s="2" customFormat="1" ht="16.5" customHeight="1">
      <c r="A115" s="34"/>
      <c r="B115" s="35"/>
      <c r="C115" s="34"/>
      <c r="D115" s="34"/>
      <c r="E115" s="117" t="str">
        <f>E7</f>
        <v>Čepro Šlapanov</v>
      </c>
      <c r="F115" s="28"/>
      <c r="G115" s="28"/>
      <c r="H115" s="28"/>
      <c r="I115" s="34"/>
      <c r="J115" s="34"/>
      <c r="K115" s="34"/>
      <c r="L115" s="51"/>
      <c r="S115" s="34"/>
      <c r="T115" s="34"/>
      <c r="U115" s="34"/>
      <c r="V115" s="34"/>
      <c r="W115" s="34"/>
      <c r="X115" s="34"/>
      <c r="Y115" s="34"/>
      <c r="Z115" s="34"/>
      <c r="AA115" s="34"/>
      <c r="AB115" s="34"/>
      <c r="AC115" s="34"/>
      <c r="AD115" s="34"/>
      <c r="AE115" s="34"/>
    </row>
    <row r="116" s="2" customFormat="1" ht="12" customHeight="1">
      <c r="A116" s="34"/>
      <c r="B116" s="35"/>
      <c r="C116" s="28" t="s">
        <v>112</v>
      </c>
      <c r="D116" s="34"/>
      <c r="E116" s="34"/>
      <c r="F116" s="34"/>
      <c r="G116" s="34"/>
      <c r="H116" s="34"/>
      <c r="I116" s="34"/>
      <c r="J116" s="34"/>
      <c r="K116" s="34"/>
      <c r="L116" s="51"/>
      <c r="S116" s="34"/>
      <c r="T116" s="34"/>
      <c r="U116" s="34"/>
      <c r="V116" s="34"/>
      <c r="W116" s="34"/>
      <c r="X116" s="34"/>
      <c r="Y116" s="34"/>
      <c r="Z116" s="34"/>
      <c r="AA116" s="34"/>
      <c r="AB116" s="34"/>
      <c r="AC116" s="34"/>
      <c r="AD116" s="34"/>
      <c r="AE116" s="34"/>
    </row>
    <row r="117" s="2" customFormat="1" ht="16.5" customHeight="1">
      <c r="A117" s="34"/>
      <c r="B117" s="35"/>
      <c r="C117" s="34"/>
      <c r="D117" s="34"/>
      <c r="E117" s="63" t="str">
        <f>E9</f>
        <v>SO 200 - Demolice</v>
      </c>
      <c r="F117" s="34"/>
      <c r="G117" s="34"/>
      <c r="H117" s="34"/>
      <c r="I117" s="34"/>
      <c r="J117" s="34"/>
      <c r="K117" s="34"/>
      <c r="L117" s="51"/>
      <c r="S117" s="34"/>
      <c r="T117" s="34"/>
      <c r="U117" s="34"/>
      <c r="V117" s="34"/>
      <c r="W117" s="34"/>
      <c r="X117" s="34"/>
      <c r="Y117" s="34"/>
      <c r="Z117" s="34"/>
      <c r="AA117" s="34"/>
      <c r="AB117" s="34"/>
      <c r="AC117" s="34"/>
      <c r="AD117" s="34"/>
      <c r="AE117" s="34"/>
    </row>
    <row r="118" s="2" customFormat="1" ht="6.96" customHeight="1">
      <c r="A118" s="34"/>
      <c r="B118" s="35"/>
      <c r="C118" s="34"/>
      <c r="D118" s="34"/>
      <c r="E118" s="34"/>
      <c r="F118" s="34"/>
      <c r="G118" s="34"/>
      <c r="H118" s="34"/>
      <c r="I118" s="34"/>
      <c r="J118" s="34"/>
      <c r="K118" s="34"/>
      <c r="L118" s="51"/>
      <c r="S118" s="34"/>
      <c r="T118" s="34"/>
      <c r="U118" s="34"/>
      <c r="V118" s="34"/>
      <c r="W118" s="34"/>
      <c r="X118" s="34"/>
      <c r="Y118" s="34"/>
      <c r="Z118" s="34"/>
      <c r="AA118" s="34"/>
      <c r="AB118" s="34"/>
      <c r="AC118" s="34"/>
      <c r="AD118" s="34"/>
      <c r="AE118" s="34"/>
    </row>
    <row r="119" s="2" customFormat="1" ht="12" customHeight="1">
      <c r="A119" s="34"/>
      <c r="B119" s="35"/>
      <c r="C119" s="28" t="s">
        <v>20</v>
      </c>
      <c r="D119" s="34"/>
      <c r="E119" s="34"/>
      <c r="F119" s="23" t="str">
        <f>F12</f>
        <v xml:space="preserve"> </v>
      </c>
      <c r="G119" s="34"/>
      <c r="H119" s="34"/>
      <c r="I119" s="28" t="s">
        <v>22</v>
      </c>
      <c r="J119" s="65" t="str">
        <f>IF(J12="","",J12)</f>
        <v>18. 3. 2024</v>
      </c>
      <c r="K119" s="34"/>
      <c r="L119" s="51"/>
      <c r="S119" s="34"/>
      <c r="T119" s="34"/>
      <c r="U119" s="34"/>
      <c r="V119" s="34"/>
      <c r="W119" s="34"/>
      <c r="X119" s="34"/>
      <c r="Y119" s="34"/>
      <c r="Z119" s="34"/>
      <c r="AA119" s="34"/>
      <c r="AB119" s="34"/>
      <c r="AC119" s="34"/>
      <c r="AD119" s="34"/>
      <c r="AE119" s="34"/>
    </row>
    <row r="120" s="2" customFormat="1" ht="6.96" customHeight="1">
      <c r="A120" s="34"/>
      <c r="B120" s="35"/>
      <c r="C120" s="34"/>
      <c r="D120" s="34"/>
      <c r="E120" s="34"/>
      <c r="F120" s="34"/>
      <c r="G120" s="34"/>
      <c r="H120" s="34"/>
      <c r="I120" s="34"/>
      <c r="J120" s="34"/>
      <c r="K120" s="34"/>
      <c r="L120" s="51"/>
      <c r="S120" s="34"/>
      <c r="T120" s="34"/>
      <c r="U120" s="34"/>
      <c r="V120" s="34"/>
      <c r="W120" s="34"/>
      <c r="X120" s="34"/>
      <c r="Y120" s="34"/>
      <c r="Z120" s="34"/>
      <c r="AA120" s="34"/>
      <c r="AB120" s="34"/>
      <c r="AC120" s="34"/>
      <c r="AD120" s="34"/>
      <c r="AE120" s="34"/>
    </row>
    <row r="121" s="2" customFormat="1" ht="15.15" customHeight="1">
      <c r="A121" s="34"/>
      <c r="B121" s="35"/>
      <c r="C121" s="28" t="s">
        <v>24</v>
      </c>
      <c r="D121" s="34"/>
      <c r="E121" s="34"/>
      <c r="F121" s="23" t="str">
        <f>E15</f>
        <v xml:space="preserve"> </v>
      </c>
      <c r="G121" s="34"/>
      <c r="H121" s="34"/>
      <c r="I121" s="28" t="s">
        <v>29</v>
      </c>
      <c r="J121" s="32" t="str">
        <f>E21</f>
        <v xml:space="preserve"> </v>
      </c>
      <c r="K121" s="34"/>
      <c r="L121" s="51"/>
      <c r="S121" s="34"/>
      <c r="T121" s="34"/>
      <c r="U121" s="34"/>
      <c r="V121" s="34"/>
      <c r="W121" s="34"/>
      <c r="X121" s="34"/>
      <c r="Y121" s="34"/>
      <c r="Z121" s="34"/>
      <c r="AA121" s="34"/>
      <c r="AB121" s="34"/>
      <c r="AC121" s="34"/>
      <c r="AD121" s="34"/>
      <c r="AE121" s="34"/>
    </row>
    <row r="122" s="2" customFormat="1" ht="15.15" customHeight="1">
      <c r="A122" s="34"/>
      <c r="B122" s="35"/>
      <c r="C122" s="28" t="s">
        <v>27</v>
      </c>
      <c r="D122" s="34"/>
      <c r="E122" s="34"/>
      <c r="F122" s="23" t="str">
        <f>IF(E18="","",E18)</f>
        <v>Vyplň údaj</v>
      </c>
      <c r="G122" s="34"/>
      <c r="H122" s="34"/>
      <c r="I122" s="28" t="s">
        <v>31</v>
      </c>
      <c r="J122" s="32" t="str">
        <f>E24</f>
        <v xml:space="preserve"> </v>
      </c>
      <c r="K122" s="34"/>
      <c r="L122" s="51"/>
      <c r="S122" s="34"/>
      <c r="T122" s="34"/>
      <c r="U122" s="34"/>
      <c r="V122" s="34"/>
      <c r="W122" s="34"/>
      <c r="X122" s="34"/>
      <c r="Y122" s="34"/>
      <c r="Z122" s="34"/>
      <c r="AA122" s="34"/>
      <c r="AB122" s="34"/>
      <c r="AC122" s="34"/>
      <c r="AD122" s="34"/>
      <c r="AE122" s="34"/>
    </row>
    <row r="123" s="2" customFormat="1" ht="10.32" customHeight="1">
      <c r="A123" s="34"/>
      <c r="B123" s="35"/>
      <c r="C123" s="34"/>
      <c r="D123" s="34"/>
      <c r="E123" s="34"/>
      <c r="F123" s="34"/>
      <c r="G123" s="34"/>
      <c r="H123" s="34"/>
      <c r="I123" s="34"/>
      <c r="J123" s="34"/>
      <c r="K123" s="34"/>
      <c r="L123" s="51"/>
      <c r="S123" s="34"/>
      <c r="T123" s="34"/>
      <c r="U123" s="34"/>
      <c r="V123" s="34"/>
      <c r="W123" s="34"/>
      <c r="X123" s="34"/>
      <c r="Y123" s="34"/>
      <c r="Z123" s="34"/>
      <c r="AA123" s="34"/>
      <c r="AB123" s="34"/>
      <c r="AC123" s="34"/>
      <c r="AD123" s="34"/>
      <c r="AE123" s="34"/>
    </row>
    <row r="124" s="11" customFormat="1" ht="29.28" customHeight="1">
      <c r="A124" s="144"/>
      <c r="B124" s="145"/>
      <c r="C124" s="146" t="s">
        <v>133</v>
      </c>
      <c r="D124" s="147" t="s">
        <v>58</v>
      </c>
      <c r="E124" s="147" t="s">
        <v>54</v>
      </c>
      <c r="F124" s="147" t="s">
        <v>55</v>
      </c>
      <c r="G124" s="147" t="s">
        <v>134</v>
      </c>
      <c r="H124" s="147" t="s">
        <v>135</v>
      </c>
      <c r="I124" s="147" t="s">
        <v>136</v>
      </c>
      <c r="J124" s="148" t="s">
        <v>116</v>
      </c>
      <c r="K124" s="149" t="s">
        <v>137</v>
      </c>
      <c r="L124" s="150"/>
      <c r="M124" s="82" t="s">
        <v>1</v>
      </c>
      <c r="N124" s="83" t="s">
        <v>37</v>
      </c>
      <c r="O124" s="83" t="s">
        <v>138</v>
      </c>
      <c r="P124" s="83" t="s">
        <v>139</v>
      </c>
      <c r="Q124" s="83" t="s">
        <v>140</v>
      </c>
      <c r="R124" s="83" t="s">
        <v>141</v>
      </c>
      <c r="S124" s="83" t="s">
        <v>142</v>
      </c>
      <c r="T124" s="84" t="s">
        <v>143</v>
      </c>
      <c r="U124" s="144"/>
      <c r="V124" s="144"/>
      <c r="W124" s="144"/>
      <c r="X124" s="144"/>
      <c r="Y124" s="144"/>
      <c r="Z124" s="144"/>
      <c r="AA124" s="144"/>
      <c r="AB124" s="144"/>
      <c r="AC124" s="144"/>
      <c r="AD124" s="144"/>
      <c r="AE124" s="144"/>
    </row>
    <row r="125" s="2" customFormat="1" ht="22.8" customHeight="1">
      <c r="A125" s="34"/>
      <c r="B125" s="35"/>
      <c r="C125" s="89" t="s">
        <v>144</v>
      </c>
      <c r="D125" s="34"/>
      <c r="E125" s="34"/>
      <c r="F125" s="34"/>
      <c r="G125" s="34"/>
      <c r="H125" s="34"/>
      <c r="I125" s="34"/>
      <c r="J125" s="151">
        <f>BK125</f>
        <v>0</v>
      </c>
      <c r="K125" s="34"/>
      <c r="L125" s="35"/>
      <c r="M125" s="85"/>
      <c r="N125" s="69"/>
      <c r="O125" s="86"/>
      <c r="P125" s="152">
        <f>P126+P155+P159</f>
        <v>0</v>
      </c>
      <c r="Q125" s="86"/>
      <c r="R125" s="152">
        <f>R126+R155+R159</f>
        <v>5</v>
      </c>
      <c r="S125" s="86"/>
      <c r="T125" s="153">
        <f>T126+T155+T159</f>
        <v>1214.752</v>
      </c>
      <c r="U125" s="34"/>
      <c r="V125" s="34"/>
      <c r="W125" s="34"/>
      <c r="X125" s="34"/>
      <c r="Y125" s="34"/>
      <c r="Z125" s="34"/>
      <c r="AA125" s="34"/>
      <c r="AB125" s="34"/>
      <c r="AC125" s="34"/>
      <c r="AD125" s="34"/>
      <c r="AE125" s="34"/>
      <c r="AT125" s="15" t="s">
        <v>72</v>
      </c>
      <c r="AU125" s="15" t="s">
        <v>118</v>
      </c>
      <c r="BK125" s="154">
        <f>BK126+BK155+BK159</f>
        <v>0</v>
      </c>
    </row>
    <row r="126" s="12" customFormat="1" ht="25.92" customHeight="1">
      <c r="A126" s="12"/>
      <c r="B126" s="155"/>
      <c r="C126" s="12"/>
      <c r="D126" s="156" t="s">
        <v>72</v>
      </c>
      <c r="E126" s="157" t="s">
        <v>145</v>
      </c>
      <c r="F126" s="157" t="s">
        <v>1037</v>
      </c>
      <c r="G126" s="12"/>
      <c r="H126" s="12"/>
      <c r="I126" s="158"/>
      <c r="J126" s="159">
        <f>BK126</f>
        <v>0</v>
      </c>
      <c r="K126" s="12"/>
      <c r="L126" s="155"/>
      <c r="M126" s="160"/>
      <c r="N126" s="161"/>
      <c r="O126" s="161"/>
      <c r="P126" s="162">
        <f>P127+P130+P143+P146</f>
        <v>0</v>
      </c>
      <c r="Q126" s="161"/>
      <c r="R126" s="162">
        <f>R127+R130+R143+R146</f>
        <v>5</v>
      </c>
      <c r="S126" s="161"/>
      <c r="T126" s="163">
        <f>T127+T130+T143+T146</f>
        <v>1212.3119999999999</v>
      </c>
      <c r="U126" s="12"/>
      <c r="V126" s="12"/>
      <c r="W126" s="12"/>
      <c r="X126" s="12"/>
      <c r="Y126" s="12"/>
      <c r="Z126" s="12"/>
      <c r="AA126" s="12"/>
      <c r="AB126" s="12"/>
      <c r="AC126" s="12"/>
      <c r="AD126" s="12"/>
      <c r="AE126" s="12"/>
      <c r="AR126" s="156" t="s">
        <v>81</v>
      </c>
      <c r="AT126" s="164" t="s">
        <v>72</v>
      </c>
      <c r="AU126" s="164" t="s">
        <v>73</v>
      </c>
      <c r="AY126" s="156" t="s">
        <v>146</v>
      </c>
      <c r="BK126" s="165">
        <f>BK127+BK130+BK143+BK146</f>
        <v>0</v>
      </c>
    </row>
    <row r="127" s="12" customFormat="1" ht="22.8" customHeight="1">
      <c r="A127" s="12"/>
      <c r="B127" s="155"/>
      <c r="C127" s="12"/>
      <c r="D127" s="156" t="s">
        <v>72</v>
      </c>
      <c r="E127" s="166" t="s">
        <v>81</v>
      </c>
      <c r="F127" s="166" t="s">
        <v>1038</v>
      </c>
      <c r="G127" s="12"/>
      <c r="H127" s="12"/>
      <c r="I127" s="158"/>
      <c r="J127" s="167">
        <f>BK127</f>
        <v>0</v>
      </c>
      <c r="K127" s="12"/>
      <c r="L127" s="155"/>
      <c r="M127" s="160"/>
      <c r="N127" s="161"/>
      <c r="O127" s="161"/>
      <c r="P127" s="162">
        <f>SUM(P128:P129)</f>
        <v>0</v>
      </c>
      <c r="Q127" s="161"/>
      <c r="R127" s="162">
        <f>SUM(R128:R129)</f>
        <v>0</v>
      </c>
      <c r="S127" s="161"/>
      <c r="T127" s="163">
        <f>SUM(T128:T129)</f>
        <v>0</v>
      </c>
      <c r="U127" s="12"/>
      <c r="V127" s="12"/>
      <c r="W127" s="12"/>
      <c r="X127" s="12"/>
      <c r="Y127" s="12"/>
      <c r="Z127" s="12"/>
      <c r="AA127" s="12"/>
      <c r="AB127" s="12"/>
      <c r="AC127" s="12"/>
      <c r="AD127" s="12"/>
      <c r="AE127" s="12"/>
      <c r="AR127" s="156" t="s">
        <v>81</v>
      </c>
      <c r="AT127" s="164" t="s">
        <v>72</v>
      </c>
      <c r="AU127" s="164" t="s">
        <v>81</v>
      </c>
      <c r="AY127" s="156" t="s">
        <v>146</v>
      </c>
      <c r="BK127" s="165">
        <f>SUM(BK128:BK129)</f>
        <v>0</v>
      </c>
    </row>
    <row r="128" s="2" customFormat="1" ht="24.15" customHeight="1">
      <c r="A128" s="34"/>
      <c r="B128" s="168"/>
      <c r="C128" s="189" t="s">
        <v>156</v>
      </c>
      <c r="D128" s="189" t="s">
        <v>181</v>
      </c>
      <c r="E128" s="190" t="s">
        <v>1039</v>
      </c>
      <c r="F128" s="191" t="s">
        <v>1040</v>
      </c>
      <c r="G128" s="192" t="s">
        <v>1041</v>
      </c>
      <c r="H128" s="193">
        <v>0.5</v>
      </c>
      <c r="I128" s="194"/>
      <c r="J128" s="195">
        <f>ROUND(I128*H128,2)</f>
        <v>0</v>
      </c>
      <c r="K128" s="196"/>
      <c r="L128" s="35"/>
      <c r="M128" s="197" t="s">
        <v>1</v>
      </c>
      <c r="N128" s="198" t="s">
        <v>38</v>
      </c>
      <c r="O128" s="73"/>
      <c r="P128" s="180">
        <f>O128*H128</f>
        <v>0</v>
      </c>
      <c r="Q128" s="180">
        <v>0</v>
      </c>
      <c r="R128" s="180">
        <f>Q128*H128</f>
        <v>0</v>
      </c>
      <c r="S128" s="180">
        <v>0</v>
      </c>
      <c r="T128" s="181">
        <f>S128*H128</f>
        <v>0</v>
      </c>
      <c r="U128" s="34"/>
      <c r="V128" s="34"/>
      <c r="W128" s="34"/>
      <c r="X128" s="34"/>
      <c r="Y128" s="34"/>
      <c r="Z128" s="34"/>
      <c r="AA128" s="34"/>
      <c r="AB128" s="34"/>
      <c r="AC128" s="34"/>
      <c r="AD128" s="34"/>
      <c r="AE128" s="34"/>
      <c r="AR128" s="182" t="s">
        <v>157</v>
      </c>
      <c r="AT128" s="182" t="s">
        <v>181</v>
      </c>
      <c r="AU128" s="182" t="s">
        <v>83</v>
      </c>
      <c r="AY128" s="15" t="s">
        <v>146</v>
      </c>
      <c r="BE128" s="183">
        <f>IF(N128="základní",J128,0)</f>
        <v>0</v>
      </c>
      <c r="BF128" s="183">
        <f>IF(N128="snížená",J128,0)</f>
        <v>0</v>
      </c>
      <c r="BG128" s="183">
        <f>IF(N128="zákl. přenesená",J128,0)</f>
        <v>0</v>
      </c>
      <c r="BH128" s="183">
        <f>IF(N128="sníž. přenesená",J128,0)</f>
        <v>0</v>
      </c>
      <c r="BI128" s="183">
        <f>IF(N128="nulová",J128,0)</f>
        <v>0</v>
      </c>
      <c r="BJ128" s="15" t="s">
        <v>81</v>
      </c>
      <c r="BK128" s="183">
        <f>ROUND(I128*H128,2)</f>
        <v>0</v>
      </c>
      <c r="BL128" s="15" t="s">
        <v>157</v>
      </c>
      <c r="BM128" s="182" t="s">
        <v>1042</v>
      </c>
    </row>
    <row r="129" s="2" customFormat="1">
      <c r="A129" s="34"/>
      <c r="B129" s="35"/>
      <c r="C129" s="34"/>
      <c r="D129" s="184" t="s">
        <v>159</v>
      </c>
      <c r="E129" s="34"/>
      <c r="F129" s="185" t="s">
        <v>1043</v>
      </c>
      <c r="G129" s="34"/>
      <c r="H129" s="34"/>
      <c r="I129" s="186"/>
      <c r="J129" s="34"/>
      <c r="K129" s="34"/>
      <c r="L129" s="35"/>
      <c r="M129" s="187"/>
      <c r="N129" s="188"/>
      <c r="O129" s="73"/>
      <c r="P129" s="73"/>
      <c r="Q129" s="73"/>
      <c r="R129" s="73"/>
      <c r="S129" s="73"/>
      <c r="T129" s="74"/>
      <c r="U129" s="34"/>
      <c r="V129" s="34"/>
      <c r="W129" s="34"/>
      <c r="X129" s="34"/>
      <c r="Y129" s="34"/>
      <c r="Z129" s="34"/>
      <c r="AA129" s="34"/>
      <c r="AB129" s="34"/>
      <c r="AC129" s="34"/>
      <c r="AD129" s="34"/>
      <c r="AE129" s="34"/>
      <c r="AT129" s="15" t="s">
        <v>159</v>
      </c>
      <c r="AU129" s="15" t="s">
        <v>83</v>
      </c>
    </row>
    <row r="130" s="12" customFormat="1" ht="22.8" customHeight="1">
      <c r="A130" s="12"/>
      <c r="B130" s="155"/>
      <c r="C130" s="12"/>
      <c r="D130" s="156" t="s">
        <v>72</v>
      </c>
      <c r="E130" s="166" t="s">
        <v>173</v>
      </c>
      <c r="F130" s="166" t="s">
        <v>1044</v>
      </c>
      <c r="G130" s="12"/>
      <c r="H130" s="12"/>
      <c r="I130" s="158"/>
      <c r="J130" s="167">
        <f>BK130</f>
        <v>0</v>
      </c>
      <c r="K130" s="12"/>
      <c r="L130" s="155"/>
      <c r="M130" s="160"/>
      <c r="N130" s="161"/>
      <c r="O130" s="161"/>
      <c r="P130" s="162">
        <f>SUM(P131:P142)</f>
        <v>0</v>
      </c>
      <c r="Q130" s="161"/>
      <c r="R130" s="162">
        <f>SUM(R131:R142)</f>
        <v>5</v>
      </c>
      <c r="S130" s="161"/>
      <c r="T130" s="163">
        <f>SUM(T131:T142)</f>
        <v>0</v>
      </c>
      <c r="U130" s="12"/>
      <c r="V130" s="12"/>
      <c r="W130" s="12"/>
      <c r="X130" s="12"/>
      <c r="Y130" s="12"/>
      <c r="Z130" s="12"/>
      <c r="AA130" s="12"/>
      <c r="AB130" s="12"/>
      <c r="AC130" s="12"/>
      <c r="AD130" s="12"/>
      <c r="AE130" s="12"/>
      <c r="AR130" s="156" t="s">
        <v>81</v>
      </c>
      <c r="AT130" s="164" t="s">
        <v>72</v>
      </c>
      <c r="AU130" s="164" t="s">
        <v>81</v>
      </c>
      <c r="AY130" s="156" t="s">
        <v>146</v>
      </c>
      <c r="BK130" s="165">
        <f>SUM(BK131:BK142)</f>
        <v>0</v>
      </c>
    </row>
    <row r="131" s="2" customFormat="1" ht="24.15" customHeight="1">
      <c r="A131" s="34"/>
      <c r="B131" s="168"/>
      <c r="C131" s="189" t="s">
        <v>505</v>
      </c>
      <c r="D131" s="189" t="s">
        <v>181</v>
      </c>
      <c r="E131" s="190" t="s">
        <v>1045</v>
      </c>
      <c r="F131" s="191" t="s">
        <v>1046</v>
      </c>
      <c r="G131" s="192" t="s">
        <v>325</v>
      </c>
      <c r="H131" s="193">
        <v>10</v>
      </c>
      <c r="I131" s="194"/>
      <c r="J131" s="195">
        <f>ROUND(I131*H131,2)</f>
        <v>0</v>
      </c>
      <c r="K131" s="196"/>
      <c r="L131" s="35"/>
      <c r="M131" s="197" t="s">
        <v>1</v>
      </c>
      <c r="N131" s="198" t="s">
        <v>38</v>
      </c>
      <c r="O131" s="73"/>
      <c r="P131" s="180">
        <f>O131*H131</f>
        <v>0</v>
      </c>
      <c r="Q131" s="180">
        <v>0</v>
      </c>
      <c r="R131" s="180">
        <f>Q131*H131</f>
        <v>0</v>
      </c>
      <c r="S131" s="180">
        <v>0</v>
      </c>
      <c r="T131" s="181">
        <f>S131*H131</f>
        <v>0</v>
      </c>
      <c r="U131" s="34"/>
      <c r="V131" s="34"/>
      <c r="W131" s="34"/>
      <c r="X131" s="34"/>
      <c r="Y131" s="34"/>
      <c r="Z131" s="34"/>
      <c r="AA131" s="34"/>
      <c r="AB131" s="34"/>
      <c r="AC131" s="34"/>
      <c r="AD131" s="34"/>
      <c r="AE131" s="34"/>
      <c r="AR131" s="182" t="s">
        <v>157</v>
      </c>
      <c r="AT131" s="182" t="s">
        <v>181</v>
      </c>
      <c r="AU131" s="182" t="s">
        <v>83</v>
      </c>
      <c r="AY131" s="15" t="s">
        <v>146</v>
      </c>
      <c r="BE131" s="183">
        <f>IF(N131="základní",J131,0)</f>
        <v>0</v>
      </c>
      <c r="BF131" s="183">
        <f>IF(N131="snížená",J131,0)</f>
        <v>0</v>
      </c>
      <c r="BG131" s="183">
        <f>IF(N131="zákl. přenesená",J131,0)</f>
        <v>0</v>
      </c>
      <c r="BH131" s="183">
        <f>IF(N131="sníž. přenesená",J131,0)</f>
        <v>0</v>
      </c>
      <c r="BI131" s="183">
        <f>IF(N131="nulová",J131,0)</f>
        <v>0</v>
      </c>
      <c r="BJ131" s="15" t="s">
        <v>81</v>
      </c>
      <c r="BK131" s="183">
        <f>ROUND(I131*H131,2)</f>
        <v>0</v>
      </c>
      <c r="BL131" s="15" t="s">
        <v>157</v>
      </c>
      <c r="BM131" s="182" t="s">
        <v>1047</v>
      </c>
    </row>
    <row r="132" s="2" customFormat="1">
      <c r="A132" s="34"/>
      <c r="B132" s="35"/>
      <c r="C132" s="34"/>
      <c r="D132" s="184" t="s">
        <v>159</v>
      </c>
      <c r="E132" s="34"/>
      <c r="F132" s="185" t="s">
        <v>1048</v>
      </c>
      <c r="G132" s="34"/>
      <c r="H132" s="34"/>
      <c r="I132" s="186"/>
      <c r="J132" s="34"/>
      <c r="K132" s="34"/>
      <c r="L132" s="35"/>
      <c r="M132" s="187"/>
      <c r="N132" s="188"/>
      <c r="O132" s="73"/>
      <c r="P132" s="73"/>
      <c r="Q132" s="73"/>
      <c r="R132" s="73"/>
      <c r="S132" s="73"/>
      <c r="T132" s="74"/>
      <c r="U132" s="34"/>
      <c r="V132" s="34"/>
      <c r="W132" s="34"/>
      <c r="X132" s="34"/>
      <c r="Y132" s="34"/>
      <c r="Z132" s="34"/>
      <c r="AA132" s="34"/>
      <c r="AB132" s="34"/>
      <c r="AC132" s="34"/>
      <c r="AD132" s="34"/>
      <c r="AE132" s="34"/>
      <c r="AT132" s="15" t="s">
        <v>159</v>
      </c>
      <c r="AU132" s="15" t="s">
        <v>83</v>
      </c>
    </row>
    <row r="133" s="2" customFormat="1" ht="16.5" customHeight="1">
      <c r="A133" s="34"/>
      <c r="B133" s="168"/>
      <c r="C133" s="169" t="s">
        <v>509</v>
      </c>
      <c r="D133" s="169" t="s">
        <v>151</v>
      </c>
      <c r="E133" s="170" t="s">
        <v>1049</v>
      </c>
      <c r="F133" s="171" t="s">
        <v>1050</v>
      </c>
      <c r="G133" s="172" t="s">
        <v>877</v>
      </c>
      <c r="H133" s="173">
        <v>2.5</v>
      </c>
      <c r="I133" s="174"/>
      <c r="J133" s="175">
        <f>ROUND(I133*H133,2)</f>
        <v>0</v>
      </c>
      <c r="K133" s="176"/>
      <c r="L133" s="177"/>
      <c r="M133" s="178" t="s">
        <v>1</v>
      </c>
      <c r="N133" s="179" t="s">
        <v>38</v>
      </c>
      <c r="O133" s="73"/>
      <c r="P133" s="180">
        <f>O133*H133</f>
        <v>0</v>
      </c>
      <c r="Q133" s="180">
        <v>1</v>
      </c>
      <c r="R133" s="180">
        <f>Q133*H133</f>
        <v>2.5</v>
      </c>
      <c r="S133" s="180">
        <v>0</v>
      </c>
      <c r="T133" s="181">
        <f>S133*H133</f>
        <v>0</v>
      </c>
      <c r="U133" s="34"/>
      <c r="V133" s="34"/>
      <c r="W133" s="34"/>
      <c r="X133" s="34"/>
      <c r="Y133" s="34"/>
      <c r="Z133" s="34"/>
      <c r="AA133" s="34"/>
      <c r="AB133" s="34"/>
      <c r="AC133" s="34"/>
      <c r="AD133" s="34"/>
      <c r="AE133" s="34"/>
      <c r="AR133" s="182" t="s">
        <v>1051</v>
      </c>
      <c r="AT133" s="182" t="s">
        <v>151</v>
      </c>
      <c r="AU133" s="182" t="s">
        <v>83</v>
      </c>
      <c r="AY133" s="15" t="s">
        <v>146</v>
      </c>
      <c r="BE133" s="183">
        <f>IF(N133="základní",J133,0)</f>
        <v>0</v>
      </c>
      <c r="BF133" s="183">
        <f>IF(N133="snížená",J133,0)</f>
        <v>0</v>
      </c>
      <c r="BG133" s="183">
        <f>IF(N133="zákl. přenesená",J133,0)</f>
        <v>0</v>
      </c>
      <c r="BH133" s="183">
        <f>IF(N133="sníž. přenesená",J133,0)</f>
        <v>0</v>
      </c>
      <c r="BI133" s="183">
        <f>IF(N133="nulová",J133,0)</f>
        <v>0</v>
      </c>
      <c r="BJ133" s="15" t="s">
        <v>81</v>
      </c>
      <c r="BK133" s="183">
        <f>ROUND(I133*H133,2)</f>
        <v>0</v>
      </c>
      <c r="BL133" s="15" t="s">
        <v>1051</v>
      </c>
      <c r="BM133" s="182" t="s">
        <v>1052</v>
      </c>
    </row>
    <row r="134" s="2" customFormat="1">
      <c r="A134" s="34"/>
      <c r="B134" s="35"/>
      <c r="C134" s="34"/>
      <c r="D134" s="184" t="s">
        <v>159</v>
      </c>
      <c r="E134" s="34"/>
      <c r="F134" s="185" t="s">
        <v>1050</v>
      </c>
      <c r="G134" s="34"/>
      <c r="H134" s="34"/>
      <c r="I134" s="186"/>
      <c r="J134" s="34"/>
      <c r="K134" s="34"/>
      <c r="L134" s="35"/>
      <c r="M134" s="187"/>
      <c r="N134" s="188"/>
      <c r="O134" s="73"/>
      <c r="P134" s="73"/>
      <c r="Q134" s="73"/>
      <c r="R134" s="73"/>
      <c r="S134" s="73"/>
      <c r="T134" s="74"/>
      <c r="U134" s="34"/>
      <c r="V134" s="34"/>
      <c r="W134" s="34"/>
      <c r="X134" s="34"/>
      <c r="Y134" s="34"/>
      <c r="Z134" s="34"/>
      <c r="AA134" s="34"/>
      <c r="AB134" s="34"/>
      <c r="AC134" s="34"/>
      <c r="AD134" s="34"/>
      <c r="AE134" s="34"/>
      <c r="AT134" s="15" t="s">
        <v>159</v>
      </c>
      <c r="AU134" s="15" t="s">
        <v>83</v>
      </c>
    </row>
    <row r="135" s="2" customFormat="1" ht="21.75" customHeight="1">
      <c r="A135" s="34"/>
      <c r="B135" s="168"/>
      <c r="C135" s="189" t="s">
        <v>8</v>
      </c>
      <c r="D135" s="189" t="s">
        <v>181</v>
      </c>
      <c r="E135" s="190" t="s">
        <v>1053</v>
      </c>
      <c r="F135" s="191" t="s">
        <v>1054</v>
      </c>
      <c r="G135" s="192" t="s">
        <v>325</v>
      </c>
      <c r="H135" s="193">
        <v>10</v>
      </c>
      <c r="I135" s="194"/>
      <c r="J135" s="195">
        <f>ROUND(I135*H135,2)</f>
        <v>0</v>
      </c>
      <c r="K135" s="196"/>
      <c r="L135" s="35"/>
      <c r="M135" s="197" t="s">
        <v>1</v>
      </c>
      <c r="N135" s="198" t="s">
        <v>38</v>
      </c>
      <c r="O135" s="73"/>
      <c r="P135" s="180">
        <f>O135*H135</f>
        <v>0</v>
      </c>
      <c r="Q135" s="180">
        <v>0</v>
      </c>
      <c r="R135" s="180">
        <f>Q135*H135</f>
        <v>0</v>
      </c>
      <c r="S135" s="180">
        <v>0</v>
      </c>
      <c r="T135" s="181">
        <f>S135*H135</f>
        <v>0</v>
      </c>
      <c r="U135" s="34"/>
      <c r="V135" s="34"/>
      <c r="W135" s="34"/>
      <c r="X135" s="34"/>
      <c r="Y135" s="34"/>
      <c r="Z135" s="34"/>
      <c r="AA135" s="34"/>
      <c r="AB135" s="34"/>
      <c r="AC135" s="34"/>
      <c r="AD135" s="34"/>
      <c r="AE135" s="34"/>
      <c r="AR135" s="182" t="s">
        <v>157</v>
      </c>
      <c r="AT135" s="182" t="s">
        <v>181</v>
      </c>
      <c r="AU135" s="182" t="s">
        <v>83</v>
      </c>
      <c r="AY135" s="15" t="s">
        <v>146</v>
      </c>
      <c r="BE135" s="183">
        <f>IF(N135="základní",J135,0)</f>
        <v>0</v>
      </c>
      <c r="BF135" s="183">
        <f>IF(N135="snížená",J135,0)</f>
        <v>0</v>
      </c>
      <c r="BG135" s="183">
        <f>IF(N135="zákl. přenesená",J135,0)</f>
        <v>0</v>
      </c>
      <c r="BH135" s="183">
        <f>IF(N135="sníž. přenesená",J135,0)</f>
        <v>0</v>
      </c>
      <c r="BI135" s="183">
        <f>IF(N135="nulová",J135,0)</f>
        <v>0</v>
      </c>
      <c r="BJ135" s="15" t="s">
        <v>81</v>
      </c>
      <c r="BK135" s="183">
        <f>ROUND(I135*H135,2)</f>
        <v>0</v>
      </c>
      <c r="BL135" s="15" t="s">
        <v>157</v>
      </c>
      <c r="BM135" s="182" t="s">
        <v>1055</v>
      </c>
    </row>
    <row r="136" s="2" customFormat="1">
      <c r="A136" s="34"/>
      <c r="B136" s="35"/>
      <c r="C136" s="34"/>
      <c r="D136" s="184" t="s">
        <v>159</v>
      </c>
      <c r="E136" s="34"/>
      <c r="F136" s="185" t="s">
        <v>1056</v>
      </c>
      <c r="G136" s="34"/>
      <c r="H136" s="34"/>
      <c r="I136" s="186"/>
      <c r="J136" s="34"/>
      <c r="K136" s="34"/>
      <c r="L136" s="35"/>
      <c r="M136" s="187"/>
      <c r="N136" s="188"/>
      <c r="O136" s="73"/>
      <c r="P136" s="73"/>
      <c r="Q136" s="73"/>
      <c r="R136" s="73"/>
      <c r="S136" s="73"/>
      <c r="T136" s="74"/>
      <c r="U136" s="34"/>
      <c r="V136" s="34"/>
      <c r="W136" s="34"/>
      <c r="X136" s="34"/>
      <c r="Y136" s="34"/>
      <c r="Z136" s="34"/>
      <c r="AA136" s="34"/>
      <c r="AB136" s="34"/>
      <c r="AC136" s="34"/>
      <c r="AD136" s="34"/>
      <c r="AE136" s="34"/>
      <c r="AT136" s="15" t="s">
        <v>159</v>
      </c>
      <c r="AU136" s="15" t="s">
        <v>83</v>
      </c>
    </row>
    <row r="137" s="2" customFormat="1" ht="16.5" customHeight="1">
      <c r="A137" s="34"/>
      <c r="B137" s="168"/>
      <c r="C137" s="169" t="s">
        <v>516</v>
      </c>
      <c r="D137" s="169" t="s">
        <v>151</v>
      </c>
      <c r="E137" s="170" t="s">
        <v>1057</v>
      </c>
      <c r="F137" s="171" t="s">
        <v>1058</v>
      </c>
      <c r="G137" s="172" t="s">
        <v>877</v>
      </c>
      <c r="H137" s="173">
        <v>2.5</v>
      </c>
      <c r="I137" s="174"/>
      <c r="J137" s="175">
        <f>ROUND(I137*H137,2)</f>
        <v>0</v>
      </c>
      <c r="K137" s="176"/>
      <c r="L137" s="177"/>
      <c r="M137" s="178" t="s">
        <v>1</v>
      </c>
      <c r="N137" s="179" t="s">
        <v>38</v>
      </c>
      <c r="O137" s="73"/>
      <c r="P137" s="180">
        <f>O137*H137</f>
        <v>0</v>
      </c>
      <c r="Q137" s="180">
        <v>1</v>
      </c>
      <c r="R137" s="180">
        <f>Q137*H137</f>
        <v>2.5</v>
      </c>
      <c r="S137" s="180">
        <v>0</v>
      </c>
      <c r="T137" s="181">
        <f>S137*H137</f>
        <v>0</v>
      </c>
      <c r="U137" s="34"/>
      <c r="V137" s="34"/>
      <c r="W137" s="34"/>
      <c r="X137" s="34"/>
      <c r="Y137" s="34"/>
      <c r="Z137" s="34"/>
      <c r="AA137" s="34"/>
      <c r="AB137" s="34"/>
      <c r="AC137" s="34"/>
      <c r="AD137" s="34"/>
      <c r="AE137" s="34"/>
      <c r="AR137" s="182" t="s">
        <v>1051</v>
      </c>
      <c r="AT137" s="182" t="s">
        <v>151</v>
      </c>
      <c r="AU137" s="182" t="s">
        <v>83</v>
      </c>
      <c r="AY137" s="15" t="s">
        <v>146</v>
      </c>
      <c r="BE137" s="183">
        <f>IF(N137="základní",J137,0)</f>
        <v>0</v>
      </c>
      <c r="BF137" s="183">
        <f>IF(N137="snížená",J137,0)</f>
        <v>0</v>
      </c>
      <c r="BG137" s="183">
        <f>IF(N137="zákl. přenesená",J137,0)</f>
        <v>0</v>
      </c>
      <c r="BH137" s="183">
        <f>IF(N137="sníž. přenesená",J137,0)</f>
        <v>0</v>
      </c>
      <c r="BI137" s="183">
        <f>IF(N137="nulová",J137,0)</f>
        <v>0</v>
      </c>
      <c r="BJ137" s="15" t="s">
        <v>81</v>
      </c>
      <c r="BK137" s="183">
        <f>ROUND(I137*H137,2)</f>
        <v>0</v>
      </c>
      <c r="BL137" s="15" t="s">
        <v>1051</v>
      </c>
      <c r="BM137" s="182" t="s">
        <v>1059</v>
      </c>
    </row>
    <row r="138" s="2" customFormat="1">
      <c r="A138" s="34"/>
      <c r="B138" s="35"/>
      <c r="C138" s="34"/>
      <c r="D138" s="184" t="s">
        <v>159</v>
      </c>
      <c r="E138" s="34"/>
      <c r="F138" s="185" t="s">
        <v>1058</v>
      </c>
      <c r="G138" s="34"/>
      <c r="H138" s="34"/>
      <c r="I138" s="186"/>
      <c r="J138" s="34"/>
      <c r="K138" s="34"/>
      <c r="L138" s="35"/>
      <c r="M138" s="187"/>
      <c r="N138" s="188"/>
      <c r="O138" s="73"/>
      <c r="P138" s="73"/>
      <c r="Q138" s="73"/>
      <c r="R138" s="73"/>
      <c r="S138" s="73"/>
      <c r="T138" s="74"/>
      <c r="U138" s="34"/>
      <c r="V138" s="34"/>
      <c r="W138" s="34"/>
      <c r="X138" s="34"/>
      <c r="Y138" s="34"/>
      <c r="Z138" s="34"/>
      <c r="AA138" s="34"/>
      <c r="AB138" s="34"/>
      <c r="AC138" s="34"/>
      <c r="AD138" s="34"/>
      <c r="AE138" s="34"/>
      <c r="AT138" s="15" t="s">
        <v>159</v>
      </c>
      <c r="AU138" s="15" t="s">
        <v>83</v>
      </c>
    </row>
    <row r="139" s="2" customFormat="1" ht="16.5" customHeight="1">
      <c r="A139" s="34"/>
      <c r="B139" s="168"/>
      <c r="C139" s="169" t="s">
        <v>520</v>
      </c>
      <c r="D139" s="169" t="s">
        <v>151</v>
      </c>
      <c r="E139" s="170" t="s">
        <v>1060</v>
      </c>
      <c r="F139" s="171" t="s">
        <v>1061</v>
      </c>
      <c r="G139" s="172" t="s">
        <v>1041</v>
      </c>
      <c r="H139" s="173">
        <v>1</v>
      </c>
      <c r="I139" s="174"/>
      <c r="J139" s="175">
        <f>ROUND(I139*H139,2)</f>
        <v>0</v>
      </c>
      <c r="K139" s="176"/>
      <c r="L139" s="177"/>
      <c r="M139" s="178" t="s">
        <v>1</v>
      </c>
      <c r="N139" s="179" t="s">
        <v>38</v>
      </c>
      <c r="O139" s="73"/>
      <c r="P139" s="180">
        <f>O139*H139</f>
        <v>0</v>
      </c>
      <c r="Q139" s="180">
        <v>0</v>
      </c>
      <c r="R139" s="180">
        <f>Q139*H139</f>
        <v>0</v>
      </c>
      <c r="S139" s="180">
        <v>0</v>
      </c>
      <c r="T139" s="181">
        <f>S139*H139</f>
        <v>0</v>
      </c>
      <c r="U139" s="34"/>
      <c r="V139" s="34"/>
      <c r="W139" s="34"/>
      <c r="X139" s="34"/>
      <c r="Y139" s="34"/>
      <c r="Z139" s="34"/>
      <c r="AA139" s="34"/>
      <c r="AB139" s="34"/>
      <c r="AC139" s="34"/>
      <c r="AD139" s="34"/>
      <c r="AE139" s="34"/>
      <c r="AR139" s="182" t="s">
        <v>1051</v>
      </c>
      <c r="AT139" s="182" t="s">
        <v>151</v>
      </c>
      <c r="AU139" s="182" t="s">
        <v>83</v>
      </c>
      <c r="AY139" s="15" t="s">
        <v>146</v>
      </c>
      <c r="BE139" s="183">
        <f>IF(N139="základní",J139,0)</f>
        <v>0</v>
      </c>
      <c r="BF139" s="183">
        <f>IF(N139="snížená",J139,0)</f>
        <v>0</v>
      </c>
      <c r="BG139" s="183">
        <f>IF(N139="zákl. přenesená",J139,0)</f>
        <v>0</v>
      </c>
      <c r="BH139" s="183">
        <f>IF(N139="sníž. přenesená",J139,0)</f>
        <v>0</v>
      </c>
      <c r="BI139" s="183">
        <f>IF(N139="nulová",J139,0)</f>
        <v>0</v>
      </c>
      <c r="BJ139" s="15" t="s">
        <v>81</v>
      </c>
      <c r="BK139" s="183">
        <f>ROUND(I139*H139,2)</f>
        <v>0</v>
      </c>
      <c r="BL139" s="15" t="s">
        <v>1051</v>
      </c>
      <c r="BM139" s="182" t="s">
        <v>1062</v>
      </c>
    </row>
    <row r="140" s="2" customFormat="1">
      <c r="A140" s="34"/>
      <c r="B140" s="35"/>
      <c r="C140" s="34"/>
      <c r="D140" s="184" t="s">
        <v>159</v>
      </c>
      <c r="E140" s="34"/>
      <c r="F140" s="185" t="s">
        <v>1061</v>
      </c>
      <c r="G140" s="34"/>
      <c r="H140" s="34"/>
      <c r="I140" s="186"/>
      <c r="J140" s="34"/>
      <c r="K140" s="34"/>
      <c r="L140" s="35"/>
      <c r="M140" s="187"/>
      <c r="N140" s="188"/>
      <c r="O140" s="73"/>
      <c r="P140" s="73"/>
      <c r="Q140" s="73"/>
      <c r="R140" s="73"/>
      <c r="S140" s="73"/>
      <c r="T140" s="74"/>
      <c r="U140" s="34"/>
      <c r="V140" s="34"/>
      <c r="W140" s="34"/>
      <c r="X140" s="34"/>
      <c r="Y140" s="34"/>
      <c r="Z140" s="34"/>
      <c r="AA140" s="34"/>
      <c r="AB140" s="34"/>
      <c r="AC140" s="34"/>
      <c r="AD140" s="34"/>
      <c r="AE140" s="34"/>
      <c r="AT140" s="15" t="s">
        <v>159</v>
      </c>
      <c r="AU140" s="15" t="s">
        <v>83</v>
      </c>
    </row>
    <row r="141" s="2" customFormat="1" ht="16.5" customHeight="1">
      <c r="A141" s="34"/>
      <c r="B141" s="168"/>
      <c r="C141" s="189" t="s">
        <v>525</v>
      </c>
      <c r="D141" s="189" t="s">
        <v>181</v>
      </c>
      <c r="E141" s="190" t="s">
        <v>1063</v>
      </c>
      <c r="F141" s="191" t="s">
        <v>1064</v>
      </c>
      <c r="G141" s="192" t="s">
        <v>325</v>
      </c>
      <c r="H141" s="193">
        <v>10</v>
      </c>
      <c r="I141" s="194"/>
      <c r="J141" s="195">
        <f>ROUND(I141*H141,2)</f>
        <v>0</v>
      </c>
      <c r="K141" s="196"/>
      <c r="L141" s="35"/>
      <c r="M141" s="197" t="s">
        <v>1</v>
      </c>
      <c r="N141" s="198" t="s">
        <v>38</v>
      </c>
      <c r="O141" s="73"/>
      <c r="P141" s="180">
        <f>O141*H141</f>
        <v>0</v>
      </c>
      <c r="Q141" s="180">
        <v>0</v>
      </c>
      <c r="R141" s="180">
        <f>Q141*H141</f>
        <v>0</v>
      </c>
      <c r="S141" s="180">
        <v>0</v>
      </c>
      <c r="T141" s="181">
        <f>S141*H141</f>
        <v>0</v>
      </c>
      <c r="U141" s="34"/>
      <c r="V141" s="34"/>
      <c r="W141" s="34"/>
      <c r="X141" s="34"/>
      <c r="Y141" s="34"/>
      <c r="Z141" s="34"/>
      <c r="AA141" s="34"/>
      <c r="AB141" s="34"/>
      <c r="AC141" s="34"/>
      <c r="AD141" s="34"/>
      <c r="AE141" s="34"/>
      <c r="AR141" s="182" t="s">
        <v>157</v>
      </c>
      <c r="AT141" s="182" t="s">
        <v>181</v>
      </c>
      <c r="AU141" s="182" t="s">
        <v>83</v>
      </c>
      <c r="AY141" s="15" t="s">
        <v>146</v>
      </c>
      <c r="BE141" s="183">
        <f>IF(N141="základní",J141,0)</f>
        <v>0</v>
      </c>
      <c r="BF141" s="183">
        <f>IF(N141="snížená",J141,0)</f>
        <v>0</v>
      </c>
      <c r="BG141" s="183">
        <f>IF(N141="zákl. přenesená",J141,0)</f>
        <v>0</v>
      </c>
      <c r="BH141" s="183">
        <f>IF(N141="sníž. přenesená",J141,0)</f>
        <v>0</v>
      </c>
      <c r="BI141" s="183">
        <f>IF(N141="nulová",J141,0)</f>
        <v>0</v>
      </c>
      <c r="BJ141" s="15" t="s">
        <v>81</v>
      </c>
      <c r="BK141" s="183">
        <f>ROUND(I141*H141,2)</f>
        <v>0</v>
      </c>
      <c r="BL141" s="15" t="s">
        <v>157</v>
      </c>
      <c r="BM141" s="182" t="s">
        <v>1065</v>
      </c>
    </row>
    <row r="142" s="2" customFormat="1">
      <c r="A142" s="34"/>
      <c r="B142" s="35"/>
      <c r="C142" s="34"/>
      <c r="D142" s="184" t="s">
        <v>159</v>
      </c>
      <c r="E142" s="34"/>
      <c r="F142" s="185" t="s">
        <v>1066</v>
      </c>
      <c r="G142" s="34"/>
      <c r="H142" s="34"/>
      <c r="I142" s="186"/>
      <c r="J142" s="34"/>
      <c r="K142" s="34"/>
      <c r="L142" s="35"/>
      <c r="M142" s="187"/>
      <c r="N142" s="188"/>
      <c r="O142" s="73"/>
      <c r="P142" s="73"/>
      <c r="Q142" s="73"/>
      <c r="R142" s="73"/>
      <c r="S142" s="73"/>
      <c r="T142" s="74"/>
      <c r="U142" s="34"/>
      <c r="V142" s="34"/>
      <c r="W142" s="34"/>
      <c r="X142" s="34"/>
      <c r="Y142" s="34"/>
      <c r="Z142" s="34"/>
      <c r="AA142" s="34"/>
      <c r="AB142" s="34"/>
      <c r="AC142" s="34"/>
      <c r="AD142" s="34"/>
      <c r="AE142" s="34"/>
      <c r="AT142" s="15" t="s">
        <v>159</v>
      </c>
      <c r="AU142" s="15" t="s">
        <v>83</v>
      </c>
    </row>
    <row r="143" s="12" customFormat="1" ht="22.8" customHeight="1">
      <c r="A143" s="12"/>
      <c r="B143" s="155"/>
      <c r="C143" s="12"/>
      <c r="D143" s="156" t="s">
        <v>72</v>
      </c>
      <c r="E143" s="166" t="s">
        <v>178</v>
      </c>
      <c r="F143" s="166" t="s">
        <v>179</v>
      </c>
      <c r="G143" s="12"/>
      <c r="H143" s="12"/>
      <c r="I143" s="158"/>
      <c r="J143" s="167">
        <f>BK143</f>
        <v>0</v>
      </c>
      <c r="K143" s="12"/>
      <c r="L143" s="155"/>
      <c r="M143" s="160"/>
      <c r="N143" s="161"/>
      <c r="O143" s="161"/>
      <c r="P143" s="162">
        <f>SUM(P144:P145)</f>
        <v>0</v>
      </c>
      <c r="Q143" s="161"/>
      <c r="R143" s="162">
        <f>SUM(R144:R145)</f>
        <v>0</v>
      </c>
      <c r="S143" s="161"/>
      <c r="T143" s="163">
        <f>SUM(T144:T145)</f>
        <v>1212.3119999999999</v>
      </c>
      <c r="U143" s="12"/>
      <c r="V143" s="12"/>
      <c r="W143" s="12"/>
      <c r="X143" s="12"/>
      <c r="Y143" s="12"/>
      <c r="Z143" s="12"/>
      <c r="AA143" s="12"/>
      <c r="AB143" s="12"/>
      <c r="AC143" s="12"/>
      <c r="AD143" s="12"/>
      <c r="AE143" s="12"/>
      <c r="AR143" s="156" t="s">
        <v>81</v>
      </c>
      <c r="AT143" s="164" t="s">
        <v>72</v>
      </c>
      <c r="AU143" s="164" t="s">
        <v>81</v>
      </c>
      <c r="AY143" s="156" t="s">
        <v>146</v>
      </c>
      <c r="BK143" s="165">
        <f>SUM(BK144:BK145)</f>
        <v>0</v>
      </c>
    </row>
    <row r="144" s="2" customFormat="1" ht="16.5" customHeight="1">
      <c r="A144" s="34"/>
      <c r="B144" s="168"/>
      <c r="C144" s="189" t="s">
        <v>81</v>
      </c>
      <c r="D144" s="189" t="s">
        <v>181</v>
      </c>
      <c r="E144" s="190" t="s">
        <v>1067</v>
      </c>
      <c r="F144" s="191" t="s">
        <v>1068</v>
      </c>
      <c r="G144" s="192" t="s">
        <v>1041</v>
      </c>
      <c r="H144" s="193">
        <v>505.13</v>
      </c>
      <c r="I144" s="194"/>
      <c r="J144" s="195">
        <f>ROUND(I144*H144,2)</f>
        <v>0</v>
      </c>
      <c r="K144" s="196"/>
      <c r="L144" s="35"/>
      <c r="M144" s="197" t="s">
        <v>1</v>
      </c>
      <c r="N144" s="198" t="s">
        <v>38</v>
      </c>
      <c r="O144" s="73"/>
      <c r="P144" s="180">
        <f>O144*H144</f>
        <v>0</v>
      </c>
      <c r="Q144" s="180">
        <v>0</v>
      </c>
      <c r="R144" s="180">
        <f>Q144*H144</f>
        <v>0</v>
      </c>
      <c r="S144" s="180">
        <v>2.3999999999999999</v>
      </c>
      <c r="T144" s="181">
        <f>S144*H144</f>
        <v>1212.3119999999999</v>
      </c>
      <c r="U144" s="34"/>
      <c r="V144" s="34"/>
      <c r="W144" s="34"/>
      <c r="X144" s="34"/>
      <c r="Y144" s="34"/>
      <c r="Z144" s="34"/>
      <c r="AA144" s="34"/>
      <c r="AB144" s="34"/>
      <c r="AC144" s="34"/>
      <c r="AD144" s="34"/>
      <c r="AE144" s="34"/>
      <c r="AR144" s="182" t="s">
        <v>157</v>
      </c>
      <c r="AT144" s="182" t="s">
        <v>181</v>
      </c>
      <c r="AU144" s="182" t="s">
        <v>83</v>
      </c>
      <c r="AY144" s="15" t="s">
        <v>146</v>
      </c>
      <c r="BE144" s="183">
        <f>IF(N144="základní",J144,0)</f>
        <v>0</v>
      </c>
      <c r="BF144" s="183">
        <f>IF(N144="snížená",J144,0)</f>
        <v>0</v>
      </c>
      <c r="BG144" s="183">
        <f>IF(N144="zákl. přenesená",J144,0)</f>
        <v>0</v>
      </c>
      <c r="BH144" s="183">
        <f>IF(N144="sníž. přenesená",J144,0)</f>
        <v>0</v>
      </c>
      <c r="BI144" s="183">
        <f>IF(N144="nulová",J144,0)</f>
        <v>0</v>
      </c>
      <c r="BJ144" s="15" t="s">
        <v>81</v>
      </c>
      <c r="BK144" s="183">
        <f>ROUND(I144*H144,2)</f>
        <v>0</v>
      </c>
      <c r="BL144" s="15" t="s">
        <v>157</v>
      </c>
      <c r="BM144" s="182" t="s">
        <v>1069</v>
      </c>
    </row>
    <row r="145" s="2" customFormat="1">
      <c r="A145" s="34"/>
      <c r="B145" s="35"/>
      <c r="C145" s="34"/>
      <c r="D145" s="184" t="s">
        <v>159</v>
      </c>
      <c r="E145" s="34"/>
      <c r="F145" s="185" t="s">
        <v>1070</v>
      </c>
      <c r="G145" s="34"/>
      <c r="H145" s="34"/>
      <c r="I145" s="186"/>
      <c r="J145" s="34"/>
      <c r="K145" s="34"/>
      <c r="L145" s="35"/>
      <c r="M145" s="187"/>
      <c r="N145" s="188"/>
      <c r="O145" s="73"/>
      <c r="P145" s="73"/>
      <c r="Q145" s="73"/>
      <c r="R145" s="73"/>
      <c r="S145" s="73"/>
      <c r="T145" s="74"/>
      <c r="U145" s="34"/>
      <c r="V145" s="34"/>
      <c r="W145" s="34"/>
      <c r="X145" s="34"/>
      <c r="Y145" s="34"/>
      <c r="Z145" s="34"/>
      <c r="AA145" s="34"/>
      <c r="AB145" s="34"/>
      <c r="AC145" s="34"/>
      <c r="AD145" s="34"/>
      <c r="AE145" s="34"/>
      <c r="AT145" s="15" t="s">
        <v>159</v>
      </c>
      <c r="AU145" s="15" t="s">
        <v>83</v>
      </c>
    </row>
    <row r="146" s="12" customFormat="1" ht="22.8" customHeight="1">
      <c r="A146" s="12"/>
      <c r="B146" s="155"/>
      <c r="C146" s="12"/>
      <c r="D146" s="156" t="s">
        <v>72</v>
      </c>
      <c r="E146" s="166" t="s">
        <v>873</v>
      </c>
      <c r="F146" s="166" t="s">
        <v>874</v>
      </c>
      <c r="G146" s="12"/>
      <c r="H146" s="12"/>
      <c r="I146" s="158"/>
      <c r="J146" s="167">
        <f>BK146</f>
        <v>0</v>
      </c>
      <c r="K146" s="12"/>
      <c r="L146" s="155"/>
      <c r="M146" s="160"/>
      <c r="N146" s="161"/>
      <c r="O146" s="161"/>
      <c r="P146" s="162">
        <f>SUM(P147:P154)</f>
        <v>0</v>
      </c>
      <c r="Q146" s="161"/>
      <c r="R146" s="162">
        <f>SUM(R147:R154)</f>
        <v>0</v>
      </c>
      <c r="S146" s="161"/>
      <c r="T146" s="163">
        <f>SUM(T147:T154)</f>
        <v>0</v>
      </c>
      <c r="U146" s="12"/>
      <c r="V146" s="12"/>
      <c r="W146" s="12"/>
      <c r="X146" s="12"/>
      <c r="Y146" s="12"/>
      <c r="Z146" s="12"/>
      <c r="AA146" s="12"/>
      <c r="AB146" s="12"/>
      <c r="AC146" s="12"/>
      <c r="AD146" s="12"/>
      <c r="AE146" s="12"/>
      <c r="AR146" s="156" t="s">
        <v>81</v>
      </c>
      <c r="AT146" s="164" t="s">
        <v>72</v>
      </c>
      <c r="AU146" s="164" t="s">
        <v>81</v>
      </c>
      <c r="AY146" s="156" t="s">
        <v>146</v>
      </c>
      <c r="BK146" s="165">
        <f>SUM(BK147:BK154)</f>
        <v>0</v>
      </c>
    </row>
    <row r="147" s="2" customFormat="1" ht="33" customHeight="1">
      <c r="A147" s="34"/>
      <c r="B147" s="168"/>
      <c r="C147" s="189" t="s">
        <v>173</v>
      </c>
      <c r="D147" s="189" t="s">
        <v>181</v>
      </c>
      <c r="E147" s="190" t="s">
        <v>1071</v>
      </c>
      <c r="F147" s="191" t="s">
        <v>1072</v>
      </c>
      <c r="G147" s="192" t="s">
        <v>877</v>
      </c>
      <c r="H147" s="193">
        <v>862.15999999999997</v>
      </c>
      <c r="I147" s="194"/>
      <c r="J147" s="195">
        <f>ROUND(I147*H147,2)</f>
        <v>0</v>
      </c>
      <c r="K147" s="196"/>
      <c r="L147" s="35"/>
      <c r="M147" s="197" t="s">
        <v>1</v>
      </c>
      <c r="N147" s="198" t="s">
        <v>38</v>
      </c>
      <c r="O147" s="73"/>
      <c r="P147" s="180">
        <f>O147*H147</f>
        <v>0</v>
      </c>
      <c r="Q147" s="180">
        <v>0</v>
      </c>
      <c r="R147" s="180">
        <f>Q147*H147</f>
        <v>0</v>
      </c>
      <c r="S147" s="180">
        <v>0</v>
      </c>
      <c r="T147" s="181">
        <f>S147*H147</f>
        <v>0</v>
      </c>
      <c r="U147" s="34"/>
      <c r="V147" s="34"/>
      <c r="W147" s="34"/>
      <c r="X147" s="34"/>
      <c r="Y147" s="34"/>
      <c r="Z147" s="34"/>
      <c r="AA147" s="34"/>
      <c r="AB147" s="34"/>
      <c r="AC147" s="34"/>
      <c r="AD147" s="34"/>
      <c r="AE147" s="34"/>
      <c r="AR147" s="182" t="s">
        <v>157</v>
      </c>
      <c r="AT147" s="182" t="s">
        <v>181</v>
      </c>
      <c r="AU147" s="182" t="s">
        <v>83</v>
      </c>
      <c r="AY147" s="15" t="s">
        <v>146</v>
      </c>
      <c r="BE147" s="183">
        <f>IF(N147="základní",J147,0)</f>
        <v>0</v>
      </c>
      <c r="BF147" s="183">
        <f>IF(N147="snížená",J147,0)</f>
        <v>0</v>
      </c>
      <c r="BG147" s="183">
        <f>IF(N147="zákl. přenesená",J147,0)</f>
        <v>0</v>
      </c>
      <c r="BH147" s="183">
        <f>IF(N147="sníž. přenesená",J147,0)</f>
        <v>0</v>
      </c>
      <c r="BI147" s="183">
        <f>IF(N147="nulová",J147,0)</f>
        <v>0</v>
      </c>
      <c r="BJ147" s="15" t="s">
        <v>81</v>
      </c>
      <c r="BK147" s="183">
        <f>ROUND(I147*H147,2)</f>
        <v>0</v>
      </c>
      <c r="BL147" s="15" t="s">
        <v>157</v>
      </c>
      <c r="BM147" s="182" t="s">
        <v>1073</v>
      </c>
    </row>
    <row r="148" s="2" customFormat="1">
      <c r="A148" s="34"/>
      <c r="B148" s="35"/>
      <c r="C148" s="34"/>
      <c r="D148" s="184" t="s">
        <v>159</v>
      </c>
      <c r="E148" s="34"/>
      <c r="F148" s="185" t="s">
        <v>1074</v>
      </c>
      <c r="G148" s="34"/>
      <c r="H148" s="34"/>
      <c r="I148" s="186"/>
      <c r="J148" s="34"/>
      <c r="K148" s="34"/>
      <c r="L148" s="35"/>
      <c r="M148" s="187"/>
      <c r="N148" s="188"/>
      <c r="O148" s="73"/>
      <c r="P148" s="73"/>
      <c r="Q148" s="73"/>
      <c r="R148" s="73"/>
      <c r="S148" s="73"/>
      <c r="T148" s="74"/>
      <c r="U148" s="34"/>
      <c r="V148" s="34"/>
      <c r="W148" s="34"/>
      <c r="X148" s="34"/>
      <c r="Y148" s="34"/>
      <c r="Z148" s="34"/>
      <c r="AA148" s="34"/>
      <c r="AB148" s="34"/>
      <c r="AC148" s="34"/>
      <c r="AD148" s="34"/>
      <c r="AE148" s="34"/>
      <c r="AT148" s="15" t="s">
        <v>159</v>
      </c>
      <c r="AU148" s="15" t="s">
        <v>83</v>
      </c>
    </row>
    <row r="149" s="2" customFormat="1" ht="16.5" customHeight="1">
      <c r="A149" s="34"/>
      <c r="B149" s="168"/>
      <c r="C149" s="189" t="s">
        <v>157</v>
      </c>
      <c r="D149" s="189" t="s">
        <v>181</v>
      </c>
      <c r="E149" s="190" t="s">
        <v>1075</v>
      </c>
      <c r="F149" s="191" t="s">
        <v>1076</v>
      </c>
      <c r="G149" s="192" t="s">
        <v>877</v>
      </c>
      <c r="H149" s="193">
        <v>862.15999999999997</v>
      </c>
      <c r="I149" s="194"/>
      <c r="J149" s="195">
        <f>ROUND(I149*H149,2)</f>
        <v>0</v>
      </c>
      <c r="K149" s="196"/>
      <c r="L149" s="35"/>
      <c r="M149" s="197" t="s">
        <v>1</v>
      </c>
      <c r="N149" s="198" t="s">
        <v>38</v>
      </c>
      <c r="O149" s="73"/>
      <c r="P149" s="180">
        <f>O149*H149</f>
        <v>0</v>
      </c>
      <c r="Q149" s="180">
        <v>0</v>
      </c>
      <c r="R149" s="180">
        <f>Q149*H149</f>
        <v>0</v>
      </c>
      <c r="S149" s="180">
        <v>0</v>
      </c>
      <c r="T149" s="181">
        <f>S149*H149</f>
        <v>0</v>
      </c>
      <c r="U149" s="34"/>
      <c r="V149" s="34"/>
      <c r="W149" s="34"/>
      <c r="X149" s="34"/>
      <c r="Y149" s="34"/>
      <c r="Z149" s="34"/>
      <c r="AA149" s="34"/>
      <c r="AB149" s="34"/>
      <c r="AC149" s="34"/>
      <c r="AD149" s="34"/>
      <c r="AE149" s="34"/>
      <c r="AR149" s="182" t="s">
        <v>157</v>
      </c>
      <c r="AT149" s="182" t="s">
        <v>181</v>
      </c>
      <c r="AU149" s="182" t="s">
        <v>83</v>
      </c>
      <c r="AY149" s="15" t="s">
        <v>146</v>
      </c>
      <c r="BE149" s="183">
        <f>IF(N149="základní",J149,0)</f>
        <v>0</v>
      </c>
      <c r="BF149" s="183">
        <f>IF(N149="snížená",J149,0)</f>
        <v>0</v>
      </c>
      <c r="BG149" s="183">
        <f>IF(N149="zákl. přenesená",J149,0)</f>
        <v>0</v>
      </c>
      <c r="BH149" s="183">
        <f>IF(N149="sníž. přenesená",J149,0)</f>
        <v>0</v>
      </c>
      <c r="BI149" s="183">
        <f>IF(N149="nulová",J149,0)</f>
        <v>0</v>
      </c>
      <c r="BJ149" s="15" t="s">
        <v>81</v>
      </c>
      <c r="BK149" s="183">
        <f>ROUND(I149*H149,2)</f>
        <v>0</v>
      </c>
      <c r="BL149" s="15" t="s">
        <v>157</v>
      </c>
      <c r="BM149" s="182" t="s">
        <v>1077</v>
      </c>
    </row>
    <row r="150" s="2" customFormat="1">
      <c r="A150" s="34"/>
      <c r="B150" s="35"/>
      <c r="C150" s="34"/>
      <c r="D150" s="184" t="s">
        <v>159</v>
      </c>
      <c r="E150" s="34"/>
      <c r="F150" s="185" t="s">
        <v>1078</v>
      </c>
      <c r="G150" s="34"/>
      <c r="H150" s="34"/>
      <c r="I150" s="186"/>
      <c r="J150" s="34"/>
      <c r="K150" s="34"/>
      <c r="L150" s="35"/>
      <c r="M150" s="187"/>
      <c r="N150" s="188"/>
      <c r="O150" s="73"/>
      <c r="P150" s="73"/>
      <c r="Q150" s="73"/>
      <c r="R150" s="73"/>
      <c r="S150" s="73"/>
      <c r="T150" s="74"/>
      <c r="U150" s="34"/>
      <c r="V150" s="34"/>
      <c r="W150" s="34"/>
      <c r="X150" s="34"/>
      <c r="Y150" s="34"/>
      <c r="Z150" s="34"/>
      <c r="AA150" s="34"/>
      <c r="AB150" s="34"/>
      <c r="AC150" s="34"/>
      <c r="AD150" s="34"/>
      <c r="AE150" s="34"/>
      <c r="AT150" s="15" t="s">
        <v>159</v>
      </c>
      <c r="AU150" s="15" t="s">
        <v>83</v>
      </c>
    </row>
    <row r="151" s="2" customFormat="1" ht="33" customHeight="1">
      <c r="A151" s="34"/>
      <c r="B151" s="168"/>
      <c r="C151" s="189" t="s">
        <v>716</v>
      </c>
      <c r="D151" s="189" t="s">
        <v>181</v>
      </c>
      <c r="E151" s="190" t="s">
        <v>1079</v>
      </c>
      <c r="F151" s="191" t="s">
        <v>1080</v>
      </c>
      <c r="G151" s="192" t="s">
        <v>877</v>
      </c>
      <c r="H151" s="193">
        <v>1</v>
      </c>
      <c r="I151" s="194"/>
      <c r="J151" s="195">
        <f>ROUND(I151*H151,2)</f>
        <v>0</v>
      </c>
      <c r="K151" s="196"/>
      <c r="L151" s="35"/>
      <c r="M151" s="197" t="s">
        <v>1</v>
      </c>
      <c r="N151" s="198" t="s">
        <v>38</v>
      </c>
      <c r="O151" s="73"/>
      <c r="P151" s="180">
        <f>O151*H151</f>
        <v>0</v>
      </c>
      <c r="Q151" s="180">
        <v>0</v>
      </c>
      <c r="R151" s="180">
        <f>Q151*H151</f>
        <v>0</v>
      </c>
      <c r="S151" s="180">
        <v>0</v>
      </c>
      <c r="T151" s="181">
        <f>S151*H151</f>
        <v>0</v>
      </c>
      <c r="U151" s="34"/>
      <c r="V151" s="34"/>
      <c r="W151" s="34"/>
      <c r="X151" s="34"/>
      <c r="Y151" s="34"/>
      <c r="Z151" s="34"/>
      <c r="AA151" s="34"/>
      <c r="AB151" s="34"/>
      <c r="AC151" s="34"/>
      <c r="AD151" s="34"/>
      <c r="AE151" s="34"/>
      <c r="AR151" s="182" t="s">
        <v>157</v>
      </c>
      <c r="AT151" s="182" t="s">
        <v>181</v>
      </c>
      <c r="AU151" s="182" t="s">
        <v>83</v>
      </c>
      <c r="AY151" s="15" t="s">
        <v>146</v>
      </c>
      <c r="BE151" s="183">
        <f>IF(N151="základní",J151,0)</f>
        <v>0</v>
      </c>
      <c r="BF151" s="183">
        <f>IF(N151="snížená",J151,0)</f>
        <v>0</v>
      </c>
      <c r="BG151" s="183">
        <f>IF(N151="zákl. přenesená",J151,0)</f>
        <v>0</v>
      </c>
      <c r="BH151" s="183">
        <f>IF(N151="sníž. přenesená",J151,0)</f>
        <v>0</v>
      </c>
      <c r="BI151" s="183">
        <f>IF(N151="nulová",J151,0)</f>
        <v>0</v>
      </c>
      <c r="BJ151" s="15" t="s">
        <v>81</v>
      </c>
      <c r="BK151" s="183">
        <f>ROUND(I151*H151,2)</f>
        <v>0</v>
      </c>
      <c r="BL151" s="15" t="s">
        <v>157</v>
      </c>
      <c r="BM151" s="182" t="s">
        <v>1081</v>
      </c>
    </row>
    <row r="152" s="2" customFormat="1">
      <c r="A152" s="34"/>
      <c r="B152" s="35"/>
      <c r="C152" s="34"/>
      <c r="D152" s="184" t="s">
        <v>159</v>
      </c>
      <c r="E152" s="34"/>
      <c r="F152" s="185" t="s">
        <v>1082</v>
      </c>
      <c r="G152" s="34"/>
      <c r="H152" s="34"/>
      <c r="I152" s="186"/>
      <c r="J152" s="34"/>
      <c r="K152" s="34"/>
      <c r="L152" s="35"/>
      <c r="M152" s="187"/>
      <c r="N152" s="188"/>
      <c r="O152" s="73"/>
      <c r="P152" s="73"/>
      <c r="Q152" s="73"/>
      <c r="R152" s="73"/>
      <c r="S152" s="73"/>
      <c r="T152" s="74"/>
      <c r="U152" s="34"/>
      <c r="V152" s="34"/>
      <c r="W152" s="34"/>
      <c r="X152" s="34"/>
      <c r="Y152" s="34"/>
      <c r="Z152" s="34"/>
      <c r="AA152" s="34"/>
      <c r="AB152" s="34"/>
      <c r="AC152" s="34"/>
      <c r="AD152" s="34"/>
      <c r="AE152" s="34"/>
      <c r="AT152" s="15" t="s">
        <v>159</v>
      </c>
      <c r="AU152" s="15" t="s">
        <v>83</v>
      </c>
    </row>
    <row r="153" s="2" customFormat="1" ht="49.05" customHeight="1">
      <c r="A153" s="34"/>
      <c r="B153" s="168"/>
      <c r="C153" s="189" t="s">
        <v>828</v>
      </c>
      <c r="D153" s="189" t="s">
        <v>181</v>
      </c>
      <c r="E153" s="190" t="s">
        <v>1083</v>
      </c>
      <c r="F153" s="191" t="s">
        <v>1084</v>
      </c>
      <c r="G153" s="192" t="s">
        <v>877</v>
      </c>
      <c r="H153" s="193">
        <v>858.72000000000003</v>
      </c>
      <c r="I153" s="194"/>
      <c r="J153" s="195">
        <f>ROUND(I153*H153,2)</f>
        <v>0</v>
      </c>
      <c r="K153" s="196"/>
      <c r="L153" s="35"/>
      <c r="M153" s="197" t="s">
        <v>1</v>
      </c>
      <c r="N153" s="198" t="s">
        <v>38</v>
      </c>
      <c r="O153" s="73"/>
      <c r="P153" s="180">
        <f>O153*H153</f>
        <v>0</v>
      </c>
      <c r="Q153" s="180">
        <v>0</v>
      </c>
      <c r="R153" s="180">
        <f>Q153*H153</f>
        <v>0</v>
      </c>
      <c r="S153" s="180">
        <v>0</v>
      </c>
      <c r="T153" s="181">
        <f>S153*H153</f>
        <v>0</v>
      </c>
      <c r="U153" s="34"/>
      <c r="V153" s="34"/>
      <c r="W153" s="34"/>
      <c r="X153" s="34"/>
      <c r="Y153" s="34"/>
      <c r="Z153" s="34"/>
      <c r="AA153" s="34"/>
      <c r="AB153" s="34"/>
      <c r="AC153" s="34"/>
      <c r="AD153" s="34"/>
      <c r="AE153" s="34"/>
      <c r="AR153" s="182" t="s">
        <v>157</v>
      </c>
      <c r="AT153" s="182" t="s">
        <v>181</v>
      </c>
      <c r="AU153" s="182" t="s">
        <v>83</v>
      </c>
      <c r="AY153" s="15" t="s">
        <v>146</v>
      </c>
      <c r="BE153" s="183">
        <f>IF(N153="základní",J153,0)</f>
        <v>0</v>
      </c>
      <c r="BF153" s="183">
        <f>IF(N153="snížená",J153,0)</f>
        <v>0</v>
      </c>
      <c r="BG153" s="183">
        <f>IF(N153="zákl. přenesená",J153,0)</f>
        <v>0</v>
      </c>
      <c r="BH153" s="183">
        <f>IF(N153="sníž. přenesená",J153,0)</f>
        <v>0</v>
      </c>
      <c r="BI153" s="183">
        <f>IF(N153="nulová",J153,0)</f>
        <v>0</v>
      </c>
      <c r="BJ153" s="15" t="s">
        <v>81</v>
      </c>
      <c r="BK153" s="183">
        <f>ROUND(I153*H153,2)</f>
        <v>0</v>
      </c>
      <c r="BL153" s="15" t="s">
        <v>157</v>
      </c>
      <c r="BM153" s="182" t="s">
        <v>1085</v>
      </c>
    </row>
    <row r="154" s="2" customFormat="1">
      <c r="A154" s="34"/>
      <c r="B154" s="35"/>
      <c r="C154" s="34"/>
      <c r="D154" s="184" t="s">
        <v>159</v>
      </c>
      <c r="E154" s="34"/>
      <c r="F154" s="185" t="s">
        <v>1086</v>
      </c>
      <c r="G154" s="34"/>
      <c r="H154" s="34"/>
      <c r="I154" s="186"/>
      <c r="J154" s="34"/>
      <c r="K154" s="34"/>
      <c r="L154" s="35"/>
      <c r="M154" s="187"/>
      <c r="N154" s="188"/>
      <c r="O154" s="73"/>
      <c r="P154" s="73"/>
      <c r="Q154" s="73"/>
      <c r="R154" s="73"/>
      <c r="S154" s="73"/>
      <c r="T154" s="74"/>
      <c r="U154" s="34"/>
      <c r="V154" s="34"/>
      <c r="W154" s="34"/>
      <c r="X154" s="34"/>
      <c r="Y154" s="34"/>
      <c r="Z154" s="34"/>
      <c r="AA154" s="34"/>
      <c r="AB154" s="34"/>
      <c r="AC154" s="34"/>
      <c r="AD154" s="34"/>
      <c r="AE154" s="34"/>
      <c r="AT154" s="15" t="s">
        <v>159</v>
      </c>
      <c r="AU154" s="15" t="s">
        <v>83</v>
      </c>
    </row>
    <row r="155" s="12" customFormat="1" ht="25.92" customHeight="1">
      <c r="A155" s="12"/>
      <c r="B155" s="155"/>
      <c r="C155" s="12"/>
      <c r="D155" s="156" t="s">
        <v>72</v>
      </c>
      <c r="E155" s="157" t="s">
        <v>441</v>
      </c>
      <c r="F155" s="157" t="s">
        <v>442</v>
      </c>
      <c r="G155" s="12"/>
      <c r="H155" s="12"/>
      <c r="I155" s="158"/>
      <c r="J155" s="159">
        <f>BK155</f>
        <v>0</v>
      </c>
      <c r="K155" s="12"/>
      <c r="L155" s="155"/>
      <c r="M155" s="160"/>
      <c r="N155" s="161"/>
      <c r="O155" s="161"/>
      <c r="P155" s="162">
        <f>P156</f>
        <v>0</v>
      </c>
      <c r="Q155" s="161"/>
      <c r="R155" s="162">
        <f>R156</f>
        <v>0</v>
      </c>
      <c r="S155" s="161"/>
      <c r="T155" s="163">
        <f>T156</f>
        <v>2.4399999999999999</v>
      </c>
      <c r="U155" s="12"/>
      <c r="V155" s="12"/>
      <c r="W155" s="12"/>
      <c r="X155" s="12"/>
      <c r="Y155" s="12"/>
      <c r="Z155" s="12"/>
      <c r="AA155" s="12"/>
      <c r="AB155" s="12"/>
      <c r="AC155" s="12"/>
      <c r="AD155" s="12"/>
      <c r="AE155" s="12"/>
      <c r="AR155" s="156" t="s">
        <v>83</v>
      </c>
      <c r="AT155" s="164" t="s">
        <v>72</v>
      </c>
      <c r="AU155" s="164" t="s">
        <v>73</v>
      </c>
      <c r="AY155" s="156" t="s">
        <v>146</v>
      </c>
      <c r="BK155" s="165">
        <f>BK156</f>
        <v>0</v>
      </c>
    </row>
    <row r="156" s="12" customFormat="1" ht="22.8" customHeight="1">
      <c r="A156" s="12"/>
      <c r="B156" s="155"/>
      <c r="C156" s="12"/>
      <c r="D156" s="156" t="s">
        <v>72</v>
      </c>
      <c r="E156" s="166" t="s">
        <v>1087</v>
      </c>
      <c r="F156" s="166" t="s">
        <v>1088</v>
      </c>
      <c r="G156" s="12"/>
      <c r="H156" s="12"/>
      <c r="I156" s="158"/>
      <c r="J156" s="167">
        <f>BK156</f>
        <v>0</v>
      </c>
      <c r="K156" s="12"/>
      <c r="L156" s="155"/>
      <c r="M156" s="160"/>
      <c r="N156" s="161"/>
      <c r="O156" s="161"/>
      <c r="P156" s="162">
        <f>SUM(P157:P158)</f>
        <v>0</v>
      </c>
      <c r="Q156" s="161"/>
      <c r="R156" s="162">
        <f>SUM(R157:R158)</f>
        <v>0</v>
      </c>
      <c r="S156" s="161"/>
      <c r="T156" s="163">
        <f>SUM(T157:T158)</f>
        <v>2.4399999999999999</v>
      </c>
      <c r="U156" s="12"/>
      <c r="V156" s="12"/>
      <c r="W156" s="12"/>
      <c r="X156" s="12"/>
      <c r="Y156" s="12"/>
      <c r="Z156" s="12"/>
      <c r="AA156" s="12"/>
      <c r="AB156" s="12"/>
      <c r="AC156" s="12"/>
      <c r="AD156" s="12"/>
      <c r="AE156" s="12"/>
      <c r="AR156" s="156" t="s">
        <v>83</v>
      </c>
      <c r="AT156" s="164" t="s">
        <v>72</v>
      </c>
      <c r="AU156" s="164" t="s">
        <v>81</v>
      </c>
      <c r="AY156" s="156" t="s">
        <v>146</v>
      </c>
      <c r="BK156" s="165">
        <f>SUM(BK157:BK158)</f>
        <v>0</v>
      </c>
    </row>
    <row r="157" s="2" customFormat="1" ht="24.15" customHeight="1">
      <c r="A157" s="34"/>
      <c r="B157" s="168"/>
      <c r="C157" s="189" t="s">
        <v>83</v>
      </c>
      <c r="D157" s="189" t="s">
        <v>181</v>
      </c>
      <c r="E157" s="190" t="s">
        <v>1089</v>
      </c>
      <c r="F157" s="191" t="s">
        <v>1090</v>
      </c>
      <c r="G157" s="192" t="s">
        <v>722</v>
      </c>
      <c r="H157" s="193">
        <v>2440</v>
      </c>
      <c r="I157" s="194"/>
      <c r="J157" s="195">
        <f>ROUND(I157*H157,2)</f>
        <v>0</v>
      </c>
      <c r="K157" s="196"/>
      <c r="L157" s="35"/>
      <c r="M157" s="197" t="s">
        <v>1</v>
      </c>
      <c r="N157" s="198" t="s">
        <v>38</v>
      </c>
      <c r="O157" s="73"/>
      <c r="P157" s="180">
        <f>O157*H157</f>
        <v>0</v>
      </c>
      <c r="Q157" s="180">
        <v>0</v>
      </c>
      <c r="R157" s="180">
        <f>Q157*H157</f>
        <v>0</v>
      </c>
      <c r="S157" s="180">
        <v>0.001</v>
      </c>
      <c r="T157" s="181">
        <f>S157*H157</f>
        <v>2.4399999999999999</v>
      </c>
      <c r="U157" s="34"/>
      <c r="V157" s="34"/>
      <c r="W157" s="34"/>
      <c r="X157" s="34"/>
      <c r="Y157" s="34"/>
      <c r="Z157" s="34"/>
      <c r="AA157" s="34"/>
      <c r="AB157" s="34"/>
      <c r="AC157" s="34"/>
      <c r="AD157" s="34"/>
      <c r="AE157" s="34"/>
      <c r="AR157" s="182" t="s">
        <v>337</v>
      </c>
      <c r="AT157" s="182" t="s">
        <v>181</v>
      </c>
      <c r="AU157" s="182" t="s">
        <v>83</v>
      </c>
      <c r="AY157" s="15" t="s">
        <v>146</v>
      </c>
      <c r="BE157" s="183">
        <f>IF(N157="základní",J157,0)</f>
        <v>0</v>
      </c>
      <c r="BF157" s="183">
        <f>IF(N157="snížená",J157,0)</f>
        <v>0</v>
      </c>
      <c r="BG157" s="183">
        <f>IF(N157="zákl. přenesená",J157,0)</f>
        <v>0</v>
      </c>
      <c r="BH157" s="183">
        <f>IF(N157="sníž. přenesená",J157,0)</f>
        <v>0</v>
      </c>
      <c r="BI157" s="183">
        <f>IF(N157="nulová",J157,0)</f>
        <v>0</v>
      </c>
      <c r="BJ157" s="15" t="s">
        <v>81</v>
      </c>
      <c r="BK157" s="183">
        <f>ROUND(I157*H157,2)</f>
        <v>0</v>
      </c>
      <c r="BL157" s="15" t="s">
        <v>337</v>
      </c>
      <c r="BM157" s="182" t="s">
        <v>1091</v>
      </c>
    </row>
    <row r="158" s="2" customFormat="1">
      <c r="A158" s="34"/>
      <c r="B158" s="35"/>
      <c r="C158" s="34"/>
      <c r="D158" s="184" t="s">
        <v>159</v>
      </c>
      <c r="E158" s="34"/>
      <c r="F158" s="185" t="s">
        <v>1092</v>
      </c>
      <c r="G158" s="34"/>
      <c r="H158" s="34"/>
      <c r="I158" s="186"/>
      <c r="J158" s="34"/>
      <c r="K158" s="34"/>
      <c r="L158" s="35"/>
      <c r="M158" s="187"/>
      <c r="N158" s="188"/>
      <c r="O158" s="73"/>
      <c r="P158" s="73"/>
      <c r="Q158" s="73"/>
      <c r="R158" s="73"/>
      <c r="S158" s="73"/>
      <c r="T158" s="74"/>
      <c r="U158" s="34"/>
      <c r="V158" s="34"/>
      <c r="W158" s="34"/>
      <c r="X158" s="34"/>
      <c r="Y158" s="34"/>
      <c r="Z158" s="34"/>
      <c r="AA158" s="34"/>
      <c r="AB158" s="34"/>
      <c r="AC158" s="34"/>
      <c r="AD158" s="34"/>
      <c r="AE158" s="34"/>
      <c r="AT158" s="15" t="s">
        <v>159</v>
      </c>
      <c r="AU158" s="15" t="s">
        <v>83</v>
      </c>
    </row>
    <row r="159" s="12" customFormat="1" ht="25.92" customHeight="1">
      <c r="A159" s="12"/>
      <c r="B159" s="155"/>
      <c r="C159" s="12"/>
      <c r="D159" s="156" t="s">
        <v>72</v>
      </c>
      <c r="E159" s="157" t="s">
        <v>151</v>
      </c>
      <c r="F159" s="157" t="s">
        <v>524</v>
      </c>
      <c r="G159" s="12"/>
      <c r="H159" s="12"/>
      <c r="I159" s="158"/>
      <c r="J159" s="159">
        <f>BK159</f>
        <v>0</v>
      </c>
      <c r="K159" s="12"/>
      <c r="L159" s="155"/>
      <c r="M159" s="160"/>
      <c r="N159" s="161"/>
      <c r="O159" s="161"/>
      <c r="P159" s="162">
        <f>P160</f>
        <v>0</v>
      </c>
      <c r="Q159" s="161"/>
      <c r="R159" s="162">
        <f>R160</f>
        <v>0</v>
      </c>
      <c r="S159" s="161"/>
      <c r="T159" s="163">
        <f>T160</f>
        <v>0</v>
      </c>
      <c r="U159" s="12"/>
      <c r="V159" s="12"/>
      <c r="W159" s="12"/>
      <c r="X159" s="12"/>
      <c r="Y159" s="12"/>
      <c r="Z159" s="12"/>
      <c r="AA159" s="12"/>
      <c r="AB159" s="12"/>
      <c r="AC159" s="12"/>
      <c r="AD159" s="12"/>
      <c r="AE159" s="12"/>
      <c r="AR159" s="156" t="s">
        <v>156</v>
      </c>
      <c r="AT159" s="164" t="s">
        <v>72</v>
      </c>
      <c r="AU159" s="164" t="s">
        <v>73</v>
      </c>
      <c r="AY159" s="156" t="s">
        <v>146</v>
      </c>
      <c r="BK159" s="165">
        <f>BK160</f>
        <v>0</v>
      </c>
    </row>
    <row r="160" s="12" customFormat="1" ht="22.8" customHeight="1">
      <c r="A160" s="12"/>
      <c r="B160" s="155"/>
      <c r="C160" s="12"/>
      <c r="D160" s="156" t="s">
        <v>72</v>
      </c>
      <c r="E160" s="166" t="s">
        <v>694</v>
      </c>
      <c r="F160" s="166" t="s">
        <v>695</v>
      </c>
      <c r="G160" s="12"/>
      <c r="H160" s="12"/>
      <c r="I160" s="158"/>
      <c r="J160" s="167">
        <f>BK160</f>
        <v>0</v>
      </c>
      <c r="K160" s="12"/>
      <c r="L160" s="155"/>
      <c r="M160" s="160"/>
      <c r="N160" s="161"/>
      <c r="O160" s="161"/>
      <c r="P160" s="162">
        <f>SUM(P161:P164)</f>
        <v>0</v>
      </c>
      <c r="Q160" s="161"/>
      <c r="R160" s="162">
        <f>SUM(R161:R164)</f>
        <v>0</v>
      </c>
      <c r="S160" s="161"/>
      <c r="T160" s="163">
        <f>SUM(T161:T164)</f>
        <v>0</v>
      </c>
      <c r="U160" s="12"/>
      <c r="V160" s="12"/>
      <c r="W160" s="12"/>
      <c r="X160" s="12"/>
      <c r="Y160" s="12"/>
      <c r="Z160" s="12"/>
      <c r="AA160" s="12"/>
      <c r="AB160" s="12"/>
      <c r="AC160" s="12"/>
      <c r="AD160" s="12"/>
      <c r="AE160" s="12"/>
      <c r="AR160" s="156" t="s">
        <v>156</v>
      </c>
      <c r="AT160" s="164" t="s">
        <v>72</v>
      </c>
      <c r="AU160" s="164" t="s">
        <v>81</v>
      </c>
      <c r="AY160" s="156" t="s">
        <v>146</v>
      </c>
      <c r="BK160" s="165">
        <f>SUM(BK161:BK164)</f>
        <v>0</v>
      </c>
    </row>
    <row r="161" s="2" customFormat="1" ht="24.15" customHeight="1">
      <c r="A161" s="34"/>
      <c r="B161" s="168"/>
      <c r="C161" s="189" t="s">
        <v>155</v>
      </c>
      <c r="D161" s="189" t="s">
        <v>181</v>
      </c>
      <c r="E161" s="190" t="s">
        <v>1093</v>
      </c>
      <c r="F161" s="191" t="s">
        <v>1094</v>
      </c>
      <c r="G161" s="192" t="s">
        <v>722</v>
      </c>
      <c r="H161" s="193">
        <v>1690</v>
      </c>
      <c r="I161" s="194"/>
      <c r="J161" s="195">
        <f>ROUND(I161*H161,2)</f>
        <v>0</v>
      </c>
      <c r="K161" s="196"/>
      <c r="L161" s="35"/>
      <c r="M161" s="197" t="s">
        <v>1</v>
      </c>
      <c r="N161" s="198" t="s">
        <v>38</v>
      </c>
      <c r="O161" s="73"/>
      <c r="P161" s="180">
        <f>O161*H161</f>
        <v>0</v>
      </c>
      <c r="Q161" s="180">
        <v>0</v>
      </c>
      <c r="R161" s="180">
        <f>Q161*H161</f>
        <v>0</v>
      </c>
      <c r="S161" s="180">
        <v>0</v>
      </c>
      <c r="T161" s="181">
        <f>S161*H161</f>
        <v>0</v>
      </c>
      <c r="U161" s="34"/>
      <c r="V161" s="34"/>
      <c r="W161" s="34"/>
      <c r="X161" s="34"/>
      <c r="Y161" s="34"/>
      <c r="Z161" s="34"/>
      <c r="AA161" s="34"/>
      <c r="AB161" s="34"/>
      <c r="AC161" s="34"/>
      <c r="AD161" s="34"/>
      <c r="AE161" s="34"/>
      <c r="AR161" s="182" t="s">
        <v>201</v>
      </c>
      <c r="AT161" s="182" t="s">
        <v>181</v>
      </c>
      <c r="AU161" s="182" t="s">
        <v>83</v>
      </c>
      <c r="AY161" s="15" t="s">
        <v>146</v>
      </c>
      <c r="BE161" s="183">
        <f>IF(N161="základní",J161,0)</f>
        <v>0</v>
      </c>
      <c r="BF161" s="183">
        <f>IF(N161="snížená",J161,0)</f>
        <v>0</v>
      </c>
      <c r="BG161" s="183">
        <f>IF(N161="zákl. přenesená",J161,0)</f>
        <v>0</v>
      </c>
      <c r="BH161" s="183">
        <f>IF(N161="sníž. přenesená",J161,0)</f>
        <v>0</v>
      </c>
      <c r="BI161" s="183">
        <f>IF(N161="nulová",J161,0)</f>
        <v>0</v>
      </c>
      <c r="BJ161" s="15" t="s">
        <v>81</v>
      </c>
      <c r="BK161" s="183">
        <f>ROUND(I161*H161,2)</f>
        <v>0</v>
      </c>
      <c r="BL161" s="15" t="s">
        <v>201</v>
      </c>
      <c r="BM161" s="182" t="s">
        <v>1095</v>
      </c>
    </row>
    <row r="162" s="2" customFormat="1">
      <c r="A162" s="34"/>
      <c r="B162" s="35"/>
      <c r="C162" s="34"/>
      <c r="D162" s="184" t="s">
        <v>159</v>
      </c>
      <c r="E162" s="34"/>
      <c r="F162" s="185" t="s">
        <v>1094</v>
      </c>
      <c r="G162" s="34"/>
      <c r="H162" s="34"/>
      <c r="I162" s="186"/>
      <c r="J162" s="34"/>
      <c r="K162" s="34"/>
      <c r="L162" s="35"/>
      <c r="M162" s="187"/>
      <c r="N162" s="188"/>
      <c r="O162" s="73"/>
      <c r="P162" s="73"/>
      <c r="Q162" s="73"/>
      <c r="R162" s="73"/>
      <c r="S162" s="73"/>
      <c r="T162" s="74"/>
      <c r="U162" s="34"/>
      <c r="V162" s="34"/>
      <c r="W162" s="34"/>
      <c r="X162" s="34"/>
      <c r="Y162" s="34"/>
      <c r="Z162" s="34"/>
      <c r="AA162" s="34"/>
      <c r="AB162" s="34"/>
      <c r="AC162" s="34"/>
      <c r="AD162" s="34"/>
      <c r="AE162" s="34"/>
      <c r="AT162" s="15" t="s">
        <v>159</v>
      </c>
      <c r="AU162" s="15" t="s">
        <v>83</v>
      </c>
    </row>
    <row r="163" s="2" customFormat="1" ht="24.15" customHeight="1">
      <c r="A163" s="34"/>
      <c r="B163" s="168"/>
      <c r="C163" s="189" t="s">
        <v>178</v>
      </c>
      <c r="D163" s="189" t="s">
        <v>181</v>
      </c>
      <c r="E163" s="190" t="s">
        <v>720</v>
      </c>
      <c r="F163" s="191" t="s">
        <v>1096</v>
      </c>
      <c r="G163" s="192" t="s">
        <v>722</v>
      </c>
      <c r="H163" s="193">
        <v>750</v>
      </c>
      <c r="I163" s="194"/>
      <c r="J163" s="195">
        <f>ROUND(I163*H163,2)</f>
        <v>0</v>
      </c>
      <c r="K163" s="196"/>
      <c r="L163" s="35"/>
      <c r="M163" s="197" t="s">
        <v>1</v>
      </c>
      <c r="N163" s="198" t="s">
        <v>38</v>
      </c>
      <c r="O163" s="73"/>
      <c r="P163" s="180">
        <f>O163*H163</f>
        <v>0</v>
      </c>
      <c r="Q163" s="180">
        <v>0</v>
      </c>
      <c r="R163" s="180">
        <f>Q163*H163</f>
        <v>0</v>
      </c>
      <c r="S163" s="180">
        <v>0</v>
      </c>
      <c r="T163" s="181">
        <f>S163*H163</f>
        <v>0</v>
      </c>
      <c r="U163" s="34"/>
      <c r="V163" s="34"/>
      <c r="W163" s="34"/>
      <c r="X163" s="34"/>
      <c r="Y163" s="34"/>
      <c r="Z163" s="34"/>
      <c r="AA163" s="34"/>
      <c r="AB163" s="34"/>
      <c r="AC163" s="34"/>
      <c r="AD163" s="34"/>
      <c r="AE163" s="34"/>
      <c r="AR163" s="182" t="s">
        <v>201</v>
      </c>
      <c r="AT163" s="182" t="s">
        <v>181</v>
      </c>
      <c r="AU163" s="182" t="s">
        <v>83</v>
      </c>
      <c r="AY163" s="15" t="s">
        <v>146</v>
      </c>
      <c r="BE163" s="183">
        <f>IF(N163="základní",J163,0)</f>
        <v>0</v>
      </c>
      <c r="BF163" s="183">
        <f>IF(N163="snížená",J163,0)</f>
        <v>0</v>
      </c>
      <c r="BG163" s="183">
        <f>IF(N163="zákl. přenesená",J163,0)</f>
        <v>0</v>
      </c>
      <c r="BH163" s="183">
        <f>IF(N163="sníž. přenesená",J163,0)</f>
        <v>0</v>
      </c>
      <c r="BI163" s="183">
        <f>IF(N163="nulová",J163,0)</f>
        <v>0</v>
      </c>
      <c r="BJ163" s="15" t="s">
        <v>81</v>
      </c>
      <c r="BK163" s="183">
        <f>ROUND(I163*H163,2)</f>
        <v>0</v>
      </c>
      <c r="BL163" s="15" t="s">
        <v>201</v>
      </c>
      <c r="BM163" s="182" t="s">
        <v>1097</v>
      </c>
    </row>
    <row r="164" s="2" customFormat="1">
      <c r="A164" s="34"/>
      <c r="B164" s="35"/>
      <c r="C164" s="34"/>
      <c r="D164" s="184" t="s">
        <v>159</v>
      </c>
      <c r="E164" s="34"/>
      <c r="F164" s="185" t="s">
        <v>1096</v>
      </c>
      <c r="G164" s="34"/>
      <c r="H164" s="34"/>
      <c r="I164" s="186"/>
      <c r="J164" s="34"/>
      <c r="K164" s="34"/>
      <c r="L164" s="35"/>
      <c r="M164" s="199"/>
      <c r="N164" s="200"/>
      <c r="O164" s="201"/>
      <c r="P164" s="201"/>
      <c r="Q164" s="201"/>
      <c r="R164" s="201"/>
      <c r="S164" s="201"/>
      <c r="T164" s="202"/>
      <c r="U164" s="34"/>
      <c r="V164" s="34"/>
      <c r="W164" s="34"/>
      <c r="X164" s="34"/>
      <c r="Y164" s="34"/>
      <c r="Z164" s="34"/>
      <c r="AA164" s="34"/>
      <c r="AB164" s="34"/>
      <c r="AC164" s="34"/>
      <c r="AD164" s="34"/>
      <c r="AE164" s="34"/>
      <c r="AT164" s="15" t="s">
        <v>159</v>
      </c>
      <c r="AU164" s="15" t="s">
        <v>83</v>
      </c>
    </row>
    <row r="165" s="2" customFormat="1" ht="6.96" customHeight="1">
      <c r="A165" s="34"/>
      <c r="B165" s="56"/>
      <c r="C165" s="57"/>
      <c r="D165" s="57"/>
      <c r="E165" s="57"/>
      <c r="F165" s="57"/>
      <c r="G165" s="57"/>
      <c r="H165" s="57"/>
      <c r="I165" s="57"/>
      <c r="J165" s="57"/>
      <c r="K165" s="57"/>
      <c r="L165" s="35"/>
      <c r="M165" s="34"/>
      <c r="O165" s="34"/>
      <c r="P165" s="34"/>
      <c r="Q165" s="34"/>
      <c r="R165" s="34"/>
      <c r="S165" s="34"/>
      <c r="T165" s="34"/>
      <c r="U165" s="34"/>
      <c r="V165" s="34"/>
      <c r="W165" s="34"/>
      <c r="X165" s="34"/>
      <c r="Y165" s="34"/>
      <c r="Z165" s="34"/>
      <c r="AA165" s="34"/>
      <c r="AB165" s="34"/>
      <c r="AC165" s="34"/>
      <c r="AD165" s="34"/>
      <c r="AE165" s="34"/>
    </row>
  </sheetData>
  <autoFilter ref="C124:K164"/>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4" t="s">
        <v>5</v>
      </c>
      <c r="M2" s="1"/>
      <c r="N2" s="1"/>
      <c r="O2" s="1"/>
      <c r="P2" s="1"/>
      <c r="Q2" s="1"/>
      <c r="R2" s="1"/>
      <c r="S2" s="1"/>
      <c r="T2" s="1"/>
      <c r="U2" s="1"/>
      <c r="V2" s="1"/>
      <c r="AT2" s="15" t="s">
        <v>95</v>
      </c>
    </row>
    <row r="3" s="1" customFormat="1" ht="6.96" customHeight="1">
      <c r="B3" s="16"/>
      <c r="C3" s="17"/>
      <c r="D3" s="17"/>
      <c r="E3" s="17"/>
      <c r="F3" s="17"/>
      <c r="G3" s="17"/>
      <c r="H3" s="17"/>
      <c r="I3" s="17"/>
      <c r="J3" s="17"/>
      <c r="K3" s="17"/>
      <c r="L3" s="18"/>
      <c r="AT3" s="15" t="s">
        <v>83</v>
      </c>
    </row>
    <row r="4" s="1" customFormat="1" ht="24.96" customHeight="1">
      <c r="B4" s="18"/>
      <c r="D4" s="19" t="s">
        <v>111</v>
      </c>
      <c r="L4" s="18"/>
      <c r="M4" s="116" t="s">
        <v>10</v>
      </c>
      <c r="AT4" s="15" t="s">
        <v>3</v>
      </c>
    </row>
    <row r="5" s="1" customFormat="1" ht="6.96" customHeight="1">
      <c r="B5" s="18"/>
      <c r="L5" s="18"/>
    </row>
    <row r="6" s="1" customFormat="1" ht="12" customHeight="1">
      <c r="B6" s="18"/>
      <c r="D6" s="28" t="s">
        <v>16</v>
      </c>
      <c r="L6" s="18"/>
    </row>
    <row r="7" s="1" customFormat="1" ht="16.5" customHeight="1">
      <c r="B7" s="18"/>
      <c r="E7" s="117" t="str">
        <f>'Rekapitulace stavby'!K6</f>
        <v>Čepro Šlapanov</v>
      </c>
      <c r="F7" s="28"/>
      <c r="G7" s="28"/>
      <c r="H7" s="28"/>
      <c r="L7" s="18"/>
    </row>
    <row r="8" s="2" customFormat="1" ht="12" customHeight="1">
      <c r="A8" s="34"/>
      <c r="B8" s="35"/>
      <c r="C8" s="34"/>
      <c r="D8" s="28" t="s">
        <v>112</v>
      </c>
      <c r="E8" s="34"/>
      <c r="F8" s="34"/>
      <c r="G8" s="34"/>
      <c r="H8" s="34"/>
      <c r="I8" s="34"/>
      <c r="J8" s="34"/>
      <c r="K8" s="34"/>
      <c r="L8" s="51"/>
      <c r="S8" s="34"/>
      <c r="T8" s="34"/>
      <c r="U8" s="34"/>
      <c r="V8" s="34"/>
      <c r="W8" s="34"/>
      <c r="X8" s="34"/>
      <c r="Y8" s="34"/>
      <c r="Z8" s="34"/>
      <c r="AA8" s="34"/>
      <c r="AB8" s="34"/>
      <c r="AC8" s="34"/>
      <c r="AD8" s="34"/>
      <c r="AE8" s="34"/>
    </row>
    <row r="9" s="2" customFormat="1" ht="16.5" customHeight="1">
      <c r="A9" s="34"/>
      <c r="B9" s="35"/>
      <c r="C9" s="34"/>
      <c r="D9" s="34"/>
      <c r="E9" s="63" t="s">
        <v>1098</v>
      </c>
      <c r="F9" s="34"/>
      <c r="G9" s="34"/>
      <c r="H9" s="34"/>
      <c r="I9" s="34"/>
      <c r="J9" s="34"/>
      <c r="K9" s="34"/>
      <c r="L9" s="51"/>
      <c r="S9" s="34"/>
      <c r="T9" s="34"/>
      <c r="U9" s="34"/>
      <c r="V9" s="34"/>
      <c r="W9" s="34"/>
      <c r="X9" s="34"/>
      <c r="Y9" s="34"/>
      <c r="Z9" s="34"/>
      <c r="AA9" s="34"/>
      <c r="AB9" s="34"/>
      <c r="AC9" s="34"/>
      <c r="AD9" s="34"/>
      <c r="AE9" s="34"/>
    </row>
    <row r="10" s="2" customFormat="1">
      <c r="A10" s="34"/>
      <c r="B10" s="35"/>
      <c r="C10" s="34"/>
      <c r="D10" s="34"/>
      <c r="E10" s="34"/>
      <c r="F10" s="34"/>
      <c r="G10" s="34"/>
      <c r="H10" s="34"/>
      <c r="I10" s="34"/>
      <c r="J10" s="34"/>
      <c r="K10" s="34"/>
      <c r="L10" s="51"/>
      <c r="S10" s="34"/>
      <c r="T10" s="34"/>
      <c r="U10" s="34"/>
      <c r="V10" s="34"/>
      <c r="W10" s="34"/>
      <c r="X10" s="34"/>
      <c r="Y10" s="34"/>
      <c r="Z10" s="34"/>
      <c r="AA10" s="34"/>
      <c r="AB10" s="34"/>
      <c r="AC10" s="34"/>
      <c r="AD10" s="34"/>
      <c r="AE10" s="34"/>
    </row>
    <row r="11" s="2" customFormat="1" ht="12" customHeight="1">
      <c r="A11" s="34"/>
      <c r="B11" s="35"/>
      <c r="C11" s="34"/>
      <c r="D11" s="28" t="s">
        <v>18</v>
      </c>
      <c r="E11" s="34"/>
      <c r="F11" s="23" t="s">
        <v>1</v>
      </c>
      <c r="G11" s="34"/>
      <c r="H11" s="34"/>
      <c r="I11" s="28" t="s">
        <v>19</v>
      </c>
      <c r="J11" s="23" t="s">
        <v>1</v>
      </c>
      <c r="K11" s="34"/>
      <c r="L11" s="51"/>
      <c r="S11" s="34"/>
      <c r="T11" s="34"/>
      <c r="U11" s="34"/>
      <c r="V11" s="34"/>
      <c r="W11" s="34"/>
      <c r="X11" s="34"/>
      <c r="Y11" s="34"/>
      <c r="Z11" s="34"/>
      <c r="AA11" s="34"/>
      <c r="AB11" s="34"/>
      <c r="AC11" s="34"/>
      <c r="AD11" s="34"/>
      <c r="AE11" s="34"/>
    </row>
    <row r="12" s="2" customFormat="1" ht="12" customHeight="1">
      <c r="A12" s="34"/>
      <c r="B12" s="35"/>
      <c r="C12" s="34"/>
      <c r="D12" s="28" t="s">
        <v>20</v>
      </c>
      <c r="E12" s="34"/>
      <c r="F12" s="23" t="s">
        <v>21</v>
      </c>
      <c r="G12" s="34"/>
      <c r="H12" s="34"/>
      <c r="I12" s="28" t="s">
        <v>22</v>
      </c>
      <c r="J12" s="65" t="str">
        <f>'Rekapitulace stavby'!AN8</f>
        <v>18. 3. 2024</v>
      </c>
      <c r="K12" s="34"/>
      <c r="L12" s="51"/>
      <c r="S12" s="34"/>
      <c r="T12" s="34"/>
      <c r="U12" s="34"/>
      <c r="V12" s="34"/>
      <c r="W12" s="34"/>
      <c r="X12" s="34"/>
      <c r="Y12" s="34"/>
      <c r="Z12" s="34"/>
      <c r="AA12" s="34"/>
      <c r="AB12" s="34"/>
      <c r="AC12" s="34"/>
      <c r="AD12" s="34"/>
      <c r="AE12" s="34"/>
    </row>
    <row r="13" s="2" customFormat="1" ht="10.8" customHeight="1">
      <c r="A13" s="34"/>
      <c r="B13" s="35"/>
      <c r="C13" s="34"/>
      <c r="D13" s="34"/>
      <c r="E13" s="34"/>
      <c r="F13" s="34"/>
      <c r="G13" s="34"/>
      <c r="H13" s="34"/>
      <c r="I13" s="34"/>
      <c r="J13" s="34"/>
      <c r="K13" s="34"/>
      <c r="L13" s="51"/>
      <c r="S13" s="34"/>
      <c r="T13" s="34"/>
      <c r="U13" s="34"/>
      <c r="V13" s="34"/>
      <c r="W13" s="34"/>
      <c r="X13" s="34"/>
      <c r="Y13" s="34"/>
      <c r="Z13" s="34"/>
      <c r="AA13" s="34"/>
      <c r="AB13" s="34"/>
      <c r="AC13" s="34"/>
      <c r="AD13" s="34"/>
      <c r="AE13" s="34"/>
    </row>
    <row r="14" s="2" customFormat="1" ht="12" customHeight="1">
      <c r="A14" s="34"/>
      <c r="B14" s="35"/>
      <c r="C14" s="34"/>
      <c r="D14" s="28" t="s">
        <v>24</v>
      </c>
      <c r="E14" s="34"/>
      <c r="F14" s="34"/>
      <c r="G14" s="34"/>
      <c r="H14" s="34"/>
      <c r="I14" s="28" t="s">
        <v>25</v>
      </c>
      <c r="J14" s="23" t="str">
        <f>IF('Rekapitulace stavby'!AN10="","",'Rekapitulace stavby'!AN10)</f>
        <v/>
      </c>
      <c r="K14" s="34"/>
      <c r="L14" s="51"/>
      <c r="S14" s="34"/>
      <c r="T14" s="34"/>
      <c r="U14" s="34"/>
      <c r="V14" s="34"/>
      <c r="W14" s="34"/>
      <c r="X14" s="34"/>
      <c r="Y14" s="34"/>
      <c r="Z14" s="34"/>
      <c r="AA14" s="34"/>
      <c r="AB14" s="34"/>
      <c r="AC14" s="34"/>
      <c r="AD14" s="34"/>
      <c r="AE14" s="34"/>
    </row>
    <row r="15" s="2" customFormat="1" ht="18" customHeight="1">
      <c r="A15" s="34"/>
      <c r="B15" s="35"/>
      <c r="C15" s="34"/>
      <c r="D15" s="34"/>
      <c r="E15" s="23" t="str">
        <f>IF('Rekapitulace stavby'!E11="","",'Rekapitulace stavby'!E11)</f>
        <v xml:space="preserve"> </v>
      </c>
      <c r="F15" s="34"/>
      <c r="G15" s="34"/>
      <c r="H15" s="34"/>
      <c r="I15" s="28" t="s">
        <v>26</v>
      </c>
      <c r="J15" s="23" t="str">
        <f>IF('Rekapitulace stavby'!AN11="","",'Rekapitulace stavby'!AN11)</f>
        <v/>
      </c>
      <c r="K15" s="34"/>
      <c r="L15" s="51"/>
      <c r="S15" s="34"/>
      <c r="T15" s="34"/>
      <c r="U15" s="34"/>
      <c r="V15" s="34"/>
      <c r="W15" s="34"/>
      <c r="X15" s="34"/>
      <c r="Y15" s="34"/>
      <c r="Z15" s="34"/>
      <c r="AA15" s="34"/>
      <c r="AB15" s="34"/>
      <c r="AC15" s="34"/>
      <c r="AD15" s="34"/>
      <c r="AE15" s="34"/>
    </row>
    <row r="16" s="2" customFormat="1" ht="6.96" customHeight="1">
      <c r="A16" s="34"/>
      <c r="B16" s="35"/>
      <c r="C16" s="34"/>
      <c r="D16" s="34"/>
      <c r="E16" s="34"/>
      <c r="F16" s="34"/>
      <c r="G16" s="34"/>
      <c r="H16" s="34"/>
      <c r="I16" s="34"/>
      <c r="J16" s="34"/>
      <c r="K16" s="34"/>
      <c r="L16" s="51"/>
      <c r="S16" s="34"/>
      <c r="T16" s="34"/>
      <c r="U16" s="34"/>
      <c r="V16" s="34"/>
      <c r="W16" s="34"/>
      <c r="X16" s="34"/>
      <c r="Y16" s="34"/>
      <c r="Z16" s="34"/>
      <c r="AA16" s="34"/>
      <c r="AB16" s="34"/>
      <c r="AC16" s="34"/>
      <c r="AD16" s="34"/>
      <c r="AE16" s="34"/>
    </row>
    <row r="17" s="2" customFormat="1" ht="12" customHeight="1">
      <c r="A17" s="34"/>
      <c r="B17" s="35"/>
      <c r="C17" s="34"/>
      <c r="D17" s="28" t="s">
        <v>27</v>
      </c>
      <c r="E17" s="34"/>
      <c r="F17" s="34"/>
      <c r="G17" s="34"/>
      <c r="H17" s="34"/>
      <c r="I17" s="28" t="s">
        <v>25</v>
      </c>
      <c r="J17" s="29" t="str">
        <f>'Rekapitulace stavby'!AN13</f>
        <v>Vyplň údaj</v>
      </c>
      <c r="K17" s="34"/>
      <c r="L17" s="51"/>
      <c r="S17" s="34"/>
      <c r="T17" s="34"/>
      <c r="U17" s="34"/>
      <c r="V17" s="34"/>
      <c r="W17" s="34"/>
      <c r="X17" s="34"/>
      <c r="Y17" s="34"/>
      <c r="Z17" s="34"/>
      <c r="AA17" s="34"/>
      <c r="AB17" s="34"/>
      <c r="AC17" s="34"/>
      <c r="AD17" s="34"/>
      <c r="AE17" s="34"/>
    </row>
    <row r="18" s="2" customFormat="1" ht="18" customHeight="1">
      <c r="A18" s="34"/>
      <c r="B18" s="35"/>
      <c r="C18" s="34"/>
      <c r="D18" s="34"/>
      <c r="E18" s="29" t="str">
        <f>'Rekapitulace stavby'!E14</f>
        <v>Vyplň údaj</v>
      </c>
      <c r="F18" s="23"/>
      <c r="G18" s="23"/>
      <c r="H18" s="23"/>
      <c r="I18" s="28" t="s">
        <v>26</v>
      </c>
      <c r="J18" s="29" t="str">
        <f>'Rekapitulace stavby'!AN14</f>
        <v>Vyplň údaj</v>
      </c>
      <c r="K18" s="34"/>
      <c r="L18" s="51"/>
      <c r="S18" s="34"/>
      <c r="T18" s="34"/>
      <c r="U18" s="34"/>
      <c r="V18" s="34"/>
      <c r="W18" s="34"/>
      <c r="X18" s="34"/>
      <c r="Y18" s="34"/>
      <c r="Z18" s="34"/>
      <c r="AA18" s="34"/>
      <c r="AB18" s="34"/>
      <c r="AC18" s="34"/>
      <c r="AD18" s="34"/>
      <c r="AE18" s="34"/>
    </row>
    <row r="19" s="2" customFormat="1" ht="6.96" customHeight="1">
      <c r="A19" s="34"/>
      <c r="B19" s="35"/>
      <c r="C19" s="34"/>
      <c r="D19" s="34"/>
      <c r="E19" s="34"/>
      <c r="F19" s="34"/>
      <c r="G19" s="34"/>
      <c r="H19" s="34"/>
      <c r="I19" s="34"/>
      <c r="J19" s="34"/>
      <c r="K19" s="34"/>
      <c r="L19" s="51"/>
      <c r="S19" s="34"/>
      <c r="T19" s="34"/>
      <c r="U19" s="34"/>
      <c r="V19" s="34"/>
      <c r="W19" s="34"/>
      <c r="X19" s="34"/>
      <c r="Y19" s="34"/>
      <c r="Z19" s="34"/>
      <c r="AA19" s="34"/>
      <c r="AB19" s="34"/>
      <c r="AC19" s="34"/>
      <c r="AD19" s="34"/>
      <c r="AE19" s="34"/>
    </row>
    <row r="20" s="2" customFormat="1" ht="12" customHeight="1">
      <c r="A20" s="34"/>
      <c r="B20" s="35"/>
      <c r="C20" s="34"/>
      <c r="D20" s="28" t="s">
        <v>29</v>
      </c>
      <c r="E20" s="34"/>
      <c r="F20" s="34"/>
      <c r="G20" s="34"/>
      <c r="H20" s="34"/>
      <c r="I20" s="28" t="s">
        <v>25</v>
      </c>
      <c r="J20" s="23" t="str">
        <f>IF('Rekapitulace stavby'!AN16="","",'Rekapitulace stavby'!AN16)</f>
        <v/>
      </c>
      <c r="K20" s="34"/>
      <c r="L20" s="51"/>
      <c r="S20" s="34"/>
      <c r="T20" s="34"/>
      <c r="U20" s="34"/>
      <c r="V20" s="34"/>
      <c r="W20" s="34"/>
      <c r="X20" s="34"/>
      <c r="Y20" s="34"/>
      <c r="Z20" s="34"/>
      <c r="AA20" s="34"/>
      <c r="AB20" s="34"/>
      <c r="AC20" s="34"/>
      <c r="AD20" s="34"/>
      <c r="AE20" s="34"/>
    </row>
    <row r="21" s="2" customFormat="1" ht="18" customHeight="1">
      <c r="A21" s="34"/>
      <c r="B21" s="35"/>
      <c r="C21" s="34"/>
      <c r="D21" s="34"/>
      <c r="E21" s="23" t="str">
        <f>IF('Rekapitulace stavby'!E17="","",'Rekapitulace stavby'!E17)</f>
        <v xml:space="preserve"> </v>
      </c>
      <c r="F21" s="34"/>
      <c r="G21" s="34"/>
      <c r="H21" s="34"/>
      <c r="I21" s="28" t="s">
        <v>26</v>
      </c>
      <c r="J21" s="23" t="str">
        <f>IF('Rekapitulace stavby'!AN17="","",'Rekapitulace stavby'!AN17)</f>
        <v/>
      </c>
      <c r="K21" s="34"/>
      <c r="L21" s="51"/>
      <c r="S21" s="34"/>
      <c r="T21" s="34"/>
      <c r="U21" s="34"/>
      <c r="V21" s="34"/>
      <c r="W21" s="34"/>
      <c r="X21" s="34"/>
      <c r="Y21" s="34"/>
      <c r="Z21" s="34"/>
      <c r="AA21" s="34"/>
      <c r="AB21" s="34"/>
      <c r="AC21" s="34"/>
      <c r="AD21" s="34"/>
      <c r="AE21" s="34"/>
    </row>
    <row r="22" s="2" customFormat="1" ht="6.96" customHeight="1">
      <c r="A22" s="34"/>
      <c r="B22" s="35"/>
      <c r="C22" s="34"/>
      <c r="D22" s="34"/>
      <c r="E22" s="34"/>
      <c r="F22" s="34"/>
      <c r="G22" s="34"/>
      <c r="H22" s="34"/>
      <c r="I22" s="34"/>
      <c r="J22" s="34"/>
      <c r="K22" s="34"/>
      <c r="L22" s="51"/>
      <c r="S22" s="34"/>
      <c r="T22" s="34"/>
      <c r="U22" s="34"/>
      <c r="V22" s="34"/>
      <c r="W22" s="34"/>
      <c r="X22" s="34"/>
      <c r="Y22" s="34"/>
      <c r="Z22" s="34"/>
      <c r="AA22" s="34"/>
      <c r="AB22" s="34"/>
      <c r="AC22" s="34"/>
      <c r="AD22" s="34"/>
      <c r="AE22" s="34"/>
    </row>
    <row r="23" s="2" customFormat="1" ht="12" customHeight="1">
      <c r="A23" s="34"/>
      <c r="B23" s="35"/>
      <c r="C23" s="34"/>
      <c r="D23" s="28" t="s">
        <v>31</v>
      </c>
      <c r="E23" s="34"/>
      <c r="F23" s="34"/>
      <c r="G23" s="34"/>
      <c r="H23" s="34"/>
      <c r="I23" s="28" t="s">
        <v>25</v>
      </c>
      <c r="J23" s="23" t="str">
        <f>IF('Rekapitulace stavby'!AN19="","",'Rekapitulace stavby'!AN19)</f>
        <v/>
      </c>
      <c r="K23" s="34"/>
      <c r="L23" s="51"/>
      <c r="S23" s="34"/>
      <c r="T23" s="34"/>
      <c r="U23" s="34"/>
      <c r="V23" s="34"/>
      <c r="W23" s="34"/>
      <c r="X23" s="34"/>
      <c r="Y23" s="34"/>
      <c r="Z23" s="34"/>
      <c r="AA23" s="34"/>
      <c r="AB23" s="34"/>
      <c r="AC23" s="34"/>
      <c r="AD23" s="34"/>
      <c r="AE23" s="34"/>
    </row>
    <row r="24" s="2" customFormat="1" ht="18" customHeight="1">
      <c r="A24" s="34"/>
      <c r="B24" s="35"/>
      <c r="C24" s="34"/>
      <c r="D24" s="34"/>
      <c r="E24" s="23" t="str">
        <f>IF('Rekapitulace stavby'!E20="","",'Rekapitulace stavby'!E20)</f>
        <v xml:space="preserve"> </v>
      </c>
      <c r="F24" s="34"/>
      <c r="G24" s="34"/>
      <c r="H24" s="34"/>
      <c r="I24" s="28" t="s">
        <v>26</v>
      </c>
      <c r="J24" s="23" t="str">
        <f>IF('Rekapitulace stavby'!AN20="","",'Rekapitulace stavby'!AN20)</f>
        <v/>
      </c>
      <c r="K24" s="34"/>
      <c r="L24" s="51"/>
      <c r="S24" s="34"/>
      <c r="T24" s="34"/>
      <c r="U24" s="34"/>
      <c r="V24" s="34"/>
      <c r="W24" s="34"/>
      <c r="X24" s="34"/>
      <c r="Y24" s="34"/>
      <c r="Z24" s="34"/>
      <c r="AA24" s="34"/>
      <c r="AB24" s="34"/>
      <c r="AC24" s="34"/>
      <c r="AD24" s="34"/>
      <c r="AE24" s="34"/>
    </row>
    <row r="25" s="2" customFormat="1" ht="6.96" customHeight="1">
      <c r="A25" s="34"/>
      <c r="B25" s="35"/>
      <c r="C25" s="34"/>
      <c r="D25" s="34"/>
      <c r="E25" s="34"/>
      <c r="F25" s="34"/>
      <c r="G25" s="34"/>
      <c r="H25" s="34"/>
      <c r="I25" s="34"/>
      <c r="J25" s="34"/>
      <c r="K25" s="34"/>
      <c r="L25" s="51"/>
      <c r="S25" s="34"/>
      <c r="T25" s="34"/>
      <c r="U25" s="34"/>
      <c r="V25" s="34"/>
      <c r="W25" s="34"/>
      <c r="X25" s="34"/>
      <c r="Y25" s="34"/>
      <c r="Z25" s="34"/>
      <c r="AA25" s="34"/>
      <c r="AB25" s="34"/>
      <c r="AC25" s="34"/>
      <c r="AD25" s="34"/>
      <c r="AE25" s="34"/>
    </row>
    <row r="26" s="2" customFormat="1" ht="12" customHeight="1">
      <c r="A26" s="34"/>
      <c r="B26" s="35"/>
      <c r="C26" s="34"/>
      <c r="D26" s="28" t="s">
        <v>32</v>
      </c>
      <c r="E26" s="34"/>
      <c r="F26" s="34"/>
      <c r="G26" s="34"/>
      <c r="H26" s="34"/>
      <c r="I26" s="34"/>
      <c r="J26" s="34"/>
      <c r="K26" s="34"/>
      <c r="L26" s="51"/>
      <c r="S26" s="34"/>
      <c r="T26" s="34"/>
      <c r="U26" s="34"/>
      <c r="V26" s="34"/>
      <c r="W26" s="34"/>
      <c r="X26" s="34"/>
      <c r="Y26" s="34"/>
      <c r="Z26" s="34"/>
      <c r="AA26" s="34"/>
      <c r="AB26" s="34"/>
      <c r="AC26" s="34"/>
      <c r="AD26" s="34"/>
      <c r="AE26" s="34"/>
    </row>
    <row r="27" s="8" customFormat="1" ht="16.5" customHeight="1">
      <c r="A27" s="118"/>
      <c r="B27" s="119"/>
      <c r="C27" s="118"/>
      <c r="D27" s="118"/>
      <c r="E27" s="32" t="s">
        <v>1</v>
      </c>
      <c r="F27" s="32"/>
      <c r="G27" s="32"/>
      <c r="H27" s="32"/>
      <c r="I27" s="118"/>
      <c r="J27" s="118"/>
      <c r="K27" s="118"/>
      <c r="L27" s="120"/>
      <c r="S27" s="118"/>
      <c r="T27" s="118"/>
      <c r="U27" s="118"/>
      <c r="V27" s="118"/>
      <c r="W27" s="118"/>
      <c r="X27" s="118"/>
      <c r="Y27" s="118"/>
      <c r="Z27" s="118"/>
      <c r="AA27" s="118"/>
      <c r="AB27" s="118"/>
      <c r="AC27" s="118"/>
      <c r="AD27" s="118"/>
      <c r="AE27" s="118"/>
    </row>
    <row r="28" s="2" customFormat="1" ht="6.96" customHeight="1">
      <c r="A28" s="34"/>
      <c r="B28" s="35"/>
      <c r="C28" s="34"/>
      <c r="D28" s="34"/>
      <c r="E28" s="34"/>
      <c r="F28" s="34"/>
      <c r="G28" s="34"/>
      <c r="H28" s="34"/>
      <c r="I28" s="34"/>
      <c r="J28" s="34"/>
      <c r="K28" s="34"/>
      <c r="L28" s="51"/>
      <c r="S28" s="34"/>
      <c r="T28" s="34"/>
      <c r="U28" s="34"/>
      <c r="V28" s="34"/>
      <c r="W28" s="34"/>
      <c r="X28" s="34"/>
      <c r="Y28" s="34"/>
      <c r="Z28" s="34"/>
      <c r="AA28" s="34"/>
      <c r="AB28" s="34"/>
      <c r="AC28" s="34"/>
      <c r="AD28" s="34"/>
      <c r="AE28" s="34"/>
    </row>
    <row r="29" s="2" customFormat="1" ht="6.96" customHeight="1">
      <c r="A29" s="34"/>
      <c r="B29" s="35"/>
      <c r="C29" s="34"/>
      <c r="D29" s="86"/>
      <c r="E29" s="86"/>
      <c r="F29" s="86"/>
      <c r="G29" s="86"/>
      <c r="H29" s="86"/>
      <c r="I29" s="86"/>
      <c r="J29" s="86"/>
      <c r="K29" s="86"/>
      <c r="L29" s="51"/>
      <c r="S29" s="34"/>
      <c r="T29" s="34"/>
      <c r="U29" s="34"/>
      <c r="V29" s="34"/>
      <c r="W29" s="34"/>
      <c r="X29" s="34"/>
      <c r="Y29" s="34"/>
      <c r="Z29" s="34"/>
      <c r="AA29" s="34"/>
      <c r="AB29" s="34"/>
      <c r="AC29" s="34"/>
      <c r="AD29" s="34"/>
      <c r="AE29" s="34"/>
    </row>
    <row r="30" s="2" customFormat="1" ht="25.44" customHeight="1">
      <c r="A30" s="34"/>
      <c r="B30" s="35"/>
      <c r="C30" s="34"/>
      <c r="D30" s="121" t="s">
        <v>33</v>
      </c>
      <c r="E30" s="34"/>
      <c r="F30" s="34"/>
      <c r="G30" s="34"/>
      <c r="H30" s="34"/>
      <c r="I30" s="34"/>
      <c r="J30" s="92">
        <f>ROUND(J131, 2)</f>
        <v>0</v>
      </c>
      <c r="K30" s="34"/>
      <c r="L30" s="51"/>
      <c r="S30" s="34"/>
      <c r="T30" s="34"/>
      <c r="U30" s="34"/>
      <c r="V30" s="34"/>
      <c r="W30" s="34"/>
      <c r="X30" s="34"/>
      <c r="Y30" s="34"/>
      <c r="Z30" s="34"/>
      <c r="AA30" s="34"/>
      <c r="AB30" s="34"/>
      <c r="AC30" s="34"/>
      <c r="AD30" s="34"/>
      <c r="AE30" s="34"/>
    </row>
    <row r="31" s="2" customFormat="1" ht="6.96" customHeight="1">
      <c r="A31" s="34"/>
      <c r="B31" s="35"/>
      <c r="C31" s="34"/>
      <c r="D31" s="86"/>
      <c r="E31" s="86"/>
      <c r="F31" s="86"/>
      <c r="G31" s="86"/>
      <c r="H31" s="86"/>
      <c r="I31" s="86"/>
      <c r="J31" s="86"/>
      <c r="K31" s="86"/>
      <c r="L31" s="51"/>
      <c r="S31" s="34"/>
      <c r="T31" s="34"/>
      <c r="U31" s="34"/>
      <c r="V31" s="34"/>
      <c r="W31" s="34"/>
      <c r="X31" s="34"/>
      <c r="Y31" s="34"/>
      <c r="Z31" s="34"/>
      <c r="AA31" s="34"/>
      <c r="AB31" s="34"/>
      <c r="AC31" s="34"/>
      <c r="AD31" s="34"/>
      <c r="AE31" s="34"/>
    </row>
    <row r="32" s="2" customFormat="1" ht="14.4" customHeight="1">
      <c r="A32" s="34"/>
      <c r="B32" s="35"/>
      <c r="C32" s="34"/>
      <c r="D32" s="34"/>
      <c r="E32" s="34"/>
      <c r="F32" s="39" t="s">
        <v>35</v>
      </c>
      <c r="G32" s="34"/>
      <c r="H32" s="34"/>
      <c r="I32" s="39" t="s">
        <v>34</v>
      </c>
      <c r="J32" s="39" t="s">
        <v>36</v>
      </c>
      <c r="K32" s="34"/>
      <c r="L32" s="51"/>
      <c r="S32" s="34"/>
      <c r="T32" s="34"/>
      <c r="U32" s="34"/>
      <c r="V32" s="34"/>
      <c r="W32" s="34"/>
      <c r="X32" s="34"/>
      <c r="Y32" s="34"/>
      <c r="Z32" s="34"/>
      <c r="AA32" s="34"/>
      <c r="AB32" s="34"/>
      <c r="AC32" s="34"/>
      <c r="AD32" s="34"/>
      <c r="AE32" s="34"/>
    </row>
    <row r="33" s="2" customFormat="1" ht="14.4" customHeight="1">
      <c r="A33" s="34"/>
      <c r="B33" s="35"/>
      <c r="C33" s="34"/>
      <c r="D33" s="122" t="s">
        <v>37</v>
      </c>
      <c r="E33" s="28" t="s">
        <v>38</v>
      </c>
      <c r="F33" s="123">
        <f>ROUND((SUM(BE131:BE272)),  2)</f>
        <v>0</v>
      </c>
      <c r="G33" s="34"/>
      <c r="H33" s="34"/>
      <c r="I33" s="124">
        <v>0.20999999999999999</v>
      </c>
      <c r="J33" s="123">
        <f>ROUND(((SUM(BE131:BE272))*I33),  2)</f>
        <v>0</v>
      </c>
      <c r="K33" s="34"/>
      <c r="L33" s="51"/>
      <c r="S33" s="34"/>
      <c r="T33" s="34"/>
      <c r="U33" s="34"/>
      <c r="V33" s="34"/>
      <c r="W33" s="34"/>
      <c r="X33" s="34"/>
      <c r="Y33" s="34"/>
      <c r="Z33" s="34"/>
      <c r="AA33" s="34"/>
      <c r="AB33" s="34"/>
      <c r="AC33" s="34"/>
      <c r="AD33" s="34"/>
      <c r="AE33" s="34"/>
    </row>
    <row r="34" s="2" customFormat="1" ht="14.4" customHeight="1">
      <c r="A34" s="34"/>
      <c r="B34" s="35"/>
      <c r="C34" s="34"/>
      <c r="D34" s="34"/>
      <c r="E34" s="28" t="s">
        <v>39</v>
      </c>
      <c r="F34" s="123">
        <f>ROUND((SUM(BF131:BF272)),  2)</f>
        <v>0</v>
      </c>
      <c r="G34" s="34"/>
      <c r="H34" s="34"/>
      <c r="I34" s="124">
        <v>0.12</v>
      </c>
      <c r="J34" s="123">
        <f>ROUND(((SUM(BF131:BF272))*I34),  2)</f>
        <v>0</v>
      </c>
      <c r="K34" s="34"/>
      <c r="L34" s="51"/>
      <c r="S34" s="34"/>
      <c r="T34" s="34"/>
      <c r="U34" s="34"/>
      <c r="V34" s="34"/>
      <c r="W34" s="34"/>
      <c r="X34" s="34"/>
      <c r="Y34" s="34"/>
      <c r="Z34" s="34"/>
      <c r="AA34" s="34"/>
      <c r="AB34" s="34"/>
      <c r="AC34" s="34"/>
      <c r="AD34" s="34"/>
      <c r="AE34" s="34"/>
    </row>
    <row r="35" hidden="1" s="2" customFormat="1" ht="14.4" customHeight="1">
      <c r="A35" s="34"/>
      <c r="B35" s="35"/>
      <c r="C35" s="34"/>
      <c r="D35" s="34"/>
      <c r="E35" s="28" t="s">
        <v>40</v>
      </c>
      <c r="F35" s="123">
        <f>ROUND((SUM(BG131:BG272)),  2)</f>
        <v>0</v>
      </c>
      <c r="G35" s="34"/>
      <c r="H35" s="34"/>
      <c r="I35" s="124">
        <v>0.20999999999999999</v>
      </c>
      <c r="J35" s="123">
        <f>0</f>
        <v>0</v>
      </c>
      <c r="K35" s="34"/>
      <c r="L35" s="51"/>
      <c r="S35" s="34"/>
      <c r="T35" s="34"/>
      <c r="U35" s="34"/>
      <c r="V35" s="34"/>
      <c r="W35" s="34"/>
      <c r="X35" s="34"/>
      <c r="Y35" s="34"/>
      <c r="Z35" s="34"/>
      <c r="AA35" s="34"/>
      <c r="AB35" s="34"/>
      <c r="AC35" s="34"/>
      <c r="AD35" s="34"/>
      <c r="AE35" s="34"/>
    </row>
    <row r="36" hidden="1" s="2" customFormat="1" ht="14.4" customHeight="1">
      <c r="A36" s="34"/>
      <c r="B36" s="35"/>
      <c r="C36" s="34"/>
      <c r="D36" s="34"/>
      <c r="E36" s="28" t="s">
        <v>41</v>
      </c>
      <c r="F36" s="123">
        <f>ROUND((SUM(BH131:BH272)),  2)</f>
        <v>0</v>
      </c>
      <c r="G36" s="34"/>
      <c r="H36" s="34"/>
      <c r="I36" s="124">
        <v>0.12</v>
      </c>
      <c r="J36" s="123">
        <f>0</f>
        <v>0</v>
      </c>
      <c r="K36" s="34"/>
      <c r="L36" s="51"/>
      <c r="S36" s="34"/>
      <c r="T36" s="34"/>
      <c r="U36" s="34"/>
      <c r="V36" s="34"/>
      <c r="W36" s="34"/>
      <c r="X36" s="34"/>
      <c r="Y36" s="34"/>
      <c r="Z36" s="34"/>
      <c r="AA36" s="34"/>
      <c r="AB36" s="34"/>
      <c r="AC36" s="34"/>
      <c r="AD36" s="34"/>
      <c r="AE36" s="34"/>
    </row>
    <row r="37" hidden="1" s="2" customFormat="1" ht="14.4" customHeight="1">
      <c r="A37" s="34"/>
      <c r="B37" s="35"/>
      <c r="C37" s="34"/>
      <c r="D37" s="34"/>
      <c r="E37" s="28" t="s">
        <v>42</v>
      </c>
      <c r="F37" s="123">
        <f>ROUND((SUM(BI131:BI272)),  2)</f>
        <v>0</v>
      </c>
      <c r="G37" s="34"/>
      <c r="H37" s="34"/>
      <c r="I37" s="124">
        <v>0</v>
      </c>
      <c r="J37" s="123">
        <f>0</f>
        <v>0</v>
      </c>
      <c r="K37" s="34"/>
      <c r="L37" s="51"/>
      <c r="S37" s="34"/>
      <c r="T37" s="34"/>
      <c r="U37" s="34"/>
      <c r="V37" s="34"/>
      <c r="W37" s="34"/>
      <c r="X37" s="34"/>
      <c r="Y37" s="34"/>
      <c r="Z37" s="34"/>
      <c r="AA37" s="34"/>
      <c r="AB37" s="34"/>
      <c r="AC37" s="34"/>
      <c r="AD37" s="34"/>
      <c r="AE37" s="34"/>
    </row>
    <row r="38" s="2" customFormat="1" ht="6.96" customHeight="1">
      <c r="A38" s="34"/>
      <c r="B38" s="35"/>
      <c r="C38" s="34"/>
      <c r="D38" s="34"/>
      <c r="E38" s="34"/>
      <c r="F38" s="34"/>
      <c r="G38" s="34"/>
      <c r="H38" s="34"/>
      <c r="I38" s="34"/>
      <c r="J38" s="34"/>
      <c r="K38" s="34"/>
      <c r="L38" s="51"/>
      <c r="S38" s="34"/>
      <c r="T38" s="34"/>
      <c r="U38" s="34"/>
      <c r="V38" s="34"/>
      <c r="W38" s="34"/>
      <c r="X38" s="34"/>
      <c r="Y38" s="34"/>
      <c r="Z38" s="34"/>
      <c r="AA38" s="34"/>
      <c r="AB38" s="34"/>
      <c r="AC38" s="34"/>
      <c r="AD38" s="34"/>
      <c r="AE38" s="34"/>
    </row>
    <row r="39" s="2" customFormat="1" ht="25.44" customHeight="1">
      <c r="A39" s="34"/>
      <c r="B39" s="35"/>
      <c r="C39" s="125"/>
      <c r="D39" s="126" t="s">
        <v>43</v>
      </c>
      <c r="E39" s="77"/>
      <c r="F39" s="77"/>
      <c r="G39" s="127" t="s">
        <v>44</v>
      </c>
      <c r="H39" s="128" t="s">
        <v>45</v>
      </c>
      <c r="I39" s="77"/>
      <c r="J39" s="129">
        <f>SUM(J30:J37)</f>
        <v>0</v>
      </c>
      <c r="K39" s="130"/>
      <c r="L39" s="51"/>
      <c r="S39" s="34"/>
      <c r="T39" s="34"/>
      <c r="U39" s="34"/>
      <c r="V39" s="34"/>
      <c r="W39" s="34"/>
      <c r="X39" s="34"/>
      <c r="Y39" s="34"/>
      <c r="Z39" s="34"/>
      <c r="AA39" s="34"/>
      <c r="AB39" s="34"/>
      <c r="AC39" s="34"/>
      <c r="AD39" s="34"/>
      <c r="AE39" s="34"/>
    </row>
    <row r="40" s="2" customFormat="1" ht="14.4" customHeight="1">
      <c r="A40" s="34"/>
      <c r="B40" s="35"/>
      <c r="C40" s="34"/>
      <c r="D40" s="34"/>
      <c r="E40" s="34"/>
      <c r="F40" s="34"/>
      <c r="G40" s="34"/>
      <c r="H40" s="34"/>
      <c r="I40" s="34"/>
      <c r="J40" s="34"/>
      <c r="K40" s="34"/>
      <c r="L40" s="51"/>
      <c r="S40" s="34"/>
      <c r="T40" s="34"/>
      <c r="U40" s="34"/>
      <c r="V40" s="34"/>
      <c r="W40" s="34"/>
      <c r="X40" s="34"/>
      <c r="Y40" s="34"/>
      <c r="Z40" s="34"/>
      <c r="AA40" s="34"/>
      <c r="AB40" s="34"/>
      <c r="AC40" s="34"/>
      <c r="AD40" s="34"/>
      <c r="AE40" s="34"/>
    </row>
    <row r="41" s="1" customFormat="1" ht="14.4" customHeight="1">
      <c r="B41" s="18"/>
      <c r="L41" s="18"/>
    </row>
    <row r="42" s="1" customFormat="1" ht="14.4" customHeight="1">
      <c r="B42" s="18"/>
      <c r="L42" s="18"/>
    </row>
    <row r="43" s="1" customFormat="1" ht="14.4" customHeight="1">
      <c r="B43" s="18"/>
      <c r="L43" s="18"/>
    </row>
    <row r="44" s="1" customFormat="1" ht="14.4" customHeight="1">
      <c r="B44" s="18"/>
      <c r="L44" s="18"/>
    </row>
    <row r="45" s="1" customFormat="1" ht="14.4" customHeight="1">
      <c r="B45" s="18"/>
      <c r="L45" s="18"/>
    </row>
    <row r="46" s="1" customFormat="1" ht="14.4" customHeight="1">
      <c r="B46" s="18"/>
      <c r="L46" s="18"/>
    </row>
    <row r="47" s="1" customFormat="1" ht="14.4" customHeight="1">
      <c r="B47" s="18"/>
      <c r="L47" s="18"/>
    </row>
    <row r="48" s="1" customFormat="1" ht="14.4" customHeight="1">
      <c r="B48" s="18"/>
      <c r="L48" s="18"/>
    </row>
    <row r="49" s="1" customFormat="1" ht="14.4" customHeight="1">
      <c r="B49" s="18"/>
      <c r="L49" s="18"/>
    </row>
    <row r="50" s="2" customFormat="1" ht="14.4" customHeight="1">
      <c r="B50" s="51"/>
      <c r="D50" s="52" t="s">
        <v>46</v>
      </c>
      <c r="E50" s="53"/>
      <c r="F50" s="53"/>
      <c r="G50" s="52" t="s">
        <v>47</v>
      </c>
      <c r="H50" s="53"/>
      <c r="I50" s="53"/>
      <c r="J50" s="53"/>
      <c r="K50" s="53"/>
      <c r="L50" s="5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4"/>
      <c r="B61" s="35"/>
      <c r="C61" s="34"/>
      <c r="D61" s="54" t="s">
        <v>48</v>
      </c>
      <c r="E61" s="37"/>
      <c r="F61" s="131" t="s">
        <v>49</v>
      </c>
      <c r="G61" s="54" t="s">
        <v>48</v>
      </c>
      <c r="H61" s="37"/>
      <c r="I61" s="37"/>
      <c r="J61" s="132" t="s">
        <v>49</v>
      </c>
      <c r="K61" s="37"/>
      <c r="L61" s="51"/>
      <c r="S61" s="34"/>
      <c r="T61" s="34"/>
      <c r="U61" s="34"/>
      <c r="V61" s="34"/>
      <c r="W61" s="34"/>
      <c r="X61" s="34"/>
      <c r="Y61" s="34"/>
      <c r="Z61" s="34"/>
      <c r="AA61" s="34"/>
      <c r="AB61" s="34"/>
      <c r="AC61" s="34"/>
      <c r="AD61" s="34"/>
      <c r="AE61" s="34"/>
    </row>
    <row r="62">
      <c r="B62" s="18"/>
      <c r="L62" s="18"/>
    </row>
    <row r="63">
      <c r="B63" s="18"/>
      <c r="L63" s="18"/>
    </row>
    <row r="64">
      <c r="B64" s="18"/>
      <c r="L64" s="18"/>
    </row>
    <row r="65" s="2" customFormat="1">
      <c r="A65" s="34"/>
      <c r="B65" s="35"/>
      <c r="C65" s="34"/>
      <c r="D65" s="52" t="s">
        <v>50</v>
      </c>
      <c r="E65" s="55"/>
      <c r="F65" s="55"/>
      <c r="G65" s="52" t="s">
        <v>51</v>
      </c>
      <c r="H65" s="55"/>
      <c r="I65" s="55"/>
      <c r="J65" s="55"/>
      <c r="K65" s="55"/>
      <c r="L65" s="51"/>
      <c r="S65" s="34"/>
      <c r="T65" s="34"/>
      <c r="U65" s="34"/>
      <c r="V65" s="34"/>
      <c r="W65" s="34"/>
      <c r="X65" s="34"/>
      <c r="Y65" s="34"/>
      <c r="Z65" s="34"/>
      <c r="AA65" s="34"/>
      <c r="AB65" s="34"/>
      <c r="AC65" s="34"/>
      <c r="AD65" s="34"/>
      <c r="AE65" s="34"/>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4"/>
      <c r="B76" s="35"/>
      <c r="C76" s="34"/>
      <c r="D76" s="54" t="s">
        <v>48</v>
      </c>
      <c r="E76" s="37"/>
      <c r="F76" s="131" t="s">
        <v>49</v>
      </c>
      <c r="G76" s="54" t="s">
        <v>48</v>
      </c>
      <c r="H76" s="37"/>
      <c r="I76" s="37"/>
      <c r="J76" s="132" t="s">
        <v>49</v>
      </c>
      <c r="K76" s="37"/>
      <c r="L76" s="51"/>
      <c r="S76" s="34"/>
      <c r="T76" s="34"/>
      <c r="U76" s="34"/>
      <c r="V76" s="34"/>
      <c r="W76" s="34"/>
      <c r="X76" s="34"/>
      <c r="Y76" s="34"/>
      <c r="Z76" s="34"/>
      <c r="AA76" s="34"/>
      <c r="AB76" s="34"/>
      <c r="AC76" s="34"/>
      <c r="AD76" s="34"/>
      <c r="AE76" s="34"/>
    </row>
    <row r="77" s="2" customFormat="1" ht="14.4" customHeight="1">
      <c r="A77" s="34"/>
      <c r="B77" s="56"/>
      <c r="C77" s="57"/>
      <c r="D77" s="57"/>
      <c r="E77" s="57"/>
      <c r="F77" s="57"/>
      <c r="G77" s="57"/>
      <c r="H77" s="57"/>
      <c r="I77" s="57"/>
      <c r="J77" s="57"/>
      <c r="K77" s="57"/>
      <c r="L77" s="51"/>
      <c r="S77" s="34"/>
      <c r="T77" s="34"/>
      <c r="U77" s="34"/>
      <c r="V77" s="34"/>
      <c r="W77" s="34"/>
      <c r="X77" s="34"/>
      <c r="Y77" s="34"/>
      <c r="Z77" s="34"/>
      <c r="AA77" s="34"/>
      <c r="AB77" s="34"/>
      <c r="AC77" s="34"/>
      <c r="AD77" s="34"/>
      <c r="AE77" s="34"/>
    </row>
    <row r="81" s="2" customFormat="1" ht="6.96" customHeight="1">
      <c r="A81" s="34"/>
      <c r="B81" s="58"/>
      <c r="C81" s="59"/>
      <c r="D81" s="59"/>
      <c r="E81" s="59"/>
      <c r="F81" s="59"/>
      <c r="G81" s="59"/>
      <c r="H81" s="59"/>
      <c r="I81" s="59"/>
      <c r="J81" s="59"/>
      <c r="K81" s="59"/>
      <c r="L81" s="51"/>
      <c r="S81" s="34"/>
      <c r="T81" s="34"/>
      <c r="U81" s="34"/>
      <c r="V81" s="34"/>
      <c r="W81" s="34"/>
      <c r="X81" s="34"/>
      <c r="Y81" s="34"/>
      <c r="Z81" s="34"/>
      <c r="AA81" s="34"/>
      <c r="AB81" s="34"/>
      <c r="AC81" s="34"/>
      <c r="AD81" s="34"/>
      <c r="AE81" s="34"/>
    </row>
    <row r="82" s="2" customFormat="1" ht="24.96" customHeight="1">
      <c r="A82" s="34"/>
      <c r="B82" s="35"/>
      <c r="C82" s="19" t="s">
        <v>114</v>
      </c>
      <c r="D82" s="34"/>
      <c r="E82" s="34"/>
      <c r="F82" s="34"/>
      <c r="G82" s="34"/>
      <c r="H82" s="34"/>
      <c r="I82" s="34"/>
      <c r="J82" s="34"/>
      <c r="K82" s="34"/>
      <c r="L82" s="51"/>
      <c r="S82" s="34"/>
      <c r="T82" s="34"/>
      <c r="U82" s="34"/>
      <c r="V82" s="34"/>
      <c r="W82" s="34"/>
      <c r="X82" s="34"/>
      <c r="Y82" s="34"/>
      <c r="Z82" s="34"/>
      <c r="AA82" s="34"/>
      <c r="AB82" s="34"/>
      <c r="AC82" s="34"/>
      <c r="AD82" s="34"/>
      <c r="AE82" s="34"/>
    </row>
    <row r="83" s="2" customFormat="1" ht="6.96" customHeight="1">
      <c r="A83" s="34"/>
      <c r="B83" s="35"/>
      <c r="C83" s="34"/>
      <c r="D83" s="34"/>
      <c r="E83" s="34"/>
      <c r="F83" s="34"/>
      <c r="G83" s="34"/>
      <c r="H83" s="34"/>
      <c r="I83" s="34"/>
      <c r="J83" s="34"/>
      <c r="K83" s="34"/>
      <c r="L83" s="51"/>
      <c r="S83" s="34"/>
      <c r="T83" s="34"/>
      <c r="U83" s="34"/>
      <c r="V83" s="34"/>
      <c r="W83" s="34"/>
      <c r="X83" s="34"/>
      <c r="Y83" s="34"/>
      <c r="Z83" s="34"/>
      <c r="AA83" s="34"/>
      <c r="AB83" s="34"/>
      <c r="AC83" s="34"/>
      <c r="AD83" s="34"/>
      <c r="AE83" s="34"/>
    </row>
    <row r="84" s="2" customFormat="1" ht="12" customHeight="1">
      <c r="A84" s="34"/>
      <c r="B84" s="35"/>
      <c r="C84" s="28" t="s">
        <v>16</v>
      </c>
      <c r="D84" s="34"/>
      <c r="E84" s="34"/>
      <c r="F84" s="34"/>
      <c r="G84" s="34"/>
      <c r="H84" s="34"/>
      <c r="I84" s="34"/>
      <c r="J84" s="34"/>
      <c r="K84" s="34"/>
      <c r="L84" s="51"/>
      <c r="S84" s="34"/>
      <c r="T84" s="34"/>
      <c r="U84" s="34"/>
      <c r="V84" s="34"/>
      <c r="W84" s="34"/>
      <c r="X84" s="34"/>
      <c r="Y84" s="34"/>
      <c r="Z84" s="34"/>
      <c r="AA84" s="34"/>
      <c r="AB84" s="34"/>
      <c r="AC84" s="34"/>
      <c r="AD84" s="34"/>
      <c r="AE84" s="34"/>
    </row>
    <row r="85" s="2" customFormat="1" ht="16.5" customHeight="1">
      <c r="A85" s="34"/>
      <c r="B85" s="35"/>
      <c r="C85" s="34"/>
      <c r="D85" s="34"/>
      <c r="E85" s="117" t="str">
        <f>E7</f>
        <v>Čepro Šlapanov</v>
      </c>
      <c r="F85" s="28"/>
      <c r="G85" s="28"/>
      <c r="H85" s="28"/>
      <c r="I85" s="34"/>
      <c r="J85" s="34"/>
      <c r="K85" s="34"/>
      <c r="L85" s="51"/>
      <c r="S85" s="34"/>
      <c r="T85" s="34"/>
      <c r="U85" s="34"/>
      <c r="V85" s="34"/>
      <c r="W85" s="34"/>
      <c r="X85" s="34"/>
      <c r="Y85" s="34"/>
      <c r="Z85" s="34"/>
      <c r="AA85" s="34"/>
      <c r="AB85" s="34"/>
      <c r="AC85" s="34"/>
      <c r="AD85" s="34"/>
      <c r="AE85" s="34"/>
    </row>
    <row r="86" s="2" customFormat="1" ht="12" customHeight="1">
      <c r="A86" s="34"/>
      <c r="B86" s="35"/>
      <c r="C86" s="28" t="s">
        <v>112</v>
      </c>
      <c r="D86" s="34"/>
      <c r="E86" s="34"/>
      <c r="F86" s="34"/>
      <c r="G86" s="34"/>
      <c r="H86" s="34"/>
      <c r="I86" s="34"/>
      <c r="J86" s="34"/>
      <c r="K86" s="34"/>
      <c r="L86" s="51"/>
      <c r="S86" s="34"/>
      <c r="T86" s="34"/>
      <c r="U86" s="34"/>
      <c r="V86" s="34"/>
      <c r="W86" s="34"/>
      <c r="X86" s="34"/>
      <c r="Y86" s="34"/>
      <c r="Z86" s="34"/>
      <c r="AA86" s="34"/>
      <c r="AB86" s="34"/>
      <c r="AC86" s="34"/>
      <c r="AD86" s="34"/>
      <c r="AE86" s="34"/>
    </row>
    <row r="87" s="2" customFormat="1" ht="16.5" customHeight="1">
      <c r="A87" s="34"/>
      <c r="B87" s="35"/>
      <c r="C87" s="34"/>
      <c r="D87" s="34"/>
      <c r="E87" s="63" t="str">
        <f>E9</f>
        <v>SO 340 - Vnější osvětlení</v>
      </c>
      <c r="F87" s="34"/>
      <c r="G87" s="34"/>
      <c r="H87" s="34"/>
      <c r="I87" s="34"/>
      <c r="J87" s="34"/>
      <c r="K87" s="34"/>
      <c r="L87" s="51"/>
      <c r="S87" s="34"/>
      <c r="T87" s="34"/>
      <c r="U87" s="34"/>
      <c r="V87" s="34"/>
      <c r="W87" s="34"/>
      <c r="X87" s="34"/>
      <c r="Y87" s="34"/>
      <c r="Z87" s="34"/>
      <c r="AA87" s="34"/>
      <c r="AB87" s="34"/>
      <c r="AC87" s="34"/>
      <c r="AD87" s="34"/>
      <c r="AE87" s="34"/>
    </row>
    <row r="88" s="2" customFormat="1" ht="6.96" customHeight="1">
      <c r="A88" s="34"/>
      <c r="B88" s="35"/>
      <c r="C88" s="34"/>
      <c r="D88" s="34"/>
      <c r="E88" s="34"/>
      <c r="F88" s="34"/>
      <c r="G88" s="34"/>
      <c r="H88" s="34"/>
      <c r="I88" s="34"/>
      <c r="J88" s="34"/>
      <c r="K88" s="34"/>
      <c r="L88" s="51"/>
      <c r="S88" s="34"/>
      <c r="T88" s="34"/>
      <c r="U88" s="34"/>
      <c r="V88" s="34"/>
      <c r="W88" s="34"/>
      <c r="X88" s="34"/>
      <c r="Y88" s="34"/>
      <c r="Z88" s="34"/>
      <c r="AA88" s="34"/>
      <c r="AB88" s="34"/>
      <c r="AC88" s="34"/>
      <c r="AD88" s="34"/>
      <c r="AE88" s="34"/>
    </row>
    <row r="89" s="2" customFormat="1" ht="12" customHeight="1">
      <c r="A89" s="34"/>
      <c r="B89" s="35"/>
      <c r="C89" s="28" t="s">
        <v>20</v>
      </c>
      <c r="D89" s="34"/>
      <c r="E89" s="34"/>
      <c r="F89" s="23" t="str">
        <f>F12</f>
        <v xml:space="preserve"> </v>
      </c>
      <c r="G89" s="34"/>
      <c r="H89" s="34"/>
      <c r="I89" s="28" t="s">
        <v>22</v>
      </c>
      <c r="J89" s="65" t="str">
        <f>IF(J12="","",J12)</f>
        <v>18. 3. 2024</v>
      </c>
      <c r="K89" s="34"/>
      <c r="L89" s="51"/>
      <c r="S89" s="34"/>
      <c r="T89" s="34"/>
      <c r="U89" s="34"/>
      <c r="V89" s="34"/>
      <c r="W89" s="34"/>
      <c r="X89" s="34"/>
      <c r="Y89" s="34"/>
      <c r="Z89" s="34"/>
      <c r="AA89" s="34"/>
      <c r="AB89" s="34"/>
      <c r="AC89" s="34"/>
      <c r="AD89" s="34"/>
      <c r="AE89" s="34"/>
    </row>
    <row r="90" s="2" customFormat="1" ht="6.96" customHeight="1">
      <c r="A90" s="34"/>
      <c r="B90" s="35"/>
      <c r="C90" s="34"/>
      <c r="D90" s="34"/>
      <c r="E90" s="34"/>
      <c r="F90" s="34"/>
      <c r="G90" s="34"/>
      <c r="H90" s="34"/>
      <c r="I90" s="34"/>
      <c r="J90" s="34"/>
      <c r="K90" s="34"/>
      <c r="L90" s="51"/>
      <c r="S90" s="34"/>
      <c r="T90" s="34"/>
      <c r="U90" s="34"/>
      <c r="V90" s="34"/>
      <c r="W90" s="34"/>
      <c r="X90" s="34"/>
      <c r="Y90" s="34"/>
      <c r="Z90" s="34"/>
      <c r="AA90" s="34"/>
      <c r="AB90" s="34"/>
      <c r="AC90" s="34"/>
      <c r="AD90" s="34"/>
      <c r="AE90" s="34"/>
    </row>
    <row r="91" s="2" customFormat="1" ht="15.15" customHeight="1">
      <c r="A91" s="34"/>
      <c r="B91" s="35"/>
      <c r="C91" s="28" t="s">
        <v>24</v>
      </c>
      <c r="D91" s="34"/>
      <c r="E91" s="34"/>
      <c r="F91" s="23" t="str">
        <f>E15</f>
        <v xml:space="preserve"> </v>
      </c>
      <c r="G91" s="34"/>
      <c r="H91" s="34"/>
      <c r="I91" s="28" t="s">
        <v>29</v>
      </c>
      <c r="J91" s="32" t="str">
        <f>E21</f>
        <v xml:space="preserve"> </v>
      </c>
      <c r="K91" s="34"/>
      <c r="L91" s="51"/>
      <c r="S91" s="34"/>
      <c r="T91" s="34"/>
      <c r="U91" s="34"/>
      <c r="V91" s="34"/>
      <c r="W91" s="34"/>
      <c r="X91" s="34"/>
      <c r="Y91" s="34"/>
      <c r="Z91" s="34"/>
      <c r="AA91" s="34"/>
      <c r="AB91" s="34"/>
      <c r="AC91" s="34"/>
      <c r="AD91" s="34"/>
      <c r="AE91" s="34"/>
    </row>
    <row r="92" s="2" customFormat="1" ht="15.15" customHeight="1">
      <c r="A92" s="34"/>
      <c r="B92" s="35"/>
      <c r="C92" s="28" t="s">
        <v>27</v>
      </c>
      <c r="D92" s="34"/>
      <c r="E92" s="34"/>
      <c r="F92" s="23" t="str">
        <f>IF(E18="","",E18)</f>
        <v>Vyplň údaj</v>
      </c>
      <c r="G92" s="34"/>
      <c r="H92" s="34"/>
      <c r="I92" s="28" t="s">
        <v>31</v>
      </c>
      <c r="J92" s="32" t="str">
        <f>E24</f>
        <v xml:space="preserve"> </v>
      </c>
      <c r="K92" s="34"/>
      <c r="L92" s="51"/>
      <c r="S92" s="34"/>
      <c r="T92" s="34"/>
      <c r="U92" s="34"/>
      <c r="V92" s="34"/>
      <c r="W92" s="34"/>
      <c r="X92" s="34"/>
      <c r="Y92" s="34"/>
      <c r="Z92" s="34"/>
      <c r="AA92" s="34"/>
      <c r="AB92" s="34"/>
      <c r="AC92" s="34"/>
      <c r="AD92" s="34"/>
      <c r="AE92" s="34"/>
    </row>
    <row r="93" s="2" customFormat="1" ht="10.32" customHeight="1">
      <c r="A93" s="34"/>
      <c r="B93" s="35"/>
      <c r="C93" s="34"/>
      <c r="D93" s="34"/>
      <c r="E93" s="34"/>
      <c r="F93" s="34"/>
      <c r="G93" s="34"/>
      <c r="H93" s="34"/>
      <c r="I93" s="34"/>
      <c r="J93" s="34"/>
      <c r="K93" s="34"/>
      <c r="L93" s="51"/>
      <c r="S93" s="34"/>
      <c r="T93" s="34"/>
      <c r="U93" s="34"/>
      <c r="V93" s="34"/>
      <c r="W93" s="34"/>
      <c r="X93" s="34"/>
      <c r="Y93" s="34"/>
      <c r="Z93" s="34"/>
      <c r="AA93" s="34"/>
      <c r="AB93" s="34"/>
      <c r="AC93" s="34"/>
      <c r="AD93" s="34"/>
      <c r="AE93" s="34"/>
    </row>
    <row r="94" s="2" customFormat="1" ht="29.28" customHeight="1">
      <c r="A94" s="34"/>
      <c r="B94" s="35"/>
      <c r="C94" s="133" t="s">
        <v>115</v>
      </c>
      <c r="D94" s="125"/>
      <c r="E94" s="125"/>
      <c r="F94" s="125"/>
      <c r="G94" s="125"/>
      <c r="H94" s="125"/>
      <c r="I94" s="125"/>
      <c r="J94" s="134" t="s">
        <v>116</v>
      </c>
      <c r="K94" s="125"/>
      <c r="L94" s="51"/>
      <c r="S94" s="34"/>
      <c r="T94" s="34"/>
      <c r="U94" s="34"/>
      <c r="V94" s="34"/>
      <c r="W94" s="34"/>
      <c r="X94" s="34"/>
      <c r="Y94" s="34"/>
      <c r="Z94" s="34"/>
      <c r="AA94" s="34"/>
      <c r="AB94" s="34"/>
      <c r="AC94" s="34"/>
      <c r="AD94" s="34"/>
      <c r="AE94" s="34"/>
    </row>
    <row r="95" s="2" customFormat="1" ht="10.32" customHeight="1">
      <c r="A95" s="34"/>
      <c r="B95" s="35"/>
      <c r="C95" s="34"/>
      <c r="D95" s="34"/>
      <c r="E95" s="34"/>
      <c r="F95" s="34"/>
      <c r="G95" s="34"/>
      <c r="H95" s="34"/>
      <c r="I95" s="34"/>
      <c r="J95" s="34"/>
      <c r="K95" s="34"/>
      <c r="L95" s="51"/>
      <c r="S95" s="34"/>
      <c r="T95" s="34"/>
      <c r="U95" s="34"/>
      <c r="V95" s="34"/>
      <c r="W95" s="34"/>
      <c r="X95" s="34"/>
      <c r="Y95" s="34"/>
      <c r="Z95" s="34"/>
      <c r="AA95" s="34"/>
      <c r="AB95" s="34"/>
      <c r="AC95" s="34"/>
      <c r="AD95" s="34"/>
      <c r="AE95" s="34"/>
    </row>
    <row r="96" s="2" customFormat="1" ht="22.8" customHeight="1">
      <c r="A96" s="34"/>
      <c r="B96" s="35"/>
      <c r="C96" s="135" t="s">
        <v>117</v>
      </c>
      <c r="D96" s="34"/>
      <c r="E96" s="34"/>
      <c r="F96" s="34"/>
      <c r="G96" s="34"/>
      <c r="H96" s="34"/>
      <c r="I96" s="34"/>
      <c r="J96" s="92">
        <f>J131</f>
        <v>0</v>
      </c>
      <c r="K96" s="34"/>
      <c r="L96" s="51"/>
      <c r="S96" s="34"/>
      <c r="T96" s="34"/>
      <c r="U96" s="34"/>
      <c r="V96" s="34"/>
      <c r="W96" s="34"/>
      <c r="X96" s="34"/>
      <c r="Y96" s="34"/>
      <c r="Z96" s="34"/>
      <c r="AA96" s="34"/>
      <c r="AB96" s="34"/>
      <c r="AC96" s="34"/>
      <c r="AD96" s="34"/>
      <c r="AE96" s="34"/>
      <c r="AU96" s="15" t="s">
        <v>118</v>
      </c>
    </row>
    <row r="97" s="9" customFormat="1" ht="24.96" customHeight="1">
      <c r="A97" s="9"/>
      <c r="B97" s="136"/>
      <c r="C97" s="9"/>
      <c r="D97" s="137" t="s">
        <v>119</v>
      </c>
      <c r="E97" s="138"/>
      <c r="F97" s="138"/>
      <c r="G97" s="138"/>
      <c r="H97" s="138"/>
      <c r="I97" s="138"/>
      <c r="J97" s="139">
        <f>J132</f>
        <v>0</v>
      </c>
      <c r="K97" s="9"/>
      <c r="L97" s="136"/>
      <c r="S97" s="9"/>
      <c r="T97" s="9"/>
      <c r="U97" s="9"/>
      <c r="V97" s="9"/>
      <c r="W97" s="9"/>
      <c r="X97" s="9"/>
      <c r="Y97" s="9"/>
      <c r="Z97" s="9"/>
      <c r="AA97" s="9"/>
      <c r="AB97" s="9"/>
      <c r="AC97" s="9"/>
      <c r="AD97" s="9"/>
      <c r="AE97" s="9"/>
    </row>
    <row r="98" s="10" customFormat="1" ht="19.92" customHeight="1">
      <c r="A98" s="10"/>
      <c r="B98" s="140"/>
      <c r="C98" s="10"/>
      <c r="D98" s="141" t="s">
        <v>120</v>
      </c>
      <c r="E98" s="142"/>
      <c r="F98" s="142"/>
      <c r="G98" s="142"/>
      <c r="H98" s="142"/>
      <c r="I98" s="142"/>
      <c r="J98" s="143">
        <f>J133</f>
        <v>0</v>
      </c>
      <c r="K98" s="10"/>
      <c r="L98" s="140"/>
      <c r="S98" s="10"/>
      <c r="T98" s="10"/>
      <c r="U98" s="10"/>
      <c r="V98" s="10"/>
      <c r="W98" s="10"/>
      <c r="X98" s="10"/>
      <c r="Y98" s="10"/>
      <c r="Z98" s="10"/>
      <c r="AA98" s="10"/>
      <c r="AB98" s="10"/>
      <c r="AC98" s="10"/>
      <c r="AD98" s="10"/>
      <c r="AE98" s="10"/>
    </row>
    <row r="99" s="10" customFormat="1" ht="14.88" customHeight="1">
      <c r="A99" s="10"/>
      <c r="B99" s="140"/>
      <c r="C99" s="10"/>
      <c r="D99" s="141" t="s">
        <v>121</v>
      </c>
      <c r="E99" s="142"/>
      <c r="F99" s="142"/>
      <c r="G99" s="142"/>
      <c r="H99" s="142"/>
      <c r="I99" s="142"/>
      <c r="J99" s="143">
        <f>J134</f>
        <v>0</v>
      </c>
      <c r="K99" s="10"/>
      <c r="L99" s="140"/>
      <c r="S99" s="10"/>
      <c r="T99" s="10"/>
      <c r="U99" s="10"/>
      <c r="V99" s="10"/>
      <c r="W99" s="10"/>
      <c r="X99" s="10"/>
      <c r="Y99" s="10"/>
      <c r="Z99" s="10"/>
      <c r="AA99" s="10"/>
      <c r="AB99" s="10"/>
      <c r="AC99" s="10"/>
      <c r="AD99" s="10"/>
      <c r="AE99" s="10"/>
    </row>
    <row r="100" s="10" customFormat="1" ht="19.92" customHeight="1">
      <c r="A100" s="10"/>
      <c r="B100" s="140"/>
      <c r="C100" s="10"/>
      <c r="D100" s="141" t="s">
        <v>122</v>
      </c>
      <c r="E100" s="142"/>
      <c r="F100" s="142"/>
      <c r="G100" s="142"/>
      <c r="H100" s="142"/>
      <c r="I100" s="142"/>
      <c r="J100" s="143">
        <f>J139</f>
        <v>0</v>
      </c>
      <c r="K100" s="10"/>
      <c r="L100" s="140"/>
      <c r="S100" s="10"/>
      <c r="T100" s="10"/>
      <c r="U100" s="10"/>
      <c r="V100" s="10"/>
      <c r="W100" s="10"/>
      <c r="X100" s="10"/>
      <c r="Y100" s="10"/>
      <c r="Z100" s="10"/>
      <c r="AA100" s="10"/>
      <c r="AB100" s="10"/>
      <c r="AC100" s="10"/>
      <c r="AD100" s="10"/>
      <c r="AE100" s="10"/>
    </row>
    <row r="101" s="9" customFormat="1" ht="24.96" customHeight="1">
      <c r="A101" s="9"/>
      <c r="B101" s="136"/>
      <c r="C101" s="9"/>
      <c r="D101" s="137" t="s">
        <v>123</v>
      </c>
      <c r="E101" s="138"/>
      <c r="F101" s="138"/>
      <c r="G101" s="138"/>
      <c r="H101" s="138"/>
      <c r="I101" s="138"/>
      <c r="J101" s="139">
        <f>J142</f>
        <v>0</v>
      </c>
      <c r="K101" s="9"/>
      <c r="L101" s="136"/>
      <c r="S101" s="9"/>
      <c r="T101" s="9"/>
      <c r="U101" s="9"/>
      <c r="V101" s="9"/>
      <c r="W101" s="9"/>
      <c r="X101" s="9"/>
      <c r="Y101" s="9"/>
      <c r="Z101" s="9"/>
      <c r="AA101" s="9"/>
      <c r="AB101" s="9"/>
      <c r="AC101" s="9"/>
      <c r="AD101" s="9"/>
      <c r="AE101" s="9"/>
    </row>
    <row r="102" s="10" customFormat="1" ht="19.92" customHeight="1">
      <c r="A102" s="10"/>
      <c r="B102" s="140"/>
      <c r="C102" s="10"/>
      <c r="D102" s="141" t="s">
        <v>124</v>
      </c>
      <c r="E102" s="142"/>
      <c r="F102" s="142"/>
      <c r="G102" s="142"/>
      <c r="H102" s="142"/>
      <c r="I102" s="142"/>
      <c r="J102" s="143">
        <f>J143</f>
        <v>0</v>
      </c>
      <c r="K102" s="10"/>
      <c r="L102" s="140"/>
      <c r="S102" s="10"/>
      <c r="T102" s="10"/>
      <c r="U102" s="10"/>
      <c r="V102" s="10"/>
      <c r="W102" s="10"/>
      <c r="X102" s="10"/>
      <c r="Y102" s="10"/>
      <c r="Z102" s="10"/>
      <c r="AA102" s="10"/>
      <c r="AB102" s="10"/>
      <c r="AC102" s="10"/>
      <c r="AD102" s="10"/>
      <c r="AE102" s="10"/>
    </row>
    <row r="103" s="10" customFormat="1" ht="14.88" customHeight="1">
      <c r="A103" s="10"/>
      <c r="B103" s="140"/>
      <c r="C103" s="10"/>
      <c r="D103" s="141" t="s">
        <v>125</v>
      </c>
      <c r="E103" s="142"/>
      <c r="F103" s="142"/>
      <c r="G103" s="142"/>
      <c r="H103" s="142"/>
      <c r="I103" s="142"/>
      <c r="J103" s="143">
        <f>J144</f>
        <v>0</v>
      </c>
      <c r="K103" s="10"/>
      <c r="L103" s="140"/>
      <c r="S103" s="10"/>
      <c r="T103" s="10"/>
      <c r="U103" s="10"/>
      <c r="V103" s="10"/>
      <c r="W103" s="10"/>
      <c r="X103" s="10"/>
      <c r="Y103" s="10"/>
      <c r="Z103" s="10"/>
      <c r="AA103" s="10"/>
      <c r="AB103" s="10"/>
      <c r="AC103" s="10"/>
      <c r="AD103" s="10"/>
      <c r="AE103" s="10"/>
    </row>
    <row r="104" s="10" customFormat="1" ht="14.88" customHeight="1">
      <c r="A104" s="10"/>
      <c r="B104" s="140"/>
      <c r="C104" s="10"/>
      <c r="D104" s="141" t="s">
        <v>126</v>
      </c>
      <c r="E104" s="142"/>
      <c r="F104" s="142"/>
      <c r="G104" s="142"/>
      <c r="H104" s="142"/>
      <c r="I104" s="142"/>
      <c r="J104" s="143">
        <f>J195</f>
        <v>0</v>
      </c>
      <c r="K104" s="10"/>
      <c r="L104" s="140"/>
      <c r="S104" s="10"/>
      <c r="T104" s="10"/>
      <c r="U104" s="10"/>
      <c r="V104" s="10"/>
      <c r="W104" s="10"/>
      <c r="X104" s="10"/>
      <c r="Y104" s="10"/>
      <c r="Z104" s="10"/>
      <c r="AA104" s="10"/>
      <c r="AB104" s="10"/>
      <c r="AC104" s="10"/>
      <c r="AD104" s="10"/>
      <c r="AE104" s="10"/>
    </row>
    <row r="105" s="10" customFormat="1" ht="19.92" customHeight="1">
      <c r="A105" s="10"/>
      <c r="B105" s="140"/>
      <c r="C105" s="10"/>
      <c r="D105" s="141" t="s">
        <v>127</v>
      </c>
      <c r="E105" s="142"/>
      <c r="F105" s="142"/>
      <c r="G105" s="142"/>
      <c r="H105" s="142"/>
      <c r="I105" s="142"/>
      <c r="J105" s="143">
        <f>J200</f>
        <v>0</v>
      </c>
      <c r="K105" s="10"/>
      <c r="L105" s="140"/>
      <c r="S105" s="10"/>
      <c r="T105" s="10"/>
      <c r="U105" s="10"/>
      <c r="V105" s="10"/>
      <c r="W105" s="10"/>
      <c r="X105" s="10"/>
      <c r="Y105" s="10"/>
      <c r="Z105" s="10"/>
      <c r="AA105" s="10"/>
      <c r="AB105" s="10"/>
      <c r="AC105" s="10"/>
      <c r="AD105" s="10"/>
      <c r="AE105" s="10"/>
    </row>
    <row r="106" s="10" customFormat="1" ht="19.92" customHeight="1">
      <c r="A106" s="10"/>
      <c r="B106" s="140"/>
      <c r="C106" s="10"/>
      <c r="D106" s="141" t="s">
        <v>502</v>
      </c>
      <c r="E106" s="142"/>
      <c r="F106" s="142"/>
      <c r="G106" s="142"/>
      <c r="H106" s="142"/>
      <c r="I106" s="142"/>
      <c r="J106" s="143">
        <f>J239</f>
        <v>0</v>
      </c>
      <c r="K106" s="10"/>
      <c r="L106" s="140"/>
      <c r="S106" s="10"/>
      <c r="T106" s="10"/>
      <c r="U106" s="10"/>
      <c r="V106" s="10"/>
      <c r="W106" s="10"/>
      <c r="X106" s="10"/>
      <c r="Y106" s="10"/>
      <c r="Z106" s="10"/>
      <c r="AA106" s="10"/>
      <c r="AB106" s="10"/>
      <c r="AC106" s="10"/>
      <c r="AD106" s="10"/>
      <c r="AE106" s="10"/>
    </row>
    <row r="107" s="9" customFormat="1" ht="24.96" customHeight="1">
      <c r="A107" s="9"/>
      <c r="B107" s="136"/>
      <c r="C107" s="9"/>
      <c r="D107" s="137" t="s">
        <v>129</v>
      </c>
      <c r="E107" s="138"/>
      <c r="F107" s="138"/>
      <c r="G107" s="138"/>
      <c r="H107" s="138"/>
      <c r="I107" s="138"/>
      <c r="J107" s="139">
        <f>J246</f>
        <v>0</v>
      </c>
      <c r="K107" s="9"/>
      <c r="L107" s="136"/>
      <c r="S107" s="9"/>
      <c r="T107" s="9"/>
      <c r="U107" s="9"/>
      <c r="V107" s="9"/>
      <c r="W107" s="9"/>
      <c r="X107" s="9"/>
      <c r="Y107" s="9"/>
      <c r="Z107" s="9"/>
      <c r="AA107" s="9"/>
      <c r="AB107" s="9"/>
      <c r="AC107" s="9"/>
      <c r="AD107" s="9"/>
      <c r="AE107" s="9"/>
    </row>
    <row r="108" s="10" customFormat="1" ht="19.92" customHeight="1">
      <c r="A108" s="10"/>
      <c r="B108" s="140"/>
      <c r="C108" s="10"/>
      <c r="D108" s="141" t="s">
        <v>1099</v>
      </c>
      <c r="E108" s="142"/>
      <c r="F108" s="142"/>
      <c r="G108" s="142"/>
      <c r="H108" s="142"/>
      <c r="I108" s="142"/>
      <c r="J108" s="143">
        <f>J247</f>
        <v>0</v>
      </c>
      <c r="K108" s="10"/>
      <c r="L108" s="140"/>
      <c r="S108" s="10"/>
      <c r="T108" s="10"/>
      <c r="U108" s="10"/>
      <c r="V108" s="10"/>
      <c r="W108" s="10"/>
      <c r="X108" s="10"/>
      <c r="Y108" s="10"/>
      <c r="Z108" s="10"/>
      <c r="AA108" s="10"/>
      <c r="AB108" s="10"/>
      <c r="AC108" s="10"/>
      <c r="AD108" s="10"/>
      <c r="AE108" s="10"/>
    </row>
    <row r="109" s="10" customFormat="1" ht="19.92" customHeight="1">
      <c r="A109" s="10"/>
      <c r="B109" s="140"/>
      <c r="C109" s="10"/>
      <c r="D109" s="141" t="s">
        <v>130</v>
      </c>
      <c r="E109" s="142"/>
      <c r="F109" s="142"/>
      <c r="G109" s="142"/>
      <c r="H109" s="142"/>
      <c r="I109" s="142"/>
      <c r="J109" s="143">
        <f>J250</f>
        <v>0</v>
      </c>
      <c r="K109" s="10"/>
      <c r="L109" s="140"/>
      <c r="S109" s="10"/>
      <c r="T109" s="10"/>
      <c r="U109" s="10"/>
      <c r="V109" s="10"/>
      <c r="W109" s="10"/>
      <c r="X109" s="10"/>
      <c r="Y109" s="10"/>
      <c r="Z109" s="10"/>
      <c r="AA109" s="10"/>
      <c r="AB109" s="10"/>
      <c r="AC109" s="10"/>
      <c r="AD109" s="10"/>
      <c r="AE109" s="10"/>
    </row>
    <row r="110" s="10" customFormat="1" ht="19.92" customHeight="1">
      <c r="A110" s="10"/>
      <c r="B110" s="140"/>
      <c r="C110" s="10"/>
      <c r="D110" s="141" t="s">
        <v>1036</v>
      </c>
      <c r="E110" s="142"/>
      <c r="F110" s="142"/>
      <c r="G110" s="142"/>
      <c r="H110" s="142"/>
      <c r="I110" s="142"/>
      <c r="J110" s="143">
        <f>J263</f>
        <v>0</v>
      </c>
      <c r="K110" s="10"/>
      <c r="L110" s="140"/>
      <c r="S110" s="10"/>
      <c r="T110" s="10"/>
      <c r="U110" s="10"/>
      <c r="V110" s="10"/>
      <c r="W110" s="10"/>
      <c r="X110" s="10"/>
      <c r="Y110" s="10"/>
      <c r="Z110" s="10"/>
      <c r="AA110" s="10"/>
      <c r="AB110" s="10"/>
      <c r="AC110" s="10"/>
      <c r="AD110" s="10"/>
      <c r="AE110" s="10"/>
    </row>
    <row r="111" s="9" customFormat="1" ht="24.96" customHeight="1">
      <c r="A111" s="9"/>
      <c r="B111" s="136"/>
      <c r="C111" s="9"/>
      <c r="D111" s="137" t="s">
        <v>131</v>
      </c>
      <c r="E111" s="138"/>
      <c r="F111" s="138"/>
      <c r="G111" s="138"/>
      <c r="H111" s="138"/>
      <c r="I111" s="138"/>
      <c r="J111" s="139">
        <f>J266</f>
        <v>0</v>
      </c>
      <c r="K111" s="9"/>
      <c r="L111" s="136"/>
      <c r="S111" s="9"/>
      <c r="T111" s="9"/>
      <c r="U111" s="9"/>
      <c r="V111" s="9"/>
      <c r="W111" s="9"/>
      <c r="X111" s="9"/>
      <c r="Y111" s="9"/>
      <c r="Z111" s="9"/>
      <c r="AA111" s="9"/>
      <c r="AB111" s="9"/>
      <c r="AC111" s="9"/>
      <c r="AD111" s="9"/>
      <c r="AE111" s="9"/>
    </row>
    <row r="112" s="2" customFormat="1" ht="21.84" customHeight="1">
      <c r="A112" s="34"/>
      <c r="B112" s="35"/>
      <c r="C112" s="34"/>
      <c r="D112" s="34"/>
      <c r="E112" s="34"/>
      <c r="F112" s="34"/>
      <c r="G112" s="34"/>
      <c r="H112" s="34"/>
      <c r="I112" s="34"/>
      <c r="J112" s="34"/>
      <c r="K112" s="34"/>
      <c r="L112" s="51"/>
      <c r="S112" s="34"/>
      <c r="T112" s="34"/>
      <c r="U112" s="34"/>
      <c r="V112" s="34"/>
      <c r="W112" s="34"/>
      <c r="X112" s="34"/>
      <c r="Y112" s="34"/>
      <c r="Z112" s="34"/>
      <c r="AA112" s="34"/>
      <c r="AB112" s="34"/>
      <c r="AC112" s="34"/>
      <c r="AD112" s="34"/>
      <c r="AE112" s="34"/>
    </row>
    <row r="113" s="2" customFormat="1" ht="6.96" customHeight="1">
      <c r="A113" s="34"/>
      <c r="B113" s="56"/>
      <c r="C113" s="57"/>
      <c r="D113" s="57"/>
      <c r="E113" s="57"/>
      <c r="F113" s="57"/>
      <c r="G113" s="57"/>
      <c r="H113" s="57"/>
      <c r="I113" s="57"/>
      <c r="J113" s="57"/>
      <c r="K113" s="57"/>
      <c r="L113" s="51"/>
      <c r="S113" s="34"/>
      <c r="T113" s="34"/>
      <c r="U113" s="34"/>
      <c r="V113" s="34"/>
      <c r="W113" s="34"/>
      <c r="X113" s="34"/>
      <c r="Y113" s="34"/>
      <c r="Z113" s="34"/>
      <c r="AA113" s="34"/>
      <c r="AB113" s="34"/>
      <c r="AC113" s="34"/>
      <c r="AD113" s="34"/>
      <c r="AE113" s="34"/>
    </row>
    <row r="117" s="2" customFormat="1" ht="6.96" customHeight="1">
      <c r="A117" s="34"/>
      <c r="B117" s="58"/>
      <c r="C117" s="59"/>
      <c r="D117" s="59"/>
      <c r="E117" s="59"/>
      <c r="F117" s="59"/>
      <c r="G117" s="59"/>
      <c r="H117" s="59"/>
      <c r="I117" s="59"/>
      <c r="J117" s="59"/>
      <c r="K117" s="59"/>
      <c r="L117" s="51"/>
      <c r="S117" s="34"/>
      <c r="T117" s="34"/>
      <c r="U117" s="34"/>
      <c r="V117" s="34"/>
      <c r="W117" s="34"/>
      <c r="X117" s="34"/>
      <c r="Y117" s="34"/>
      <c r="Z117" s="34"/>
      <c r="AA117" s="34"/>
      <c r="AB117" s="34"/>
      <c r="AC117" s="34"/>
      <c r="AD117" s="34"/>
      <c r="AE117" s="34"/>
    </row>
    <row r="118" s="2" customFormat="1" ht="24.96" customHeight="1">
      <c r="A118" s="34"/>
      <c r="B118" s="35"/>
      <c r="C118" s="19" t="s">
        <v>132</v>
      </c>
      <c r="D118" s="34"/>
      <c r="E118" s="34"/>
      <c r="F118" s="34"/>
      <c r="G118" s="34"/>
      <c r="H118" s="34"/>
      <c r="I118" s="34"/>
      <c r="J118" s="34"/>
      <c r="K118" s="34"/>
      <c r="L118" s="51"/>
      <c r="S118" s="34"/>
      <c r="T118" s="34"/>
      <c r="U118" s="34"/>
      <c r="V118" s="34"/>
      <c r="W118" s="34"/>
      <c r="X118" s="34"/>
      <c r="Y118" s="34"/>
      <c r="Z118" s="34"/>
      <c r="AA118" s="34"/>
      <c r="AB118" s="34"/>
      <c r="AC118" s="34"/>
      <c r="AD118" s="34"/>
      <c r="AE118" s="34"/>
    </row>
    <row r="119" s="2" customFormat="1" ht="6.96" customHeight="1">
      <c r="A119" s="34"/>
      <c r="B119" s="35"/>
      <c r="C119" s="34"/>
      <c r="D119" s="34"/>
      <c r="E119" s="34"/>
      <c r="F119" s="34"/>
      <c r="G119" s="34"/>
      <c r="H119" s="34"/>
      <c r="I119" s="34"/>
      <c r="J119" s="34"/>
      <c r="K119" s="34"/>
      <c r="L119" s="51"/>
      <c r="S119" s="34"/>
      <c r="T119" s="34"/>
      <c r="U119" s="34"/>
      <c r="V119" s="34"/>
      <c r="W119" s="34"/>
      <c r="X119" s="34"/>
      <c r="Y119" s="34"/>
      <c r="Z119" s="34"/>
      <c r="AA119" s="34"/>
      <c r="AB119" s="34"/>
      <c r="AC119" s="34"/>
      <c r="AD119" s="34"/>
      <c r="AE119" s="34"/>
    </row>
    <row r="120" s="2" customFormat="1" ht="12" customHeight="1">
      <c r="A120" s="34"/>
      <c r="B120" s="35"/>
      <c r="C120" s="28" t="s">
        <v>16</v>
      </c>
      <c r="D120" s="34"/>
      <c r="E120" s="34"/>
      <c r="F120" s="34"/>
      <c r="G120" s="34"/>
      <c r="H120" s="34"/>
      <c r="I120" s="34"/>
      <c r="J120" s="34"/>
      <c r="K120" s="34"/>
      <c r="L120" s="51"/>
      <c r="S120" s="34"/>
      <c r="T120" s="34"/>
      <c r="U120" s="34"/>
      <c r="V120" s="34"/>
      <c r="W120" s="34"/>
      <c r="X120" s="34"/>
      <c r="Y120" s="34"/>
      <c r="Z120" s="34"/>
      <c r="AA120" s="34"/>
      <c r="AB120" s="34"/>
      <c r="AC120" s="34"/>
      <c r="AD120" s="34"/>
      <c r="AE120" s="34"/>
    </row>
    <row r="121" s="2" customFormat="1" ht="16.5" customHeight="1">
      <c r="A121" s="34"/>
      <c r="B121" s="35"/>
      <c r="C121" s="34"/>
      <c r="D121" s="34"/>
      <c r="E121" s="117" t="str">
        <f>E7</f>
        <v>Čepro Šlapanov</v>
      </c>
      <c r="F121" s="28"/>
      <c r="G121" s="28"/>
      <c r="H121" s="28"/>
      <c r="I121" s="34"/>
      <c r="J121" s="34"/>
      <c r="K121" s="34"/>
      <c r="L121" s="51"/>
      <c r="S121" s="34"/>
      <c r="T121" s="34"/>
      <c r="U121" s="34"/>
      <c r="V121" s="34"/>
      <c r="W121" s="34"/>
      <c r="X121" s="34"/>
      <c r="Y121" s="34"/>
      <c r="Z121" s="34"/>
      <c r="AA121" s="34"/>
      <c r="AB121" s="34"/>
      <c r="AC121" s="34"/>
      <c r="AD121" s="34"/>
      <c r="AE121" s="34"/>
    </row>
    <row r="122" s="2" customFormat="1" ht="12" customHeight="1">
      <c r="A122" s="34"/>
      <c r="B122" s="35"/>
      <c r="C122" s="28" t="s">
        <v>112</v>
      </c>
      <c r="D122" s="34"/>
      <c r="E122" s="34"/>
      <c r="F122" s="34"/>
      <c r="G122" s="34"/>
      <c r="H122" s="34"/>
      <c r="I122" s="34"/>
      <c r="J122" s="34"/>
      <c r="K122" s="34"/>
      <c r="L122" s="51"/>
      <c r="S122" s="34"/>
      <c r="T122" s="34"/>
      <c r="U122" s="34"/>
      <c r="V122" s="34"/>
      <c r="W122" s="34"/>
      <c r="X122" s="34"/>
      <c r="Y122" s="34"/>
      <c r="Z122" s="34"/>
      <c r="AA122" s="34"/>
      <c r="AB122" s="34"/>
      <c r="AC122" s="34"/>
      <c r="AD122" s="34"/>
      <c r="AE122" s="34"/>
    </row>
    <row r="123" s="2" customFormat="1" ht="16.5" customHeight="1">
      <c r="A123" s="34"/>
      <c r="B123" s="35"/>
      <c r="C123" s="34"/>
      <c r="D123" s="34"/>
      <c r="E123" s="63" t="str">
        <f>E9</f>
        <v>SO 340 - Vnější osvětlení</v>
      </c>
      <c r="F123" s="34"/>
      <c r="G123" s="34"/>
      <c r="H123" s="34"/>
      <c r="I123" s="34"/>
      <c r="J123" s="34"/>
      <c r="K123" s="34"/>
      <c r="L123" s="51"/>
      <c r="S123" s="34"/>
      <c r="T123" s="34"/>
      <c r="U123" s="34"/>
      <c r="V123" s="34"/>
      <c r="W123" s="34"/>
      <c r="X123" s="34"/>
      <c r="Y123" s="34"/>
      <c r="Z123" s="34"/>
      <c r="AA123" s="34"/>
      <c r="AB123" s="34"/>
      <c r="AC123" s="34"/>
      <c r="AD123" s="34"/>
      <c r="AE123" s="34"/>
    </row>
    <row r="124" s="2" customFormat="1" ht="6.96" customHeight="1">
      <c r="A124" s="34"/>
      <c r="B124" s="35"/>
      <c r="C124" s="34"/>
      <c r="D124" s="34"/>
      <c r="E124" s="34"/>
      <c r="F124" s="34"/>
      <c r="G124" s="34"/>
      <c r="H124" s="34"/>
      <c r="I124" s="34"/>
      <c r="J124" s="34"/>
      <c r="K124" s="34"/>
      <c r="L124" s="51"/>
      <c r="S124" s="34"/>
      <c r="T124" s="34"/>
      <c r="U124" s="34"/>
      <c r="V124" s="34"/>
      <c r="W124" s="34"/>
      <c r="X124" s="34"/>
      <c r="Y124" s="34"/>
      <c r="Z124" s="34"/>
      <c r="AA124" s="34"/>
      <c r="AB124" s="34"/>
      <c r="AC124" s="34"/>
      <c r="AD124" s="34"/>
      <c r="AE124" s="34"/>
    </row>
    <row r="125" s="2" customFormat="1" ht="12" customHeight="1">
      <c r="A125" s="34"/>
      <c r="B125" s="35"/>
      <c r="C125" s="28" t="s">
        <v>20</v>
      </c>
      <c r="D125" s="34"/>
      <c r="E125" s="34"/>
      <c r="F125" s="23" t="str">
        <f>F12</f>
        <v xml:space="preserve"> </v>
      </c>
      <c r="G125" s="34"/>
      <c r="H125" s="34"/>
      <c r="I125" s="28" t="s">
        <v>22</v>
      </c>
      <c r="J125" s="65" t="str">
        <f>IF(J12="","",J12)</f>
        <v>18. 3. 2024</v>
      </c>
      <c r="K125" s="34"/>
      <c r="L125" s="51"/>
      <c r="S125" s="34"/>
      <c r="T125" s="34"/>
      <c r="U125" s="34"/>
      <c r="V125" s="34"/>
      <c r="W125" s="34"/>
      <c r="X125" s="34"/>
      <c r="Y125" s="34"/>
      <c r="Z125" s="34"/>
      <c r="AA125" s="34"/>
      <c r="AB125" s="34"/>
      <c r="AC125" s="34"/>
      <c r="AD125" s="34"/>
      <c r="AE125" s="34"/>
    </row>
    <row r="126" s="2" customFormat="1" ht="6.96" customHeight="1">
      <c r="A126" s="34"/>
      <c r="B126" s="35"/>
      <c r="C126" s="34"/>
      <c r="D126" s="34"/>
      <c r="E126" s="34"/>
      <c r="F126" s="34"/>
      <c r="G126" s="34"/>
      <c r="H126" s="34"/>
      <c r="I126" s="34"/>
      <c r="J126" s="34"/>
      <c r="K126" s="34"/>
      <c r="L126" s="51"/>
      <c r="S126" s="34"/>
      <c r="T126" s="34"/>
      <c r="U126" s="34"/>
      <c r="V126" s="34"/>
      <c r="W126" s="34"/>
      <c r="X126" s="34"/>
      <c r="Y126" s="34"/>
      <c r="Z126" s="34"/>
      <c r="AA126" s="34"/>
      <c r="AB126" s="34"/>
      <c r="AC126" s="34"/>
      <c r="AD126" s="34"/>
      <c r="AE126" s="34"/>
    </row>
    <row r="127" s="2" customFormat="1" ht="15.15" customHeight="1">
      <c r="A127" s="34"/>
      <c r="B127" s="35"/>
      <c r="C127" s="28" t="s">
        <v>24</v>
      </c>
      <c r="D127" s="34"/>
      <c r="E127" s="34"/>
      <c r="F127" s="23" t="str">
        <f>E15</f>
        <v xml:space="preserve"> </v>
      </c>
      <c r="G127" s="34"/>
      <c r="H127" s="34"/>
      <c r="I127" s="28" t="s">
        <v>29</v>
      </c>
      <c r="J127" s="32" t="str">
        <f>E21</f>
        <v xml:space="preserve"> </v>
      </c>
      <c r="K127" s="34"/>
      <c r="L127" s="51"/>
      <c r="S127" s="34"/>
      <c r="T127" s="34"/>
      <c r="U127" s="34"/>
      <c r="V127" s="34"/>
      <c r="W127" s="34"/>
      <c r="X127" s="34"/>
      <c r="Y127" s="34"/>
      <c r="Z127" s="34"/>
      <c r="AA127" s="34"/>
      <c r="AB127" s="34"/>
      <c r="AC127" s="34"/>
      <c r="AD127" s="34"/>
      <c r="AE127" s="34"/>
    </row>
    <row r="128" s="2" customFormat="1" ht="15.15" customHeight="1">
      <c r="A128" s="34"/>
      <c r="B128" s="35"/>
      <c r="C128" s="28" t="s">
        <v>27</v>
      </c>
      <c r="D128" s="34"/>
      <c r="E128" s="34"/>
      <c r="F128" s="23" t="str">
        <f>IF(E18="","",E18)</f>
        <v>Vyplň údaj</v>
      </c>
      <c r="G128" s="34"/>
      <c r="H128" s="34"/>
      <c r="I128" s="28" t="s">
        <v>31</v>
      </c>
      <c r="J128" s="32" t="str">
        <f>E24</f>
        <v xml:space="preserve"> </v>
      </c>
      <c r="K128" s="34"/>
      <c r="L128" s="51"/>
      <c r="S128" s="34"/>
      <c r="T128" s="34"/>
      <c r="U128" s="34"/>
      <c r="V128" s="34"/>
      <c r="W128" s="34"/>
      <c r="X128" s="34"/>
      <c r="Y128" s="34"/>
      <c r="Z128" s="34"/>
      <c r="AA128" s="34"/>
      <c r="AB128" s="34"/>
      <c r="AC128" s="34"/>
      <c r="AD128" s="34"/>
      <c r="AE128" s="34"/>
    </row>
    <row r="129" s="2" customFormat="1" ht="10.32" customHeight="1">
      <c r="A129" s="34"/>
      <c r="B129" s="35"/>
      <c r="C129" s="34"/>
      <c r="D129" s="34"/>
      <c r="E129" s="34"/>
      <c r="F129" s="34"/>
      <c r="G129" s="34"/>
      <c r="H129" s="34"/>
      <c r="I129" s="34"/>
      <c r="J129" s="34"/>
      <c r="K129" s="34"/>
      <c r="L129" s="51"/>
      <c r="S129" s="34"/>
      <c r="T129" s="34"/>
      <c r="U129" s="34"/>
      <c r="V129" s="34"/>
      <c r="W129" s="34"/>
      <c r="X129" s="34"/>
      <c r="Y129" s="34"/>
      <c r="Z129" s="34"/>
      <c r="AA129" s="34"/>
      <c r="AB129" s="34"/>
      <c r="AC129" s="34"/>
      <c r="AD129" s="34"/>
      <c r="AE129" s="34"/>
    </row>
    <row r="130" s="11" customFormat="1" ht="29.28" customHeight="1">
      <c r="A130" s="144"/>
      <c r="B130" s="145"/>
      <c r="C130" s="146" t="s">
        <v>133</v>
      </c>
      <c r="D130" s="147" t="s">
        <v>58</v>
      </c>
      <c r="E130" s="147" t="s">
        <v>54</v>
      </c>
      <c r="F130" s="147" t="s">
        <v>55</v>
      </c>
      <c r="G130" s="147" t="s">
        <v>134</v>
      </c>
      <c r="H130" s="147" t="s">
        <v>135</v>
      </c>
      <c r="I130" s="147" t="s">
        <v>136</v>
      </c>
      <c r="J130" s="148" t="s">
        <v>116</v>
      </c>
      <c r="K130" s="149" t="s">
        <v>137</v>
      </c>
      <c r="L130" s="150"/>
      <c r="M130" s="82" t="s">
        <v>1</v>
      </c>
      <c r="N130" s="83" t="s">
        <v>37</v>
      </c>
      <c r="O130" s="83" t="s">
        <v>138</v>
      </c>
      <c r="P130" s="83" t="s">
        <v>139</v>
      </c>
      <c r="Q130" s="83" t="s">
        <v>140</v>
      </c>
      <c r="R130" s="83" t="s">
        <v>141</v>
      </c>
      <c r="S130" s="83" t="s">
        <v>142</v>
      </c>
      <c r="T130" s="84" t="s">
        <v>143</v>
      </c>
      <c r="U130" s="144"/>
      <c r="V130" s="144"/>
      <c r="W130" s="144"/>
      <c r="X130" s="144"/>
      <c r="Y130" s="144"/>
      <c r="Z130" s="144"/>
      <c r="AA130" s="144"/>
      <c r="AB130" s="144"/>
      <c r="AC130" s="144"/>
      <c r="AD130" s="144"/>
      <c r="AE130" s="144"/>
    </row>
    <row r="131" s="2" customFormat="1" ht="22.8" customHeight="1">
      <c r="A131" s="34"/>
      <c r="B131" s="35"/>
      <c r="C131" s="89" t="s">
        <v>144</v>
      </c>
      <c r="D131" s="34"/>
      <c r="E131" s="34"/>
      <c r="F131" s="34"/>
      <c r="G131" s="34"/>
      <c r="H131" s="34"/>
      <c r="I131" s="34"/>
      <c r="J131" s="151">
        <f>BK131</f>
        <v>0</v>
      </c>
      <c r="K131" s="34"/>
      <c r="L131" s="35"/>
      <c r="M131" s="85"/>
      <c r="N131" s="69"/>
      <c r="O131" s="86"/>
      <c r="P131" s="152">
        <f>P132+P142+P246+P266</f>
        <v>0</v>
      </c>
      <c r="Q131" s="86"/>
      <c r="R131" s="152">
        <f>R132+R142+R246+R266</f>
        <v>0.047920000000000004</v>
      </c>
      <c r="S131" s="86"/>
      <c r="T131" s="153">
        <f>T132+T142+T246+T266</f>
        <v>0.053499999999999999</v>
      </c>
      <c r="U131" s="34"/>
      <c r="V131" s="34"/>
      <c r="W131" s="34"/>
      <c r="X131" s="34"/>
      <c r="Y131" s="34"/>
      <c r="Z131" s="34"/>
      <c r="AA131" s="34"/>
      <c r="AB131" s="34"/>
      <c r="AC131" s="34"/>
      <c r="AD131" s="34"/>
      <c r="AE131" s="34"/>
      <c r="AT131" s="15" t="s">
        <v>72</v>
      </c>
      <c r="AU131" s="15" t="s">
        <v>118</v>
      </c>
      <c r="BK131" s="154">
        <f>BK132+BK142+BK246+BK266</f>
        <v>0</v>
      </c>
    </row>
    <row r="132" s="12" customFormat="1" ht="25.92" customHeight="1">
      <c r="A132" s="12"/>
      <c r="B132" s="155"/>
      <c r="C132" s="12"/>
      <c r="D132" s="156" t="s">
        <v>72</v>
      </c>
      <c r="E132" s="157" t="s">
        <v>145</v>
      </c>
      <c r="F132" s="157" t="s">
        <v>145</v>
      </c>
      <c r="G132" s="12"/>
      <c r="H132" s="12"/>
      <c r="I132" s="158"/>
      <c r="J132" s="159">
        <f>BK132</f>
        <v>0</v>
      </c>
      <c r="K132" s="12"/>
      <c r="L132" s="155"/>
      <c r="M132" s="160"/>
      <c r="N132" s="161"/>
      <c r="O132" s="161"/>
      <c r="P132" s="162">
        <f>P133+P139</f>
        <v>0</v>
      </c>
      <c r="Q132" s="161"/>
      <c r="R132" s="162">
        <f>R133+R139</f>
        <v>0</v>
      </c>
      <c r="S132" s="161"/>
      <c r="T132" s="163">
        <f>T133+T139</f>
        <v>0</v>
      </c>
      <c r="U132" s="12"/>
      <c r="V132" s="12"/>
      <c r="W132" s="12"/>
      <c r="X132" s="12"/>
      <c r="Y132" s="12"/>
      <c r="Z132" s="12"/>
      <c r="AA132" s="12"/>
      <c r="AB132" s="12"/>
      <c r="AC132" s="12"/>
      <c r="AD132" s="12"/>
      <c r="AE132" s="12"/>
      <c r="AR132" s="156" t="s">
        <v>81</v>
      </c>
      <c r="AT132" s="164" t="s">
        <v>72</v>
      </c>
      <c r="AU132" s="164" t="s">
        <v>73</v>
      </c>
      <c r="AY132" s="156" t="s">
        <v>146</v>
      </c>
      <c r="BK132" s="165">
        <f>BK133+BK139</f>
        <v>0</v>
      </c>
    </row>
    <row r="133" s="12" customFormat="1" ht="22.8" customHeight="1">
      <c r="A133" s="12"/>
      <c r="B133" s="155"/>
      <c r="C133" s="12"/>
      <c r="D133" s="156" t="s">
        <v>72</v>
      </c>
      <c r="E133" s="166" t="s">
        <v>147</v>
      </c>
      <c r="F133" s="166" t="s">
        <v>148</v>
      </c>
      <c r="G133" s="12"/>
      <c r="H133" s="12"/>
      <c r="I133" s="158"/>
      <c r="J133" s="167">
        <f>BK133</f>
        <v>0</v>
      </c>
      <c r="K133" s="12"/>
      <c r="L133" s="155"/>
      <c r="M133" s="160"/>
      <c r="N133" s="161"/>
      <c r="O133" s="161"/>
      <c r="P133" s="162">
        <f>P134</f>
        <v>0</v>
      </c>
      <c r="Q133" s="161"/>
      <c r="R133" s="162">
        <f>R134</f>
        <v>0</v>
      </c>
      <c r="S133" s="161"/>
      <c r="T133" s="163">
        <f>T134</f>
        <v>0</v>
      </c>
      <c r="U133" s="12"/>
      <c r="V133" s="12"/>
      <c r="W133" s="12"/>
      <c r="X133" s="12"/>
      <c r="Y133" s="12"/>
      <c r="Z133" s="12"/>
      <c r="AA133" s="12"/>
      <c r="AB133" s="12"/>
      <c r="AC133" s="12"/>
      <c r="AD133" s="12"/>
      <c r="AE133" s="12"/>
      <c r="AR133" s="156" t="s">
        <v>81</v>
      </c>
      <c r="AT133" s="164" t="s">
        <v>72</v>
      </c>
      <c r="AU133" s="164" t="s">
        <v>81</v>
      </c>
      <c r="AY133" s="156" t="s">
        <v>146</v>
      </c>
      <c r="BK133" s="165">
        <f>BK134</f>
        <v>0</v>
      </c>
    </row>
    <row r="134" s="12" customFormat="1" ht="20.88" customHeight="1">
      <c r="A134" s="12"/>
      <c r="B134" s="155"/>
      <c r="C134" s="12"/>
      <c r="D134" s="156" t="s">
        <v>72</v>
      </c>
      <c r="E134" s="166" t="s">
        <v>149</v>
      </c>
      <c r="F134" s="166" t="s">
        <v>150</v>
      </c>
      <c r="G134" s="12"/>
      <c r="H134" s="12"/>
      <c r="I134" s="158"/>
      <c r="J134" s="167">
        <f>BK134</f>
        <v>0</v>
      </c>
      <c r="K134" s="12"/>
      <c r="L134" s="155"/>
      <c r="M134" s="160"/>
      <c r="N134" s="161"/>
      <c r="O134" s="161"/>
      <c r="P134" s="162">
        <f>SUM(P135:P138)</f>
        <v>0</v>
      </c>
      <c r="Q134" s="161"/>
      <c r="R134" s="162">
        <f>SUM(R135:R138)</f>
        <v>0</v>
      </c>
      <c r="S134" s="161"/>
      <c r="T134" s="163">
        <f>SUM(T135:T138)</f>
        <v>0</v>
      </c>
      <c r="U134" s="12"/>
      <c r="V134" s="12"/>
      <c r="W134" s="12"/>
      <c r="X134" s="12"/>
      <c r="Y134" s="12"/>
      <c r="Z134" s="12"/>
      <c r="AA134" s="12"/>
      <c r="AB134" s="12"/>
      <c r="AC134" s="12"/>
      <c r="AD134" s="12"/>
      <c r="AE134" s="12"/>
      <c r="AR134" s="156" t="s">
        <v>81</v>
      </c>
      <c r="AT134" s="164" t="s">
        <v>72</v>
      </c>
      <c r="AU134" s="164" t="s">
        <v>83</v>
      </c>
      <c r="AY134" s="156" t="s">
        <v>146</v>
      </c>
      <c r="BK134" s="165">
        <f>SUM(BK135:BK138)</f>
        <v>0</v>
      </c>
    </row>
    <row r="135" s="2" customFormat="1" ht="16.5" customHeight="1">
      <c r="A135" s="34"/>
      <c r="B135" s="168"/>
      <c r="C135" s="169" t="s">
        <v>7</v>
      </c>
      <c r="D135" s="169" t="s">
        <v>151</v>
      </c>
      <c r="E135" s="170" t="s">
        <v>1100</v>
      </c>
      <c r="F135" s="171" t="s">
        <v>1101</v>
      </c>
      <c r="G135" s="172" t="s">
        <v>154</v>
      </c>
      <c r="H135" s="173">
        <v>1</v>
      </c>
      <c r="I135" s="174"/>
      <c r="J135" s="175">
        <f>ROUND(I135*H135,2)</f>
        <v>0</v>
      </c>
      <c r="K135" s="176"/>
      <c r="L135" s="177"/>
      <c r="M135" s="178" t="s">
        <v>1</v>
      </c>
      <c r="N135" s="179" t="s">
        <v>38</v>
      </c>
      <c r="O135" s="73"/>
      <c r="P135" s="180">
        <f>O135*H135</f>
        <v>0</v>
      </c>
      <c r="Q135" s="180">
        <v>0</v>
      </c>
      <c r="R135" s="180">
        <f>Q135*H135</f>
        <v>0</v>
      </c>
      <c r="S135" s="180">
        <v>0</v>
      </c>
      <c r="T135" s="181">
        <f>S135*H135</f>
        <v>0</v>
      </c>
      <c r="U135" s="34"/>
      <c r="V135" s="34"/>
      <c r="W135" s="34"/>
      <c r="X135" s="34"/>
      <c r="Y135" s="34"/>
      <c r="Z135" s="34"/>
      <c r="AA135" s="34"/>
      <c r="AB135" s="34"/>
      <c r="AC135" s="34"/>
      <c r="AD135" s="34"/>
      <c r="AE135" s="34"/>
      <c r="AR135" s="182" t="s">
        <v>155</v>
      </c>
      <c r="AT135" s="182" t="s">
        <v>151</v>
      </c>
      <c r="AU135" s="182" t="s">
        <v>156</v>
      </c>
      <c r="AY135" s="15" t="s">
        <v>146</v>
      </c>
      <c r="BE135" s="183">
        <f>IF(N135="základní",J135,0)</f>
        <v>0</v>
      </c>
      <c r="BF135" s="183">
        <f>IF(N135="snížená",J135,0)</f>
        <v>0</v>
      </c>
      <c r="BG135" s="183">
        <f>IF(N135="zákl. přenesená",J135,0)</f>
        <v>0</v>
      </c>
      <c r="BH135" s="183">
        <f>IF(N135="sníž. přenesená",J135,0)</f>
        <v>0</v>
      </c>
      <c r="BI135" s="183">
        <f>IF(N135="nulová",J135,0)</f>
        <v>0</v>
      </c>
      <c r="BJ135" s="15" t="s">
        <v>81</v>
      </c>
      <c r="BK135" s="183">
        <f>ROUND(I135*H135,2)</f>
        <v>0</v>
      </c>
      <c r="BL135" s="15" t="s">
        <v>157</v>
      </c>
      <c r="BM135" s="182" t="s">
        <v>1102</v>
      </c>
    </row>
    <row r="136" s="2" customFormat="1">
      <c r="A136" s="34"/>
      <c r="B136" s="35"/>
      <c r="C136" s="34"/>
      <c r="D136" s="184" t="s">
        <v>159</v>
      </c>
      <c r="E136" s="34"/>
      <c r="F136" s="185" t="s">
        <v>1101</v>
      </c>
      <c r="G136" s="34"/>
      <c r="H136" s="34"/>
      <c r="I136" s="186"/>
      <c r="J136" s="34"/>
      <c r="K136" s="34"/>
      <c r="L136" s="35"/>
      <c r="M136" s="187"/>
      <c r="N136" s="188"/>
      <c r="O136" s="73"/>
      <c r="P136" s="73"/>
      <c r="Q136" s="73"/>
      <c r="R136" s="73"/>
      <c r="S136" s="73"/>
      <c r="T136" s="74"/>
      <c r="U136" s="34"/>
      <c r="V136" s="34"/>
      <c r="W136" s="34"/>
      <c r="X136" s="34"/>
      <c r="Y136" s="34"/>
      <c r="Z136" s="34"/>
      <c r="AA136" s="34"/>
      <c r="AB136" s="34"/>
      <c r="AC136" s="34"/>
      <c r="AD136" s="34"/>
      <c r="AE136" s="34"/>
      <c r="AT136" s="15" t="s">
        <v>159</v>
      </c>
      <c r="AU136" s="15" t="s">
        <v>156</v>
      </c>
    </row>
    <row r="137" s="2" customFormat="1" ht="16.5" customHeight="1">
      <c r="A137" s="34"/>
      <c r="B137" s="168"/>
      <c r="C137" s="169" t="s">
        <v>551</v>
      </c>
      <c r="D137" s="169" t="s">
        <v>151</v>
      </c>
      <c r="E137" s="170" t="s">
        <v>1103</v>
      </c>
      <c r="F137" s="171" t="s">
        <v>1104</v>
      </c>
      <c r="G137" s="172" t="s">
        <v>154</v>
      </c>
      <c r="H137" s="173">
        <v>1</v>
      </c>
      <c r="I137" s="174"/>
      <c r="J137" s="175">
        <f>ROUND(I137*H137,2)</f>
        <v>0</v>
      </c>
      <c r="K137" s="176"/>
      <c r="L137" s="177"/>
      <c r="M137" s="178" t="s">
        <v>1</v>
      </c>
      <c r="N137" s="179" t="s">
        <v>38</v>
      </c>
      <c r="O137" s="73"/>
      <c r="P137" s="180">
        <f>O137*H137</f>
        <v>0</v>
      </c>
      <c r="Q137" s="180">
        <v>0</v>
      </c>
      <c r="R137" s="180">
        <f>Q137*H137</f>
        <v>0</v>
      </c>
      <c r="S137" s="180">
        <v>0</v>
      </c>
      <c r="T137" s="181">
        <f>S137*H137</f>
        <v>0</v>
      </c>
      <c r="U137" s="34"/>
      <c r="V137" s="34"/>
      <c r="W137" s="34"/>
      <c r="X137" s="34"/>
      <c r="Y137" s="34"/>
      <c r="Z137" s="34"/>
      <c r="AA137" s="34"/>
      <c r="AB137" s="34"/>
      <c r="AC137" s="34"/>
      <c r="AD137" s="34"/>
      <c r="AE137" s="34"/>
      <c r="AR137" s="182" t="s">
        <v>155</v>
      </c>
      <c r="AT137" s="182" t="s">
        <v>151</v>
      </c>
      <c r="AU137" s="182" t="s">
        <v>156</v>
      </c>
      <c r="AY137" s="15" t="s">
        <v>146</v>
      </c>
      <c r="BE137" s="183">
        <f>IF(N137="základní",J137,0)</f>
        <v>0</v>
      </c>
      <c r="BF137" s="183">
        <f>IF(N137="snížená",J137,0)</f>
        <v>0</v>
      </c>
      <c r="BG137" s="183">
        <f>IF(N137="zákl. přenesená",J137,0)</f>
        <v>0</v>
      </c>
      <c r="BH137" s="183">
        <f>IF(N137="sníž. přenesená",J137,0)</f>
        <v>0</v>
      </c>
      <c r="BI137" s="183">
        <f>IF(N137="nulová",J137,0)</f>
        <v>0</v>
      </c>
      <c r="BJ137" s="15" t="s">
        <v>81</v>
      </c>
      <c r="BK137" s="183">
        <f>ROUND(I137*H137,2)</f>
        <v>0</v>
      </c>
      <c r="BL137" s="15" t="s">
        <v>157</v>
      </c>
      <c r="BM137" s="182" t="s">
        <v>1105</v>
      </c>
    </row>
    <row r="138" s="2" customFormat="1">
      <c r="A138" s="34"/>
      <c r="B138" s="35"/>
      <c r="C138" s="34"/>
      <c r="D138" s="184" t="s">
        <v>159</v>
      </c>
      <c r="E138" s="34"/>
      <c r="F138" s="185" t="s">
        <v>1104</v>
      </c>
      <c r="G138" s="34"/>
      <c r="H138" s="34"/>
      <c r="I138" s="186"/>
      <c r="J138" s="34"/>
      <c r="K138" s="34"/>
      <c r="L138" s="35"/>
      <c r="M138" s="187"/>
      <c r="N138" s="188"/>
      <c r="O138" s="73"/>
      <c r="P138" s="73"/>
      <c r="Q138" s="73"/>
      <c r="R138" s="73"/>
      <c r="S138" s="73"/>
      <c r="T138" s="74"/>
      <c r="U138" s="34"/>
      <c r="V138" s="34"/>
      <c r="W138" s="34"/>
      <c r="X138" s="34"/>
      <c r="Y138" s="34"/>
      <c r="Z138" s="34"/>
      <c r="AA138" s="34"/>
      <c r="AB138" s="34"/>
      <c r="AC138" s="34"/>
      <c r="AD138" s="34"/>
      <c r="AE138" s="34"/>
      <c r="AT138" s="15" t="s">
        <v>159</v>
      </c>
      <c r="AU138" s="15" t="s">
        <v>156</v>
      </c>
    </row>
    <row r="139" s="12" customFormat="1" ht="22.8" customHeight="1">
      <c r="A139" s="12"/>
      <c r="B139" s="155"/>
      <c r="C139" s="12"/>
      <c r="D139" s="156" t="s">
        <v>72</v>
      </c>
      <c r="E139" s="166" t="s">
        <v>178</v>
      </c>
      <c r="F139" s="166" t="s">
        <v>179</v>
      </c>
      <c r="G139" s="12"/>
      <c r="H139" s="12"/>
      <c r="I139" s="158"/>
      <c r="J139" s="167">
        <f>BK139</f>
        <v>0</v>
      </c>
      <c r="K139" s="12"/>
      <c r="L139" s="155"/>
      <c r="M139" s="160"/>
      <c r="N139" s="161"/>
      <c r="O139" s="161"/>
      <c r="P139" s="162">
        <f>SUM(P140:P141)</f>
        <v>0</v>
      </c>
      <c r="Q139" s="161"/>
      <c r="R139" s="162">
        <f>SUM(R140:R141)</f>
        <v>0</v>
      </c>
      <c r="S139" s="161"/>
      <c r="T139" s="163">
        <f>SUM(T140:T141)</f>
        <v>0</v>
      </c>
      <c r="U139" s="12"/>
      <c r="V139" s="12"/>
      <c r="W139" s="12"/>
      <c r="X139" s="12"/>
      <c r="Y139" s="12"/>
      <c r="Z139" s="12"/>
      <c r="AA139" s="12"/>
      <c r="AB139" s="12"/>
      <c r="AC139" s="12"/>
      <c r="AD139" s="12"/>
      <c r="AE139" s="12"/>
      <c r="AR139" s="156" t="s">
        <v>81</v>
      </c>
      <c r="AT139" s="164" t="s">
        <v>72</v>
      </c>
      <c r="AU139" s="164" t="s">
        <v>81</v>
      </c>
      <c r="AY139" s="156" t="s">
        <v>146</v>
      </c>
      <c r="BK139" s="165">
        <f>SUM(BK140:BK141)</f>
        <v>0</v>
      </c>
    </row>
    <row r="140" s="2" customFormat="1" ht="24.15" customHeight="1">
      <c r="A140" s="34"/>
      <c r="B140" s="168"/>
      <c r="C140" s="189" t="s">
        <v>412</v>
      </c>
      <c r="D140" s="189" t="s">
        <v>181</v>
      </c>
      <c r="E140" s="190" t="s">
        <v>182</v>
      </c>
      <c r="F140" s="191" t="s">
        <v>183</v>
      </c>
      <c r="G140" s="192" t="s">
        <v>184</v>
      </c>
      <c r="H140" s="193">
        <v>40</v>
      </c>
      <c r="I140" s="194"/>
      <c r="J140" s="195">
        <f>ROUND(I140*H140,2)</f>
        <v>0</v>
      </c>
      <c r="K140" s="196"/>
      <c r="L140" s="35"/>
      <c r="M140" s="197" t="s">
        <v>1</v>
      </c>
      <c r="N140" s="198" t="s">
        <v>38</v>
      </c>
      <c r="O140" s="73"/>
      <c r="P140" s="180">
        <f>O140*H140</f>
        <v>0</v>
      </c>
      <c r="Q140" s="180">
        <v>0</v>
      </c>
      <c r="R140" s="180">
        <f>Q140*H140</f>
        <v>0</v>
      </c>
      <c r="S140" s="180">
        <v>0</v>
      </c>
      <c r="T140" s="181">
        <f>S140*H140</f>
        <v>0</v>
      </c>
      <c r="U140" s="34"/>
      <c r="V140" s="34"/>
      <c r="W140" s="34"/>
      <c r="X140" s="34"/>
      <c r="Y140" s="34"/>
      <c r="Z140" s="34"/>
      <c r="AA140" s="34"/>
      <c r="AB140" s="34"/>
      <c r="AC140" s="34"/>
      <c r="AD140" s="34"/>
      <c r="AE140" s="34"/>
      <c r="AR140" s="182" t="s">
        <v>157</v>
      </c>
      <c r="AT140" s="182" t="s">
        <v>181</v>
      </c>
      <c r="AU140" s="182" t="s">
        <v>83</v>
      </c>
      <c r="AY140" s="15" t="s">
        <v>146</v>
      </c>
      <c r="BE140" s="183">
        <f>IF(N140="základní",J140,0)</f>
        <v>0</v>
      </c>
      <c r="BF140" s="183">
        <f>IF(N140="snížená",J140,0)</f>
        <v>0</v>
      </c>
      <c r="BG140" s="183">
        <f>IF(N140="zákl. přenesená",J140,0)</f>
        <v>0</v>
      </c>
      <c r="BH140" s="183">
        <f>IF(N140="sníž. přenesená",J140,0)</f>
        <v>0</v>
      </c>
      <c r="BI140" s="183">
        <f>IF(N140="nulová",J140,0)</f>
        <v>0</v>
      </c>
      <c r="BJ140" s="15" t="s">
        <v>81</v>
      </c>
      <c r="BK140" s="183">
        <f>ROUND(I140*H140,2)</f>
        <v>0</v>
      </c>
      <c r="BL140" s="15" t="s">
        <v>157</v>
      </c>
      <c r="BM140" s="182" t="s">
        <v>1106</v>
      </c>
    </row>
    <row r="141" s="2" customFormat="1">
      <c r="A141" s="34"/>
      <c r="B141" s="35"/>
      <c r="C141" s="34"/>
      <c r="D141" s="184" t="s">
        <v>159</v>
      </c>
      <c r="E141" s="34"/>
      <c r="F141" s="185" t="s">
        <v>186</v>
      </c>
      <c r="G141" s="34"/>
      <c r="H141" s="34"/>
      <c r="I141" s="186"/>
      <c r="J141" s="34"/>
      <c r="K141" s="34"/>
      <c r="L141" s="35"/>
      <c r="M141" s="187"/>
      <c r="N141" s="188"/>
      <c r="O141" s="73"/>
      <c r="P141" s="73"/>
      <c r="Q141" s="73"/>
      <c r="R141" s="73"/>
      <c r="S141" s="73"/>
      <c r="T141" s="74"/>
      <c r="U141" s="34"/>
      <c r="V141" s="34"/>
      <c r="W141" s="34"/>
      <c r="X141" s="34"/>
      <c r="Y141" s="34"/>
      <c r="Z141" s="34"/>
      <c r="AA141" s="34"/>
      <c r="AB141" s="34"/>
      <c r="AC141" s="34"/>
      <c r="AD141" s="34"/>
      <c r="AE141" s="34"/>
      <c r="AT141" s="15" t="s">
        <v>159</v>
      </c>
      <c r="AU141" s="15" t="s">
        <v>83</v>
      </c>
    </row>
    <row r="142" s="12" customFormat="1" ht="25.92" customHeight="1">
      <c r="A142" s="12"/>
      <c r="B142" s="155"/>
      <c r="C142" s="12"/>
      <c r="D142" s="156" t="s">
        <v>72</v>
      </c>
      <c r="E142" s="157" t="s">
        <v>151</v>
      </c>
      <c r="F142" s="157" t="s">
        <v>191</v>
      </c>
      <c r="G142" s="12"/>
      <c r="H142" s="12"/>
      <c r="I142" s="158"/>
      <c r="J142" s="159">
        <f>BK142</f>
        <v>0</v>
      </c>
      <c r="K142" s="12"/>
      <c r="L142" s="155"/>
      <c r="M142" s="160"/>
      <c r="N142" s="161"/>
      <c r="O142" s="161"/>
      <c r="P142" s="162">
        <f>P143+P200+P239</f>
        <v>0</v>
      </c>
      <c r="Q142" s="161"/>
      <c r="R142" s="162">
        <f>R143+R200+R239</f>
        <v>0.0149</v>
      </c>
      <c r="S142" s="161"/>
      <c r="T142" s="163">
        <f>T143+T200+T239</f>
        <v>0</v>
      </c>
      <c r="U142" s="12"/>
      <c r="V142" s="12"/>
      <c r="W142" s="12"/>
      <c r="X142" s="12"/>
      <c r="Y142" s="12"/>
      <c r="Z142" s="12"/>
      <c r="AA142" s="12"/>
      <c r="AB142" s="12"/>
      <c r="AC142" s="12"/>
      <c r="AD142" s="12"/>
      <c r="AE142" s="12"/>
      <c r="AR142" s="156" t="s">
        <v>156</v>
      </c>
      <c r="AT142" s="164" t="s">
        <v>72</v>
      </c>
      <c r="AU142" s="164" t="s">
        <v>73</v>
      </c>
      <c r="AY142" s="156" t="s">
        <v>146</v>
      </c>
      <c r="BK142" s="165">
        <f>BK143+BK200+BK239</f>
        <v>0</v>
      </c>
    </row>
    <row r="143" s="12" customFormat="1" ht="22.8" customHeight="1">
      <c r="A143" s="12"/>
      <c r="B143" s="155"/>
      <c r="C143" s="12"/>
      <c r="D143" s="156" t="s">
        <v>72</v>
      </c>
      <c r="E143" s="166" t="s">
        <v>192</v>
      </c>
      <c r="F143" s="166" t="s">
        <v>193</v>
      </c>
      <c r="G143" s="12"/>
      <c r="H143" s="12"/>
      <c r="I143" s="158"/>
      <c r="J143" s="167">
        <f>BK143</f>
        <v>0</v>
      </c>
      <c r="K143" s="12"/>
      <c r="L143" s="155"/>
      <c r="M143" s="160"/>
      <c r="N143" s="161"/>
      <c r="O143" s="161"/>
      <c r="P143" s="162">
        <f>P144+P195</f>
        <v>0</v>
      </c>
      <c r="Q143" s="161"/>
      <c r="R143" s="162">
        <f>R144+R195</f>
        <v>0</v>
      </c>
      <c r="S143" s="161"/>
      <c r="T143" s="163">
        <f>T144+T195</f>
        <v>0</v>
      </c>
      <c r="U143" s="12"/>
      <c r="V143" s="12"/>
      <c r="W143" s="12"/>
      <c r="X143" s="12"/>
      <c r="Y143" s="12"/>
      <c r="Z143" s="12"/>
      <c r="AA143" s="12"/>
      <c r="AB143" s="12"/>
      <c r="AC143" s="12"/>
      <c r="AD143" s="12"/>
      <c r="AE143" s="12"/>
      <c r="AR143" s="156" t="s">
        <v>156</v>
      </c>
      <c r="AT143" s="164" t="s">
        <v>72</v>
      </c>
      <c r="AU143" s="164" t="s">
        <v>81</v>
      </c>
      <c r="AY143" s="156" t="s">
        <v>146</v>
      </c>
      <c r="BK143" s="165">
        <f>BK144+BK195</f>
        <v>0</v>
      </c>
    </row>
    <row r="144" s="12" customFormat="1" ht="20.88" customHeight="1">
      <c r="A144" s="12"/>
      <c r="B144" s="155"/>
      <c r="C144" s="12"/>
      <c r="D144" s="156" t="s">
        <v>72</v>
      </c>
      <c r="E144" s="166" t="s">
        <v>194</v>
      </c>
      <c r="F144" s="166" t="s">
        <v>195</v>
      </c>
      <c r="G144" s="12"/>
      <c r="H144" s="12"/>
      <c r="I144" s="158"/>
      <c r="J144" s="167">
        <f>BK144</f>
        <v>0</v>
      </c>
      <c r="K144" s="12"/>
      <c r="L144" s="155"/>
      <c r="M144" s="160"/>
      <c r="N144" s="161"/>
      <c r="O144" s="161"/>
      <c r="P144" s="162">
        <f>SUM(P145:P194)</f>
        <v>0</v>
      </c>
      <c r="Q144" s="161"/>
      <c r="R144" s="162">
        <f>SUM(R145:R194)</f>
        <v>0</v>
      </c>
      <c r="S144" s="161"/>
      <c r="T144" s="163">
        <f>SUM(T145:T194)</f>
        <v>0</v>
      </c>
      <c r="U144" s="12"/>
      <c r="V144" s="12"/>
      <c r="W144" s="12"/>
      <c r="X144" s="12"/>
      <c r="Y144" s="12"/>
      <c r="Z144" s="12"/>
      <c r="AA144" s="12"/>
      <c r="AB144" s="12"/>
      <c r="AC144" s="12"/>
      <c r="AD144" s="12"/>
      <c r="AE144" s="12"/>
      <c r="AR144" s="156" t="s">
        <v>156</v>
      </c>
      <c r="AT144" s="164" t="s">
        <v>72</v>
      </c>
      <c r="AU144" s="164" t="s">
        <v>83</v>
      </c>
      <c r="AY144" s="156" t="s">
        <v>146</v>
      </c>
      <c r="BK144" s="165">
        <f>SUM(BK145:BK194)</f>
        <v>0</v>
      </c>
    </row>
    <row r="145" s="2" customFormat="1" ht="16.5" customHeight="1">
      <c r="A145" s="34"/>
      <c r="B145" s="168"/>
      <c r="C145" s="169" t="s">
        <v>157</v>
      </c>
      <c r="D145" s="169" t="s">
        <v>151</v>
      </c>
      <c r="E145" s="170" t="s">
        <v>1107</v>
      </c>
      <c r="F145" s="171" t="s">
        <v>1108</v>
      </c>
      <c r="G145" s="172" t="s">
        <v>199</v>
      </c>
      <c r="H145" s="173">
        <v>3</v>
      </c>
      <c r="I145" s="174"/>
      <c r="J145" s="175">
        <f>ROUND(I145*H145,2)</f>
        <v>0</v>
      </c>
      <c r="K145" s="176"/>
      <c r="L145" s="177"/>
      <c r="M145" s="178" t="s">
        <v>1</v>
      </c>
      <c r="N145" s="179" t="s">
        <v>38</v>
      </c>
      <c r="O145" s="73"/>
      <c r="P145" s="180">
        <f>O145*H145</f>
        <v>0</v>
      </c>
      <c r="Q145" s="180">
        <v>0</v>
      </c>
      <c r="R145" s="180">
        <f>Q145*H145</f>
        <v>0</v>
      </c>
      <c r="S145" s="180">
        <v>0</v>
      </c>
      <c r="T145" s="181">
        <f>S145*H145</f>
        <v>0</v>
      </c>
      <c r="U145" s="34"/>
      <c r="V145" s="34"/>
      <c r="W145" s="34"/>
      <c r="X145" s="34"/>
      <c r="Y145" s="34"/>
      <c r="Z145" s="34"/>
      <c r="AA145" s="34"/>
      <c r="AB145" s="34"/>
      <c r="AC145" s="34"/>
      <c r="AD145" s="34"/>
      <c r="AE145" s="34"/>
      <c r="AR145" s="182" t="s">
        <v>200</v>
      </c>
      <c r="AT145" s="182" t="s">
        <v>151</v>
      </c>
      <c r="AU145" s="182" t="s">
        <v>156</v>
      </c>
      <c r="AY145" s="15" t="s">
        <v>146</v>
      </c>
      <c r="BE145" s="183">
        <f>IF(N145="základní",J145,0)</f>
        <v>0</v>
      </c>
      <c r="BF145" s="183">
        <f>IF(N145="snížená",J145,0)</f>
        <v>0</v>
      </c>
      <c r="BG145" s="183">
        <f>IF(N145="zákl. přenesená",J145,0)</f>
        <v>0</v>
      </c>
      <c r="BH145" s="183">
        <f>IF(N145="sníž. přenesená",J145,0)</f>
        <v>0</v>
      </c>
      <c r="BI145" s="183">
        <f>IF(N145="nulová",J145,0)</f>
        <v>0</v>
      </c>
      <c r="BJ145" s="15" t="s">
        <v>81</v>
      </c>
      <c r="BK145" s="183">
        <f>ROUND(I145*H145,2)</f>
        <v>0</v>
      </c>
      <c r="BL145" s="15" t="s">
        <v>201</v>
      </c>
      <c r="BM145" s="182" t="s">
        <v>1109</v>
      </c>
    </row>
    <row r="146" s="2" customFormat="1">
      <c r="A146" s="34"/>
      <c r="B146" s="35"/>
      <c r="C146" s="34"/>
      <c r="D146" s="184" t="s">
        <v>159</v>
      </c>
      <c r="E146" s="34"/>
      <c r="F146" s="185" t="s">
        <v>1108</v>
      </c>
      <c r="G146" s="34"/>
      <c r="H146" s="34"/>
      <c r="I146" s="186"/>
      <c r="J146" s="34"/>
      <c r="K146" s="34"/>
      <c r="L146" s="35"/>
      <c r="M146" s="187"/>
      <c r="N146" s="188"/>
      <c r="O146" s="73"/>
      <c r="P146" s="73"/>
      <c r="Q146" s="73"/>
      <c r="R146" s="73"/>
      <c r="S146" s="73"/>
      <c r="T146" s="74"/>
      <c r="U146" s="34"/>
      <c r="V146" s="34"/>
      <c r="W146" s="34"/>
      <c r="X146" s="34"/>
      <c r="Y146" s="34"/>
      <c r="Z146" s="34"/>
      <c r="AA146" s="34"/>
      <c r="AB146" s="34"/>
      <c r="AC146" s="34"/>
      <c r="AD146" s="34"/>
      <c r="AE146" s="34"/>
      <c r="AT146" s="15" t="s">
        <v>159</v>
      </c>
      <c r="AU146" s="15" t="s">
        <v>156</v>
      </c>
    </row>
    <row r="147" s="2" customFormat="1" ht="16.5" customHeight="1">
      <c r="A147" s="34"/>
      <c r="B147" s="168"/>
      <c r="C147" s="169" t="s">
        <v>173</v>
      </c>
      <c r="D147" s="169" t="s">
        <v>151</v>
      </c>
      <c r="E147" s="170" t="s">
        <v>1110</v>
      </c>
      <c r="F147" s="171" t="s">
        <v>1111</v>
      </c>
      <c r="G147" s="172" t="s">
        <v>154</v>
      </c>
      <c r="H147" s="173">
        <v>35</v>
      </c>
      <c r="I147" s="174"/>
      <c r="J147" s="175">
        <f>ROUND(I147*H147,2)</f>
        <v>0</v>
      </c>
      <c r="K147" s="176"/>
      <c r="L147" s="177"/>
      <c r="M147" s="178" t="s">
        <v>1</v>
      </c>
      <c r="N147" s="179" t="s">
        <v>38</v>
      </c>
      <c r="O147" s="73"/>
      <c r="P147" s="180">
        <f>O147*H147</f>
        <v>0</v>
      </c>
      <c r="Q147" s="180">
        <v>0</v>
      </c>
      <c r="R147" s="180">
        <f>Q147*H147</f>
        <v>0</v>
      </c>
      <c r="S147" s="180">
        <v>0</v>
      </c>
      <c r="T147" s="181">
        <f>S147*H147</f>
        <v>0</v>
      </c>
      <c r="U147" s="34"/>
      <c r="V147" s="34"/>
      <c r="W147" s="34"/>
      <c r="X147" s="34"/>
      <c r="Y147" s="34"/>
      <c r="Z147" s="34"/>
      <c r="AA147" s="34"/>
      <c r="AB147" s="34"/>
      <c r="AC147" s="34"/>
      <c r="AD147" s="34"/>
      <c r="AE147" s="34"/>
      <c r="AR147" s="182" t="s">
        <v>200</v>
      </c>
      <c r="AT147" s="182" t="s">
        <v>151</v>
      </c>
      <c r="AU147" s="182" t="s">
        <v>156</v>
      </c>
      <c r="AY147" s="15" t="s">
        <v>146</v>
      </c>
      <c r="BE147" s="183">
        <f>IF(N147="základní",J147,0)</f>
        <v>0</v>
      </c>
      <c r="BF147" s="183">
        <f>IF(N147="snížená",J147,0)</f>
        <v>0</v>
      </c>
      <c r="BG147" s="183">
        <f>IF(N147="zákl. přenesená",J147,0)</f>
        <v>0</v>
      </c>
      <c r="BH147" s="183">
        <f>IF(N147="sníž. přenesená",J147,0)</f>
        <v>0</v>
      </c>
      <c r="BI147" s="183">
        <f>IF(N147="nulová",J147,0)</f>
        <v>0</v>
      </c>
      <c r="BJ147" s="15" t="s">
        <v>81</v>
      </c>
      <c r="BK147" s="183">
        <f>ROUND(I147*H147,2)</f>
        <v>0</v>
      </c>
      <c r="BL147" s="15" t="s">
        <v>201</v>
      </c>
      <c r="BM147" s="182" t="s">
        <v>1112</v>
      </c>
    </row>
    <row r="148" s="2" customFormat="1">
      <c r="A148" s="34"/>
      <c r="B148" s="35"/>
      <c r="C148" s="34"/>
      <c r="D148" s="184" t="s">
        <v>159</v>
      </c>
      <c r="E148" s="34"/>
      <c r="F148" s="185" t="s">
        <v>1111</v>
      </c>
      <c r="G148" s="34"/>
      <c r="H148" s="34"/>
      <c r="I148" s="186"/>
      <c r="J148" s="34"/>
      <c r="K148" s="34"/>
      <c r="L148" s="35"/>
      <c r="M148" s="187"/>
      <c r="N148" s="188"/>
      <c r="O148" s="73"/>
      <c r="P148" s="73"/>
      <c r="Q148" s="73"/>
      <c r="R148" s="73"/>
      <c r="S148" s="73"/>
      <c r="T148" s="74"/>
      <c r="U148" s="34"/>
      <c r="V148" s="34"/>
      <c r="W148" s="34"/>
      <c r="X148" s="34"/>
      <c r="Y148" s="34"/>
      <c r="Z148" s="34"/>
      <c r="AA148" s="34"/>
      <c r="AB148" s="34"/>
      <c r="AC148" s="34"/>
      <c r="AD148" s="34"/>
      <c r="AE148" s="34"/>
      <c r="AT148" s="15" t="s">
        <v>159</v>
      </c>
      <c r="AU148" s="15" t="s">
        <v>156</v>
      </c>
    </row>
    <row r="149" s="2" customFormat="1" ht="21.75" customHeight="1">
      <c r="A149" s="34"/>
      <c r="B149" s="168"/>
      <c r="C149" s="169" t="s">
        <v>716</v>
      </c>
      <c r="D149" s="169" t="s">
        <v>151</v>
      </c>
      <c r="E149" s="170" t="s">
        <v>1113</v>
      </c>
      <c r="F149" s="171" t="s">
        <v>1114</v>
      </c>
      <c r="G149" s="172" t="s">
        <v>154</v>
      </c>
      <c r="H149" s="173">
        <v>8</v>
      </c>
      <c r="I149" s="174"/>
      <c r="J149" s="175">
        <f>ROUND(I149*H149,2)</f>
        <v>0</v>
      </c>
      <c r="K149" s="176"/>
      <c r="L149" s="177"/>
      <c r="M149" s="178" t="s">
        <v>1</v>
      </c>
      <c r="N149" s="179" t="s">
        <v>38</v>
      </c>
      <c r="O149" s="73"/>
      <c r="P149" s="180">
        <f>O149*H149</f>
        <v>0</v>
      </c>
      <c r="Q149" s="180">
        <v>0</v>
      </c>
      <c r="R149" s="180">
        <f>Q149*H149</f>
        <v>0</v>
      </c>
      <c r="S149" s="180">
        <v>0</v>
      </c>
      <c r="T149" s="181">
        <f>S149*H149</f>
        <v>0</v>
      </c>
      <c r="U149" s="34"/>
      <c r="V149" s="34"/>
      <c r="W149" s="34"/>
      <c r="X149" s="34"/>
      <c r="Y149" s="34"/>
      <c r="Z149" s="34"/>
      <c r="AA149" s="34"/>
      <c r="AB149" s="34"/>
      <c r="AC149" s="34"/>
      <c r="AD149" s="34"/>
      <c r="AE149" s="34"/>
      <c r="AR149" s="182" t="s">
        <v>200</v>
      </c>
      <c r="AT149" s="182" t="s">
        <v>151</v>
      </c>
      <c r="AU149" s="182" t="s">
        <v>156</v>
      </c>
      <c r="AY149" s="15" t="s">
        <v>146</v>
      </c>
      <c r="BE149" s="183">
        <f>IF(N149="základní",J149,0)</f>
        <v>0</v>
      </c>
      <c r="BF149" s="183">
        <f>IF(N149="snížená",J149,0)</f>
        <v>0</v>
      </c>
      <c r="BG149" s="183">
        <f>IF(N149="zákl. přenesená",J149,0)</f>
        <v>0</v>
      </c>
      <c r="BH149" s="183">
        <f>IF(N149="sníž. přenesená",J149,0)</f>
        <v>0</v>
      </c>
      <c r="BI149" s="183">
        <f>IF(N149="nulová",J149,0)</f>
        <v>0</v>
      </c>
      <c r="BJ149" s="15" t="s">
        <v>81</v>
      </c>
      <c r="BK149" s="183">
        <f>ROUND(I149*H149,2)</f>
        <v>0</v>
      </c>
      <c r="BL149" s="15" t="s">
        <v>201</v>
      </c>
      <c r="BM149" s="182" t="s">
        <v>1115</v>
      </c>
    </row>
    <row r="150" s="2" customFormat="1">
      <c r="A150" s="34"/>
      <c r="B150" s="35"/>
      <c r="C150" s="34"/>
      <c r="D150" s="184" t="s">
        <v>159</v>
      </c>
      <c r="E150" s="34"/>
      <c r="F150" s="185" t="s">
        <v>1114</v>
      </c>
      <c r="G150" s="34"/>
      <c r="H150" s="34"/>
      <c r="I150" s="186"/>
      <c r="J150" s="34"/>
      <c r="K150" s="34"/>
      <c r="L150" s="35"/>
      <c r="M150" s="187"/>
      <c r="N150" s="188"/>
      <c r="O150" s="73"/>
      <c r="P150" s="73"/>
      <c r="Q150" s="73"/>
      <c r="R150" s="73"/>
      <c r="S150" s="73"/>
      <c r="T150" s="74"/>
      <c r="U150" s="34"/>
      <c r="V150" s="34"/>
      <c r="W150" s="34"/>
      <c r="X150" s="34"/>
      <c r="Y150" s="34"/>
      <c r="Z150" s="34"/>
      <c r="AA150" s="34"/>
      <c r="AB150" s="34"/>
      <c r="AC150" s="34"/>
      <c r="AD150" s="34"/>
      <c r="AE150" s="34"/>
      <c r="AT150" s="15" t="s">
        <v>159</v>
      </c>
      <c r="AU150" s="15" t="s">
        <v>156</v>
      </c>
    </row>
    <row r="151" s="2" customFormat="1" ht="21.75" customHeight="1">
      <c r="A151" s="34"/>
      <c r="B151" s="168"/>
      <c r="C151" s="169" t="s">
        <v>828</v>
      </c>
      <c r="D151" s="169" t="s">
        <v>151</v>
      </c>
      <c r="E151" s="170" t="s">
        <v>1116</v>
      </c>
      <c r="F151" s="171" t="s">
        <v>1117</v>
      </c>
      <c r="G151" s="172" t="s">
        <v>154</v>
      </c>
      <c r="H151" s="173">
        <v>5</v>
      </c>
      <c r="I151" s="174"/>
      <c r="J151" s="175">
        <f>ROUND(I151*H151,2)</f>
        <v>0</v>
      </c>
      <c r="K151" s="176"/>
      <c r="L151" s="177"/>
      <c r="M151" s="178" t="s">
        <v>1</v>
      </c>
      <c r="N151" s="179" t="s">
        <v>38</v>
      </c>
      <c r="O151" s="73"/>
      <c r="P151" s="180">
        <f>O151*H151</f>
        <v>0</v>
      </c>
      <c r="Q151" s="180">
        <v>0</v>
      </c>
      <c r="R151" s="180">
        <f>Q151*H151</f>
        <v>0</v>
      </c>
      <c r="S151" s="180">
        <v>0</v>
      </c>
      <c r="T151" s="181">
        <f>S151*H151</f>
        <v>0</v>
      </c>
      <c r="U151" s="34"/>
      <c r="V151" s="34"/>
      <c r="W151" s="34"/>
      <c r="X151" s="34"/>
      <c r="Y151" s="34"/>
      <c r="Z151" s="34"/>
      <c r="AA151" s="34"/>
      <c r="AB151" s="34"/>
      <c r="AC151" s="34"/>
      <c r="AD151" s="34"/>
      <c r="AE151" s="34"/>
      <c r="AR151" s="182" t="s">
        <v>200</v>
      </c>
      <c r="AT151" s="182" t="s">
        <v>151</v>
      </c>
      <c r="AU151" s="182" t="s">
        <v>156</v>
      </c>
      <c r="AY151" s="15" t="s">
        <v>146</v>
      </c>
      <c r="BE151" s="183">
        <f>IF(N151="základní",J151,0)</f>
        <v>0</v>
      </c>
      <c r="BF151" s="183">
        <f>IF(N151="snížená",J151,0)</f>
        <v>0</v>
      </c>
      <c r="BG151" s="183">
        <f>IF(N151="zákl. přenesená",J151,0)</f>
        <v>0</v>
      </c>
      <c r="BH151" s="183">
        <f>IF(N151="sníž. přenesená",J151,0)</f>
        <v>0</v>
      </c>
      <c r="BI151" s="183">
        <f>IF(N151="nulová",J151,0)</f>
        <v>0</v>
      </c>
      <c r="BJ151" s="15" t="s">
        <v>81</v>
      </c>
      <c r="BK151" s="183">
        <f>ROUND(I151*H151,2)</f>
        <v>0</v>
      </c>
      <c r="BL151" s="15" t="s">
        <v>201</v>
      </c>
      <c r="BM151" s="182" t="s">
        <v>1118</v>
      </c>
    </row>
    <row r="152" s="2" customFormat="1">
      <c r="A152" s="34"/>
      <c r="B152" s="35"/>
      <c r="C152" s="34"/>
      <c r="D152" s="184" t="s">
        <v>159</v>
      </c>
      <c r="E152" s="34"/>
      <c r="F152" s="185" t="s">
        <v>1117</v>
      </c>
      <c r="G152" s="34"/>
      <c r="H152" s="34"/>
      <c r="I152" s="186"/>
      <c r="J152" s="34"/>
      <c r="K152" s="34"/>
      <c r="L152" s="35"/>
      <c r="M152" s="187"/>
      <c r="N152" s="188"/>
      <c r="O152" s="73"/>
      <c r="P152" s="73"/>
      <c r="Q152" s="73"/>
      <c r="R152" s="73"/>
      <c r="S152" s="73"/>
      <c r="T152" s="74"/>
      <c r="U152" s="34"/>
      <c r="V152" s="34"/>
      <c r="W152" s="34"/>
      <c r="X152" s="34"/>
      <c r="Y152" s="34"/>
      <c r="Z152" s="34"/>
      <c r="AA152" s="34"/>
      <c r="AB152" s="34"/>
      <c r="AC152" s="34"/>
      <c r="AD152" s="34"/>
      <c r="AE152" s="34"/>
      <c r="AT152" s="15" t="s">
        <v>159</v>
      </c>
      <c r="AU152" s="15" t="s">
        <v>156</v>
      </c>
    </row>
    <row r="153" s="2" customFormat="1" ht="16.5" customHeight="1">
      <c r="A153" s="34"/>
      <c r="B153" s="168"/>
      <c r="C153" s="169" t="s">
        <v>155</v>
      </c>
      <c r="D153" s="169" t="s">
        <v>151</v>
      </c>
      <c r="E153" s="170" t="s">
        <v>1119</v>
      </c>
      <c r="F153" s="171" t="s">
        <v>1120</v>
      </c>
      <c r="G153" s="172" t="s">
        <v>154</v>
      </c>
      <c r="H153" s="173">
        <v>19</v>
      </c>
      <c r="I153" s="174"/>
      <c r="J153" s="175">
        <f>ROUND(I153*H153,2)</f>
        <v>0</v>
      </c>
      <c r="K153" s="176"/>
      <c r="L153" s="177"/>
      <c r="M153" s="178" t="s">
        <v>1</v>
      </c>
      <c r="N153" s="179" t="s">
        <v>38</v>
      </c>
      <c r="O153" s="73"/>
      <c r="P153" s="180">
        <f>O153*H153</f>
        <v>0</v>
      </c>
      <c r="Q153" s="180">
        <v>0</v>
      </c>
      <c r="R153" s="180">
        <f>Q153*H153</f>
        <v>0</v>
      </c>
      <c r="S153" s="180">
        <v>0</v>
      </c>
      <c r="T153" s="181">
        <f>S153*H153</f>
        <v>0</v>
      </c>
      <c r="U153" s="34"/>
      <c r="V153" s="34"/>
      <c r="W153" s="34"/>
      <c r="X153" s="34"/>
      <c r="Y153" s="34"/>
      <c r="Z153" s="34"/>
      <c r="AA153" s="34"/>
      <c r="AB153" s="34"/>
      <c r="AC153" s="34"/>
      <c r="AD153" s="34"/>
      <c r="AE153" s="34"/>
      <c r="AR153" s="182" t="s">
        <v>200</v>
      </c>
      <c r="AT153" s="182" t="s">
        <v>151</v>
      </c>
      <c r="AU153" s="182" t="s">
        <v>156</v>
      </c>
      <c r="AY153" s="15" t="s">
        <v>146</v>
      </c>
      <c r="BE153" s="183">
        <f>IF(N153="základní",J153,0)</f>
        <v>0</v>
      </c>
      <c r="BF153" s="183">
        <f>IF(N153="snížená",J153,0)</f>
        <v>0</v>
      </c>
      <c r="BG153" s="183">
        <f>IF(N153="zákl. přenesená",J153,0)</f>
        <v>0</v>
      </c>
      <c r="BH153" s="183">
        <f>IF(N153="sníž. přenesená",J153,0)</f>
        <v>0</v>
      </c>
      <c r="BI153" s="183">
        <f>IF(N153="nulová",J153,0)</f>
        <v>0</v>
      </c>
      <c r="BJ153" s="15" t="s">
        <v>81</v>
      </c>
      <c r="BK153" s="183">
        <f>ROUND(I153*H153,2)</f>
        <v>0</v>
      </c>
      <c r="BL153" s="15" t="s">
        <v>201</v>
      </c>
      <c r="BM153" s="182" t="s">
        <v>1121</v>
      </c>
    </row>
    <row r="154" s="2" customFormat="1">
      <c r="A154" s="34"/>
      <c r="B154" s="35"/>
      <c r="C154" s="34"/>
      <c r="D154" s="184" t="s">
        <v>159</v>
      </c>
      <c r="E154" s="34"/>
      <c r="F154" s="185" t="s">
        <v>1120</v>
      </c>
      <c r="G154" s="34"/>
      <c r="H154" s="34"/>
      <c r="I154" s="186"/>
      <c r="J154" s="34"/>
      <c r="K154" s="34"/>
      <c r="L154" s="35"/>
      <c r="M154" s="187"/>
      <c r="N154" s="188"/>
      <c r="O154" s="73"/>
      <c r="P154" s="73"/>
      <c r="Q154" s="73"/>
      <c r="R154" s="73"/>
      <c r="S154" s="73"/>
      <c r="T154" s="74"/>
      <c r="U154" s="34"/>
      <c r="V154" s="34"/>
      <c r="W154" s="34"/>
      <c r="X154" s="34"/>
      <c r="Y154" s="34"/>
      <c r="Z154" s="34"/>
      <c r="AA154" s="34"/>
      <c r="AB154" s="34"/>
      <c r="AC154" s="34"/>
      <c r="AD154" s="34"/>
      <c r="AE154" s="34"/>
      <c r="AT154" s="15" t="s">
        <v>159</v>
      </c>
      <c r="AU154" s="15" t="s">
        <v>156</v>
      </c>
    </row>
    <row r="155" s="2" customFormat="1" ht="16.5" customHeight="1">
      <c r="A155" s="34"/>
      <c r="B155" s="168"/>
      <c r="C155" s="169" t="s">
        <v>178</v>
      </c>
      <c r="D155" s="169" t="s">
        <v>151</v>
      </c>
      <c r="E155" s="170" t="s">
        <v>1122</v>
      </c>
      <c r="F155" s="171" t="s">
        <v>1123</v>
      </c>
      <c r="G155" s="172" t="s">
        <v>154</v>
      </c>
      <c r="H155" s="173">
        <v>15</v>
      </c>
      <c r="I155" s="174"/>
      <c r="J155" s="175">
        <f>ROUND(I155*H155,2)</f>
        <v>0</v>
      </c>
      <c r="K155" s="176"/>
      <c r="L155" s="177"/>
      <c r="M155" s="178" t="s">
        <v>1</v>
      </c>
      <c r="N155" s="179" t="s">
        <v>38</v>
      </c>
      <c r="O155" s="73"/>
      <c r="P155" s="180">
        <f>O155*H155</f>
        <v>0</v>
      </c>
      <c r="Q155" s="180">
        <v>0</v>
      </c>
      <c r="R155" s="180">
        <f>Q155*H155</f>
        <v>0</v>
      </c>
      <c r="S155" s="180">
        <v>0</v>
      </c>
      <c r="T155" s="181">
        <f>S155*H155</f>
        <v>0</v>
      </c>
      <c r="U155" s="34"/>
      <c r="V155" s="34"/>
      <c r="W155" s="34"/>
      <c r="X155" s="34"/>
      <c r="Y155" s="34"/>
      <c r="Z155" s="34"/>
      <c r="AA155" s="34"/>
      <c r="AB155" s="34"/>
      <c r="AC155" s="34"/>
      <c r="AD155" s="34"/>
      <c r="AE155" s="34"/>
      <c r="AR155" s="182" t="s">
        <v>200</v>
      </c>
      <c r="AT155" s="182" t="s">
        <v>151</v>
      </c>
      <c r="AU155" s="182" t="s">
        <v>156</v>
      </c>
      <c r="AY155" s="15" t="s">
        <v>146</v>
      </c>
      <c r="BE155" s="183">
        <f>IF(N155="základní",J155,0)</f>
        <v>0</v>
      </c>
      <c r="BF155" s="183">
        <f>IF(N155="snížená",J155,0)</f>
        <v>0</v>
      </c>
      <c r="BG155" s="183">
        <f>IF(N155="zákl. přenesená",J155,0)</f>
        <v>0</v>
      </c>
      <c r="BH155" s="183">
        <f>IF(N155="sníž. přenesená",J155,0)</f>
        <v>0</v>
      </c>
      <c r="BI155" s="183">
        <f>IF(N155="nulová",J155,0)</f>
        <v>0</v>
      </c>
      <c r="BJ155" s="15" t="s">
        <v>81</v>
      </c>
      <c r="BK155" s="183">
        <f>ROUND(I155*H155,2)</f>
        <v>0</v>
      </c>
      <c r="BL155" s="15" t="s">
        <v>201</v>
      </c>
      <c r="BM155" s="182" t="s">
        <v>1124</v>
      </c>
    </row>
    <row r="156" s="2" customFormat="1">
      <c r="A156" s="34"/>
      <c r="B156" s="35"/>
      <c r="C156" s="34"/>
      <c r="D156" s="184" t="s">
        <v>159</v>
      </c>
      <c r="E156" s="34"/>
      <c r="F156" s="185" t="s">
        <v>1123</v>
      </c>
      <c r="G156" s="34"/>
      <c r="H156" s="34"/>
      <c r="I156" s="186"/>
      <c r="J156" s="34"/>
      <c r="K156" s="34"/>
      <c r="L156" s="35"/>
      <c r="M156" s="187"/>
      <c r="N156" s="188"/>
      <c r="O156" s="73"/>
      <c r="P156" s="73"/>
      <c r="Q156" s="73"/>
      <c r="R156" s="73"/>
      <c r="S156" s="73"/>
      <c r="T156" s="74"/>
      <c r="U156" s="34"/>
      <c r="V156" s="34"/>
      <c r="W156" s="34"/>
      <c r="X156" s="34"/>
      <c r="Y156" s="34"/>
      <c r="Z156" s="34"/>
      <c r="AA156" s="34"/>
      <c r="AB156" s="34"/>
      <c r="AC156" s="34"/>
      <c r="AD156" s="34"/>
      <c r="AE156" s="34"/>
      <c r="AT156" s="15" t="s">
        <v>159</v>
      </c>
      <c r="AU156" s="15" t="s">
        <v>156</v>
      </c>
    </row>
    <row r="157" s="2" customFormat="1" ht="16.5" customHeight="1">
      <c r="A157" s="34"/>
      <c r="B157" s="168"/>
      <c r="C157" s="169" t="s">
        <v>505</v>
      </c>
      <c r="D157" s="169" t="s">
        <v>151</v>
      </c>
      <c r="E157" s="170" t="s">
        <v>1125</v>
      </c>
      <c r="F157" s="171" t="s">
        <v>1126</v>
      </c>
      <c r="G157" s="172" t="s">
        <v>154</v>
      </c>
      <c r="H157" s="173">
        <v>15</v>
      </c>
      <c r="I157" s="174"/>
      <c r="J157" s="175">
        <f>ROUND(I157*H157,2)</f>
        <v>0</v>
      </c>
      <c r="K157" s="176"/>
      <c r="L157" s="177"/>
      <c r="M157" s="178" t="s">
        <v>1</v>
      </c>
      <c r="N157" s="179" t="s">
        <v>38</v>
      </c>
      <c r="O157" s="73"/>
      <c r="P157" s="180">
        <f>O157*H157</f>
        <v>0</v>
      </c>
      <c r="Q157" s="180">
        <v>0</v>
      </c>
      <c r="R157" s="180">
        <f>Q157*H157</f>
        <v>0</v>
      </c>
      <c r="S157" s="180">
        <v>0</v>
      </c>
      <c r="T157" s="181">
        <f>S157*H157</f>
        <v>0</v>
      </c>
      <c r="U157" s="34"/>
      <c r="V157" s="34"/>
      <c r="W157" s="34"/>
      <c r="X157" s="34"/>
      <c r="Y157" s="34"/>
      <c r="Z157" s="34"/>
      <c r="AA157" s="34"/>
      <c r="AB157" s="34"/>
      <c r="AC157" s="34"/>
      <c r="AD157" s="34"/>
      <c r="AE157" s="34"/>
      <c r="AR157" s="182" t="s">
        <v>200</v>
      </c>
      <c r="AT157" s="182" t="s">
        <v>151</v>
      </c>
      <c r="AU157" s="182" t="s">
        <v>156</v>
      </c>
      <c r="AY157" s="15" t="s">
        <v>146</v>
      </c>
      <c r="BE157" s="183">
        <f>IF(N157="základní",J157,0)</f>
        <v>0</v>
      </c>
      <c r="BF157" s="183">
        <f>IF(N157="snížená",J157,0)</f>
        <v>0</v>
      </c>
      <c r="BG157" s="183">
        <f>IF(N157="zákl. přenesená",J157,0)</f>
        <v>0</v>
      </c>
      <c r="BH157" s="183">
        <f>IF(N157="sníž. přenesená",J157,0)</f>
        <v>0</v>
      </c>
      <c r="BI157" s="183">
        <f>IF(N157="nulová",J157,0)</f>
        <v>0</v>
      </c>
      <c r="BJ157" s="15" t="s">
        <v>81</v>
      </c>
      <c r="BK157" s="183">
        <f>ROUND(I157*H157,2)</f>
        <v>0</v>
      </c>
      <c r="BL157" s="15" t="s">
        <v>201</v>
      </c>
      <c r="BM157" s="182" t="s">
        <v>1127</v>
      </c>
    </row>
    <row r="158" s="2" customFormat="1">
      <c r="A158" s="34"/>
      <c r="B158" s="35"/>
      <c r="C158" s="34"/>
      <c r="D158" s="184" t="s">
        <v>159</v>
      </c>
      <c r="E158" s="34"/>
      <c r="F158" s="185" t="s">
        <v>1126</v>
      </c>
      <c r="G158" s="34"/>
      <c r="H158" s="34"/>
      <c r="I158" s="186"/>
      <c r="J158" s="34"/>
      <c r="K158" s="34"/>
      <c r="L158" s="35"/>
      <c r="M158" s="187"/>
      <c r="N158" s="188"/>
      <c r="O158" s="73"/>
      <c r="P158" s="73"/>
      <c r="Q158" s="73"/>
      <c r="R158" s="73"/>
      <c r="S158" s="73"/>
      <c r="T158" s="74"/>
      <c r="U158" s="34"/>
      <c r="V158" s="34"/>
      <c r="W158" s="34"/>
      <c r="X158" s="34"/>
      <c r="Y158" s="34"/>
      <c r="Z158" s="34"/>
      <c r="AA158" s="34"/>
      <c r="AB158" s="34"/>
      <c r="AC158" s="34"/>
      <c r="AD158" s="34"/>
      <c r="AE158" s="34"/>
      <c r="AT158" s="15" t="s">
        <v>159</v>
      </c>
      <c r="AU158" s="15" t="s">
        <v>156</v>
      </c>
    </row>
    <row r="159" s="2" customFormat="1" ht="16.5" customHeight="1">
      <c r="A159" s="34"/>
      <c r="B159" s="168"/>
      <c r="C159" s="169" t="s">
        <v>509</v>
      </c>
      <c r="D159" s="169" t="s">
        <v>151</v>
      </c>
      <c r="E159" s="170" t="s">
        <v>1128</v>
      </c>
      <c r="F159" s="171" t="s">
        <v>1129</v>
      </c>
      <c r="G159" s="172" t="s">
        <v>154</v>
      </c>
      <c r="H159" s="173">
        <v>30</v>
      </c>
      <c r="I159" s="174"/>
      <c r="J159" s="175">
        <f>ROUND(I159*H159,2)</f>
        <v>0</v>
      </c>
      <c r="K159" s="176"/>
      <c r="L159" s="177"/>
      <c r="M159" s="178" t="s">
        <v>1</v>
      </c>
      <c r="N159" s="179" t="s">
        <v>38</v>
      </c>
      <c r="O159" s="73"/>
      <c r="P159" s="180">
        <f>O159*H159</f>
        <v>0</v>
      </c>
      <c r="Q159" s="180">
        <v>0</v>
      </c>
      <c r="R159" s="180">
        <f>Q159*H159</f>
        <v>0</v>
      </c>
      <c r="S159" s="180">
        <v>0</v>
      </c>
      <c r="T159" s="181">
        <f>S159*H159</f>
        <v>0</v>
      </c>
      <c r="U159" s="34"/>
      <c r="V159" s="34"/>
      <c r="W159" s="34"/>
      <c r="X159" s="34"/>
      <c r="Y159" s="34"/>
      <c r="Z159" s="34"/>
      <c r="AA159" s="34"/>
      <c r="AB159" s="34"/>
      <c r="AC159" s="34"/>
      <c r="AD159" s="34"/>
      <c r="AE159" s="34"/>
      <c r="AR159" s="182" t="s">
        <v>200</v>
      </c>
      <c r="AT159" s="182" t="s">
        <v>151</v>
      </c>
      <c r="AU159" s="182" t="s">
        <v>156</v>
      </c>
      <c r="AY159" s="15" t="s">
        <v>146</v>
      </c>
      <c r="BE159" s="183">
        <f>IF(N159="základní",J159,0)</f>
        <v>0</v>
      </c>
      <c r="BF159" s="183">
        <f>IF(N159="snížená",J159,0)</f>
        <v>0</v>
      </c>
      <c r="BG159" s="183">
        <f>IF(N159="zákl. přenesená",J159,0)</f>
        <v>0</v>
      </c>
      <c r="BH159" s="183">
        <f>IF(N159="sníž. přenesená",J159,0)</f>
        <v>0</v>
      </c>
      <c r="BI159" s="183">
        <f>IF(N159="nulová",J159,0)</f>
        <v>0</v>
      </c>
      <c r="BJ159" s="15" t="s">
        <v>81</v>
      </c>
      <c r="BK159" s="183">
        <f>ROUND(I159*H159,2)</f>
        <v>0</v>
      </c>
      <c r="BL159" s="15" t="s">
        <v>201</v>
      </c>
      <c r="BM159" s="182" t="s">
        <v>1130</v>
      </c>
    </row>
    <row r="160" s="2" customFormat="1">
      <c r="A160" s="34"/>
      <c r="B160" s="35"/>
      <c r="C160" s="34"/>
      <c r="D160" s="184" t="s">
        <v>159</v>
      </c>
      <c r="E160" s="34"/>
      <c r="F160" s="185" t="s">
        <v>1129</v>
      </c>
      <c r="G160" s="34"/>
      <c r="H160" s="34"/>
      <c r="I160" s="186"/>
      <c r="J160" s="34"/>
      <c r="K160" s="34"/>
      <c r="L160" s="35"/>
      <c r="M160" s="187"/>
      <c r="N160" s="188"/>
      <c r="O160" s="73"/>
      <c r="P160" s="73"/>
      <c r="Q160" s="73"/>
      <c r="R160" s="73"/>
      <c r="S160" s="73"/>
      <c r="T160" s="74"/>
      <c r="U160" s="34"/>
      <c r="V160" s="34"/>
      <c r="W160" s="34"/>
      <c r="X160" s="34"/>
      <c r="Y160" s="34"/>
      <c r="Z160" s="34"/>
      <c r="AA160" s="34"/>
      <c r="AB160" s="34"/>
      <c r="AC160" s="34"/>
      <c r="AD160" s="34"/>
      <c r="AE160" s="34"/>
      <c r="AT160" s="15" t="s">
        <v>159</v>
      </c>
      <c r="AU160" s="15" t="s">
        <v>156</v>
      </c>
    </row>
    <row r="161" s="2" customFormat="1" ht="16.5" customHeight="1">
      <c r="A161" s="34"/>
      <c r="B161" s="168"/>
      <c r="C161" s="169" t="s">
        <v>8</v>
      </c>
      <c r="D161" s="169" t="s">
        <v>151</v>
      </c>
      <c r="E161" s="170" t="s">
        <v>1131</v>
      </c>
      <c r="F161" s="171" t="s">
        <v>1132</v>
      </c>
      <c r="G161" s="172" t="s">
        <v>199</v>
      </c>
      <c r="H161" s="173">
        <v>145</v>
      </c>
      <c r="I161" s="174"/>
      <c r="J161" s="175">
        <f>ROUND(I161*H161,2)</f>
        <v>0</v>
      </c>
      <c r="K161" s="176"/>
      <c r="L161" s="177"/>
      <c r="M161" s="178" t="s">
        <v>1</v>
      </c>
      <c r="N161" s="179" t="s">
        <v>38</v>
      </c>
      <c r="O161" s="73"/>
      <c r="P161" s="180">
        <f>O161*H161</f>
        <v>0</v>
      </c>
      <c r="Q161" s="180">
        <v>0</v>
      </c>
      <c r="R161" s="180">
        <f>Q161*H161</f>
        <v>0</v>
      </c>
      <c r="S161" s="180">
        <v>0</v>
      </c>
      <c r="T161" s="181">
        <f>S161*H161</f>
        <v>0</v>
      </c>
      <c r="U161" s="34"/>
      <c r="V161" s="34"/>
      <c r="W161" s="34"/>
      <c r="X161" s="34"/>
      <c r="Y161" s="34"/>
      <c r="Z161" s="34"/>
      <c r="AA161" s="34"/>
      <c r="AB161" s="34"/>
      <c r="AC161" s="34"/>
      <c r="AD161" s="34"/>
      <c r="AE161" s="34"/>
      <c r="AR161" s="182" t="s">
        <v>200</v>
      </c>
      <c r="AT161" s="182" t="s">
        <v>151</v>
      </c>
      <c r="AU161" s="182" t="s">
        <v>156</v>
      </c>
      <c r="AY161" s="15" t="s">
        <v>146</v>
      </c>
      <c r="BE161" s="183">
        <f>IF(N161="základní",J161,0)</f>
        <v>0</v>
      </c>
      <c r="BF161" s="183">
        <f>IF(N161="snížená",J161,0)</f>
        <v>0</v>
      </c>
      <c r="BG161" s="183">
        <f>IF(N161="zákl. přenesená",J161,0)</f>
        <v>0</v>
      </c>
      <c r="BH161" s="183">
        <f>IF(N161="sníž. přenesená",J161,0)</f>
        <v>0</v>
      </c>
      <c r="BI161" s="183">
        <f>IF(N161="nulová",J161,0)</f>
        <v>0</v>
      </c>
      <c r="BJ161" s="15" t="s">
        <v>81</v>
      </c>
      <c r="BK161" s="183">
        <f>ROUND(I161*H161,2)</f>
        <v>0</v>
      </c>
      <c r="BL161" s="15" t="s">
        <v>201</v>
      </c>
      <c r="BM161" s="182" t="s">
        <v>1133</v>
      </c>
    </row>
    <row r="162" s="2" customFormat="1">
      <c r="A162" s="34"/>
      <c r="B162" s="35"/>
      <c r="C162" s="34"/>
      <c r="D162" s="184" t="s">
        <v>159</v>
      </c>
      <c r="E162" s="34"/>
      <c r="F162" s="185" t="s">
        <v>1132</v>
      </c>
      <c r="G162" s="34"/>
      <c r="H162" s="34"/>
      <c r="I162" s="186"/>
      <c r="J162" s="34"/>
      <c r="K162" s="34"/>
      <c r="L162" s="35"/>
      <c r="M162" s="187"/>
      <c r="N162" s="188"/>
      <c r="O162" s="73"/>
      <c r="P162" s="73"/>
      <c r="Q162" s="73"/>
      <c r="R162" s="73"/>
      <c r="S162" s="73"/>
      <c r="T162" s="74"/>
      <c r="U162" s="34"/>
      <c r="V162" s="34"/>
      <c r="W162" s="34"/>
      <c r="X162" s="34"/>
      <c r="Y162" s="34"/>
      <c r="Z162" s="34"/>
      <c r="AA162" s="34"/>
      <c r="AB162" s="34"/>
      <c r="AC162" s="34"/>
      <c r="AD162" s="34"/>
      <c r="AE162" s="34"/>
      <c r="AT162" s="15" t="s">
        <v>159</v>
      </c>
      <c r="AU162" s="15" t="s">
        <v>156</v>
      </c>
    </row>
    <row r="163" s="2" customFormat="1" ht="21.75" customHeight="1">
      <c r="A163" s="34"/>
      <c r="B163" s="168"/>
      <c r="C163" s="169" t="s">
        <v>516</v>
      </c>
      <c r="D163" s="169" t="s">
        <v>151</v>
      </c>
      <c r="E163" s="170" t="s">
        <v>1134</v>
      </c>
      <c r="F163" s="171" t="s">
        <v>1135</v>
      </c>
      <c r="G163" s="172" t="s">
        <v>199</v>
      </c>
      <c r="H163" s="173">
        <v>80</v>
      </c>
      <c r="I163" s="174"/>
      <c r="J163" s="175">
        <f>ROUND(I163*H163,2)</f>
        <v>0</v>
      </c>
      <c r="K163" s="176"/>
      <c r="L163" s="177"/>
      <c r="M163" s="178" t="s">
        <v>1</v>
      </c>
      <c r="N163" s="179" t="s">
        <v>38</v>
      </c>
      <c r="O163" s="73"/>
      <c r="P163" s="180">
        <f>O163*H163</f>
        <v>0</v>
      </c>
      <c r="Q163" s="180">
        <v>0</v>
      </c>
      <c r="R163" s="180">
        <f>Q163*H163</f>
        <v>0</v>
      </c>
      <c r="S163" s="180">
        <v>0</v>
      </c>
      <c r="T163" s="181">
        <f>S163*H163</f>
        <v>0</v>
      </c>
      <c r="U163" s="34"/>
      <c r="V163" s="34"/>
      <c r="W163" s="34"/>
      <c r="X163" s="34"/>
      <c r="Y163" s="34"/>
      <c r="Z163" s="34"/>
      <c r="AA163" s="34"/>
      <c r="AB163" s="34"/>
      <c r="AC163" s="34"/>
      <c r="AD163" s="34"/>
      <c r="AE163" s="34"/>
      <c r="AR163" s="182" t="s">
        <v>200</v>
      </c>
      <c r="AT163" s="182" t="s">
        <v>151</v>
      </c>
      <c r="AU163" s="182" t="s">
        <v>156</v>
      </c>
      <c r="AY163" s="15" t="s">
        <v>146</v>
      </c>
      <c r="BE163" s="183">
        <f>IF(N163="základní",J163,0)</f>
        <v>0</v>
      </c>
      <c r="BF163" s="183">
        <f>IF(N163="snížená",J163,0)</f>
        <v>0</v>
      </c>
      <c r="BG163" s="183">
        <f>IF(N163="zákl. přenesená",J163,0)</f>
        <v>0</v>
      </c>
      <c r="BH163" s="183">
        <f>IF(N163="sníž. přenesená",J163,0)</f>
        <v>0</v>
      </c>
      <c r="BI163" s="183">
        <f>IF(N163="nulová",J163,0)</f>
        <v>0</v>
      </c>
      <c r="BJ163" s="15" t="s">
        <v>81</v>
      </c>
      <c r="BK163" s="183">
        <f>ROUND(I163*H163,2)</f>
        <v>0</v>
      </c>
      <c r="BL163" s="15" t="s">
        <v>201</v>
      </c>
      <c r="BM163" s="182" t="s">
        <v>1136</v>
      </c>
    </row>
    <row r="164" s="2" customFormat="1">
      <c r="A164" s="34"/>
      <c r="B164" s="35"/>
      <c r="C164" s="34"/>
      <c r="D164" s="184" t="s">
        <v>159</v>
      </c>
      <c r="E164" s="34"/>
      <c r="F164" s="185" t="s">
        <v>1135</v>
      </c>
      <c r="G164" s="34"/>
      <c r="H164" s="34"/>
      <c r="I164" s="186"/>
      <c r="J164" s="34"/>
      <c r="K164" s="34"/>
      <c r="L164" s="35"/>
      <c r="M164" s="187"/>
      <c r="N164" s="188"/>
      <c r="O164" s="73"/>
      <c r="P164" s="73"/>
      <c r="Q164" s="73"/>
      <c r="R164" s="73"/>
      <c r="S164" s="73"/>
      <c r="T164" s="74"/>
      <c r="U164" s="34"/>
      <c r="V164" s="34"/>
      <c r="W164" s="34"/>
      <c r="X164" s="34"/>
      <c r="Y164" s="34"/>
      <c r="Z164" s="34"/>
      <c r="AA164" s="34"/>
      <c r="AB164" s="34"/>
      <c r="AC164" s="34"/>
      <c r="AD164" s="34"/>
      <c r="AE164" s="34"/>
      <c r="AT164" s="15" t="s">
        <v>159</v>
      </c>
      <c r="AU164" s="15" t="s">
        <v>156</v>
      </c>
    </row>
    <row r="165" s="2" customFormat="1" ht="16.5" customHeight="1">
      <c r="A165" s="34"/>
      <c r="B165" s="168"/>
      <c r="C165" s="169" t="s">
        <v>520</v>
      </c>
      <c r="D165" s="169" t="s">
        <v>151</v>
      </c>
      <c r="E165" s="170" t="s">
        <v>1137</v>
      </c>
      <c r="F165" s="171" t="s">
        <v>1138</v>
      </c>
      <c r="G165" s="172" t="s">
        <v>154</v>
      </c>
      <c r="H165" s="173">
        <v>35</v>
      </c>
      <c r="I165" s="174"/>
      <c r="J165" s="175">
        <f>ROUND(I165*H165,2)</f>
        <v>0</v>
      </c>
      <c r="K165" s="176"/>
      <c r="L165" s="177"/>
      <c r="M165" s="178" t="s">
        <v>1</v>
      </c>
      <c r="N165" s="179" t="s">
        <v>38</v>
      </c>
      <c r="O165" s="73"/>
      <c r="P165" s="180">
        <f>O165*H165</f>
        <v>0</v>
      </c>
      <c r="Q165" s="180">
        <v>0</v>
      </c>
      <c r="R165" s="180">
        <f>Q165*H165</f>
        <v>0</v>
      </c>
      <c r="S165" s="180">
        <v>0</v>
      </c>
      <c r="T165" s="181">
        <f>S165*H165</f>
        <v>0</v>
      </c>
      <c r="U165" s="34"/>
      <c r="V165" s="34"/>
      <c r="W165" s="34"/>
      <c r="X165" s="34"/>
      <c r="Y165" s="34"/>
      <c r="Z165" s="34"/>
      <c r="AA165" s="34"/>
      <c r="AB165" s="34"/>
      <c r="AC165" s="34"/>
      <c r="AD165" s="34"/>
      <c r="AE165" s="34"/>
      <c r="AR165" s="182" t="s">
        <v>200</v>
      </c>
      <c r="AT165" s="182" t="s">
        <v>151</v>
      </c>
      <c r="AU165" s="182" t="s">
        <v>156</v>
      </c>
      <c r="AY165" s="15" t="s">
        <v>146</v>
      </c>
      <c r="BE165" s="183">
        <f>IF(N165="základní",J165,0)</f>
        <v>0</v>
      </c>
      <c r="BF165" s="183">
        <f>IF(N165="snížená",J165,0)</f>
        <v>0</v>
      </c>
      <c r="BG165" s="183">
        <f>IF(N165="zákl. přenesená",J165,0)</f>
        <v>0</v>
      </c>
      <c r="BH165" s="183">
        <f>IF(N165="sníž. přenesená",J165,0)</f>
        <v>0</v>
      </c>
      <c r="BI165" s="183">
        <f>IF(N165="nulová",J165,0)</f>
        <v>0</v>
      </c>
      <c r="BJ165" s="15" t="s">
        <v>81</v>
      </c>
      <c r="BK165" s="183">
        <f>ROUND(I165*H165,2)</f>
        <v>0</v>
      </c>
      <c r="BL165" s="15" t="s">
        <v>201</v>
      </c>
      <c r="BM165" s="182" t="s">
        <v>1139</v>
      </c>
    </row>
    <row r="166" s="2" customFormat="1">
      <c r="A166" s="34"/>
      <c r="B166" s="35"/>
      <c r="C166" s="34"/>
      <c r="D166" s="184" t="s">
        <v>159</v>
      </c>
      <c r="E166" s="34"/>
      <c r="F166" s="185" t="s">
        <v>1138</v>
      </c>
      <c r="G166" s="34"/>
      <c r="H166" s="34"/>
      <c r="I166" s="186"/>
      <c r="J166" s="34"/>
      <c r="K166" s="34"/>
      <c r="L166" s="35"/>
      <c r="M166" s="187"/>
      <c r="N166" s="188"/>
      <c r="O166" s="73"/>
      <c r="P166" s="73"/>
      <c r="Q166" s="73"/>
      <c r="R166" s="73"/>
      <c r="S166" s="73"/>
      <c r="T166" s="74"/>
      <c r="U166" s="34"/>
      <c r="V166" s="34"/>
      <c r="W166" s="34"/>
      <c r="X166" s="34"/>
      <c r="Y166" s="34"/>
      <c r="Z166" s="34"/>
      <c r="AA166" s="34"/>
      <c r="AB166" s="34"/>
      <c r="AC166" s="34"/>
      <c r="AD166" s="34"/>
      <c r="AE166" s="34"/>
      <c r="AT166" s="15" t="s">
        <v>159</v>
      </c>
      <c r="AU166" s="15" t="s">
        <v>156</v>
      </c>
    </row>
    <row r="167" s="2" customFormat="1" ht="16.5" customHeight="1">
      <c r="A167" s="34"/>
      <c r="B167" s="168"/>
      <c r="C167" s="169" t="s">
        <v>525</v>
      </c>
      <c r="D167" s="169" t="s">
        <v>151</v>
      </c>
      <c r="E167" s="170" t="s">
        <v>1140</v>
      </c>
      <c r="F167" s="171" t="s">
        <v>1141</v>
      </c>
      <c r="G167" s="172" t="s">
        <v>154</v>
      </c>
      <c r="H167" s="173">
        <v>15</v>
      </c>
      <c r="I167" s="174"/>
      <c r="J167" s="175">
        <f>ROUND(I167*H167,2)</f>
        <v>0</v>
      </c>
      <c r="K167" s="176"/>
      <c r="L167" s="177"/>
      <c r="M167" s="178" t="s">
        <v>1</v>
      </c>
      <c r="N167" s="179" t="s">
        <v>38</v>
      </c>
      <c r="O167" s="73"/>
      <c r="P167" s="180">
        <f>O167*H167</f>
        <v>0</v>
      </c>
      <c r="Q167" s="180">
        <v>0</v>
      </c>
      <c r="R167" s="180">
        <f>Q167*H167</f>
        <v>0</v>
      </c>
      <c r="S167" s="180">
        <v>0</v>
      </c>
      <c r="T167" s="181">
        <f>S167*H167</f>
        <v>0</v>
      </c>
      <c r="U167" s="34"/>
      <c r="V167" s="34"/>
      <c r="W167" s="34"/>
      <c r="X167" s="34"/>
      <c r="Y167" s="34"/>
      <c r="Z167" s="34"/>
      <c r="AA167" s="34"/>
      <c r="AB167" s="34"/>
      <c r="AC167" s="34"/>
      <c r="AD167" s="34"/>
      <c r="AE167" s="34"/>
      <c r="AR167" s="182" t="s">
        <v>200</v>
      </c>
      <c r="AT167" s="182" t="s">
        <v>151</v>
      </c>
      <c r="AU167" s="182" t="s">
        <v>156</v>
      </c>
      <c r="AY167" s="15" t="s">
        <v>146</v>
      </c>
      <c r="BE167" s="183">
        <f>IF(N167="základní",J167,0)</f>
        <v>0</v>
      </c>
      <c r="BF167" s="183">
        <f>IF(N167="snížená",J167,0)</f>
        <v>0</v>
      </c>
      <c r="BG167" s="183">
        <f>IF(N167="zákl. přenesená",J167,0)</f>
        <v>0</v>
      </c>
      <c r="BH167" s="183">
        <f>IF(N167="sníž. přenesená",J167,0)</f>
        <v>0</v>
      </c>
      <c r="BI167" s="183">
        <f>IF(N167="nulová",J167,0)</f>
        <v>0</v>
      </c>
      <c r="BJ167" s="15" t="s">
        <v>81</v>
      </c>
      <c r="BK167" s="183">
        <f>ROUND(I167*H167,2)</f>
        <v>0</v>
      </c>
      <c r="BL167" s="15" t="s">
        <v>201</v>
      </c>
      <c r="BM167" s="182" t="s">
        <v>1142</v>
      </c>
    </row>
    <row r="168" s="2" customFormat="1">
      <c r="A168" s="34"/>
      <c r="B168" s="35"/>
      <c r="C168" s="34"/>
      <c r="D168" s="184" t="s">
        <v>159</v>
      </c>
      <c r="E168" s="34"/>
      <c r="F168" s="185" t="s">
        <v>1141</v>
      </c>
      <c r="G168" s="34"/>
      <c r="H168" s="34"/>
      <c r="I168" s="186"/>
      <c r="J168" s="34"/>
      <c r="K168" s="34"/>
      <c r="L168" s="35"/>
      <c r="M168" s="187"/>
      <c r="N168" s="188"/>
      <c r="O168" s="73"/>
      <c r="P168" s="73"/>
      <c r="Q168" s="73"/>
      <c r="R168" s="73"/>
      <c r="S168" s="73"/>
      <c r="T168" s="74"/>
      <c r="U168" s="34"/>
      <c r="V168" s="34"/>
      <c r="W168" s="34"/>
      <c r="X168" s="34"/>
      <c r="Y168" s="34"/>
      <c r="Z168" s="34"/>
      <c r="AA168" s="34"/>
      <c r="AB168" s="34"/>
      <c r="AC168" s="34"/>
      <c r="AD168" s="34"/>
      <c r="AE168" s="34"/>
      <c r="AT168" s="15" t="s">
        <v>159</v>
      </c>
      <c r="AU168" s="15" t="s">
        <v>156</v>
      </c>
    </row>
    <row r="169" s="2" customFormat="1" ht="16.5" customHeight="1">
      <c r="A169" s="34"/>
      <c r="B169" s="168"/>
      <c r="C169" s="169" t="s">
        <v>337</v>
      </c>
      <c r="D169" s="169" t="s">
        <v>151</v>
      </c>
      <c r="E169" s="170" t="s">
        <v>1143</v>
      </c>
      <c r="F169" s="171" t="s">
        <v>1144</v>
      </c>
      <c r="G169" s="172" t="s">
        <v>154</v>
      </c>
      <c r="H169" s="173">
        <v>15</v>
      </c>
      <c r="I169" s="174"/>
      <c r="J169" s="175">
        <f>ROUND(I169*H169,2)</f>
        <v>0</v>
      </c>
      <c r="K169" s="176"/>
      <c r="L169" s="177"/>
      <c r="M169" s="178" t="s">
        <v>1</v>
      </c>
      <c r="N169" s="179" t="s">
        <v>38</v>
      </c>
      <c r="O169" s="73"/>
      <c r="P169" s="180">
        <f>O169*H169</f>
        <v>0</v>
      </c>
      <c r="Q169" s="180">
        <v>0</v>
      </c>
      <c r="R169" s="180">
        <f>Q169*H169</f>
        <v>0</v>
      </c>
      <c r="S169" s="180">
        <v>0</v>
      </c>
      <c r="T169" s="181">
        <f>S169*H169</f>
        <v>0</v>
      </c>
      <c r="U169" s="34"/>
      <c r="V169" s="34"/>
      <c r="W169" s="34"/>
      <c r="X169" s="34"/>
      <c r="Y169" s="34"/>
      <c r="Z169" s="34"/>
      <c r="AA169" s="34"/>
      <c r="AB169" s="34"/>
      <c r="AC169" s="34"/>
      <c r="AD169" s="34"/>
      <c r="AE169" s="34"/>
      <c r="AR169" s="182" t="s">
        <v>200</v>
      </c>
      <c r="AT169" s="182" t="s">
        <v>151</v>
      </c>
      <c r="AU169" s="182" t="s">
        <v>156</v>
      </c>
      <c r="AY169" s="15" t="s">
        <v>146</v>
      </c>
      <c r="BE169" s="183">
        <f>IF(N169="základní",J169,0)</f>
        <v>0</v>
      </c>
      <c r="BF169" s="183">
        <f>IF(N169="snížená",J169,0)</f>
        <v>0</v>
      </c>
      <c r="BG169" s="183">
        <f>IF(N169="zákl. přenesená",J169,0)</f>
        <v>0</v>
      </c>
      <c r="BH169" s="183">
        <f>IF(N169="sníž. přenesená",J169,0)</f>
        <v>0</v>
      </c>
      <c r="BI169" s="183">
        <f>IF(N169="nulová",J169,0)</f>
        <v>0</v>
      </c>
      <c r="BJ169" s="15" t="s">
        <v>81</v>
      </c>
      <c r="BK169" s="183">
        <f>ROUND(I169*H169,2)</f>
        <v>0</v>
      </c>
      <c r="BL169" s="15" t="s">
        <v>201</v>
      </c>
      <c r="BM169" s="182" t="s">
        <v>1145</v>
      </c>
    </row>
    <row r="170" s="2" customFormat="1">
      <c r="A170" s="34"/>
      <c r="B170" s="35"/>
      <c r="C170" s="34"/>
      <c r="D170" s="184" t="s">
        <v>159</v>
      </c>
      <c r="E170" s="34"/>
      <c r="F170" s="185" t="s">
        <v>1144</v>
      </c>
      <c r="G170" s="34"/>
      <c r="H170" s="34"/>
      <c r="I170" s="186"/>
      <c r="J170" s="34"/>
      <c r="K170" s="34"/>
      <c r="L170" s="35"/>
      <c r="M170" s="187"/>
      <c r="N170" s="188"/>
      <c r="O170" s="73"/>
      <c r="P170" s="73"/>
      <c r="Q170" s="73"/>
      <c r="R170" s="73"/>
      <c r="S170" s="73"/>
      <c r="T170" s="74"/>
      <c r="U170" s="34"/>
      <c r="V170" s="34"/>
      <c r="W170" s="34"/>
      <c r="X170" s="34"/>
      <c r="Y170" s="34"/>
      <c r="Z170" s="34"/>
      <c r="AA170" s="34"/>
      <c r="AB170" s="34"/>
      <c r="AC170" s="34"/>
      <c r="AD170" s="34"/>
      <c r="AE170" s="34"/>
      <c r="AT170" s="15" t="s">
        <v>159</v>
      </c>
      <c r="AU170" s="15" t="s">
        <v>156</v>
      </c>
    </row>
    <row r="171" s="2" customFormat="1" ht="16.5" customHeight="1">
      <c r="A171" s="34"/>
      <c r="B171" s="168"/>
      <c r="C171" s="169" t="s">
        <v>532</v>
      </c>
      <c r="D171" s="169" t="s">
        <v>151</v>
      </c>
      <c r="E171" s="170" t="s">
        <v>1146</v>
      </c>
      <c r="F171" s="171" t="s">
        <v>1147</v>
      </c>
      <c r="G171" s="172" t="s">
        <v>199</v>
      </c>
      <c r="H171" s="173">
        <v>30</v>
      </c>
      <c r="I171" s="174"/>
      <c r="J171" s="175">
        <f>ROUND(I171*H171,2)</f>
        <v>0</v>
      </c>
      <c r="K171" s="176"/>
      <c r="L171" s="177"/>
      <c r="M171" s="178" t="s">
        <v>1</v>
      </c>
      <c r="N171" s="179" t="s">
        <v>38</v>
      </c>
      <c r="O171" s="73"/>
      <c r="P171" s="180">
        <f>O171*H171</f>
        <v>0</v>
      </c>
      <c r="Q171" s="180">
        <v>0</v>
      </c>
      <c r="R171" s="180">
        <f>Q171*H171</f>
        <v>0</v>
      </c>
      <c r="S171" s="180">
        <v>0</v>
      </c>
      <c r="T171" s="181">
        <f>S171*H171</f>
        <v>0</v>
      </c>
      <c r="U171" s="34"/>
      <c r="V171" s="34"/>
      <c r="W171" s="34"/>
      <c r="X171" s="34"/>
      <c r="Y171" s="34"/>
      <c r="Z171" s="34"/>
      <c r="AA171" s="34"/>
      <c r="AB171" s="34"/>
      <c r="AC171" s="34"/>
      <c r="AD171" s="34"/>
      <c r="AE171" s="34"/>
      <c r="AR171" s="182" t="s">
        <v>200</v>
      </c>
      <c r="AT171" s="182" t="s">
        <v>151</v>
      </c>
      <c r="AU171" s="182" t="s">
        <v>156</v>
      </c>
      <c r="AY171" s="15" t="s">
        <v>146</v>
      </c>
      <c r="BE171" s="183">
        <f>IF(N171="základní",J171,0)</f>
        <v>0</v>
      </c>
      <c r="BF171" s="183">
        <f>IF(N171="snížená",J171,0)</f>
        <v>0</v>
      </c>
      <c r="BG171" s="183">
        <f>IF(N171="zákl. přenesená",J171,0)</f>
        <v>0</v>
      </c>
      <c r="BH171" s="183">
        <f>IF(N171="sníž. přenesená",J171,0)</f>
        <v>0</v>
      </c>
      <c r="BI171" s="183">
        <f>IF(N171="nulová",J171,0)</f>
        <v>0</v>
      </c>
      <c r="BJ171" s="15" t="s">
        <v>81</v>
      </c>
      <c r="BK171" s="183">
        <f>ROUND(I171*H171,2)</f>
        <v>0</v>
      </c>
      <c r="BL171" s="15" t="s">
        <v>201</v>
      </c>
      <c r="BM171" s="182" t="s">
        <v>1148</v>
      </c>
    </row>
    <row r="172" s="2" customFormat="1">
      <c r="A172" s="34"/>
      <c r="B172" s="35"/>
      <c r="C172" s="34"/>
      <c r="D172" s="184" t="s">
        <v>159</v>
      </c>
      <c r="E172" s="34"/>
      <c r="F172" s="185" t="s">
        <v>1147</v>
      </c>
      <c r="G172" s="34"/>
      <c r="H172" s="34"/>
      <c r="I172" s="186"/>
      <c r="J172" s="34"/>
      <c r="K172" s="34"/>
      <c r="L172" s="35"/>
      <c r="M172" s="187"/>
      <c r="N172" s="188"/>
      <c r="O172" s="73"/>
      <c r="P172" s="73"/>
      <c r="Q172" s="73"/>
      <c r="R172" s="73"/>
      <c r="S172" s="73"/>
      <c r="T172" s="74"/>
      <c r="U172" s="34"/>
      <c r="V172" s="34"/>
      <c r="W172" s="34"/>
      <c r="X172" s="34"/>
      <c r="Y172" s="34"/>
      <c r="Z172" s="34"/>
      <c r="AA172" s="34"/>
      <c r="AB172" s="34"/>
      <c r="AC172" s="34"/>
      <c r="AD172" s="34"/>
      <c r="AE172" s="34"/>
      <c r="AT172" s="15" t="s">
        <v>159</v>
      </c>
      <c r="AU172" s="15" t="s">
        <v>156</v>
      </c>
    </row>
    <row r="173" s="2" customFormat="1" ht="16.5" customHeight="1">
      <c r="A173" s="34"/>
      <c r="B173" s="168"/>
      <c r="C173" s="169" t="s">
        <v>536</v>
      </c>
      <c r="D173" s="169" t="s">
        <v>151</v>
      </c>
      <c r="E173" s="170" t="s">
        <v>1149</v>
      </c>
      <c r="F173" s="171" t="s">
        <v>1150</v>
      </c>
      <c r="G173" s="172" t="s">
        <v>154</v>
      </c>
      <c r="H173" s="173">
        <v>50</v>
      </c>
      <c r="I173" s="174"/>
      <c r="J173" s="175">
        <f>ROUND(I173*H173,2)</f>
        <v>0</v>
      </c>
      <c r="K173" s="176"/>
      <c r="L173" s="177"/>
      <c r="M173" s="178" t="s">
        <v>1</v>
      </c>
      <c r="N173" s="179" t="s">
        <v>38</v>
      </c>
      <c r="O173" s="73"/>
      <c r="P173" s="180">
        <f>O173*H173</f>
        <v>0</v>
      </c>
      <c r="Q173" s="180">
        <v>0</v>
      </c>
      <c r="R173" s="180">
        <f>Q173*H173</f>
        <v>0</v>
      </c>
      <c r="S173" s="180">
        <v>0</v>
      </c>
      <c r="T173" s="181">
        <f>S173*H173</f>
        <v>0</v>
      </c>
      <c r="U173" s="34"/>
      <c r="V173" s="34"/>
      <c r="W173" s="34"/>
      <c r="X173" s="34"/>
      <c r="Y173" s="34"/>
      <c r="Z173" s="34"/>
      <c r="AA173" s="34"/>
      <c r="AB173" s="34"/>
      <c r="AC173" s="34"/>
      <c r="AD173" s="34"/>
      <c r="AE173" s="34"/>
      <c r="AR173" s="182" t="s">
        <v>200</v>
      </c>
      <c r="AT173" s="182" t="s">
        <v>151</v>
      </c>
      <c r="AU173" s="182" t="s">
        <v>156</v>
      </c>
      <c r="AY173" s="15" t="s">
        <v>146</v>
      </c>
      <c r="BE173" s="183">
        <f>IF(N173="základní",J173,0)</f>
        <v>0</v>
      </c>
      <c r="BF173" s="183">
        <f>IF(N173="snížená",J173,0)</f>
        <v>0</v>
      </c>
      <c r="BG173" s="183">
        <f>IF(N173="zákl. přenesená",J173,0)</f>
        <v>0</v>
      </c>
      <c r="BH173" s="183">
        <f>IF(N173="sníž. přenesená",J173,0)</f>
        <v>0</v>
      </c>
      <c r="BI173" s="183">
        <f>IF(N173="nulová",J173,0)</f>
        <v>0</v>
      </c>
      <c r="BJ173" s="15" t="s">
        <v>81</v>
      </c>
      <c r="BK173" s="183">
        <f>ROUND(I173*H173,2)</f>
        <v>0</v>
      </c>
      <c r="BL173" s="15" t="s">
        <v>201</v>
      </c>
      <c r="BM173" s="182" t="s">
        <v>1151</v>
      </c>
    </row>
    <row r="174" s="2" customFormat="1">
      <c r="A174" s="34"/>
      <c r="B174" s="35"/>
      <c r="C174" s="34"/>
      <c r="D174" s="184" t="s">
        <v>159</v>
      </c>
      <c r="E174" s="34"/>
      <c r="F174" s="185" t="s">
        <v>1150</v>
      </c>
      <c r="G174" s="34"/>
      <c r="H174" s="34"/>
      <c r="I174" s="186"/>
      <c r="J174" s="34"/>
      <c r="K174" s="34"/>
      <c r="L174" s="35"/>
      <c r="M174" s="187"/>
      <c r="N174" s="188"/>
      <c r="O174" s="73"/>
      <c r="P174" s="73"/>
      <c r="Q174" s="73"/>
      <c r="R174" s="73"/>
      <c r="S174" s="73"/>
      <c r="T174" s="74"/>
      <c r="U174" s="34"/>
      <c r="V174" s="34"/>
      <c r="W174" s="34"/>
      <c r="X174" s="34"/>
      <c r="Y174" s="34"/>
      <c r="Z174" s="34"/>
      <c r="AA174" s="34"/>
      <c r="AB174" s="34"/>
      <c r="AC174" s="34"/>
      <c r="AD174" s="34"/>
      <c r="AE174" s="34"/>
      <c r="AT174" s="15" t="s">
        <v>159</v>
      </c>
      <c r="AU174" s="15" t="s">
        <v>156</v>
      </c>
    </row>
    <row r="175" s="2" customFormat="1" ht="16.5" customHeight="1">
      <c r="A175" s="34"/>
      <c r="B175" s="168"/>
      <c r="C175" s="169" t="s">
        <v>540</v>
      </c>
      <c r="D175" s="169" t="s">
        <v>151</v>
      </c>
      <c r="E175" s="170" t="s">
        <v>1152</v>
      </c>
      <c r="F175" s="171" t="s">
        <v>1153</v>
      </c>
      <c r="G175" s="172" t="s">
        <v>206</v>
      </c>
      <c r="H175" s="173">
        <v>1</v>
      </c>
      <c r="I175" s="174"/>
      <c r="J175" s="175">
        <f>ROUND(I175*H175,2)</f>
        <v>0</v>
      </c>
      <c r="K175" s="176"/>
      <c r="L175" s="177"/>
      <c r="M175" s="178" t="s">
        <v>1</v>
      </c>
      <c r="N175" s="179" t="s">
        <v>38</v>
      </c>
      <c r="O175" s="73"/>
      <c r="P175" s="180">
        <f>O175*H175</f>
        <v>0</v>
      </c>
      <c r="Q175" s="180">
        <v>0</v>
      </c>
      <c r="R175" s="180">
        <f>Q175*H175</f>
        <v>0</v>
      </c>
      <c r="S175" s="180">
        <v>0</v>
      </c>
      <c r="T175" s="181">
        <f>S175*H175</f>
        <v>0</v>
      </c>
      <c r="U175" s="34"/>
      <c r="V175" s="34"/>
      <c r="W175" s="34"/>
      <c r="X175" s="34"/>
      <c r="Y175" s="34"/>
      <c r="Z175" s="34"/>
      <c r="AA175" s="34"/>
      <c r="AB175" s="34"/>
      <c r="AC175" s="34"/>
      <c r="AD175" s="34"/>
      <c r="AE175" s="34"/>
      <c r="AR175" s="182" t="s">
        <v>200</v>
      </c>
      <c r="AT175" s="182" t="s">
        <v>151</v>
      </c>
      <c r="AU175" s="182" t="s">
        <v>156</v>
      </c>
      <c r="AY175" s="15" t="s">
        <v>146</v>
      </c>
      <c r="BE175" s="183">
        <f>IF(N175="základní",J175,0)</f>
        <v>0</v>
      </c>
      <c r="BF175" s="183">
        <f>IF(N175="snížená",J175,0)</f>
        <v>0</v>
      </c>
      <c r="BG175" s="183">
        <f>IF(N175="zákl. přenesená",J175,0)</f>
        <v>0</v>
      </c>
      <c r="BH175" s="183">
        <f>IF(N175="sníž. přenesená",J175,0)</f>
        <v>0</v>
      </c>
      <c r="BI175" s="183">
        <f>IF(N175="nulová",J175,0)</f>
        <v>0</v>
      </c>
      <c r="BJ175" s="15" t="s">
        <v>81</v>
      </c>
      <c r="BK175" s="183">
        <f>ROUND(I175*H175,2)</f>
        <v>0</v>
      </c>
      <c r="BL175" s="15" t="s">
        <v>201</v>
      </c>
      <c r="BM175" s="182" t="s">
        <v>1154</v>
      </c>
    </row>
    <row r="176" s="2" customFormat="1">
      <c r="A176" s="34"/>
      <c r="B176" s="35"/>
      <c r="C176" s="34"/>
      <c r="D176" s="184" t="s">
        <v>159</v>
      </c>
      <c r="E176" s="34"/>
      <c r="F176" s="185" t="s">
        <v>1153</v>
      </c>
      <c r="G176" s="34"/>
      <c r="H176" s="34"/>
      <c r="I176" s="186"/>
      <c r="J176" s="34"/>
      <c r="K176" s="34"/>
      <c r="L176" s="35"/>
      <c r="M176" s="187"/>
      <c r="N176" s="188"/>
      <c r="O176" s="73"/>
      <c r="P176" s="73"/>
      <c r="Q176" s="73"/>
      <c r="R176" s="73"/>
      <c r="S176" s="73"/>
      <c r="T176" s="74"/>
      <c r="U176" s="34"/>
      <c r="V176" s="34"/>
      <c r="W176" s="34"/>
      <c r="X176" s="34"/>
      <c r="Y176" s="34"/>
      <c r="Z176" s="34"/>
      <c r="AA176" s="34"/>
      <c r="AB176" s="34"/>
      <c r="AC176" s="34"/>
      <c r="AD176" s="34"/>
      <c r="AE176" s="34"/>
      <c r="AT176" s="15" t="s">
        <v>159</v>
      </c>
      <c r="AU176" s="15" t="s">
        <v>156</v>
      </c>
    </row>
    <row r="177" s="2" customFormat="1" ht="16.5" customHeight="1">
      <c r="A177" s="34"/>
      <c r="B177" s="168"/>
      <c r="C177" s="169" t="s">
        <v>273</v>
      </c>
      <c r="D177" s="169" t="s">
        <v>151</v>
      </c>
      <c r="E177" s="170" t="s">
        <v>288</v>
      </c>
      <c r="F177" s="171" t="s">
        <v>1155</v>
      </c>
      <c r="G177" s="172" t="s">
        <v>199</v>
      </c>
      <c r="H177" s="173">
        <v>150</v>
      </c>
      <c r="I177" s="174"/>
      <c r="J177" s="175">
        <f>ROUND(I177*H177,2)</f>
        <v>0</v>
      </c>
      <c r="K177" s="176"/>
      <c r="L177" s="177"/>
      <c r="M177" s="178" t="s">
        <v>1</v>
      </c>
      <c r="N177" s="179" t="s">
        <v>38</v>
      </c>
      <c r="O177" s="73"/>
      <c r="P177" s="180">
        <f>O177*H177</f>
        <v>0</v>
      </c>
      <c r="Q177" s="180">
        <v>0</v>
      </c>
      <c r="R177" s="180">
        <f>Q177*H177</f>
        <v>0</v>
      </c>
      <c r="S177" s="180">
        <v>0</v>
      </c>
      <c r="T177" s="181">
        <f>S177*H177</f>
        <v>0</v>
      </c>
      <c r="U177" s="34"/>
      <c r="V177" s="34"/>
      <c r="W177" s="34"/>
      <c r="X177" s="34"/>
      <c r="Y177" s="34"/>
      <c r="Z177" s="34"/>
      <c r="AA177" s="34"/>
      <c r="AB177" s="34"/>
      <c r="AC177" s="34"/>
      <c r="AD177" s="34"/>
      <c r="AE177" s="34"/>
      <c r="AR177" s="182" t="s">
        <v>200</v>
      </c>
      <c r="AT177" s="182" t="s">
        <v>151</v>
      </c>
      <c r="AU177" s="182" t="s">
        <v>156</v>
      </c>
      <c r="AY177" s="15" t="s">
        <v>146</v>
      </c>
      <c r="BE177" s="183">
        <f>IF(N177="základní",J177,0)</f>
        <v>0</v>
      </c>
      <c r="BF177" s="183">
        <f>IF(N177="snížená",J177,0)</f>
        <v>0</v>
      </c>
      <c r="BG177" s="183">
        <f>IF(N177="zákl. přenesená",J177,0)</f>
        <v>0</v>
      </c>
      <c r="BH177" s="183">
        <f>IF(N177="sníž. přenesená",J177,0)</f>
        <v>0</v>
      </c>
      <c r="BI177" s="183">
        <f>IF(N177="nulová",J177,0)</f>
        <v>0</v>
      </c>
      <c r="BJ177" s="15" t="s">
        <v>81</v>
      </c>
      <c r="BK177" s="183">
        <f>ROUND(I177*H177,2)</f>
        <v>0</v>
      </c>
      <c r="BL177" s="15" t="s">
        <v>201</v>
      </c>
      <c r="BM177" s="182" t="s">
        <v>1156</v>
      </c>
    </row>
    <row r="178" s="2" customFormat="1">
      <c r="A178" s="34"/>
      <c r="B178" s="35"/>
      <c r="C178" s="34"/>
      <c r="D178" s="184" t="s">
        <v>159</v>
      </c>
      <c r="E178" s="34"/>
      <c r="F178" s="185" t="s">
        <v>1155</v>
      </c>
      <c r="G178" s="34"/>
      <c r="H178" s="34"/>
      <c r="I178" s="186"/>
      <c r="J178" s="34"/>
      <c r="K178" s="34"/>
      <c r="L178" s="35"/>
      <c r="M178" s="187"/>
      <c r="N178" s="188"/>
      <c r="O178" s="73"/>
      <c r="P178" s="73"/>
      <c r="Q178" s="73"/>
      <c r="R178" s="73"/>
      <c r="S178" s="73"/>
      <c r="T178" s="74"/>
      <c r="U178" s="34"/>
      <c r="V178" s="34"/>
      <c r="W178" s="34"/>
      <c r="X178" s="34"/>
      <c r="Y178" s="34"/>
      <c r="Z178" s="34"/>
      <c r="AA178" s="34"/>
      <c r="AB178" s="34"/>
      <c r="AC178" s="34"/>
      <c r="AD178" s="34"/>
      <c r="AE178" s="34"/>
      <c r="AT178" s="15" t="s">
        <v>159</v>
      </c>
      <c r="AU178" s="15" t="s">
        <v>156</v>
      </c>
    </row>
    <row r="179" s="2" customFormat="1" ht="16.5" customHeight="1">
      <c r="A179" s="34"/>
      <c r="B179" s="168"/>
      <c r="C179" s="169" t="s">
        <v>296</v>
      </c>
      <c r="D179" s="169" t="s">
        <v>151</v>
      </c>
      <c r="E179" s="170" t="s">
        <v>292</v>
      </c>
      <c r="F179" s="171" t="s">
        <v>1157</v>
      </c>
      <c r="G179" s="172" t="s">
        <v>154</v>
      </c>
      <c r="H179" s="173">
        <v>18</v>
      </c>
      <c r="I179" s="174"/>
      <c r="J179" s="175">
        <f>ROUND(I179*H179,2)</f>
        <v>0</v>
      </c>
      <c r="K179" s="176"/>
      <c r="L179" s="177"/>
      <c r="M179" s="178" t="s">
        <v>1</v>
      </c>
      <c r="N179" s="179" t="s">
        <v>38</v>
      </c>
      <c r="O179" s="73"/>
      <c r="P179" s="180">
        <f>O179*H179</f>
        <v>0</v>
      </c>
      <c r="Q179" s="180">
        <v>0</v>
      </c>
      <c r="R179" s="180">
        <f>Q179*H179</f>
        <v>0</v>
      </c>
      <c r="S179" s="180">
        <v>0</v>
      </c>
      <c r="T179" s="181">
        <f>S179*H179</f>
        <v>0</v>
      </c>
      <c r="U179" s="34"/>
      <c r="V179" s="34"/>
      <c r="W179" s="34"/>
      <c r="X179" s="34"/>
      <c r="Y179" s="34"/>
      <c r="Z179" s="34"/>
      <c r="AA179" s="34"/>
      <c r="AB179" s="34"/>
      <c r="AC179" s="34"/>
      <c r="AD179" s="34"/>
      <c r="AE179" s="34"/>
      <c r="AR179" s="182" t="s">
        <v>200</v>
      </c>
      <c r="AT179" s="182" t="s">
        <v>151</v>
      </c>
      <c r="AU179" s="182" t="s">
        <v>156</v>
      </c>
      <c r="AY179" s="15" t="s">
        <v>146</v>
      </c>
      <c r="BE179" s="183">
        <f>IF(N179="základní",J179,0)</f>
        <v>0</v>
      </c>
      <c r="BF179" s="183">
        <f>IF(N179="snížená",J179,0)</f>
        <v>0</v>
      </c>
      <c r="BG179" s="183">
        <f>IF(N179="zákl. přenesená",J179,0)</f>
        <v>0</v>
      </c>
      <c r="BH179" s="183">
        <f>IF(N179="sníž. přenesená",J179,0)</f>
        <v>0</v>
      </c>
      <c r="BI179" s="183">
        <f>IF(N179="nulová",J179,0)</f>
        <v>0</v>
      </c>
      <c r="BJ179" s="15" t="s">
        <v>81</v>
      </c>
      <c r="BK179" s="183">
        <f>ROUND(I179*H179,2)</f>
        <v>0</v>
      </c>
      <c r="BL179" s="15" t="s">
        <v>201</v>
      </c>
      <c r="BM179" s="182" t="s">
        <v>1158</v>
      </c>
    </row>
    <row r="180" s="2" customFormat="1">
      <c r="A180" s="34"/>
      <c r="B180" s="35"/>
      <c r="C180" s="34"/>
      <c r="D180" s="184" t="s">
        <v>159</v>
      </c>
      <c r="E180" s="34"/>
      <c r="F180" s="185" t="s">
        <v>1157</v>
      </c>
      <c r="G180" s="34"/>
      <c r="H180" s="34"/>
      <c r="I180" s="186"/>
      <c r="J180" s="34"/>
      <c r="K180" s="34"/>
      <c r="L180" s="35"/>
      <c r="M180" s="187"/>
      <c r="N180" s="188"/>
      <c r="O180" s="73"/>
      <c r="P180" s="73"/>
      <c r="Q180" s="73"/>
      <c r="R180" s="73"/>
      <c r="S180" s="73"/>
      <c r="T180" s="74"/>
      <c r="U180" s="34"/>
      <c r="V180" s="34"/>
      <c r="W180" s="34"/>
      <c r="X180" s="34"/>
      <c r="Y180" s="34"/>
      <c r="Z180" s="34"/>
      <c r="AA180" s="34"/>
      <c r="AB180" s="34"/>
      <c r="AC180" s="34"/>
      <c r="AD180" s="34"/>
      <c r="AE180" s="34"/>
      <c r="AT180" s="15" t="s">
        <v>159</v>
      </c>
      <c r="AU180" s="15" t="s">
        <v>156</v>
      </c>
    </row>
    <row r="181" s="2" customFormat="1" ht="16.5" customHeight="1">
      <c r="A181" s="34"/>
      <c r="B181" s="168"/>
      <c r="C181" s="169" t="s">
        <v>300</v>
      </c>
      <c r="D181" s="169" t="s">
        <v>151</v>
      </c>
      <c r="E181" s="170" t="s">
        <v>296</v>
      </c>
      <c r="F181" s="171" t="s">
        <v>1159</v>
      </c>
      <c r="G181" s="172" t="s">
        <v>1160</v>
      </c>
      <c r="H181" s="173">
        <v>3</v>
      </c>
      <c r="I181" s="174"/>
      <c r="J181" s="175">
        <f>ROUND(I181*H181,2)</f>
        <v>0</v>
      </c>
      <c r="K181" s="176"/>
      <c r="L181" s="177"/>
      <c r="M181" s="178" t="s">
        <v>1</v>
      </c>
      <c r="N181" s="179" t="s">
        <v>38</v>
      </c>
      <c r="O181" s="73"/>
      <c r="P181" s="180">
        <f>O181*H181</f>
        <v>0</v>
      </c>
      <c r="Q181" s="180">
        <v>0</v>
      </c>
      <c r="R181" s="180">
        <f>Q181*H181</f>
        <v>0</v>
      </c>
      <c r="S181" s="180">
        <v>0</v>
      </c>
      <c r="T181" s="181">
        <f>S181*H181</f>
        <v>0</v>
      </c>
      <c r="U181" s="34"/>
      <c r="V181" s="34"/>
      <c r="W181" s="34"/>
      <c r="X181" s="34"/>
      <c r="Y181" s="34"/>
      <c r="Z181" s="34"/>
      <c r="AA181" s="34"/>
      <c r="AB181" s="34"/>
      <c r="AC181" s="34"/>
      <c r="AD181" s="34"/>
      <c r="AE181" s="34"/>
      <c r="AR181" s="182" t="s">
        <v>200</v>
      </c>
      <c r="AT181" s="182" t="s">
        <v>151</v>
      </c>
      <c r="AU181" s="182" t="s">
        <v>156</v>
      </c>
      <c r="AY181" s="15" t="s">
        <v>146</v>
      </c>
      <c r="BE181" s="183">
        <f>IF(N181="základní",J181,0)</f>
        <v>0</v>
      </c>
      <c r="BF181" s="183">
        <f>IF(N181="snížená",J181,0)</f>
        <v>0</v>
      </c>
      <c r="BG181" s="183">
        <f>IF(N181="zákl. přenesená",J181,0)</f>
        <v>0</v>
      </c>
      <c r="BH181" s="183">
        <f>IF(N181="sníž. přenesená",J181,0)</f>
        <v>0</v>
      </c>
      <c r="BI181" s="183">
        <f>IF(N181="nulová",J181,0)</f>
        <v>0</v>
      </c>
      <c r="BJ181" s="15" t="s">
        <v>81</v>
      </c>
      <c r="BK181" s="183">
        <f>ROUND(I181*H181,2)</f>
        <v>0</v>
      </c>
      <c r="BL181" s="15" t="s">
        <v>201</v>
      </c>
      <c r="BM181" s="182" t="s">
        <v>1161</v>
      </c>
    </row>
    <row r="182" s="2" customFormat="1">
      <c r="A182" s="34"/>
      <c r="B182" s="35"/>
      <c r="C182" s="34"/>
      <c r="D182" s="184" t="s">
        <v>159</v>
      </c>
      <c r="E182" s="34"/>
      <c r="F182" s="185" t="s">
        <v>1159</v>
      </c>
      <c r="G182" s="34"/>
      <c r="H182" s="34"/>
      <c r="I182" s="186"/>
      <c r="J182" s="34"/>
      <c r="K182" s="34"/>
      <c r="L182" s="35"/>
      <c r="M182" s="187"/>
      <c r="N182" s="188"/>
      <c r="O182" s="73"/>
      <c r="P182" s="73"/>
      <c r="Q182" s="73"/>
      <c r="R182" s="73"/>
      <c r="S182" s="73"/>
      <c r="T182" s="74"/>
      <c r="U182" s="34"/>
      <c r="V182" s="34"/>
      <c r="W182" s="34"/>
      <c r="X182" s="34"/>
      <c r="Y182" s="34"/>
      <c r="Z182" s="34"/>
      <c r="AA182" s="34"/>
      <c r="AB182" s="34"/>
      <c r="AC182" s="34"/>
      <c r="AD182" s="34"/>
      <c r="AE182" s="34"/>
      <c r="AT182" s="15" t="s">
        <v>159</v>
      </c>
      <c r="AU182" s="15" t="s">
        <v>156</v>
      </c>
    </row>
    <row r="183" s="2" customFormat="1" ht="16.5" customHeight="1">
      <c r="A183" s="34"/>
      <c r="B183" s="168"/>
      <c r="C183" s="169" t="s">
        <v>304</v>
      </c>
      <c r="D183" s="169" t="s">
        <v>151</v>
      </c>
      <c r="E183" s="170" t="s">
        <v>300</v>
      </c>
      <c r="F183" s="171" t="s">
        <v>1162</v>
      </c>
      <c r="G183" s="172" t="s">
        <v>154</v>
      </c>
      <c r="H183" s="173">
        <v>15</v>
      </c>
      <c r="I183" s="174"/>
      <c r="J183" s="175">
        <f>ROUND(I183*H183,2)</f>
        <v>0</v>
      </c>
      <c r="K183" s="176"/>
      <c r="L183" s="177"/>
      <c r="M183" s="178" t="s">
        <v>1</v>
      </c>
      <c r="N183" s="179" t="s">
        <v>38</v>
      </c>
      <c r="O183" s="73"/>
      <c r="P183" s="180">
        <f>O183*H183</f>
        <v>0</v>
      </c>
      <c r="Q183" s="180">
        <v>0</v>
      </c>
      <c r="R183" s="180">
        <f>Q183*H183</f>
        <v>0</v>
      </c>
      <c r="S183" s="180">
        <v>0</v>
      </c>
      <c r="T183" s="181">
        <f>S183*H183</f>
        <v>0</v>
      </c>
      <c r="U183" s="34"/>
      <c r="V183" s="34"/>
      <c r="W183" s="34"/>
      <c r="X183" s="34"/>
      <c r="Y183" s="34"/>
      <c r="Z183" s="34"/>
      <c r="AA183" s="34"/>
      <c r="AB183" s="34"/>
      <c r="AC183" s="34"/>
      <c r="AD183" s="34"/>
      <c r="AE183" s="34"/>
      <c r="AR183" s="182" t="s">
        <v>200</v>
      </c>
      <c r="AT183" s="182" t="s">
        <v>151</v>
      </c>
      <c r="AU183" s="182" t="s">
        <v>156</v>
      </c>
      <c r="AY183" s="15" t="s">
        <v>146</v>
      </c>
      <c r="BE183" s="183">
        <f>IF(N183="základní",J183,0)</f>
        <v>0</v>
      </c>
      <c r="BF183" s="183">
        <f>IF(N183="snížená",J183,0)</f>
        <v>0</v>
      </c>
      <c r="BG183" s="183">
        <f>IF(N183="zákl. přenesená",J183,0)</f>
        <v>0</v>
      </c>
      <c r="BH183" s="183">
        <f>IF(N183="sníž. přenesená",J183,0)</f>
        <v>0</v>
      </c>
      <c r="BI183" s="183">
        <f>IF(N183="nulová",J183,0)</f>
        <v>0</v>
      </c>
      <c r="BJ183" s="15" t="s">
        <v>81</v>
      </c>
      <c r="BK183" s="183">
        <f>ROUND(I183*H183,2)</f>
        <v>0</v>
      </c>
      <c r="BL183" s="15" t="s">
        <v>201</v>
      </c>
      <c r="BM183" s="182" t="s">
        <v>1163</v>
      </c>
    </row>
    <row r="184" s="2" customFormat="1">
      <c r="A184" s="34"/>
      <c r="B184" s="35"/>
      <c r="C184" s="34"/>
      <c r="D184" s="184" t="s">
        <v>159</v>
      </c>
      <c r="E184" s="34"/>
      <c r="F184" s="185" t="s">
        <v>1162</v>
      </c>
      <c r="G184" s="34"/>
      <c r="H184" s="34"/>
      <c r="I184" s="186"/>
      <c r="J184" s="34"/>
      <c r="K184" s="34"/>
      <c r="L184" s="35"/>
      <c r="M184" s="187"/>
      <c r="N184" s="188"/>
      <c r="O184" s="73"/>
      <c r="P184" s="73"/>
      <c r="Q184" s="73"/>
      <c r="R184" s="73"/>
      <c r="S184" s="73"/>
      <c r="T184" s="74"/>
      <c r="U184" s="34"/>
      <c r="V184" s="34"/>
      <c r="W184" s="34"/>
      <c r="X184" s="34"/>
      <c r="Y184" s="34"/>
      <c r="Z184" s="34"/>
      <c r="AA184" s="34"/>
      <c r="AB184" s="34"/>
      <c r="AC184" s="34"/>
      <c r="AD184" s="34"/>
      <c r="AE184" s="34"/>
      <c r="AT184" s="15" t="s">
        <v>159</v>
      </c>
      <c r="AU184" s="15" t="s">
        <v>156</v>
      </c>
    </row>
    <row r="185" s="2" customFormat="1" ht="16.5" customHeight="1">
      <c r="A185" s="34"/>
      <c r="B185" s="168"/>
      <c r="C185" s="169" t="s">
        <v>316</v>
      </c>
      <c r="D185" s="169" t="s">
        <v>151</v>
      </c>
      <c r="E185" s="170" t="s">
        <v>304</v>
      </c>
      <c r="F185" s="171" t="s">
        <v>1164</v>
      </c>
      <c r="G185" s="172" t="s">
        <v>199</v>
      </c>
      <c r="H185" s="173">
        <v>93</v>
      </c>
      <c r="I185" s="174"/>
      <c r="J185" s="175">
        <f>ROUND(I185*H185,2)</f>
        <v>0</v>
      </c>
      <c r="K185" s="176"/>
      <c r="L185" s="177"/>
      <c r="M185" s="178" t="s">
        <v>1</v>
      </c>
      <c r="N185" s="179" t="s">
        <v>38</v>
      </c>
      <c r="O185" s="73"/>
      <c r="P185" s="180">
        <f>O185*H185</f>
        <v>0</v>
      </c>
      <c r="Q185" s="180">
        <v>0</v>
      </c>
      <c r="R185" s="180">
        <f>Q185*H185</f>
        <v>0</v>
      </c>
      <c r="S185" s="180">
        <v>0</v>
      </c>
      <c r="T185" s="181">
        <f>S185*H185</f>
        <v>0</v>
      </c>
      <c r="U185" s="34"/>
      <c r="V185" s="34"/>
      <c r="W185" s="34"/>
      <c r="X185" s="34"/>
      <c r="Y185" s="34"/>
      <c r="Z185" s="34"/>
      <c r="AA185" s="34"/>
      <c r="AB185" s="34"/>
      <c r="AC185" s="34"/>
      <c r="AD185" s="34"/>
      <c r="AE185" s="34"/>
      <c r="AR185" s="182" t="s">
        <v>200</v>
      </c>
      <c r="AT185" s="182" t="s">
        <v>151</v>
      </c>
      <c r="AU185" s="182" t="s">
        <v>156</v>
      </c>
      <c r="AY185" s="15" t="s">
        <v>146</v>
      </c>
      <c r="BE185" s="183">
        <f>IF(N185="základní",J185,0)</f>
        <v>0</v>
      </c>
      <c r="BF185" s="183">
        <f>IF(N185="snížená",J185,0)</f>
        <v>0</v>
      </c>
      <c r="BG185" s="183">
        <f>IF(N185="zákl. přenesená",J185,0)</f>
        <v>0</v>
      </c>
      <c r="BH185" s="183">
        <f>IF(N185="sníž. přenesená",J185,0)</f>
        <v>0</v>
      </c>
      <c r="BI185" s="183">
        <f>IF(N185="nulová",J185,0)</f>
        <v>0</v>
      </c>
      <c r="BJ185" s="15" t="s">
        <v>81</v>
      </c>
      <c r="BK185" s="183">
        <f>ROUND(I185*H185,2)</f>
        <v>0</v>
      </c>
      <c r="BL185" s="15" t="s">
        <v>201</v>
      </c>
      <c r="BM185" s="182" t="s">
        <v>1165</v>
      </c>
    </row>
    <row r="186" s="2" customFormat="1">
      <c r="A186" s="34"/>
      <c r="B186" s="35"/>
      <c r="C186" s="34"/>
      <c r="D186" s="184" t="s">
        <v>159</v>
      </c>
      <c r="E186" s="34"/>
      <c r="F186" s="185" t="s">
        <v>1164</v>
      </c>
      <c r="G186" s="34"/>
      <c r="H186" s="34"/>
      <c r="I186" s="186"/>
      <c r="J186" s="34"/>
      <c r="K186" s="34"/>
      <c r="L186" s="35"/>
      <c r="M186" s="187"/>
      <c r="N186" s="188"/>
      <c r="O186" s="73"/>
      <c r="P186" s="73"/>
      <c r="Q186" s="73"/>
      <c r="R186" s="73"/>
      <c r="S186" s="73"/>
      <c r="T186" s="74"/>
      <c r="U186" s="34"/>
      <c r="V186" s="34"/>
      <c r="W186" s="34"/>
      <c r="X186" s="34"/>
      <c r="Y186" s="34"/>
      <c r="Z186" s="34"/>
      <c r="AA186" s="34"/>
      <c r="AB186" s="34"/>
      <c r="AC186" s="34"/>
      <c r="AD186" s="34"/>
      <c r="AE186" s="34"/>
      <c r="AT186" s="15" t="s">
        <v>159</v>
      </c>
      <c r="AU186" s="15" t="s">
        <v>156</v>
      </c>
    </row>
    <row r="187" s="2" customFormat="1" ht="16.5" customHeight="1">
      <c r="A187" s="34"/>
      <c r="B187" s="168"/>
      <c r="C187" s="169" t="s">
        <v>460</v>
      </c>
      <c r="D187" s="169" t="s">
        <v>151</v>
      </c>
      <c r="E187" s="170" t="s">
        <v>1166</v>
      </c>
      <c r="F187" s="171" t="s">
        <v>1167</v>
      </c>
      <c r="G187" s="172" t="s">
        <v>1041</v>
      </c>
      <c r="H187" s="173">
        <v>5.4000000000000004</v>
      </c>
      <c r="I187" s="174"/>
      <c r="J187" s="175">
        <f>ROUND(I187*H187,2)</f>
        <v>0</v>
      </c>
      <c r="K187" s="176"/>
      <c r="L187" s="177"/>
      <c r="M187" s="178" t="s">
        <v>1</v>
      </c>
      <c r="N187" s="179" t="s">
        <v>38</v>
      </c>
      <c r="O187" s="73"/>
      <c r="P187" s="180">
        <f>O187*H187</f>
        <v>0</v>
      </c>
      <c r="Q187" s="180">
        <v>0</v>
      </c>
      <c r="R187" s="180">
        <f>Q187*H187</f>
        <v>0</v>
      </c>
      <c r="S187" s="180">
        <v>0</v>
      </c>
      <c r="T187" s="181">
        <f>S187*H187</f>
        <v>0</v>
      </c>
      <c r="U187" s="34"/>
      <c r="V187" s="34"/>
      <c r="W187" s="34"/>
      <c r="X187" s="34"/>
      <c r="Y187" s="34"/>
      <c r="Z187" s="34"/>
      <c r="AA187" s="34"/>
      <c r="AB187" s="34"/>
      <c r="AC187" s="34"/>
      <c r="AD187" s="34"/>
      <c r="AE187" s="34"/>
      <c r="AR187" s="182" t="s">
        <v>200</v>
      </c>
      <c r="AT187" s="182" t="s">
        <v>151</v>
      </c>
      <c r="AU187" s="182" t="s">
        <v>156</v>
      </c>
      <c r="AY187" s="15" t="s">
        <v>146</v>
      </c>
      <c r="BE187" s="183">
        <f>IF(N187="základní",J187,0)</f>
        <v>0</v>
      </c>
      <c r="BF187" s="183">
        <f>IF(N187="snížená",J187,0)</f>
        <v>0</v>
      </c>
      <c r="BG187" s="183">
        <f>IF(N187="zákl. přenesená",J187,0)</f>
        <v>0</v>
      </c>
      <c r="BH187" s="183">
        <f>IF(N187="sníž. přenesená",J187,0)</f>
        <v>0</v>
      </c>
      <c r="BI187" s="183">
        <f>IF(N187="nulová",J187,0)</f>
        <v>0</v>
      </c>
      <c r="BJ187" s="15" t="s">
        <v>81</v>
      </c>
      <c r="BK187" s="183">
        <f>ROUND(I187*H187,2)</f>
        <v>0</v>
      </c>
      <c r="BL187" s="15" t="s">
        <v>201</v>
      </c>
      <c r="BM187" s="182" t="s">
        <v>1168</v>
      </c>
    </row>
    <row r="188" s="2" customFormat="1">
      <c r="A188" s="34"/>
      <c r="B188" s="35"/>
      <c r="C188" s="34"/>
      <c r="D188" s="184" t="s">
        <v>159</v>
      </c>
      <c r="E188" s="34"/>
      <c r="F188" s="185" t="s">
        <v>1167</v>
      </c>
      <c r="G188" s="34"/>
      <c r="H188" s="34"/>
      <c r="I188" s="186"/>
      <c r="J188" s="34"/>
      <c r="K188" s="34"/>
      <c r="L188" s="35"/>
      <c r="M188" s="187"/>
      <c r="N188" s="188"/>
      <c r="O188" s="73"/>
      <c r="P188" s="73"/>
      <c r="Q188" s="73"/>
      <c r="R188" s="73"/>
      <c r="S188" s="73"/>
      <c r="T188" s="74"/>
      <c r="U188" s="34"/>
      <c r="V188" s="34"/>
      <c r="W188" s="34"/>
      <c r="X188" s="34"/>
      <c r="Y188" s="34"/>
      <c r="Z188" s="34"/>
      <c r="AA188" s="34"/>
      <c r="AB188" s="34"/>
      <c r="AC188" s="34"/>
      <c r="AD188" s="34"/>
      <c r="AE188" s="34"/>
      <c r="AT188" s="15" t="s">
        <v>159</v>
      </c>
      <c r="AU188" s="15" t="s">
        <v>156</v>
      </c>
    </row>
    <row r="189" s="2" customFormat="1" ht="16.5" customHeight="1">
      <c r="A189" s="34"/>
      <c r="B189" s="168"/>
      <c r="C189" s="169" t="s">
        <v>465</v>
      </c>
      <c r="D189" s="169" t="s">
        <v>151</v>
      </c>
      <c r="E189" s="170" t="s">
        <v>460</v>
      </c>
      <c r="F189" s="171" t="s">
        <v>1169</v>
      </c>
      <c r="G189" s="172" t="s">
        <v>154</v>
      </c>
      <c r="H189" s="173">
        <v>1</v>
      </c>
      <c r="I189" s="174"/>
      <c r="J189" s="175">
        <f>ROUND(I189*H189,2)</f>
        <v>0</v>
      </c>
      <c r="K189" s="176"/>
      <c r="L189" s="177"/>
      <c r="M189" s="178" t="s">
        <v>1</v>
      </c>
      <c r="N189" s="179" t="s">
        <v>38</v>
      </c>
      <c r="O189" s="73"/>
      <c r="P189" s="180">
        <f>O189*H189</f>
        <v>0</v>
      </c>
      <c r="Q189" s="180">
        <v>0</v>
      </c>
      <c r="R189" s="180">
        <f>Q189*H189</f>
        <v>0</v>
      </c>
      <c r="S189" s="180">
        <v>0</v>
      </c>
      <c r="T189" s="181">
        <f>S189*H189</f>
        <v>0</v>
      </c>
      <c r="U189" s="34"/>
      <c r="V189" s="34"/>
      <c r="W189" s="34"/>
      <c r="X189" s="34"/>
      <c r="Y189" s="34"/>
      <c r="Z189" s="34"/>
      <c r="AA189" s="34"/>
      <c r="AB189" s="34"/>
      <c r="AC189" s="34"/>
      <c r="AD189" s="34"/>
      <c r="AE189" s="34"/>
      <c r="AR189" s="182" t="s">
        <v>200</v>
      </c>
      <c r="AT189" s="182" t="s">
        <v>151</v>
      </c>
      <c r="AU189" s="182" t="s">
        <v>156</v>
      </c>
      <c r="AY189" s="15" t="s">
        <v>146</v>
      </c>
      <c r="BE189" s="183">
        <f>IF(N189="základní",J189,0)</f>
        <v>0</v>
      </c>
      <c r="BF189" s="183">
        <f>IF(N189="snížená",J189,0)</f>
        <v>0</v>
      </c>
      <c r="BG189" s="183">
        <f>IF(N189="zákl. přenesená",J189,0)</f>
        <v>0</v>
      </c>
      <c r="BH189" s="183">
        <f>IF(N189="sníž. přenesená",J189,0)</f>
        <v>0</v>
      </c>
      <c r="BI189" s="183">
        <f>IF(N189="nulová",J189,0)</f>
        <v>0</v>
      </c>
      <c r="BJ189" s="15" t="s">
        <v>81</v>
      </c>
      <c r="BK189" s="183">
        <f>ROUND(I189*H189,2)</f>
        <v>0</v>
      </c>
      <c r="BL189" s="15" t="s">
        <v>201</v>
      </c>
      <c r="BM189" s="182" t="s">
        <v>1170</v>
      </c>
    </row>
    <row r="190" s="2" customFormat="1">
      <c r="A190" s="34"/>
      <c r="B190" s="35"/>
      <c r="C190" s="34"/>
      <c r="D190" s="184" t="s">
        <v>159</v>
      </c>
      <c r="E190" s="34"/>
      <c r="F190" s="185" t="s">
        <v>1169</v>
      </c>
      <c r="G190" s="34"/>
      <c r="H190" s="34"/>
      <c r="I190" s="186"/>
      <c r="J190" s="34"/>
      <c r="K190" s="34"/>
      <c r="L190" s="35"/>
      <c r="M190" s="187"/>
      <c r="N190" s="188"/>
      <c r="O190" s="73"/>
      <c r="P190" s="73"/>
      <c r="Q190" s="73"/>
      <c r="R190" s="73"/>
      <c r="S190" s="73"/>
      <c r="T190" s="74"/>
      <c r="U190" s="34"/>
      <c r="V190" s="34"/>
      <c r="W190" s="34"/>
      <c r="X190" s="34"/>
      <c r="Y190" s="34"/>
      <c r="Z190" s="34"/>
      <c r="AA190" s="34"/>
      <c r="AB190" s="34"/>
      <c r="AC190" s="34"/>
      <c r="AD190" s="34"/>
      <c r="AE190" s="34"/>
      <c r="AT190" s="15" t="s">
        <v>159</v>
      </c>
      <c r="AU190" s="15" t="s">
        <v>156</v>
      </c>
    </row>
    <row r="191" s="2" customFormat="1" ht="16.5" customHeight="1">
      <c r="A191" s="34"/>
      <c r="B191" s="168"/>
      <c r="C191" s="169" t="s">
        <v>474</v>
      </c>
      <c r="D191" s="169" t="s">
        <v>151</v>
      </c>
      <c r="E191" s="170" t="s">
        <v>465</v>
      </c>
      <c r="F191" s="171" t="s">
        <v>1171</v>
      </c>
      <c r="G191" s="172" t="s">
        <v>722</v>
      </c>
      <c r="H191" s="173">
        <v>150</v>
      </c>
      <c r="I191" s="174"/>
      <c r="J191" s="175">
        <f>ROUND(I191*H191,2)</f>
        <v>0</v>
      </c>
      <c r="K191" s="176"/>
      <c r="L191" s="177"/>
      <c r="M191" s="178" t="s">
        <v>1</v>
      </c>
      <c r="N191" s="179" t="s">
        <v>38</v>
      </c>
      <c r="O191" s="73"/>
      <c r="P191" s="180">
        <f>O191*H191</f>
        <v>0</v>
      </c>
      <c r="Q191" s="180">
        <v>0</v>
      </c>
      <c r="R191" s="180">
        <f>Q191*H191</f>
        <v>0</v>
      </c>
      <c r="S191" s="180">
        <v>0</v>
      </c>
      <c r="T191" s="181">
        <f>S191*H191</f>
        <v>0</v>
      </c>
      <c r="U191" s="34"/>
      <c r="V191" s="34"/>
      <c r="W191" s="34"/>
      <c r="X191" s="34"/>
      <c r="Y191" s="34"/>
      <c r="Z191" s="34"/>
      <c r="AA191" s="34"/>
      <c r="AB191" s="34"/>
      <c r="AC191" s="34"/>
      <c r="AD191" s="34"/>
      <c r="AE191" s="34"/>
      <c r="AR191" s="182" t="s">
        <v>200</v>
      </c>
      <c r="AT191" s="182" t="s">
        <v>151</v>
      </c>
      <c r="AU191" s="182" t="s">
        <v>156</v>
      </c>
      <c r="AY191" s="15" t="s">
        <v>146</v>
      </c>
      <c r="BE191" s="183">
        <f>IF(N191="základní",J191,0)</f>
        <v>0</v>
      </c>
      <c r="BF191" s="183">
        <f>IF(N191="snížená",J191,0)</f>
        <v>0</v>
      </c>
      <c r="BG191" s="183">
        <f>IF(N191="zákl. přenesená",J191,0)</f>
        <v>0</v>
      </c>
      <c r="BH191" s="183">
        <f>IF(N191="sníž. přenesená",J191,0)</f>
        <v>0</v>
      </c>
      <c r="BI191" s="183">
        <f>IF(N191="nulová",J191,0)</f>
        <v>0</v>
      </c>
      <c r="BJ191" s="15" t="s">
        <v>81</v>
      </c>
      <c r="BK191" s="183">
        <f>ROUND(I191*H191,2)</f>
        <v>0</v>
      </c>
      <c r="BL191" s="15" t="s">
        <v>201</v>
      </c>
      <c r="BM191" s="182" t="s">
        <v>1172</v>
      </c>
    </row>
    <row r="192" s="2" customFormat="1">
      <c r="A192" s="34"/>
      <c r="B192" s="35"/>
      <c r="C192" s="34"/>
      <c r="D192" s="184" t="s">
        <v>159</v>
      </c>
      <c r="E192" s="34"/>
      <c r="F192" s="185" t="s">
        <v>1171</v>
      </c>
      <c r="G192" s="34"/>
      <c r="H192" s="34"/>
      <c r="I192" s="186"/>
      <c r="J192" s="34"/>
      <c r="K192" s="34"/>
      <c r="L192" s="35"/>
      <c r="M192" s="187"/>
      <c r="N192" s="188"/>
      <c r="O192" s="73"/>
      <c r="P192" s="73"/>
      <c r="Q192" s="73"/>
      <c r="R192" s="73"/>
      <c r="S192" s="73"/>
      <c r="T192" s="74"/>
      <c r="U192" s="34"/>
      <c r="V192" s="34"/>
      <c r="W192" s="34"/>
      <c r="X192" s="34"/>
      <c r="Y192" s="34"/>
      <c r="Z192" s="34"/>
      <c r="AA192" s="34"/>
      <c r="AB192" s="34"/>
      <c r="AC192" s="34"/>
      <c r="AD192" s="34"/>
      <c r="AE192" s="34"/>
      <c r="AT192" s="15" t="s">
        <v>159</v>
      </c>
      <c r="AU192" s="15" t="s">
        <v>156</v>
      </c>
    </row>
    <row r="193" s="2" customFormat="1" ht="16.5" customHeight="1">
      <c r="A193" s="34"/>
      <c r="B193" s="168"/>
      <c r="C193" s="169" t="s">
        <v>201</v>
      </c>
      <c r="D193" s="169" t="s">
        <v>151</v>
      </c>
      <c r="E193" s="170" t="s">
        <v>474</v>
      </c>
      <c r="F193" s="171" t="s">
        <v>1173</v>
      </c>
      <c r="G193" s="172" t="s">
        <v>722</v>
      </c>
      <c r="H193" s="173">
        <v>5</v>
      </c>
      <c r="I193" s="174"/>
      <c r="J193" s="175">
        <f>ROUND(I193*H193,2)</f>
        <v>0</v>
      </c>
      <c r="K193" s="176"/>
      <c r="L193" s="177"/>
      <c r="M193" s="178" t="s">
        <v>1</v>
      </c>
      <c r="N193" s="179" t="s">
        <v>38</v>
      </c>
      <c r="O193" s="73"/>
      <c r="P193" s="180">
        <f>O193*H193</f>
        <v>0</v>
      </c>
      <c r="Q193" s="180">
        <v>0</v>
      </c>
      <c r="R193" s="180">
        <f>Q193*H193</f>
        <v>0</v>
      </c>
      <c r="S193" s="180">
        <v>0</v>
      </c>
      <c r="T193" s="181">
        <f>S193*H193</f>
        <v>0</v>
      </c>
      <c r="U193" s="34"/>
      <c r="V193" s="34"/>
      <c r="W193" s="34"/>
      <c r="X193" s="34"/>
      <c r="Y193" s="34"/>
      <c r="Z193" s="34"/>
      <c r="AA193" s="34"/>
      <c r="AB193" s="34"/>
      <c r="AC193" s="34"/>
      <c r="AD193" s="34"/>
      <c r="AE193" s="34"/>
      <c r="AR193" s="182" t="s">
        <v>200</v>
      </c>
      <c r="AT193" s="182" t="s">
        <v>151</v>
      </c>
      <c r="AU193" s="182" t="s">
        <v>156</v>
      </c>
      <c r="AY193" s="15" t="s">
        <v>146</v>
      </c>
      <c r="BE193" s="183">
        <f>IF(N193="základní",J193,0)</f>
        <v>0</v>
      </c>
      <c r="BF193" s="183">
        <f>IF(N193="snížená",J193,0)</f>
        <v>0</v>
      </c>
      <c r="BG193" s="183">
        <f>IF(N193="zákl. přenesená",J193,0)</f>
        <v>0</v>
      </c>
      <c r="BH193" s="183">
        <f>IF(N193="sníž. přenesená",J193,0)</f>
        <v>0</v>
      </c>
      <c r="BI193" s="183">
        <f>IF(N193="nulová",J193,0)</f>
        <v>0</v>
      </c>
      <c r="BJ193" s="15" t="s">
        <v>81</v>
      </c>
      <c r="BK193" s="183">
        <f>ROUND(I193*H193,2)</f>
        <v>0</v>
      </c>
      <c r="BL193" s="15" t="s">
        <v>201</v>
      </c>
      <c r="BM193" s="182" t="s">
        <v>1174</v>
      </c>
    </row>
    <row r="194" s="2" customFormat="1">
      <c r="A194" s="34"/>
      <c r="B194" s="35"/>
      <c r="C194" s="34"/>
      <c r="D194" s="184" t="s">
        <v>159</v>
      </c>
      <c r="E194" s="34"/>
      <c r="F194" s="185" t="s">
        <v>1173</v>
      </c>
      <c r="G194" s="34"/>
      <c r="H194" s="34"/>
      <c r="I194" s="186"/>
      <c r="J194" s="34"/>
      <c r="K194" s="34"/>
      <c r="L194" s="35"/>
      <c r="M194" s="187"/>
      <c r="N194" s="188"/>
      <c r="O194" s="73"/>
      <c r="P194" s="73"/>
      <c r="Q194" s="73"/>
      <c r="R194" s="73"/>
      <c r="S194" s="73"/>
      <c r="T194" s="74"/>
      <c r="U194" s="34"/>
      <c r="V194" s="34"/>
      <c r="W194" s="34"/>
      <c r="X194" s="34"/>
      <c r="Y194" s="34"/>
      <c r="Z194" s="34"/>
      <c r="AA194" s="34"/>
      <c r="AB194" s="34"/>
      <c r="AC194" s="34"/>
      <c r="AD194" s="34"/>
      <c r="AE194" s="34"/>
      <c r="AT194" s="15" t="s">
        <v>159</v>
      </c>
      <c r="AU194" s="15" t="s">
        <v>156</v>
      </c>
    </row>
    <row r="195" s="12" customFormat="1" ht="20.88" customHeight="1">
      <c r="A195" s="12"/>
      <c r="B195" s="155"/>
      <c r="C195" s="12"/>
      <c r="D195" s="156" t="s">
        <v>72</v>
      </c>
      <c r="E195" s="166" t="s">
        <v>314</v>
      </c>
      <c r="F195" s="166" t="s">
        <v>315</v>
      </c>
      <c r="G195" s="12"/>
      <c r="H195" s="12"/>
      <c r="I195" s="158"/>
      <c r="J195" s="167">
        <f>BK195</f>
        <v>0</v>
      </c>
      <c r="K195" s="12"/>
      <c r="L195" s="155"/>
      <c r="M195" s="160"/>
      <c r="N195" s="161"/>
      <c r="O195" s="161"/>
      <c r="P195" s="162">
        <f>SUM(P196:P199)</f>
        <v>0</v>
      </c>
      <c r="Q195" s="161"/>
      <c r="R195" s="162">
        <f>SUM(R196:R199)</f>
        <v>0</v>
      </c>
      <c r="S195" s="161"/>
      <c r="T195" s="163">
        <f>SUM(T196:T199)</f>
        <v>0</v>
      </c>
      <c r="U195" s="12"/>
      <c r="V195" s="12"/>
      <c r="W195" s="12"/>
      <c r="X195" s="12"/>
      <c r="Y195" s="12"/>
      <c r="Z195" s="12"/>
      <c r="AA195" s="12"/>
      <c r="AB195" s="12"/>
      <c r="AC195" s="12"/>
      <c r="AD195" s="12"/>
      <c r="AE195" s="12"/>
      <c r="AR195" s="156" t="s">
        <v>156</v>
      </c>
      <c r="AT195" s="164" t="s">
        <v>72</v>
      </c>
      <c r="AU195" s="164" t="s">
        <v>83</v>
      </c>
      <c r="AY195" s="156" t="s">
        <v>146</v>
      </c>
      <c r="BK195" s="165">
        <f>SUM(BK196:BK199)</f>
        <v>0</v>
      </c>
    </row>
    <row r="196" s="2" customFormat="1" ht="16.5" customHeight="1">
      <c r="A196" s="34"/>
      <c r="B196" s="168"/>
      <c r="C196" s="169" t="s">
        <v>544</v>
      </c>
      <c r="D196" s="169" t="s">
        <v>151</v>
      </c>
      <c r="E196" s="170" t="s">
        <v>1175</v>
      </c>
      <c r="F196" s="171" t="s">
        <v>1176</v>
      </c>
      <c r="G196" s="172" t="s">
        <v>199</v>
      </c>
      <c r="H196" s="173">
        <v>90</v>
      </c>
      <c r="I196" s="174"/>
      <c r="J196" s="175">
        <f>ROUND(I196*H196,2)</f>
        <v>0</v>
      </c>
      <c r="K196" s="176"/>
      <c r="L196" s="177"/>
      <c r="M196" s="178" t="s">
        <v>1</v>
      </c>
      <c r="N196" s="179" t="s">
        <v>38</v>
      </c>
      <c r="O196" s="73"/>
      <c r="P196" s="180">
        <f>O196*H196</f>
        <v>0</v>
      </c>
      <c r="Q196" s="180">
        <v>0</v>
      </c>
      <c r="R196" s="180">
        <f>Q196*H196</f>
        <v>0</v>
      </c>
      <c r="S196" s="180">
        <v>0</v>
      </c>
      <c r="T196" s="181">
        <f>S196*H196</f>
        <v>0</v>
      </c>
      <c r="U196" s="34"/>
      <c r="V196" s="34"/>
      <c r="W196" s="34"/>
      <c r="X196" s="34"/>
      <c r="Y196" s="34"/>
      <c r="Z196" s="34"/>
      <c r="AA196" s="34"/>
      <c r="AB196" s="34"/>
      <c r="AC196" s="34"/>
      <c r="AD196" s="34"/>
      <c r="AE196" s="34"/>
      <c r="AR196" s="182" t="s">
        <v>200</v>
      </c>
      <c r="AT196" s="182" t="s">
        <v>151</v>
      </c>
      <c r="AU196" s="182" t="s">
        <v>156</v>
      </c>
      <c r="AY196" s="15" t="s">
        <v>146</v>
      </c>
      <c r="BE196" s="183">
        <f>IF(N196="základní",J196,0)</f>
        <v>0</v>
      </c>
      <c r="BF196" s="183">
        <f>IF(N196="snížená",J196,0)</f>
        <v>0</v>
      </c>
      <c r="BG196" s="183">
        <f>IF(N196="zákl. přenesená",J196,0)</f>
        <v>0</v>
      </c>
      <c r="BH196" s="183">
        <f>IF(N196="sníž. přenesená",J196,0)</f>
        <v>0</v>
      </c>
      <c r="BI196" s="183">
        <f>IF(N196="nulová",J196,0)</f>
        <v>0</v>
      </c>
      <c r="BJ196" s="15" t="s">
        <v>81</v>
      </c>
      <c r="BK196" s="183">
        <f>ROUND(I196*H196,2)</f>
        <v>0</v>
      </c>
      <c r="BL196" s="15" t="s">
        <v>201</v>
      </c>
      <c r="BM196" s="182" t="s">
        <v>1177</v>
      </c>
    </row>
    <row r="197" s="2" customFormat="1">
      <c r="A197" s="34"/>
      <c r="B197" s="35"/>
      <c r="C197" s="34"/>
      <c r="D197" s="184" t="s">
        <v>159</v>
      </c>
      <c r="E197" s="34"/>
      <c r="F197" s="185" t="s">
        <v>1176</v>
      </c>
      <c r="G197" s="34"/>
      <c r="H197" s="34"/>
      <c r="I197" s="186"/>
      <c r="J197" s="34"/>
      <c r="K197" s="34"/>
      <c r="L197" s="35"/>
      <c r="M197" s="187"/>
      <c r="N197" s="188"/>
      <c r="O197" s="73"/>
      <c r="P197" s="73"/>
      <c r="Q197" s="73"/>
      <c r="R197" s="73"/>
      <c r="S197" s="73"/>
      <c r="T197" s="74"/>
      <c r="U197" s="34"/>
      <c r="V197" s="34"/>
      <c r="W197" s="34"/>
      <c r="X197" s="34"/>
      <c r="Y197" s="34"/>
      <c r="Z197" s="34"/>
      <c r="AA197" s="34"/>
      <c r="AB197" s="34"/>
      <c r="AC197" s="34"/>
      <c r="AD197" s="34"/>
      <c r="AE197" s="34"/>
      <c r="AT197" s="15" t="s">
        <v>159</v>
      </c>
      <c r="AU197" s="15" t="s">
        <v>156</v>
      </c>
    </row>
    <row r="198" s="2" customFormat="1" ht="16.5" customHeight="1">
      <c r="A198" s="34"/>
      <c r="B198" s="168"/>
      <c r="C198" s="169" t="s">
        <v>403</v>
      </c>
      <c r="D198" s="169" t="s">
        <v>151</v>
      </c>
      <c r="E198" s="170" t="s">
        <v>201</v>
      </c>
      <c r="F198" s="171" t="s">
        <v>1178</v>
      </c>
      <c r="G198" s="172" t="s">
        <v>199</v>
      </c>
      <c r="H198" s="173">
        <v>486</v>
      </c>
      <c r="I198" s="174"/>
      <c r="J198" s="175">
        <f>ROUND(I198*H198,2)</f>
        <v>0</v>
      </c>
      <c r="K198" s="176"/>
      <c r="L198" s="177"/>
      <c r="M198" s="178" t="s">
        <v>1</v>
      </c>
      <c r="N198" s="179" t="s">
        <v>38</v>
      </c>
      <c r="O198" s="73"/>
      <c r="P198" s="180">
        <f>O198*H198</f>
        <v>0</v>
      </c>
      <c r="Q198" s="180">
        <v>0</v>
      </c>
      <c r="R198" s="180">
        <f>Q198*H198</f>
        <v>0</v>
      </c>
      <c r="S198" s="180">
        <v>0</v>
      </c>
      <c r="T198" s="181">
        <f>S198*H198</f>
        <v>0</v>
      </c>
      <c r="U198" s="34"/>
      <c r="V198" s="34"/>
      <c r="W198" s="34"/>
      <c r="X198" s="34"/>
      <c r="Y198" s="34"/>
      <c r="Z198" s="34"/>
      <c r="AA198" s="34"/>
      <c r="AB198" s="34"/>
      <c r="AC198" s="34"/>
      <c r="AD198" s="34"/>
      <c r="AE198" s="34"/>
      <c r="AR198" s="182" t="s">
        <v>200</v>
      </c>
      <c r="AT198" s="182" t="s">
        <v>151</v>
      </c>
      <c r="AU198" s="182" t="s">
        <v>156</v>
      </c>
      <c r="AY198" s="15" t="s">
        <v>146</v>
      </c>
      <c r="BE198" s="183">
        <f>IF(N198="základní",J198,0)</f>
        <v>0</v>
      </c>
      <c r="BF198" s="183">
        <f>IF(N198="snížená",J198,0)</f>
        <v>0</v>
      </c>
      <c r="BG198" s="183">
        <f>IF(N198="zákl. přenesená",J198,0)</f>
        <v>0</v>
      </c>
      <c r="BH198" s="183">
        <f>IF(N198="sníž. přenesená",J198,0)</f>
        <v>0</v>
      </c>
      <c r="BI198" s="183">
        <f>IF(N198="nulová",J198,0)</f>
        <v>0</v>
      </c>
      <c r="BJ198" s="15" t="s">
        <v>81</v>
      </c>
      <c r="BK198" s="183">
        <f>ROUND(I198*H198,2)</f>
        <v>0</v>
      </c>
      <c r="BL198" s="15" t="s">
        <v>201</v>
      </c>
      <c r="BM198" s="182" t="s">
        <v>1179</v>
      </c>
    </row>
    <row r="199" s="2" customFormat="1">
      <c r="A199" s="34"/>
      <c r="B199" s="35"/>
      <c r="C199" s="34"/>
      <c r="D199" s="184" t="s">
        <v>159</v>
      </c>
      <c r="E199" s="34"/>
      <c r="F199" s="185" t="s">
        <v>1178</v>
      </c>
      <c r="G199" s="34"/>
      <c r="H199" s="34"/>
      <c r="I199" s="186"/>
      <c r="J199" s="34"/>
      <c r="K199" s="34"/>
      <c r="L199" s="35"/>
      <c r="M199" s="187"/>
      <c r="N199" s="188"/>
      <c r="O199" s="73"/>
      <c r="P199" s="73"/>
      <c r="Q199" s="73"/>
      <c r="R199" s="73"/>
      <c r="S199" s="73"/>
      <c r="T199" s="74"/>
      <c r="U199" s="34"/>
      <c r="V199" s="34"/>
      <c r="W199" s="34"/>
      <c r="X199" s="34"/>
      <c r="Y199" s="34"/>
      <c r="Z199" s="34"/>
      <c r="AA199" s="34"/>
      <c r="AB199" s="34"/>
      <c r="AC199" s="34"/>
      <c r="AD199" s="34"/>
      <c r="AE199" s="34"/>
      <c r="AT199" s="15" t="s">
        <v>159</v>
      </c>
      <c r="AU199" s="15" t="s">
        <v>156</v>
      </c>
    </row>
    <row r="200" s="12" customFormat="1" ht="22.8" customHeight="1">
      <c r="A200" s="12"/>
      <c r="B200" s="155"/>
      <c r="C200" s="12"/>
      <c r="D200" s="156" t="s">
        <v>72</v>
      </c>
      <c r="E200" s="166" t="s">
        <v>320</v>
      </c>
      <c r="F200" s="166" t="s">
        <v>321</v>
      </c>
      <c r="G200" s="12"/>
      <c r="H200" s="12"/>
      <c r="I200" s="158"/>
      <c r="J200" s="167">
        <f>BK200</f>
        <v>0</v>
      </c>
      <c r="K200" s="12"/>
      <c r="L200" s="155"/>
      <c r="M200" s="160"/>
      <c r="N200" s="161"/>
      <c r="O200" s="161"/>
      <c r="P200" s="162">
        <f>SUM(P201:P238)</f>
        <v>0</v>
      </c>
      <c r="Q200" s="161"/>
      <c r="R200" s="162">
        <f>SUM(R201:R238)</f>
        <v>0</v>
      </c>
      <c r="S200" s="161"/>
      <c r="T200" s="163">
        <f>SUM(T201:T238)</f>
        <v>0</v>
      </c>
      <c r="U200" s="12"/>
      <c r="V200" s="12"/>
      <c r="W200" s="12"/>
      <c r="X200" s="12"/>
      <c r="Y200" s="12"/>
      <c r="Z200" s="12"/>
      <c r="AA200" s="12"/>
      <c r="AB200" s="12"/>
      <c r="AC200" s="12"/>
      <c r="AD200" s="12"/>
      <c r="AE200" s="12"/>
      <c r="AR200" s="156" t="s">
        <v>156</v>
      </c>
      <c r="AT200" s="164" t="s">
        <v>72</v>
      </c>
      <c r="AU200" s="164" t="s">
        <v>81</v>
      </c>
      <c r="AY200" s="156" t="s">
        <v>146</v>
      </c>
      <c r="BK200" s="165">
        <f>SUM(BK201:BK238)</f>
        <v>0</v>
      </c>
    </row>
    <row r="201" s="2" customFormat="1" ht="24.15" customHeight="1">
      <c r="A201" s="34"/>
      <c r="B201" s="168"/>
      <c r="C201" s="189" t="s">
        <v>595</v>
      </c>
      <c r="D201" s="189" t="s">
        <v>181</v>
      </c>
      <c r="E201" s="190" t="s">
        <v>901</v>
      </c>
      <c r="F201" s="191" t="s">
        <v>902</v>
      </c>
      <c r="G201" s="192" t="s">
        <v>336</v>
      </c>
      <c r="H201" s="193">
        <v>192</v>
      </c>
      <c r="I201" s="194"/>
      <c r="J201" s="195">
        <f>ROUND(I201*H201,2)</f>
        <v>0</v>
      </c>
      <c r="K201" s="196"/>
      <c r="L201" s="35"/>
      <c r="M201" s="197" t="s">
        <v>1</v>
      </c>
      <c r="N201" s="198" t="s">
        <v>38</v>
      </c>
      <c r="O201" s="73"/>
      <c r="P201" s="180">
        <f>O201*H201</f>
        <v>0</v>
      </c>
      <c r="Q201" s="180">
        <v>0</v>
      </c>
      <c r="R201" s="180">
        <f>Q201*H201</f>
        <v>0</v>
      </c>
      <c r="S201" s="180">
        <v>0</v>
      </c>
      <c r="T201" s="181">
        <f>S201*H201</f>
        <v>0</v>
      </c>
      <c r="U201" s="34"/>
      <c r="V201" s="34"/>
      <c r="W201" s="34"/>
      <c r="X201" s="34"/>
      <c r="Y201" s="34"/>
      <c r="Z201" s="34"/>
      <c r="AA201" s="34"/>
      <c r="AB201" s="34"/>
      <c r="AC201" s="34"/>
      <c r="AD201" s="34"/>
      <c r="AE201" s="34"/>
      <c r="AR201" s="182" t="s">
        <v>201</v>
      </c>
      <c r="AT201" s="182" t="s">
        <v>181</v>
      </c>
      <c r="AU201" s="182" t="s">
        <v>83</v>
      </c>
      <c r="AY201" s="15" t="s">
        <v>146</v>
      </c>
      <c r="BE201" s="183">
        <f>IF(N201="základní",J201,0)</f>
        <v>0</v>
      </c>
      <c r="BF201" s="183">
        <f>IF(N201="snížená",J201,0)</f>
        <v>0</v>
      </c>
      <c r="BG201" s="183">
        <f>IF(N201="zákl. přenesená",J201,0)</f>
        <v>0</v>
      </c>
      <c r="BH201" s="183">
        <f>IF(N201="sníž. přenesená",J201,0)</f>
        <v>0</v>
      </c>
      <c r="BI201" s="183">
        <f>IF(N201="nulová",J201,0)</f>
        <v>0</v>
      </c>
      <c r="BJ201" s="15" t="s">
        <v>81</v>
      </c>
      <c r="BK201" s="183">
        <f>ROUND(I201*H201,2)</f>
        <v>0</v>
      </c>
      <c r="BL201" s="15" t="s">
        <v>201</v>
      </c>
      <c r="BM201" s="182" t="s">
        <v>1180</v>
      </c>
    </row>
    <row r="202" s="2" customFormat="1">
      <c r="A202" s="34"/>
      <c r="B202" s="35"/>
      <c r="C202" s="34"/>
      <c r="D202" s="184" t="s">
        <v>159</v>
      </c>
      <c r="E202" s="34"/>
      <c r="F202" s="185" t="s">
        <v>904</v>
      </c>
      <c r="G202" s="34"/>
      <c r="H202" s="34"/>
      <c r="I202" s="186"/>
      <c r="J202" s="34"/>
      <c r="K202" s="34"/>
      <c r="L202" s="35"/>
      <c r="M202" s="187"/>
      <c r="N202" s="188"/>
      <c r="O202" s="73"/>
      <c r="P202" s="73"/>
      <c r="Q202" s="73"/>
      <c r="R202" s="73"/>
      <c r="S202" s="73"/>
      <c r="T202" s="74"/>
      <c r="U202" s="34"/>
      <c r="V202" s="34"/>
      <c r="W202" s="34"/>
      <c r="X202" s="34"/>
      <c r="Y202" s="34"/>
      <c r="Z202" s="34"/>
      <c r="AA202" s="34"/>
      <c r="AB202" s="34"/>
      <c r="AC202" s="34"/>
      <c r="AD202" s="34"/>
      <c r="AE202" s="34"/>
      <c r="AT202" s="15" t="s">
        <v>159</v>
      </c>
      <c r="AU202" s="15" t="s">
        <v>83</v>
      </c>
    </row>
    <row r="203" s="2" customFormat="1" ht="24.15" customHeight="1">
      <c r="A203" s="34"/>
      <c r="B203" s="168"/>
      <c r="C203" s="189" t="s">
        <v>216</v>
      </c>
      <c r="D203" s="189" t="s">
        <v>181</v>
      </c>
      <c r="E203" s="190" t="s">
        <v>1181</v>
      </c>
      <c r="F203" s="191" t="s">
        <v>1182</v>
      </c>
      <c r="G203" s="192" t="s">
        <v>336</v>
      </c>
      <c r="H203" s="193">
        <v>15</v>
      </c>
      <c r="I203" s="194"/>
      <c r="J203" s="195">
        <f>ROUND(I203*H203,2)</f>
        <v>0</v>
      </c>
      <c r="K203" s="196"/>
      <c r="L203" s="35"/>
      <c r="M203" s="197" t="s">
        <v>1</v>
      </c>
      <c r="N203" s="198" t="s">
        <v>38</v>
      </c>
      <c r="O203" s="73"/>
      <c r="P203" s="180">
        <f>O203*H203</f>
        <v>0</v>
      </c>
      <c r="Q203" s="180">
        <v>0</v>
      </c>
      <c r="R203" s="180">
        <f>Q203*H203</f>
        <v>0</v>
      </c>
      <c r="S203" s="180">
        <v>0</v>
      </c>
      <c r="T203" s="181">
        <f>S203*H203</f>
        <v>0</v>
      </c>
      <c r="U203" s="34"/>
      <c r="V203" s="34"/>
      <c r="W203" s="34"/>
      <c r="X203" s="34"/>
      <c r="Y203" s="34"/>
      <c r="Z203" s="34"/>
      <c r="AA203" s="34"/>
      <c r="AB203" s="34"/>
      <c r="AC203" s="34"/>
      <c r="AD203" s="34"/>
      <c r="AE203" s="34"/>
      <c r="AR203" s="182" t="s">
        <v>201</v>
      </c>
      <c r="AT203" s="182" t="s">
        <v>181</v>
      </c>
      <c r="AU203" s="182" t="s">
        <v>83</v>
      </c>
      <c r="AY203" s="15" t="s">
        <v>146</v>
      </c>
      <c r="BE203" s="183">
        <f>IF(N203="základní",J203,0)</f>
        <v>0</v>
      </c>
      <c r="BF203" s="183">
        <f>IF(N203="snížená",J203,0)</f>
        <v>0</v>
      </c>
      <c r="BG203" s="183">
        <f>IF(N203="zákl. přenesená",J203,0)</f>
        <v>0</v>
      </c>
      <c r="BH203" s="183">
        <f>IF(N203="sníž. přenesená",J203,0)</f>
        <v>0</v>
      </c>
      <c r="BI203" s="183">
        <f>IF(N203="nulová",J203,0)</f>
        <v>0</v>
      </c>
      <c r="BJ203" s="15" t="s">
        <v>81</v>
      </c>
      <c r="BK203" s="183">
        <f>ROUND(I203*H203,2)</f>
        <v>0</v>
      </c>
      <c r="BL203" s="15" t="s">
        <v>201</v>
      </c>
      <c r="BM203" s="182" t="s">
        <v>1183</v>
      </c>
    </row>
    <row r="204" s="2" customFormat="1">
      <c r="A204" s="34"/>
      <c r="B204" s="35"/>
      <c r="C204" s="34"/>
      <c r="D204" s="184" t="s">
        <v>159</v>
      </c>
      <c r="E204" s="34"/>
      <c r="F204" s="185" t="s">
        <v>1184</v>
      </c>
      <c r="G204" s="34"/>
      <c r="H204" s="34"/>
      <c r="I204" s="186"/>
      <c r="J204" s="34"/>
      <c r="K204" s="34"/>
      <c r="L204" s="35"/>
      <c r="M204" s="187"/>
      <c r="N204" s="188"/>
      <c r="O204" s="73"/>
      <c r="P204" s="73"/>
      <c r="Q204" s="73"/>
      <c r="R204" s="73"/>
      <c r="S204" s="73"/>
      <c r="T204" s="74"/>
      <c r="U204" s="34"/>
      <c r="V204" s="34"/>
      <c r="W204" s="34"/>
      <c r="X204" s="34"/>
      <c r="Y204" s="34"/>
      <c r="Z204" s="34"/>
      <c r="AA204" s="34"/>
      <c r="AB204" s="34"/>
      <c r="AC204" s="34"/>
      <c r="AD204" s="34"/>
      <c r="AE204" s="34"/>
      <c r="AT204" s="15" t="s">
        <v>159</v>
      </c>
      <c r="AU204" s="15" t="s">
        <v>83</v>
      </c>
    </row>
    <row r="205" s="2" customFormat="1" ht="24.15" customHeight="1">
      <c r="A205" s="34"/>
      <c r="B205" s="168"/>
      <c r="C205" s="189" t="s">
        <v>567</v>
      </c>
      <c r="D205" s="189" t="s">
        <v>181</v>
      </c>
      <c r="E205" s="190" t="s">
        <v>1185</v>
      </c>
      <c r="F205" s="191" t="s">
        <v>1186</v>
      </c>
      <c r="G205" s="192" t="s">
        <v>336</v>
      </c>
      <c r="H205" s="193">
        <v>5</v>
      </c>
      <c r="I205" s="194"/>
      <c r="J205" s="195">
        <f>ROUND(I205*H205,2)</f>
        <v>0</v>
      </c>
      <c r="K205" s="196"/>
      <c r="L205" s="35"/>
      <c r="M205" s="197" t="s">
        <v>1</v>
      </c>
      <c r="N205" s="198" t="s">
        <v>38</v>
      </c>
      <c r="O205" s="73"/>
      <c r="P205" s="180">
        <f>O205*H205</f>
        <v>0</v>
      </c>
      <c r="Q205" s="180">
        <v>0</v>
      </c>
      <c r="R205" s="180">
        <f>Q205*H205</f>
        <v>0</v>
      </c>
      <c r="S205" s="180">
        <v>0</v>
      </c>
      <c r="T205" s="181">
        <f>S205*H205</f>
        <v>0</v>
      </c>
      <c r="U205" s="34"/>
      <c r="V205" s="34"/>
      <c r="W205" s="34"/>
      <c r="X205" s="34"/>
      <c r="Y205" s="34"/>
      <c r="Z205" s="34"/>
      <c r="AA205" s="34"/>
      <c r="AB205" s="34"/>
      <c r="AC205" s="34"/>
      <c r="AD205" s="34"/>
      <c r="AE205" s="34"/>
      <c r="AR205" s="182" t="s">
        <v>201</v>
      </c>
      <c r="AT205" s="182" t="s">
        <v>181</v>
      </c>
      <c r="AU205" s="182" t="s">
        <v>83</v>
      </c>
      <c r="AY205" s="15" t="s">
        <v>146</v>
      </c>
      <c r="BE205" s="183">
        <f>IF(N205="základní",J205,0)</f>
        <v>0</v>
      </c>
      <c r="BF205" s="183">
        <f>IF(N205="snížená",J205,0)</f>
        <v>0</v>
      </c>
      <c r="BG205" s="183">
        <f>IF(N205="zákl. přenesená",J205,0)</f>
        <v>0</v>
      </c>
      <c r="BH205" s="183">
        <f>IF(N205="sníž. přenesená",J205,0)</f>
        <v>0</v>
      </c>
      <c r="BI205" s="183">
        <f>IF(N205="nulová",J205,0)</f>
        <v>0</v>
      </c>
      <c r="BJ205" s="15" t="s">
        <v>81</v>
      </c>
      <c r="BK205" s="183">
        <f>ROUND(I205*H205,2)</f>
        <v>0</v>
      </c>
      <c r="BL205" s="15" t="s">
        <v>201</v>
      </c>
      <c r="BM205" s="182" t="s">
        <v>1187</v>
      </c>
    </row>
    <row r="206" s="2" customFormat="1">
      <c r="A206" s="34"/>
      <c r="B206" s="35"/>
      <c r="C206" s="34"/>
      <c r="D206" s="184" t="s">
        <v>159</v>
      </c>
      <c r="E206" s="34"/>
      <c r="F206" s="185" t="s">
        <v>1186</v>
      </c>
      <c r="G206" s="34"/>
      <c r="H206" s="34"/>
      <c r="I206" s="186"/>
      <c r="J206" s="34"/>
      <c r="K206" s="34"/>
      <c r="L206" s="35"/>
      <c r="M206" s="187"/>
      <c r="N206" s="188"/>
      <c r="O206" s="73"/>
      <c r="P206" s="73"/>
      <c r="Q206" s="73"/>
      <c r="R206" s="73"/>
      <c r="S206" s="73"/>
      <c r="T206" s="74"/>
      <c r="U206" s="34"/>
      <c r="V206" s="34"/>
      <c r="W206" s="34"/>
      <c r="X206" s="34"/>
      <c r="Y206" s="34"/>
      <c r="Z206" s="34"/>
      <c r="AA206" s="34"/>
      <c r="AB206" s="34"/>
      <c r="AC206" s="34"/>
      <c r="AD206" s="34"/>
      <c r="AE206" s="34"/>
      <c r="AT206" s="15" t="s">
        <v>159</v>
      </c>
      <c r="AU206" s="15" t="s">
        <v>83</v>
      </c>
    </row>
    <row r="207" s="2" customFormat="1" ht="24.15" customHeight="1">
      <c r="A207" s="34"/>
      <c r="B207" s="168"/>
      <c r="C207" s="189" t="s">
        <v>230</v>
      </c>
      <c r="D207" s="189" t="s">
        <v>181</v>
      </c>
      <c r="E207" s="190" t="s">
        <v>1188</v>
      </c>
      <c r="F207" s="191" t="s">
        <v>1189</v>
      </c>
      <c r="G207" s="192" t="s">
        <v>336</v>
      </c>
      <c r="H207" s="193">
        <v>10</v>
      </c>
      <c r="I207" s="194"/>
      <c r="J207" s="195">
        <f>ROUND(I207*H207,2)</f>
        <v>0</v>
      </c>
      <c r="K207" s="196"/>
      <c r="L207" s="35"/>
      <c r="M207" s="197" t="s">
        <v>1</v>
      </c>
      <c r="N207" s="198" t="s">
        <v>38</v>
      </c>
      <c r="O207" s="73"/>
      <c r="P207" s="180">
        <f>O207*H207</f>
        <v>0</v>
      </c>
      <c r="Q207" s="180">
        <v>0</v>
      </c>
      <c r="R207" s="180">
        <f>Q207*H207</f>
        <v>0</v>
      </c>
      <c r="S207" s="180">
        <v>0</v>
      </c>
      <c r="T207" s="181">
        <f>S207*H207</f>
        <v>0</v>
      </c>
      <c r="U207" s="34"/>
      <c r="V207" s="34"/>
      <c r="W207" s="34"/>
      <c r="X207" s="34"/>
      <c r="Y207" s="34"/>
      <c r="Z207" s="34"/>
      <c r="AA207" s="34"/>
      <c r="AB207" s="34"/>
      <c r="AC207" s="34"/>
      <c r="AD207" s="34"/>
      <c r="AE207" s="34"/>
      <c r="AR207" s="182" t="s">
        <v>201</v>
      </c>
      <c r="AT207" s="182" t="s">
        <v>181</v>
      </c>
      <c r="AU207" s="182" t="s">
        <v>83</v>
      </c>
      <c r="AY207" s="15" t="s">
        <v>146</v>
      </c>
      <c r="BE207" s="183">
        <f>IF(N207="základní",J207,0)</f>
        <v>0</v>
      </c>
      <c r="BF207" s="183">
        <f>IF(N207="snížená",J207,0)</f>
        <v>0</v>
      </c>
      <c r="BG207" s="183">
        <f>IF(N207="zákl. přenesená",J207,0)</f>
        <v>0</v>
      </c>
      <c r="BH207" s="183">
        <f>IF(N207="sníž. přenesená",J207,0)</f>
        <v>0</v>
      </c>
      <c r="BI207" s="183">
        <f>IF(N207="nulová",J207,0)</f>
        <v>0</v>
      </c>
      <c r="BJ207" s="15" t="s">
        <v>81</v>
      </c>
      <c r="BK207" s="183">
        <f>ROUND(I207*H207,2)</f>
        <v>0</v>
      </c>
      <c r="BL207" s="15" t="s">
        <v>201</v>
      </c>
      <c r="BM207" s="182" t="s">
        <v>1190</v>
      </c>
    </row>
    <row r="208" s="2" customFormat="1">
      <c r="A208" s="34"/>
      <c r="B208" s="35"/>
      <c r="C208" s="34"/>
      <c r="D208" s="184" t="s">
        <v>159</v>
      </c>
      <c r="E208" s="34"/>
      <c r="F208" s="185" t="s">
        <v>1191</v>
      </c>
      <c r="G208" s="34"/>
      <c r="H208" s="34"/>
      <c r="I208" s="186"/>
      <c r="J208" s="34"/>
      <c r="K208" s="34"/>
      <c r="L208" s="35"/>
      <c r="M208" s="187"/>
      <c r="N208" s="188"/>
      <c r="O208" s="73"/>
      <c r="P208" s="73"/>
      <c r="Q208" s="73"/>
      <c r="R208" s="73"/>
      <c r="S208" s="73"/>
      <c r="T208" s="74"/>
      <c r="U208" s="34"/>
      <c r="V208" s="34"/>
      <c r="W208" s="34"/>
      <c r="X208" s="34"/>
      <c r="Y208" s="34"/>
      <c r="Z208" s="34"/>
      <c r="AA208" s="34"/>
      <c r="AB208" s="34"/>
      <c r="AC208" s="34"/>
      <c r="AD208" s="34"/>
      <c r="AE208" s="34"/>
      <c r="AT208" s="15" t="s">
        <v>159</v>
      </c>
      <c r="AU208" s="15" t="s">
        <v>83</v>
      </c>
    </row>
    <row r="209" s="2" customFormat="1" ht="24.15" customHeight="1">
      <c r="A209" s="34"/>
      <c r="B209" s="168"/>
      <c r="C209" s="189" t="s">
        <v>221</v>
      </c>
      <c r="D209" s="189" t="s">
        <v>181</v>
      </c>
      <c r="E209" s="190" t="s">
        <v>1192</v>
      </c>
      <c r="F209" s="191" t="s">
        <v>1193</v>
      </c>
      <c r="G209" s="192" t="s">
        <v>336</v>
      </c>
      <c r="H209" s="193">
        <v>12</v>
      </c>
      <c r="I209" s="194"/>
      <c r="J209" s="195">
        <f>ROUND(I209*H209,2)</f>
        <v>0</v>
      </c>
      <c r="K209" s="196"/>
      <c r="L209" s="35"/>
      <c r="M209" s="197" t="s">
        <v>1</v>
      </c>
      <c r="N209" s="198" t="s">
        <v>38</v>
      </c>
      <c r="O209" s="73"/>
      <c r="P209" s="180">
        <f>O209*H209</f>
        <v>0</v>
      </c>
      <c r="Q209" s="180">
        <v>0</v>
      </c>
      <c r="R209" s="180">
        <f>Q209*H209</f>
        <v>0</v>
      </c>
      <c r="S209" s="180">
        <v>0</v>
      </c>
      <c r="T209" s="181">
        <f>S209*H209</f>
        <v>0</v>
      </c>
      <c r="U209" s="34"/>
      <c r="V209" s="34"/>
      <c r="W209" s="34"/>
      <c r="X209" s="34"/>
      <c r="Y209" s="34"/>
      <c r="Z209" s="34"/>
      <c r="AA209" s="34"/>
      <c r="AB209" s="34"/>
      <c r="AC209" s="34"/>
      <c r="AD209" s="34"/>
      <c r="AE209" s="34"/>
      <c r="AR209" s="182" t="s">
        <v>201</v>
      </c>
      <c r="AT209" s="182" t="s">
        <v>181</v>
      </c>
      <c r="AU209" s="182" t="s">
        <v>83</v>
      </c>
      <c r="AY209" s="15" t="s">
        <v>146</v>
      </c>
      <c r="BE209" s="183">
        <f>IF(N209="základní",J209,0)</f>
        <v>0</v>
      </c>
      <c r="BF209" s="183">
        <f>IF(N209="snížená",J209,0)</f>
        <v>0</v>
      </c>
      <c r="BG209" s="183">
        <f>IF(N209="zákl. přenesená",J209,0)</f>
        <v>0</v>
      </c>
      <c r="BH209" s="183">
        <f>IF(N209="sníž. přenesená",J209,0)</f>
        <v>0</v>
      </c>
      <c r="BI209" s="183">
        <f>IF(N209="nulová",J209,0)</f>
        <v>0</v>
      </c>
      <c r="BJ209" s="15" t="s">
        <v>81</v>
      </c>
      <c r="BK209" s="183">
        <f>ROUND(I209*H209,2)</f>
        <v>0</v>
      </c>
      <c r="BL209" s="15" t="s">
        <v>201</v>
      </c>
      <c r="BM209" s="182" t="s">
        <v>1194</v>
      </c>
    </row>
    <row r="210" s="2" customFormat="1">
      <c r="A210" s="34"/>
      <c r="B210" s="35"/>
      <c r="C210" s="34"/>
      <c r="D210" s="184" t="s">
        <v>159</v>
      </c>
      <c r="E210" s="34"/>
      <c r="F210" s="185" t="s">
        <v>1195</v>
      </c>
      <c r="G210" s="34"/>
      <c r="H210" s="34"/>
      <c r="I210" s="186"/>
      <c r="J210" s="34"/>
      <c r="K210" s="34"/>
      <c r="L210" s="35"/>
      <c r="M210" s="187"/>
      <c r="N210" s="188"/>
      <c r="O210" s="73"/>
      <c r="P210" s="73"/>
      <c r="Q210" s="73"/>
      <c r="R210" s="73"/>
      <c r="S210" s="73"/>
      <c r="T210" s="74"/>
      <c r="U210" s="34"/>
      <c r="V210" s="34"/>
      <c r="W210" s="34"/>
      <c r="X210" s="34"/>
      <c r="Y210" s="34"/>
      <c r="Z210" s="34"/>
      <c r="AA210" s="34"/>
      <c r="AB210" s="34"/>
      <c r="AC210" s="34"/>
      <c r="AD210" s="34"/>
      <c r="AE210" s="34"/>
      <c r="AT210" s="15" t="s">
        <v>159</v>
      </c>
      <c r="AU210" s="15" t="s">
        <v>83</v>
      </c>
    </row>
    <row r="211" s="2" customFormat="1" ht="24.15" customHeight="1">
      <c r="A211" s="34"/>
      <c r="B211" s="168"/>
      <c r="C211" s="189" t="s">
        <v>225</v>
      </c>
      <c r="D211" s="189" t="s">
        <v>181</v>
      </c>
      <c r="E211" s="190" t="s">
        <v>1196</v>
      </c>
      <c r="F211" s="191" t="s">
        <v>1197</v>
      </c>
      <c r="G211" s="192" t="s">
        <v>336</v>
      </c>
      <c r="H211" s="193">
        <v>3</v>
      </c>
      <c r="I211" s="194"/>
      <c r="J211" s="195">
        <f>ROUND(I211*H211,2)</f>
        <v>0</v>
      </c>
      <c r="K211" s="196"/>
      <c r="L211" s="35"/>
      <c r="M211" s="197" t="s">
        <v>1</v>
      </c>
      <c r="N211" s="198" t="s">
        <v>38</v>
      </c>
      <c r="O211" s="73"/>
      <c r="P211" s="180">
        <f>O211*H211</f>
        <v>0</v>
      </c>
      <c r="Q211" s="180">
        <v>0</v>
      </c>
      <c r="R211" s="180">
        <f>Q211*H211</f>
        <v>0</v>
      </c>
      <c r="S211" s="180">
        <v>0</v>
      </c>
      <c r="T211" s="181">
        <f>S211*H211</f>
        <v>0</v>
      </c>
      <c r="U211" s="34"/>
      <c r="V211" s="34"/>
      <c r="W211" s="34"/>
      <c r="X211" s="34"/>
      <c r="Y211" s="34"/>
      <c r="Z211" s="34"/>
      <c r="AA211" s="34"/>
      <c r="AB211" s="34"/>
      <c r="AC211" s="34"/>
      <c r="AD211" s="34"/>
      <c r="AE211" s="34"/>
      <c r="AR211" s="182" t="s">
        <v>201</v>
      </c>
      <c r="AT211" s="182" t="s">
        <v>181</v>
      </c>
      <c r="AU211" s="182" t="s">
        <v>83</v>
      </c>
      <c r="AY211" s="15" t="s">
        <v>146</v>
      </c>
      <c r="BE211" s="183">
        <f>IF(N211="základní",J211,0)</f>
        <v>0</v>
      </c>
      <c r="BF211" s="183">
        <f>IF(N211="snížená",J211,0)</f>
        <v>0</v>
      </c>
      <c r="BG211" s="183">
        <f>IF(N211="zákl. přenesená",J211,0)</f>
        <v>0</v>
      </c>
      <c r="BH211" s="183">
        <f>IF(N211="sníž. přenesená",J211,0)</f>
        <v>0</v>
      </c>
      <c r="BI211" s="183">
        <f>IF(N211="nulová",J211,0)</f>
        <v>0</v>
      </c>
      <c r="BJ211" s="15" t="s">
        <v>81</v>
      </c>
      <c r="BK211" s="183">
        <f>ROUND(I211*H211,2)</f>
        <v>0</v>
      </c>
      <c r="BL211" s="15" t="s">
        <v>201</v>
      </c>
      <c r="BM211" s="182" t="s">
        <v>1198</v>
      </c>
    </row>
    <row r="212" s="2" customFormat="1">
      <c r="A212" s="34"/>
      <c r="B212" s="35"/>
      <c r="C212" s="34"/>
      <c r="D212" s="184" t="s">
        <v>159</v>
      </c>
      <c r="E212" s="34"/>
      <c r="F212" s="185" t="s">
        <v>1199</v>
      </c>
      <c r="G212" s="34"/>
      <c r="H212" s="34"/>
      <c r="I212" s="186"/>
      <c r="J212" s="34"/>
      <c r="K212" s="34"/>
      <c r="L212" s="35"/>
      <c r="M212" s="187"/>
      <c r="N212" s="188"/>
      <c r="O212" s="73"/>
      <c r="P212" s="73"/>
      <c r="Q212" s="73"/>
      <c r="R212" s="73"/>
      <c r="S212" s="73"/>
      <c r="T212" s="74"/>
      <c r="U212" s="34"/>
      <c r="V212" s="34"/>
      <c r="W212" s="34"/>
      <c r="X212" s="34"/>
      <c r="Y212" s="34"/>
      <c r="Z212" s="34"/>
      <c r="AA212" s="34"/>
      <c r="AB212" s="34"/>
      <c r="AC212" s="34"/>
      <c r="AD212" s="34"/>
      <c r="AE212" s="34"/>
      <c r="AT212" s="15" t="s">
        <v>159</v>
      </c>
      <c r="AU212" s="15" t="s">
        <v>83</v>
      </c>
    </row>
    <row r="213" s="2" customFormat="1" ht="16.5" customHeight="1">
      <c r="A213" s="34"/>
      <c r="B213" s="168"/>
      <c r="C213" s="189" t="s">
        <v>235</v>
      </c>
      <c r="D213" s="189" t="s">
        <v>181</v>
      </c>
      <c r="E213" s="190" t="s">
        <v>1200</v>
      </c>
      <c r="F213" s="191" t="s">
        <v>1201</v>
      </c>
      <c r="G213" s="192" t="s">
        <v>336</v>
      </c>
      <c r="H213" s="193">
        <v>15</v>
      </c>
      <c r="I213" s="194"/>
      <c r="J213" s="195">
        <f>ROUND(I213*H213,2)</f>
        <v>0</v>
      </c>
      <c r="K213" s="196"/>
      <c r="L213" s="35"/>
      <c r="M213" s="197" t="s">
        <v>1</v>
      </c>
      <c r="N213" s="198" t="s">
        <v>38</v>
      </c>
      <c r="O213" s="73"/>
      <c r="P213" s="180">
        <f>O213*H213</f>
        <v>0</v>
      </c>
      <c r="Q213" s="180">
        <v>0</v>
      </c>
      <c r="R213" s="180">
        <f>Q213*H213</f>
        <v>0</v>
      </c>
      <c r="S213" s="180">
        <v>0</v>
      </c>
      <c r="T213" s="181">
        <f>S213*H213</f>
        <v>0</v>
      </c>
      <c r="U213" s="34"/>
      <c r="V213" s="34"/>
      <c r="W213" s="34"/>
      <c r="X213" s="34"/>
      <c r="Y213" s="34"/>
      <c r="Z213" s="34"/>
      <c r="AA213" s="34"/>
      <c r="AB213" s="34"/>
      <c r="AC213" s="34"/>
      <c r="AD213" s="34"/>
      <c r="AE213" s="34"/>
      <c r="AR213" s="182" t="s">
        <v>201</v>
      </c>
      <c r="AT213" s="182" t="s">
        <v>181</v>
      </c>
      <c r="AU213" s="182" t="s">
        <v>83</v>
      </c>
      <c r="AY213" s="15" t="s">
        <v>146</v>
      </c>
      <c r="BE213" s="183">
        <f>IF(N213="základní",J213,0)</f>
        <v>0</v>
      </c>
      <c r="BF213" s="183">
        <f>IF(N213="snížená",J213,0)</f>
        <v>0</v>
      </c>
      <c r="BG213" s="183">
        <f>IF(N213="zákl. přenesená",J213,0)</f>
        <v>0</v>
      </c>
      <c r="BH213" s="183">
        <f>IF(N213="sníž. přenesená",J213,0)</f>
        <v>0</v>
      </c>
      <c r="BI213" s="183">
        <f>IF(N213="nulová",J213,0)</f>
        <v>0</v>
      </c>
      <c r="BJ213" s="15" t="s">
        <v>81</v>
      </c>
      <c r="BK213" s="183">
        <f>ROUND(I213*H213,2)</f>
        <v>0</v>
      </c>
      <c r="BL213" s="15" t="s">
        <v>201</v>
      </c>
      <c r="BM213" s="182" t="s">
        <v>1202</v>
      </c>
    </row>
    <row r="214" s="2" customFormat="1">
      <c r="A214" s="34"/>
      <c r="B214" s="35"/>
      <c r="C214" s="34"/>
      <c r="D214" s="184" t="s">
        <v>159</v>
      </c>
      <c r="E214" s="34"/>
      <c r="F214" s="185" t="s">
        <v>1201</v>
      </c>
      <c r="G214" s="34"/>
      <c r="H214" s="34"/>
      <c r="I214" s="186"/>
      <c r="J214" s="34"/>
      <c r="K214" s="34"/>
      <c r="L214" s="35"/>
      <c r="M214" s="187"/>
      <c r="N214" s="188"/>
      <c r="O214" s="73"/>
      <c r="P214" s="73"/>
      <c r="Q214" s="73"/>
      <c r="R214" s="73"/>
      <c r="S214" s="73"/>
      <c r="T214" s="74"/>
      <c r="U214" s="34"/>
      <c r="V214" s="34"/>
      <c r="W214" s="34"/>
      <c r="X214" s="34"/>
      <c r="Y214" s="34"/>
      <c r="Z214" s="34"/>
      <c r="AA214" s="34"/>
      <c r="AB214" s="34"/>
      <c r="AC214" s="34"/>
      <c r="AD214" s="34"/>
      <c r="AE214" s="34"/>
      <c r="AT214" s="15" t="s">
        <v>159</v>
      </c>
      <c r="AU214" s="15" t="s">
        <v>83</v>
      </c>
    </row>
    <row r="215" s="2" customFormat="1" ht="37.8" customHeight="1">
      <c r="A215" s="34"/>
      <c r="B215" s="168"/>
      <c r="C215" s="189" t="s">
        <v>263</v>
      </c>
      <c r="D215" s="189" t="s">
        <v>181</v>
      </c>
      <c r="E215" s="190" t="s">
        <v>1203</v>
      </c>
      <c r="F215" s="191" t="s">
        <v>1204</v>
      </c>
      <c r="G215" s="192" t="s">
        <v>199</v>
      </c>
      <c r="H215" s="193">
        <v>30</v>
      </c>
      <c r="I215" s="194"/>
      <c r="J215" s="195">
        <f>ROUND(I215*H215,2)</f>
        <v>0</v>
      </c>
      <c r="K215" s="196"/>
      <c r="L215" s="35"/>
      <c r="M215" s="197" t="s">
        <v>1</v>
      </c>
      <c r="N215" s="198" t="s">
        <v>38</v>
      </c>
      <c r="O215" s="73"/>
      <c r="P215" s="180">
        <f>O215*H215</f>
        <v>0</v>
      </c>
      <c r="Q215" s="180">
        <v>0</v>
      </c>
      <c r="R215" s="180">
        <f>Q215*H215</f>
        <v>0</v>
      </c>
      <c r="S215" s="180">
        <v>0</v>
      </c>
      <c r="T215" s="181">
        <f>S215*H215</f>
        <v>0</v>
      </c>
      <c r="U215" s="34"/>
      <c r="V215" s="34"/>
      <c r="W215" s="34"/>
      <c r="X215" s="34"/>
      <c r="Y215" s="34"/>
      <c r="Z215" s="34"/>
      <c r="AA215" s="34"/>
      <c r="AB215" s="34"/>
      <c r="AC215" s="34"/>
      <c r="AD215" s="34"/>
      <c r="AE215" s="34"/>
      <c r="AR215" s="182" t="s">
        <v>201</v>
      </c>
      <c r="AT215" s="182" t="s">
        <v>181</v>
      </c>
      <c r="AU215" s="182" t="s">
        <v>83</v>
      </c>
      <c r="AY215" s="15" t="s">
        <v>146</v>
      </c>
      <c r="BE215" s="183">
        <f>IF(N215="základní",J215,0)</f>
        <v>0</v>
      </c>
      <c r="BF215" s="183">
        <f>IF(N215="snížená",J215,0)</f>
        <v>0</v>
      </c>
      <c r="BG215" s="183">
        <f>IF(N215="zákl. přenesená",J215,0)</f>
        <v>0</v>
      </c>
      <c r="BH215" s="183">
        <f>IF(N215="sníž. přenesená",J215,0)</f>
        <v>0</v>
      </c>
      <c r="BI215" s="183">
        <f>IF(N215="nulová",J215,0)</f>
        <v>0</v>
      </c>
      <c r="BJ215" s="15" t="s">
        <v>81</v>
      </c>
      <c r="BK215" s="183">
        <f>ROUND(I215*H215,2)</f>
        <v>0</v>
      </c>
      <c r="BL215" s="15" t="s">
        <v>201</v>
      </c>
      <c r="BM215" s="182" t="s">
        <v>1205</v>
      </c>
    </row>
    <row r="216" s="2" customFormat="1">
      <c r="A216" s="34"/>
      <c r="B216" s="35"/>
      <c r="C216" s="34"/>
      <c r="D216" s="184" t="s">
        <v>159</v>
      </c>
      <c r="E216" s="34"/>
      <c r="F216" s="185" t="s">
        <v>1206</v>
      </c>
      <c r="G216" s="34"/>
      <c r="H216" s="34"/>
      <c r="I216" s="186"/>
      <c r="J216" s="34"/>
      <c r="K216" s="34"/>
      <c r="L216" s="35"/>
      <c r="M216" s="187"/>
      <c r="N216" s="188"/>
      <c r="O216" s="73"/>
      <c r="P216" s="73"/>
      <c r="Q216" s="73"/>
      <c r="R216" s="73"/>
      <c r="S216" s="73"/>
      <c r="T216" s="74"/>
      <c r="U216" s="34"/>
      <c r="V216" s="34"/>
      <c r="W216" s="34"/>
      <c r="X216" s="34"/>
      <c r="Y216" s="34"/>
      <c r="Z216" s="34"/>
      <c r="AA216" s="34"/>
      <c r="AB216" s="34"/>
      <c r="AC216" s="34"/>
      <c r="AD216" s="34"/>
      <c r="AE216" s="34"/>
      <c r="AT216" s="15" t="s">
        <v>159</v>
      </c>
      <c r="AU216" s="15" t="s">
        <v>83</v>
      </c>
    </row>
    <row r="217" s="2" customFormat="1" ht="16.5" customHeight="1">
      <c r="A217" s="34"/>
      <c r="B217" s="168"/>
      <c r="C217" s="189" t="s">
        <v>253</v>
      </c>
      <c r="D217" s="189" t="s">
        <v>181</v>
      </c>
      <c r="E217" s="190" t="s">
        <v>1207</v>
      </c>
      <c r="F217" s="191" t="s">
        <v>1208</v>
      </c>
      <c r="G217" s="192" t="s">
        <v>336</v>
      </c>
      <c r="H217" s="193">
        <v>15</v>
      </c>
      <c r="I217" s="194"/>
      <c r="J217" s="195">
        <f>ROUND(I217*H217,2)</f>
        <v>0</v>
      </c>
      <c r="K217" s="196"/>
      <c r="L217" s="35"/>
      <c r="M217" s="197" t="s">
        <v>1</v>
      </c>
      <c r="N217" s="198" t="s">
        <v>38</v>
      </c>
      <c r="O217" s="73"/>
      <c r="P217" s="180">
        <f>O217*H217</f>
        <v>0</v>
      </c>
      <c r="Q217" s="180">
        <v>0</v>
      </c>
      <c r="R217" s="180">
        <f>Q217*H217</f>
        <v>0</v>
      </c>
      <c r="S217" s="180">
        <v>0</v>
      </c>
      <c r="T217" s="181">
        <f>S217*H217</f>
        <v>0</v>
      </c>
      <c r="U217" s="34"/>
      <c r="V217" s="34"/>
      <c r="W217" s="34"/>
      <c r="X217" s="34"/>
      <c r="Y217" s="34"/>
      <c r="Z217" s="34"/>
      <c r="AA217" s="34"/>
      <c r="AB217" s="34"/>
      <c r="AC217" s="34"/>
      <c r="AD217" s="34"/>
      <c r="AE217" s="34"/>
      <c r="AR217" s="182" t="s">
        <v>201</v>
      </c>
      <c r="AT217" s="182" t="s">
        <v>181</v>
      </c>
      <c r="AU217" s="182" t="s">
        <v>83</v>
      </c>
      <c r="AY217" s="15" t="s">
        <v>146</v>
      </c>
      <c r="BE217" s="183">
        <f>IF(N217="základní",J217,0)</f>
        <v>0</v>
      </c>
      <c r="BF217" s="183">
        <f>IF(N217="snížená",J217,0)</f>
        <v>0</v>
      </c>
      <c r="BG217" s="183">
        <f>IF(N217="zákl. přenesená",J217,0)</f>
        <v>0</v>
      </c>
      <c r="BH217" s="183">
        <f>IF(N217="sníž. přenesená",J217,0)</f>
        <v>0</v>
      </c>
      <c r="BI217" s="183">
        <f>IF(N217="nulová",J217,0)</f>
        <v>0</v>
      </c>
      <c r="BJ217" s="15" t="s">
        <v>81</v>
      </c>
      <c r="BK217" s="183">
        <f>ROUND(I217*H217,2)</f>
        <v>0</v>
      </c>
      <c r="BL217" s="15" t="s">
        <v>201</v>
      </c>
      <c r="BM217" s="182" t="s">
        <v>1209</v>
      </c>
    </row>
    <row r="218" s="2" customFormat="1">
      <c r="A218" s="34"/>
      <c r="B218" s="35"/>
      <c r="C218" s="34"/>
      <c r="D218" s="184" t="s">
        <v>159</v>
      </c>
      <c r="E218" s="34"/>
      <c r="F218" s="185" t="s">
        <v>1210</v>
      </c>
      <c r="G218" s="34"/>
      <c r="H218" s="34"/>
      <c r="I218" s="186"/>
      <c r="J218" s="34"/>
      <c r="K218" s="34"/>
      <c r="L218" s="35"/>
      <c r="M218" s="187"/>
      <c r="N218" s="188"/>
      <c r="O218" s="73"/>
      <c r="P218" s="73"/>
      <c r="Q218" s="73"/>
      <c r="R218" s="73"/>
      <c r="S218" s="73"/>
      <c r="T218" s="74"/>
      <c r="U218" s="34"/>
      <c r="V218" s="34"/>
      <c r="W218" s="34"/>
      <c r="X218" s="34"/>
      <c r="Y218" s="34"/>
      <c r="Z218" s="34"/>
      <c r="AA218" s="34"/>
      <c r="AB218" s="34"/>
      <c r="AC218" s="34"/>
      <c r="AD218" s="34"/>
      <c r="AE218" s="34"/>
      <c r="AT218" s="15" t="s">
        <v>159</v>
      </c>
      <c r="AU218" s="15" t="s">
        <v>83</v>
      </c>
    </row>
    <row r="219" s="2" customFormat="1" ht="21.75" customHeight="1">
      <c r="A219" s="34"/>
      <c r="B219" s="168"/>
      <c r="C219" s="189" t="s">
        <v>249</v>
      </c>
      <c r="D219" s="189" t="s">
        <v>181</v>
      </c>
      <c r="E219" s="190" t="s">
        <v>1211</v>
      </c>
      <c r="F219" s="191" t="s">
        <v>1212</v>
      </c>
      <c r="G219" s="192" t="s">
        <v>336</v>
      </c>
      <c r="H219" s="193">
        <v>15</v>
      </c>
      <c r="I219" s="194"/>
      <c r="J219" s="195">
        <f>ROUND(I219*H219,2)</f>
        <v>0</v>
      </c>
      <c r="K219" s="196"/>
      <c r="L219" s="35"/>
      <c r="M219" s="197" t="s">
        <v>1</v>
      </c>
      <c r="N219" s="198" t="s">
        <v>38</v>
      </c>
      <c r="O219" s="73"/>
      <c r="P219" s="180">
        <f>O219*H219</f>
        <v>0</v>
      </c>
      <c r="Q219" s="180">
        <v>0</v>
      </c>
      <c r="R219" s="180">
        <f>Q219*H219</f>
        <v>0</v>
      </c>
      <c r="S219" s="180">
        <v>0</v>
      </c>
      <c r="T219" s="181">
        <f>S219*H219</f>
        <v>0</v>
      </c>
      <c r="U219" s="34"/>
      <c r="V219" s="34"/>
      <c r="W219" s="34"/>
      <c r="X219" s="34"/>
      <c r="Y219" s="34"/>
      <c r="Z219" s="34"/>
      <c r="AA219" s="34"/>
      <c r="AB219" s="34"/>
      <c r="AC219" s="34"/>
      <c r="AD219" s="34"/>
      <c r="AE219" s="34"/>
      <c r="AR219" s="182" t="s">
        <v>201</v>
      </c>
      <c r="AT219" s="182" t="s">
        <v>181</v>
      </c>
      <c r="AU219" s="182" t="s">
        <v>83</v>
      </c>
      <c r="AY219" s="15" t="s">
        <v>146</v>
      </c>
      <c r="BE219" s="183">
        <f>IF(N219="základní",J219,0)</f>
        <v>0</v>
      </c>
      <c r="BF219" s="183">
        <f>IF(N219="snížená",J219,0)</f>
        <v>0</v>
      </c>
      <c r="BG219" s="183">
        <f>IF(N219="zákl. přenesená",J219,0)</f>
        <v>0</v>
      </c>
      <c r="BH219" s="183">
        <f>IF(N219="sníž. přenesená",J219,0)</f>
        <v>0</v>
      </c>
      <c r="BI219" s="183">
        <f>IF(N219="nulová",J219,0)</f>
        <v>0</v>
      </c>
      <c r="BJ219" s="15" t="s">
        <v>81</v>
      </c>
      <c r="BK219" s="183">
        <f>ROUND(I219*H219,2)</f>
        <v>0</v>
      </c>
      <c r="BL219" s="15" t="s">
        <v>201</v>
      </c>
      <c r="BM219" s="182" t="s">
        <v>1213</v>
      </c>
    </row>
    <row r="220" s="2" customFormat="1">
      <c r="A220" s="34"/>
      <c r="B220" s="35"/>
      <c r="C220" s="34"/>
      <c r="D220" s="184" t="s">
        <v>159</v>
      </c>
      <c r="E220" s="34"/>
      <c r="F220" s="185" t="s">
        <v>1214</v>
      </c>
      <c r="G220" s="34"/>
      <c r="H220" s="34"/>
      <c r="I220" s="186"/>
      <c r="J220" s="34"/>
      <c r="K220" s="34"/>
      <c r="L220" s="35"/>
      <c r="M220" s="187"/>
      <c r="N220" s="188"/>
      <c r="O220" s="73"/>
      <c r="P220" s="73"/>
      <c r="Q220" s="73"/>
      <c r="R220" s="73"/>
      <c r="S220" s="73"/>
      <c r="T220" s="74"/>
      <c r="U220" s="34"/>
      <c r="V220" s="34"/>
      <c r="W220" s="34"/>
      <c r="X220" s="34"/>
      <c r="Y220" s="34"/>
      <c r="Z220" s="34"/>
      <c r="AA220" s="34"/>
      <c r="AB220" s="34"/>
      <c r="AC220" s="34"/>
      <c r="AD220" s="34"/>
      <c r="AE220" s="34"/>
      <c r="AT220" s="15" t="s">
        <v>159</v>
      </c>
      <c r="AU220" s="15" t="s">
        <v>83</v>
      </c>
    </row>
    <row r="221" s="2" customFormat="1" ht="37.8" customHeight="1">
      <c r="A221" s="34"/>
      <c r="B221" s="168"/>
      <c r="C221" s="189" t="s">
        <v>575</v>
      </c>
      <c r="D221" s="189" t="s">
        <v>181</v>
      </c>
      <c r="E221" s="190" t="s">
        <v>1215</v>
      </c>
      <c r="F221" s="191" t="s">
        <v>1216</v>
      </c>
      <c r="G221" s="192" t="s">
        <v>336</v>
      </c>
      <c r="H221" s="193">
        <v>1</v>
      </c>
      <c r="I221" s="194"/>
      <c r="J221" s="195">
        <f>ROUND(I221*H221,2)</f>
        <v>0</v>
      </c>
      <c r="K221" s="196"/>
      <c r="L221" s="35"/>
      <c r="M221" s="197" t="s">
        <v>1</v>
      </c>
      <c r="N221" s="198" t="s">
        <v>38</v>
      </c>
      <c r="O221" s="73"/>
      <c r="P221" s="180">
        <f>O221*H221</f>
        <v>0</v>
      </c>
      <c r="Q221" s="180">
        <v>0</v>
      </c>
      <c r="R221" s="180">
        <f>Q221*H221</f>
        <v>0</v>
      </c>
      <c r="S221" s="180">
        <v>0</v>
      </c>
      <c r="T221" s="181">
        <f>S221*H221</f>
        <v>0</v>
      </c>
      <c r="U221" s="34"/>
      <c r="V221" s="34"/>
      <c r="W221" s="34"/>
      <c r="X221" s="34"/>
      <c r="Y221" s="34"/>
      <c r="Z221" s="34"/>
      <c r="AA221" s="34"/>
      <c r="AB221" s="34"/>
      <c r="AC221" s="34"/>
      <c r="AD221" s="34"/>
      <c r="AE221" s="34"/>
      <c r="AR221" s="182" t="s">
        <v>201</v>
      </c>
      <c r="AT221" s="182" t="s">
        <v>181</v>
      </c>
      <c r="AU221" s="182" t="s">
        <v>83</v>
      </c>
      <c r="AY221" s="15" t="s">
        <v>146</v>
      </c>
      <c r="BE221" s="183">
        <f>IF(N221="základní",J221,0)</f>
        <v>0</v>
      </c>
      <c r="BF221" s="183">
        <f>IF(N221="snížená",J221,0)</f>
        <v>0</v>
      </c>
      <c r="BG221" s="183">
        <f>IF(N221="zákl. přenesená",J221,0)</f>
        <v>0</v>
      </c>
      <c r="BH221" s="183">
        <f>IF(N221="sníž. přenesená",J221,0)</f>
        <v>0</v>
      </c>
      <c r="BI221" s="183">
        <f>IF(N221="nulová",J221,0)</f>
        <v>0</v>
      </c>
      <c r="BJ221" s="15" t="s">
        <v>81</v>
      </c>
      <c r="BK221" s="183">
        <f>ROUND(I221*H221,2)</f>
        <v>0</v>
      </c>
      <c r="BL221" s="15" t="s">
        <v>201</v>
      </c>
      <c r="BM221" s="182" t="s">
        <v>1217</v>
      </c>
    </row>
    <row r="222" s="2" customFormat="1">
      <c r="A222" s="34"/>
      <c r="B222" s="35"/>
      <c r="C222" s="34"/>
      <c r="D222" s="184" t="s">
        <v>159</v>
      </c>
      <c r="E222" s="34"/>
      <c r="F222" s="185" t="s">
        <v>1218</v>
      </c>
      <c r="G222" s="34"/>
      <c r="H222" s="34"/>
      <c r="I222" s="186"/>
      <c r="J222" s="34"/>
      <c r="K222" s="34"/>
      <c r="L222" s="35"/>
      <c r="M222" s="187"/>
      <c r="N222" s="188"/>
      <c r="O222" s="73"/>
      <c r="P222" s="73"/>
      <c r="Q222" s="73"/>
      <c r="R222" s="73"/>
      <c r="S222" s="73"/>
      <c r="T222" s="74"/>
      <c r="U222" s="34"/>
      <c r="V222" s="34"/>
      <c r="W222" s="34"/>
      <c r="X222" s="34"/>
      <c r="Y222" s="34"/>
      <c r="Z222" s="34"/>
      <c r="AA222" s="34"/>
      <c r="AB222" s="34"/>
      <c r="AC222" s="34"/>
      <c r="AD222" s="34"/>
      <c r="AE222" s="34"/>
      <c r="AT222" s="15" t="s">
        <v>159</v>
      </c>
      <c r="AU222" s="15" t="s">
        <v>83</v>
      </c>
    </row>
    <row r="223" s="2" customFormat="1" ht="24.15" customHeight="1">
      <c r="A223" s="34"/>
      <c r="B223" s="168"/>
      <c r="C223" s="189" t="s">
        <v>653</v>
      </c>
      <c r="D223" s="189" t="s">
        <v>181</v>
      </c>
      <c r="E223" s="190" t="s">
        <v>1219</v>
      </c>
      <c r="F223" s="191" t="s">
        <v>1220</v>
      </c>
      <c r="G223" s="192" t="s">
        <v>1221</v>
      </c>
      <c r="H223" s="193">
        <v>1</v>
      </c>
      <c r="I223" s="194"/>
      <c r="J223" s="195">
        <f>ROUND(I223*H223,2)</f>
        <v>0</v>
      </c>
      <c r="K223" s="196"/>
      <c r="L223" s="35"/>
      <c r="M223" s="197" t="s">
        <v>1</v>
      </c>
      <c r="N223" s="198" t="s">
        <v>38</v>
      </c>
      <c r="O223" s="73"/>
      <c r="P223" s="180">
        <f>O223*H223</f>
        <v>0</v>
      </c>
      <c r="Q223" s="180">
        <v>0</v>
      </c>
      <c r="R223" s="180">
        <f>Q223*H223</f>
        <v>0</v>
      </c>
      <c r="S223" s="180">
        <v>0</v>
      </c>
      <c r="T223" s="181">
        <f>S223*H223</f>
        <v>0</v>
      </c>
      <c r="U223" s="34"/>
      <c r="V223" s="34"/>
      <c r="W223" s="34"/>
      <c r="X223" s="34"/>
      <c r="Y223" s="34"/>
      <c r="Z223" s="34"/>
      <c r="AA223" s="34"/>
      <c r="AB223" s="34"/>
      <c r="AC223" s="34"/>
      <c r="AD223" s="34"/>
      <c r="AE223" s="34"/>
      <c r="AR223" s="182" t="s">
        <v>157</v>
      </c>
      <c r="AT223" s="182" t="s">
        <v>181</v>
      </c>
      <c r="AU223" s="182" t="s">
        <v>83</v>
      </c>
      <c r="AY223" s="15" t="s">
        <v>146</v>
      </c>
      <c r="BE223" s="183">
        <f>IF(N223="základní",J223,0)</f>
        <v>0</v>
      </c>
      <c r="BF223" s="183">
        <f>IF(N223="snížená",J223,0)</f>
        <v>0</v>
      </c>
      <c r="BG223" s="183">
        <f>IF(N223="zákl. přenesená",J223,0)</f>
        <v>0</v>
      </c>
      <c r="BH223" s="183">
        <f>IF(N223="sníž. přenesená",J223,0)</f>
        <v>0</v>
      </c>
      <c r="BI223" s="183">
        <f>IF(N223="nulová",J223,0)</f>
        <v>0</v>
      </c>
      <c r="BJ223" s="15" t="s">
        <v>81</v>
      </c>
      <c r="BK223" s="183">
        <f>ROUND(I223*H223,2)</f>
        <v>0</v>
      </c>
      <c r="BL223" s="15" t="s">
        <v>157</v>
      </c>
      <c r="BM223" s="182" t="s">
        <v>1222</v>
      </c>
    </row>
    <row r="224" s="2" customFormat="1">
      <c r="A224" s="34"/>
      <c r="B224" s="35"/>
      <c r="C224" s="34"/>
      <c r="D224" s="184" t="s">
        <v>159</v>
      </c>
      <c r="E224" s="34"/>
      <c r="F224" s="185" t="s">
        <v>1223</v>
      </c>
      <c r="G224" s="34"/>
      <c r="H224" s="34"/>
      <c r="I224" s="186"/>
      <c r="J224" s="34"/>
      <c r="K224" s="34"/>
      <c r="L224" s="35"/>
      <c r="M224" s="187"/>
      <c r="N224" s="188"/>
      <c r="O224" s="73"/>
      <c r="P224" s="73"/>
      <c r="Q224" s="73"/>
      <c r="R224" s="73"/>
      <c r="S224" s="73"/>
      <c r="T224" s="74"/>
      <c r="U224" s="34"/>
      <c r="V224" s="34"/>
      <c r="W224" s="34"/>
      <c r="X224" s="34"/>
      <c r="Y224" s="34"/>
      <c r="Z224" s="34"/>
      <c r="AA224" s="34"/>
      <c r="AB224" s="34"/>
      <c r="AC224" s="34"/>
      <c r="AD224" s="34"/>
      <c r="AE224" s="34"/>
      <c r="AT224" s="15" t="s">
        <v>159</v>
      </c>
      <c r="AU224" s="15" t="s">
        <v>83</v>
      </c>
    </row>
    <row r="225" s="2" customFormat="1" ht="21.75" customHeight="1">
      <c r="A225" s="34"/>
      <c r="B225" s="168"/>
      <c r="C225" s="189" t="s">
        <v>579</v>
      </c>
      <c r="D225" s="189" t="s">
        <v>181</v>
      </c>
      <c r="E225" s="190" t="s">
        <v>1224</v>
      </c>
      <c r="F225" s="191" t="s">
        <v>1225</v>
      </c>
      <c r="G225" s="192" t="s">
        <v>1221</v>
      </c>
      <c r="H225" s="193">
        <v>1</v>
      </c>
      <c r="I225" s="194"/>
      <c r="J225" s="195">
        <f>ROUND(I225*H225,2)</f>
        <v>0</v>
      </c>
      <c r="K225" s="196"/>
      <c r="L225" s="35"/>
      <c r="M225" s="197" t="s">
        <v>1</v>
      </c>
      <c r="N225" s="198" t="s">
        <v>38</v>
      </c>
      <c r="O225" s="73"/>
      <c r="P225" s="180">
        <f>O225*H225</f>
        <v>0</v>
      </c>
      <c r="Q225" s="180">
        <v>0</v>
      </c>
      <c r="R225" s="180">
        <f>Q225*H225</f>
        <v>0</v>
      </c>
      <c r="S225" s="180">
        <v>0</v>
      </c>
      <c r="T225" s="181">
        <f>S225*H225</f>
        <v>0</v>
      </c>
      <c r="U225" s="34"/>
      <c r="V225" s="34"/>
      <c r="W225" s="34"/>
      <c r="X225" s="34"/>
      <c r="Y225" s="34"/>
      <c r="Z225" s="34"/>
      <c r="AA225" s="34"/>
      <c r="AB225" s="34"/>
      <c r="AC225" s="34"/>
      <c r="AD225" s="34"/>
      <c r="AE225" s="34"/>
      <c r="AR225" s="182" t="s">
        <v>201</v>
      </c>
      <c r="AT225" s="182" t="s">
        <v>181</v>
      </c>
      <c r="AU225" s="182" t="s">
        <v>83</v>
      </c>
      <c r="AY225" s="15" t="s">
        <v>146</v>
      </c>
      <c r="BE225" s="183">
        <f>IF(N225="základní",J225,0)</f>
        <v>0</v>
      </c>
      <c r="BF225" s="183">
        <f>IF(N225="snížená",J225,0)</f>
        <v>0</v>
      </c>
      <c r="BG225" s="183">
        <f>IF(N225="zákl. přenesená",J225,0)</f>
        <v>0</v>
      </c>
      <c r="BH225" s="183">
        <f>IF(N225="sníž. přenesená",J225,0)</f>
        <v>0</v>
      </c>
      <c r="BI225" s="183">
        <f>IF(N225="nulová",J225,0)</f>
        <v>0</v>
      </c>
      <c r="BJ225" s="15" t="s">
        <v>81</v>
      </c>
      <c r="BK225" s="183">
        <f>ROUND(I225*H225,2)</f>
        <v>0</v>
      </c>
      <c r="BL225" s="15" t="s">
        <v>201</v>
      </c>
      <c r="BM225" s="182" t="s">
        <v>1226</v>
      </c>
    </row>
    <row r="226" s="2" customFormat="1">
      <c r="A226" s="34"/>
      <c r="B226" s="35"/>
      <c r="C226" s="34"/>
      <c r="D226" s="184" t="s">
        <v>159</v>
      </c>
      <c r="E226" s="34"/>
      <c r="F226" s="185" t="s">
        <v>1227</v>
      </c>
      <c r="G226" s="34"/>
      <c r="H226" s="34"/>
      <c r="I226" s="186"/>
      <c r="J226" s="34"/>
      <c r="K226" s="34"/>
      <c r="L226" s="35"/>
      <c r="M226" s="187"/>
      <c r="N226" s="188"/>
      <c r="O226" s="73"/>
      <c r="P226" s="73"/>
      <c r="Q226" s="73"/>
      <c r="R226" s="73"/>
      <c r="S226" s="73"/>
      <c r="T226" s="74"/>
      <c r="U226" s="34"/>
      <c r="V226" s="34"/>
      <c r="W226" s="34"/>
      <c r="X226" s="34"/>
      <c r="Y226" s="34"/>
      <c r="Z226" s="34"/>
      <c r="AA226" s="34"/>
      <c r="AB226" s="34"/>
      <c r="AC226" s="34"/>
      <c r="AD226" s="34"/>
      <c r="AE226" s="34"/>
      <c r="AT226" s="15" t="s">
        <v>159</v>
      </c>
      <c r="AU226" s="15" t="s">
        <v>83</v>
      </c>
    </row>
    <row r="227" s="2" customFormat="1" ht="24.15" customHeight="1">
      <c r="A227" s="34"/>
      <c r="B227" s="168"/>
      <c r="C227" s="189" t="s">
        <v>258</v>
      </c>
      <c r="D227" s="189" t="s">
        <v>181</v>
      </c>
      <c r="E227" s="190" t="s">
        <v>1228</v>
      </c>
      <c r="F227" s="191" t="s">
        <v>1229</v>
      </c>
      <c r="G227" s="192" t="s">
        <v>199</v>
      </c>
      <c r="H227" s="193">
        <v>10</v>
      </c>
      <c r="I227" s="194"/>
      <c r="J227" s="195">
        <f>ROUND(I227*H227,2)</f>
        <v>0</v>
      </c>
      <c r="K227" s="196"/>
      <c r="L227" s="35"/>
      <c r="M227" s="197" t="s">
        <v>1</v>
      </c>
      <c r="N227" s="198" t="s">
        <v>38</v>
      </c>
      <c r="O227" s="73"/>
      <c r="P227" s="180">
        <f>O227*H227</f>
        <v>0</v>
      </c>
      <c r="Q227" s="180">
        <v>0</v>
      </c>
      <c r="R227" s="180">
        <f>Q227*H227</f>
        <v>0</v>
      </c>
      <c r="S227" s="180">
        <v>0</v>
      </c>
      <c r="T227" s="181">
        <f>S227*H227</f>
        <v>0</v>
      </c>
      <c r="U227" s="34"/>
      <c r="V227" s="34"/>
      <c r="W227" s="34"/>
      <c r="X227" s="34"/>
      <c r="Y227" s="34"/>
      <c r="Z227" s="34"/>
      <c r="AA227" s="34"/>
      <c r="AB227" s="34"/>
      <c r="AC227" s="34"/>
      <c r="AD227" s="34"/>
      <c r="AE227" s="34"/>
      <c r="AR227" s="182" t="s">
        <v>201</v>
      </c>
      <c r="AT227" s="182" t="s">
        <v>181</v>
      </c>
      <c r="AU227" s="182" t="s">
        <v>83</v>
      </c>
      <c r="AY227" s="15" t="s">
        <v>146</v>
      </c>
      <c r="BE227" s="183">
        <f>IF(N227="základní",J227,0)</f>
        <v>0</v>
      </c>
      <c r="BF227" s="183">
        <f>IF(N227="snížená",J227,0)</f>
        <v>0</v>
      </c>
      <c r="BG227" s="183">
        <f>IF(N227="zákl. přenesená",J227,0)</f>
        <v>0</v>
      </c>
      <c r="BH227" s="183">
        <f>IF(N227="sníž. přenesená",J227,0)</f>
        <v>0</v>
      </c>
      <c r="BI227" s="183">
        <f>IF(N227="nulová",J227,0)</f>
        <v>0</v>
      </c>
      <c r="BJ227" s="15" t="s">
        <v>81</v>
      </c>
      <c r="BK227" s="183">
        <f>ROUND(I227*H227,2)</f>
        <v>0</v>
      </c>
      <c r="BL227" s="15" t="s">
        <v>201</v>
      </c>
      <c r="BM227" s="182" t="s">
        <v>1230</v>
      </c>
    </row>
    <row r="228" s="2" customFormat="1">
      <c r="A228" s="34"/>
      <c r="B228" s="35"/>
      <c r="C228" s="34"/>
      <c r="D228" s="184" t="s">
        <v>159</v>
      </c>
      <c r="E228" s="34"/>
      <c r="F228" s="185" t="s">
        <v>1231</v>
      </c>
      <c r="G228" s="34"/>
      <c r="H228" s="34"/>
      <c r="I228" s="186"/>
      <c r="J228" s="34"/>
      <c r="K228" s="34"/>
      <c r="L228" s="35"/>
      <c r="M228" s="187"/>
      <c r="N228" s="188"/>
      <c r="O228" s="73"/>
      <c r="P228" s="73"/>
      <c r="Q228" s="73"/>
      <c r="R228" s="73"/>
      <c r="S228" s="73"/>
      <c r="T228" s="74"/>
      <c r="U228" s="34"/>
      <c r="V228" s="34"/>
      <c r="W228" s="34"/>
      <c r="X228" s="34"/>
      <c r="Y228" s="34"/>
      <c r="Z228" s="34"/>
      <c r="AA228" s="34"/>
      <c r="AB228" s="34"/>
      <c r="AC228" s="34"/>
      <c r="AD228" s="34"/>
      <c r="AE228" s="34"/>
      <c r="AT228" s="15" t="s">
        <v>159</v>
      </c>
      <c r="AU228" s="15" t="s">
        <v>83</v>
      </c>
    </row>
    <row r="229" s="2" customFormat="1" ht="44.25" customHeight="1">
      <c r="A229" s="34"/>
      <c r="B229" s="168"/>
      <c r="C229" s="189" t="s">
        <v>245</v>
      </c>
      <c r="D229" s="189" t="s">
        <v>181</v>
      </c>
      <c r="E229" s="190" t="s">
        <v>1232</v>
      </c>
      <c r="F229" s="191" t="s">
        <v>1233</v>
      </c>
      <c r="G229" s="192" t="s">
        <v>199</v>
      </c>
      <c r="H229" s="193">
        <v>486</v>
      </c>
      <c r="I229" s="194"/>
      <c r="J229" s="195">
        <f>ROUND(I229*H229,2)</f>
        <v>0</v>
      </c>
      <c r="K229" s="196"/>
      <c r="L229" s="35"/>
      <c r="M229" s="197" t="s">
        <v>1</v>
      </c>
      <c r="N229" s="198" t="s">
        <v>38</v>
      </c>
      <c r="O229" s="73"/>
      <c r="P229" s="180">
        <f>O229*H229</f>
        <v>0</v>
      </c>
      <c r="Q229" s="180">
        <v>0</v>
      </c>
      <c r="R229" s="180">
        <f>Q229*H229</f>
        <v>0</v>
      </c>
      <c r="S229" s="180">
        <v>0</v>
      </c>
      <c r="T229" s="181">
        <f>S229*H229</f>
        <v>0</v>
      </c>
      <c r="U229" s="34"/>
      <c r="V229" s="34"/>
      <c r="W229" s="34"/>
      <c r="X229" s="34"/>
      <c r="Y229" s="34"/>
      <c r="Z229" s="34"/>
      <c r="AA229" s="34"/>
      <c r="AB229" s="34"/>
      <c r="AC229" s="34"/>
      <c r="AD229" s="34"/>
      <c r="AE229" s="34"/>
      <c r="AR229" s="182" t="s">
        <v>201</v>
      </c>
      <c r="AT229" s="182" t="s">
        <v>181</v>
      </c>
      <c r="AU229" s="182" t="s">
        <v>83</v>
      </c>
      <c r="AY229" s="15" t="s">
        <v>146</v>
      </c>
      <c r="BE229" s="183">
        <f>IF(N229="základní",J229,0)</f>
        <v>0</v>
      </c>
      <c r="BF229" s="183">
        <f>IF(N229="snížená",J229,0)</f>
        <v>0</v>
      </c>
      <c r="BG229" s="183">
        <f>IF(N229="zákl. přenesená",J229,0)</f>
        <v>0</v>
      </c>
      <c r="BH229" s="183">
        <f>IF(N229="sníž. přenesená",J229,0)</f>
        <v>0</v>
      </c>
      <c r="BI229" s="183">
        <f>IF(N229="nulová",J229,0)</f>
        <v>0</v>
      </c>
      <c r="BJ229" s="15" t="s">
        <v>81</v>
      </c>
      <c r="BK229" s="183">
        <f>ROUND(I229*H229,2)</f>
        <v>0</v>
      </c>
      <c r="BL229" s="15" t="s">
        <v>201</v>
      </c>
      <c r="BM229" s="182" t="s">
        <v>1234</v>
      </c>
    </row>
    <row r="230" s="2" customFormat="1">
      <c r="A230" s="34"/>
      <c r="B230" s="35"/>
      <c r="C230" s="34"/>
      <c r="D230" s="184" t="s">
        <v>159</v>
      </c>
      <c r="E230" s="34"/>
      <c r="F230" s="185" t="s">
        <v>1235</v>
      </c>
      <c r="G230" s="34"/>
      <c r="H230" s="34"/>
      <c r="I230" s="186"/>
      <c r="J230" s="34"/>
      <c r="K230" s="34"/>
      <c r="L230" s="35"/>
      <c r="M230" s="187"/>
      <c r="N230" s="188"/>
      <c r="O230" s="73"/>
      <c r="P230" s="73"/>
      <c r="Q230" s="73"/>
      <c r="R230" s="73"/>
      <c r="S230" s="73"/>
      <c r="T230" s="74"/>
      <c r="U230" s="34"/>
      <c r="V230" s="34"/>
      <c r="W230" s="34"/>
      <c r="X230" s="34"/>
      <c r="Y230" s="34"/>
      <c r="Z230" s="34"/>
      <c r="AA230" s="34"/>
      <c r="AB230" s="34"/>
      <c r="AC230" s="34"/>
      <c r="AD230" s="34"/>
      <c r="AE230" s="34"/>
      <c r="AT230" s="15" t="s">
        <v>159</v>
      </c>
      <c r="AU230" s="15" t="s">
        <v>83</v>
      </c>
    </row>
    <row r="231" s="2" customFormat="1" ht="37.8" customHeight="1">
      <c r="A231" s="34"/>
      <c r="B231" s="168"/>
      <c r="C231" s="189" t="s">
        <v>240</v>
      </c>
      <c r="D231" s="189" t="s">
        <v>181</v>
      </c>
      <c r="E231" s="190" t="s">
        <v>1236</v>
      </c>
      <c r="F231" s="191" t="s">
        <v>1237</v>
      </c>
      <c r="G231" s="192" t="s">
        <v>199</v>
      </c>
      <c r="H231" s="193">
        <v>183</v>
      </c>
      <c r="I231" s="194"/>
      <c r="J231" s="195">
        <f>ROUND(I231*H231,2)</f>
        <v>0</v>
      </c>
      <c r="K231" s="196"/>
      <c r="L231" s="35"/>
      <c r="M231" s="197" t="s">
        <v>1</v>
      </c>
      <c r="N231" s="198" t="s">
        <v>38</v>
      </c>
      <c r="O231" s="73"/>
      <c r="P231" s="180">
        <f>O231*H231</f>
        <v>0</v>
      </c>
      <c r="Q231" s="180">
        <v>0</v>
      </c>
      <c r="R231" s="180">
        <f>Q231*H231</f>
        <v>0</v>
      </c>
      <c r="S231" s="180">
        <v>0</v>
      </c>
      <c r="T231" s="181">
        <f>S231*H231</f>
        <v>0</v>
      </c>
      <c r="U231" s="34"/>
      <c r="V231" s="34"/>
      <c r="W231" s="34"/>
      <c r="X231" s="34"/>
      <c r="Y231" s="34"/>
      <c r="Z231" s="34"/>
      <c r="AA231" s="34"/>
      <c r="AB231" s="34"/>
      <c r="AC231" s="34"/>
      <c r="AD231" s="34"/>
      <c r="AE231" s="34"/>
      <c r="AR231" s="182" t="s">
        <v>201</v>
      </c>
      <c r="AT231" s="182" t="s">
        <v>181</v>
      </c>
      <c r="AU231" s="182" t="s">
        <v>83</v>
      </c>
      <c r="AY231" s="15" t="s">
        <v>146</v>
      </c>
      <c r="BE231" s="183">
        <f>IF(N231="základní",J231,0)</f>
        <v>0</v>
      </c>
      <c r="BF231" s="183">
        <f>IF(N231="snížená",J231,0)</f>
        <v>0</v>
      </c>
      <c r="BG231" s="183">
        <f>IF(N231="zákl. přenesená",J231,0)</f>
        <v>0</v>
      </c>
      <c r="BH231" s="183">
        <f>IF(N231="sníž. přenesená",J231,0)</f>
        <v>0</v>
      </c>
      <c r="BI231" s="183">
        <f>IF(N231="nulová",J231,0)</f>
        <v>0</v>
      </c>
      <c r="BJ231" s="15" t="s">
        <v>81</v>
      </c>
      <c r="BK231" s="183">
        <f>ROUND(I231*H231,2)</f>
        <v>0</v>
      </c>
      <c r="BL231" s="15" t="s">
        <v>201</v>
      </c>
      <c r="BM231" s="182" t="s">
        <v>1238</v>
      </c>
    </row>
    <row r="232" s="2" customFormat="1">
      <c r="A232" s="34"/>
      <c r="B232" s="35"/>
      <c r="C232" s="34"/>
      <c r="D232" s="184" t="s">
        <v>159</v>
      </c>
      <c r="E232" s="34"/>
      <c r="F232" s="185" t="s">
        <v>1239</v>
      </c>
      <c r="G232" s="34"/>
      <c r="H232" s="34"/>
      <c r="I232" s="186"/>
      <c r="J232" s="34"/>
      <c r="K232" s="34"/>
      <c r="L232" s="35"/>
      <c r="M232" s="187"/>
      <c r="N232" s="188"/>
      <c r="O232" s="73"/>
      <c r="P232" s="73"/>
      <c r="Q232" s="73"/>
      <c r="R232" s="73"/>
      <c r="S232" s="73"/>
      <c r="T232" s="74"/>
      <c r="U232" s="34"/>
      <c r="V232" s="34"/>
      <c r="W232" s="34"/>
      <c r="X232" s="34"/>
      <c r="Y232" s="34"/>
      <c r="Z232" s="34"/>
      <c r="AA232" s="34"/>
      <c r="AB232" s="34"/>
      <c r="AC232" s="34"/>
      <c r="AD232" s="34"/>
      <c r="AE232" s="34"/>
      <c r="AT232" s="15" t="s">
        <v>159</v>
      </c>
      <c r="AU232" s="15" t="s">
        <v>83</v>
      </c>
    </row>
    <row r="233" s="2" customFormat="1" ht="37.8" customHeight="1">
      <c r="A233" s="34"/>
      <c r="B233" s="168"/>
      <c r="C233" s="189" t="s">
        <v>571</v>
      </c>
      <c r="D233" s="189" t="s">
        <v>181</v>
      </c>
      <c r="E233" s="190" t="s">
        <v>1240</v>
      </c>
      <c r="F233" s="191" t="s">
        <v>1241</v>
      </c>
      <c r="G233" s="192" t="s">
        <v>199</v>
      </c>
      <c r="H233" s="193">
        <v>50</v>
      </c>
      <c r="I233" s="194"/>
      <c r="J233" s="195">
        <f>ROUND(I233*H233,2)</f>
        <v>0</v>
      </c>
      <c r="K233" s="196"/>
      <c r="L233" s="35"/>
      <c r="M233" s="197" t="s">
        <v>1</v>
      </c>
      <c r="N233" s="198" t="s">
        <v>38</v>
      </c>
      <c r="O233" s="73"/>
      <c r="P233" s="180">
        <f>O233*H233</f>
        <v>0</v>
      </c>
      <c r="Q233" s="180">
        <v>0</v>
      </c>
      <c r="R233" s="180">
        <f>Q233*H233</f>
        <v>0</v>
      </c>
      <c r="S233" s="180">
        <v>0</v>
      </c>
      <c r="T233" s="181">
        <f>S233*H233</f>
        <v>0</v>
      </c>
      <c r="U233" s="34"/>
      <c r="V233" s="34"/>
      <c r="W233" s="34"/>
      <c r="X233" s="34"/>
      <c r="Y233" s="34"/>
      <c r="Z233" s="34"/>
      <c r="AA233" s="34"/>
      <c r="AB233" s="34"/>
      <c r="AC233" s="34"/>
      <c r="AD233" s="34"/>
      <c r="AE233" s="34"/>
      <c r="AR233" s="182" t="s">
        <v>201</v>
      </c>
      <c r="AT233" s="182" t="s">
        <v>181</v>
      </c>
      <c r="AU233" s="182" t="s">
        <v>83</v>
      </c>
      <c r="AY233" s="15" t="s">
        <v>146</v>
      </c>
      <c r="BE233" s="183">
        <f>IF(N233="základní",J233,0)</f>
        <v>0</v>
      </c>
      <c r="BF233" s="183">
        <f>IF(N233="snížená",J233,0)</f>
        <v>0</v>
      </c>
      <c r="BG233" s="183">
        <f>IF(N233="zákl. přenesená",J233,0)</f>
        <v>0</v>
      </c>
      <c r="BH233" s="183">
        <f>IF(N233="sníž. přenesená",J233,0)</f>
        <v>0</v>
      </c>
      <c r="BI233" s="183">
        <f>IF(N233="nulová",J233,0)</f>
        <v>0</v>
      </c>
      <c r="BJ233" s="15" t="s">
        <v>81</v>
      </c>
      <c r="BK233" s="183">
        <f>ROUND(I233*H233,2)</f>
        <v>0</v>
      </c>
      <c r="BL233" s="15" t="s">
        <v>201</v>
      </c>
      <c r="BM233" s="182" t="s">
        <v>1242</v>
      </c>
    </row>
    <row r="234" s="2" customFormat="1">
      <c r="A234" s="34"/>
      <c r="B234" s="35"/>
      <c r="C234" s="34"/>
      <c r="D234" s="184" t="s">
        <v>159</v>
      </c>
      <c r="E234" s="34"/>
      <c r="F234" s="185" t="s">
        <v>1241</v>
      </c>
      <c r="G234" s="34"/>
      <c r="H234" s="34"/>
      <c r="I234" s="186"/>
      <c r="J234" s="34"/>
      <c r="K234" s="34"/>
      <c r="L234" s="35"/>
      <c r="M234" s="187"/>
      <c r="N234" s="188"/>
      <c r="O234" s="73"/>
      <c r="P234" s="73"/>
      <c r="Q234" s="73"/>
      <c r="R234" s="73"/>
      <c r="S234" s="73"/>
      <c r="T234" s="74"/>
      <c r="U234" s="34"/>
      <c r="V234" s="34"/>
      <c r="W234" s="34"/>
      <c r="X234" s="34"/>
      <c r="Y234" s="34"/>
      <c r="Z234" s="34"/>
      <c r="AA234" s="34"/>
      <c r="AB234" s="34"/>
      <c r="AC234" s="34"/>
      <c r="AD234" s="34"/>
      <c r="AE234" s="34"/>
      <c r="AT234" s="15" t="s">
        <v>159</v>
      </c>
      <c r="AU234" s="15" t="s">
        <v>83</v>
      </c>
    </row>
    <row r="235" s="2" customFormat="1" ht="21.75" customHeight="1">
      <c r="A235" s="34"/>
      <c r="B235" s="168"/>
      <c r="C235" s="189" t="s">
        <v>196</v>
      </c>
      <c r="D235" s="189" t="s">
        <v>181</v>
      </c>
      <c r="E235" s="190" t="s">
        <v>1243</v>
      </c>
      <c r="F235" s="191" t="s">
        <v>1244</v>
      </c>
      <c r="G235" s="192" t="s">
        <v>199</v>
      </c>
      <c r="H235" s="193">
        <v>35</v>
      </c>
      <c r="I235" s="194"/>
      <c r="J235" s="195">
        <f>ROUND(I235*H235,2)</f>
        <v>0</v>
      </c>
      <c r="K235" s="196"/>
      <c r="L235" s="35"/>
      <c r="M235" s="197" t="s">
        <v>1</v>
      </c>
      <c r="N235" s="198" t="s">
        <v>38</v>
      </c>
      <c r="O235" s="73"/>
      <c r="P235" s="180">
        <f>O235*H235</f>
        <v>0</v>
      </c>
      <c r="Q235" s="180">
        <v>0</v>
      </c>
      <c r="R235" s="180">
        <f>Q235*H235</f>
        <v>0</v>
      </c>
      <c r="S235" s="180">
        <v>0</v>
      </c>
      <c r="T235" s="181">
        <f>S235*H235</f>
        <v>0</v>
      </c>
      <c r="U235" s="34"/>
      <c r="V235" s="34"/>
      <c r="W235" s="34"/>
      <c r="X235" s="34"/>
      <c r="Y235" s="34"/>
      <c r="Z235" s="34"/>
      <c r="AA235" s="34"/>
      <c r="AB235" s="34"/>
      <c r="AC235" s="34"/>
      <c r="AD235" s="34"/>
      <c r="AE235" s="34"/>
      <c r="AR235" s="182" t="s">
        <v>201</v>
      </c>
      <c r="AT235" s="182" t="s">
        <v>181</v>
      </c>
      <c r="AU235" s="182" t="s">
        <v>83</v>
      </c>
      <c r="AY235" s="15" t="s">
        <v>146</v>
      </c>
      <c r="BE235" s="183">
        <f>IF(N235="základní",J235,0)</f>
        <v>0</v>
      </c>
      <c r="BF235" s="183">
        <f>IF(N235="snížená",J235,0)</f>
        <v>0</v>
      </c>
      <c r="BG235" s="183">
        <f>IF(N235="zákl. přenesená",J235,0)</f>
        <v>0</v>
      </c>
      <c r="BH235" s="183">
        <f>IF(N235="sníž. přenesená",J235,0)</f>
        <v>0</v>
      </c>
      <c r="BI235" s="183">
        <f>IF(N235="nulová",J235,0)</f>
        <v>0</v>
      </c>
      <c r="BJ235" s="15" t="s">
        <v>81</v>
      </c>
      <c r="BK235" s="183">
        <f>ROUND(I235*H235,2)</f>
        <v>0</v>
      </c>
      <c r="BL235" s="15" t="s">
        <v>201</v>
      </c>
      <c r="BM235" s="182" t="s">
        <v>1245</v>
      </c>
    </row>
    <row r="236" s="2" customFormat="1">
      <c r="A236" s="34"/>
      <c r="B236" s="35"/>
      <c r="C236" s="34"/>
      <c r="D236" s="184" t="s">
        <v>159</v>
      </c>
      <c r="E236" s="34"/>
      <c r="F236" s="185" t="s">
        <v>1246</v>
      </c>
      <c r="G236" s="34"/>
      <c r="H236" s="34"/>
      <c r="I236" s="186"/>
      <c r="J236" s="34"/>
      <c r="K236" s="34"/>
      <c r="L236" s="35"/>
      <c r="M236" s="187"/>
      <c r="N236" s="188"/>
      <c r="O236" s="73"/>
      <c r="P236" s="73"/>
      <c r="Q236" s="73"/>
      <c r="R236" s="73"/>
      <c r="S236" s="73"/>
      <c r="T236" s="74"/>
      <c r="U236" s="34"/>
      <c r="V236" s="34"/>
      <c r="W236" s="34"/>
      <c r="X236" s="34"/>
      <c r="Y236" s="34"/>
      <c r="Z236" s="34"/>
      <c r="AA236" s="34"/>
      <c r="AB236" s="34"/>
      <c r="AC236" s="34"/>
      <c r="AD236" s="34"/>
      <c r="AE236" s="34"/>
      <c r="AT236" s="15" t="s">
        <v>159</v>
      </c>
      <c r="AU236" s="15" t="s">
        <v>83</v>
      </c>
    </row>
    <row r="237" s="2" customFormat="1" ht="16.5" customHeight="1">
      <c r="A237" s="34"/>
      <c r="B237" s="168"/>
      <c r="C237" s="189" t="s">
        <v>599</v>
      </c>
      <c r="D237" s="189" t="s">
        <v>181</v>
      </c>
      <c r="E237" s="190" t="s">
        <v>1247</v>
      </c>
      <c r="F237" s="191" t="s">
        <v>687</v>
      </c>
      <c r="G237" s="192" t="s">
        <v>336</v>
      </c>
      <c r="H237" s="193">
        <v>35</v>
      </c>
      <c r="I237" s="194"/>
      <c r="J237" s="195">
        <f>ROUND(I237*H237,2)</f>
        <v>0</v>
      </c>
      <c r="K237" s="196"/>
      <c r="L237" s="35"/>
      <c r="M237" s="197" t="s">
        <v>1</v>
      </c>
      <c r="N237" s="198" t="s">
        <v>38</v>
      </c>
      <c r="O237" s="73"/>
      <c r="P237" s="180">
        <f>O237*H237</f>
        <v>0</v>
      </c>
      <c r="Q237" s="180">
        <v>0</v>
      </c>
      <c r="R237" s="180">
        <f>Q237*H237</f>
        <v>0</v>
      </c>
      <c r="S237" s="180">
        <v>0</v>
      </c>
      <c r="T237" s="181">
        <f>S237*H237</f>
        <v>0</v>
      </c>
      <c r="U237" s="34"/>
      <c r="V237" s="34"/>
      <c r="W237" s="34"/>
      <c r="X237" s="34"/>
      <c r="Y237" s="34"/>
      <c r="Z237" s="34"/>
      <c r="AA237" s="34"/>
      <c r="AB237" s="34"/>
      <c r="AC237" s="34"/>
      <c r="AD237" s="34"/>
      <c r="AE237" s="34"/>
      <c r="AR237" s="182" t="s">
        <v>201</v>
      </c>
      <c r="AT237" s="182" t="s">
        <v>181</v>
      </c>
      <c r="AU237" s="182" t="s">
        <v>83</v>
      </c>
      <c r="AY237" s="15" t="s">
        <v>146</v>
      </c>
      <c r="BE237" s="183">
        <f>IF(N237="základní",J237,0)</f>
        <v>0</v>
      </c>
      <c r="BF237" s="183">
        <f>IF(N237="snížená",J237,0)</f>
        <v>0</v>
      </c>
      <c r="BG237" s="183">
        <f>IF(N237="zákl. přenesená",J237,0)</f>
        <v>0</v>
      </c>
      <c r="BH237" s="183">
        <f>IF(N237="sníž. přenesená",J237,0)</f>
        <v>0</v>
      </c>
      <c r="BI237" s="183">
        <f>IF(N237="nulová",J237,0)</f>
        <v>0</v>
      </c>
      <c r="BJ237" s="15" t="s">
        <v>81</v>
      </c>
      <c r="BK237" s="183">
        <f>ROUND(I237*H237,2)</f>
        <v>0</v>
      </c>
      <c r="BL237" s="15" t="s">
        <v>201</v>
      </c>
      <c r="BM237" s="182" t="s">
        <v>1248</v>
      </c>
    </row>
    <row r="238" s="2" customFormat="1">
      <c r="A238" s="34"/>
      <c r="B238" s="35"/>
      <c r="C238" s="34"/>
      <c r="D238" s="184" t="s">
        <v>159</v>
      </c>
      <c r="E238" s="34"/>
      <c r="F238" s="185" t="s">
        <v>689</v>
      </c>
      <c r="G238" s="34"/>
      <c r="H238" s="34"/>
      <c r="I238" s="186"/>
      <c r="J238" s="34"/>
      <c r="K238" s="34"/>
      <c r="L238" s="35"/>
      <c r="M238" s="187"/>
      <c r="N238" s="188"/>
      <c r="O238" s="73"/>
      <c r="P238" s="73"/>
      <c r="Q238" s="73"/>
      <c r="R238" s="73"/>
      <c r="S238" s="73"/>
      <c r="T238" s="74"/>
      <c r="U238" s="34"/>
      <c r="V238" s="34"/>
      <c r="W238" s="34"/>
      <c r="X238" s="34"/>
      <c r="Y238" s="34"/>
      <c r="Z238" s="34"/>
      <c r="AA238" s="34"/>
      <c r="AB238" s="34"/>
      <c r="AC238" s="34"/>
      <c r="AD238" s="34"/>
      <c r="AE238" s="34"/>
      <c r="AT238" s="15" t="s">
        <v>159</v>
      </c>
      <c r="AU238" s="15" t="s">
        <v>83</v>
      </c>
    </row>
    <row r="239" s="12" customFormat="1" ht="22.8" customHeight="1">
      <c r="A239" s="12"/>
      <c r="B239" s="155"/>
      <c r="C239" s="12"/>
      <c r="D239" s="156" t="s">
        <v>72</v>
      </c>
      <c r="E239" s="166" t="s">
        <v>694</v>
      </c>
      <c r="F239" s="166" t="s">
        <v>695</v>
      </c>
      <c r="G239" s="12"/>
      <c r="H239" s="12"/>
      <c r="I239" s="158"/>
      <c r="J239" s="167">
        <f>BK239</f>
        <v>0</v>
      </c>
      <c r="K239" s="12"/>
      <c r="L239" s="155"/>
      <c r="M239" s="160"/>
      <c r="N239" s="161"/>
      <c r="O239" s="161"/>
      <c r="P239" s="162">
        <f>SUM(P240:P245)</f>
        <v>0</v>
      </c>
      <c r="Q239" s="161"/>
      <c r="R239" s="162">
        <f>SUM(R240:R245)</f>
        <v>0.0149</v>
      </c>
      <c r="S239" s="161"/>
      <c r="T239" s="163">
        <f>SUM(T240:T245)</f>
        <v>0</v>
      </c>
      <c r="U239" s="12"/>
      <c r="V239" s="12"/>
      <c r="W239" s="12"/>
      <c r="X239" s="12"/>
      <c r="Y239" s="12"/>
      <c r="Z239" s="12"/>
      <c r="AA239" s="12"/>
      <c r="AB239" s="12"/>
      <c r="AC239" s="12"/>
      <c r="AD239" s="12"/>
      <c r="AE239" s="12"/>
      <c r="AR239" s="156" t="s">
        <v>156</v>
      </c>
      <c r="AT239" s="164" t="s">
        <v>72</v>
      </c>
      <c r="AU239" s="164" t="s">
        <v>81</v>
      </c>
      <c r="AY239" s="156" t="s">
        <v>146</v>
      </c>
      <c r="BK239" s="165">
        <f>SUM(BK240:BK245)</f>
        <v>0</v>
      </c>
    </row>
    <row r="240" s="2" customFormat="1" ht="21.75" customHeight="1">
      <c r="A240" s="34"/>
      <c r="B240" s="168"/>
      <c r="C240" s="189" t="s">
        <v>278</v>
      </c>
      <c r="D240" s="189" t="s">
        <v>181</v>
      </c>
      <c r="E240" s="190" t="s">
        <v>1249</v>
      </c>
      <c r="F240" s="191" t="s">
        <v>1250</v>
      </c>
      <c r="G240" s="192" t="s">
        <v>199</v>
      </c>
      <c r="H240" s="193">
        <v>150</v>
      </c>
      <c r="I240" s="194"/>
      <c r="J240" s="195">
        <f>ROUND(I240*H240,2)</f>
        <v>0</v>
      </c>
      <c r="K240" s="196"/>
      <c r="L240" s="35"/>
      <c r="M240" s="197" t="s">
        <v>1</v>
      </c>
      <c r="N240" s="198" t="s">
        <v>38</v>
      </c>
      <c r="O240" s="73"/>
      <c r="P240" s="180">
        <f>O240*H240</f>
        <v>0</v>
      </c>
      <c r="Q240" s="180">
        <v>6.9999999999999994E-05</v>
      </c>
      <c r="R240" s="180">
        <f>Q240*H240</f>
        <v>0.010499999999999999</v>
      </c>
      <c r="S240" s="180">
        <v>0</v>
      </c>
      <c r="T240" s="181">
        <f>S240*H240</f>
        <v>0</v>
      </c>
      <c r="U240" s="34"/>
      <c r="V240" s="34"/>
      <c r="W240" s="34"/>
      <c r="X240" s="34"/>
      <c r="Y240" s="34"/>
      <c r="Z240" s="34"/>
      <c r="AA240" s="34"/>
      <c r="AB240" s="34"/>
      <c r="AC240" s="34"/>
      <c r="AD240" s="34"/>
      <c r="AE240" s="34"/>
      <c r="AR240" s="182" t="s">
        <v>201</v>
      </c>
      <c r="AT240" s="182" t="s">
        <v>181</v>
      </c>
      <c r="AU240" s="182" t="s">
        <v>83</v>
      </c>
      <c r="AY240" s="15" t="s">
        <v>146</v>
      </c>
      <c r="BE240" s="183">
        <f>IF(N240="základní",J240,0)</f>
        <v>0</v>
      </c>
      <c r="BF240" s="183">
        <f>IF(N240="snížená",J240,0)</f>
        <v>0</v>
      </c>
      <c r="BG240" s="183">
        <f>IF(N240="zákl. přenesená",J240,0)</f>
        <v>0</v>
      </c>
      <c r="BH240" s="183">
        <f>IF(N240="sníž. přenesená",J240,0)</f>
        <v>0</v>
      </c>
      <c r="BI240" s="183">
        <f>IF(N240="nulová",J240,0)</f>
        <v>0</v>
      </c>
      <c r="BJ240" s="15" t="s">
        <v>81</v>
      </c>
      <c r="BK240" s="183">
        <f>ROUND(I240*H240,2)</f>
        <v>0</v>
      </c>
      <c r="BL240" s="15" t="s">
        <v>201</v>
      </c>
      <c r="BM240" s="182" t="s">
        <v>1251</v>
      </c>
    </row>
    <row r="241" s="2" customFormat="1">
      <c r="A241" s="34"/>
      <c r="B241" s="35"/>
      <c r="C241" s="34"/>
      <c r="D241" s="184" t="s">
        <v>159</v>
      </c>
      <c r="E241" s="34"/>
      <c r="F241" s="185" t="s">
        <v>1252</v>
      </c>
      <c r="G241" s="34"/>
      <c r="H241" s="34"/>
      <c r="I241" s="186"/>
      <c r="J241" s="34"/>
      <c r="K241" s="34"/>
      <c r="L241" s="35"/>
      <c r="M241" s="187"/>
      <c r="N241" s="188"/>
      <c r="O241" s="73"/>
      <c r="P241" s="73"/>
      <c r="Q241" s="73"/>
      <c r="R241" s="73"/>
      <c r="S241" s="73"/>
      <c r="T241" s="74"/>
      <c r="U241" s="34"/>
      <c r="V241" s="34"/>
      <c r="W241" s="34"/>
      <c r="X241" s="34"/>
      <c r="Y241" s="34"/>
      <c r="Z241" s="34"/>
      <c r="AA241" s="34"/>
      <c r="AB241" s="34"/>
      <c r="AC241" s="34"/>
      <c r="AD241" s="34"/>
      <c r="AE241" s="34"/>
      <c r="AT241" s="15" t="s">
        <v>159</v>
      </c>
      <c r="AU241" s="15" t="s">
        <v>83</v>
      </c>
    </row>
    <row r="242" s="2" customFormat="1" ht="24.15" customHeight="1">
      <c r="A242" s="34"/>
      <c r="B242" s="168"/>
      <c r="C242" s="189" t="s">
        <v>268</v>
      </c>
      <c r="D242" s="189" t="s">
        <v>181</v>
      </c>
      <c r="E242" s="190" t="s">
        <v>1253</v>
      </c>
      <c r="F242" s="191" t="s">
        <v>1254</v>
      </c>
      <c r="G242" s="192" t="s">
        <v>1255</v>
      </c>
      <c r="H242" s="193">
        <v>0.5</v>
      </c>
      <c r="I242" s="194"/>
      <c r="J242" s="195">
        <f>ROUND(I242*H242,2)</f>
        <v>0</v>
      </c>
      <c r="K242" s="196"/>
      <c r="L242" s="35"/>
      <c r="M242" s="197" t="s">
        <v>1</v>
      </c>
      <c r="N242" s="198" t="s">
        <v>38</v>
      </c>
      <c r="O242" s="73"/>
      <c r="P242" s="180">
        <f>O242*H242</f>
        <v>0</v>
      </c>
      <c r="Q242" s="180">
        <v>0.0088000000000000005</v>
      </c>
      <c r="R242" s="180">
        <f>Q242*H242</f>
        <v>0.0044000000000000003</v>
      </c>
      <c r="S242" s="180">
        <v>0</v>
      </c>
      <c r="T242" s="181">
        <f>S242*H242</f>
        <v>0</v>
      </c>
      <c r="U242" s="34"/>
      <c r="V242" s="34"/>
      <c r="W242" s="34"/>
      <c r="X242" s="34"/>
      <c r="Y242" s="34"/>
      <c r="Z242" s="34"/>
      <c r="AA242" s="34"/>
      <c r="AB242" s="34"/>
      <c r="AC242" s="34"/>
      <c r="AD242" s="34"/>
      <c r="AE242" s="34"/>
      <c r="AR242" s="182" t="s">
        <v>201</v>
      </c>
      <c r="AT242" s="182" t="s">
        <v>181</v>
      </c>
      <c r="AU242" s="182" t="s">
        <v>83</v>
      </c>
      <c r="AY242" s="15" t="s">
        <v>146</v>
      </c>
      <c r="BE242" s="183">
        <f>IF(N242="základní",J242,0)</f>
        <v>0</v>
      </c>
      <c r="BF242" s="183">
        <f>IF(N242="snížená",J242,0)</f>
        <v>0</v>
      </c>
      <c r="BG242" s="183">
        <f>IF(N242="zákl. přenesená",J242,0)</f>
        <v>0</v>
      </c>
      <c r="BH242" s="183">
        <f>IF(N242="sníž. přenesená",J242,0)</f>
        <v>0</v>
      </c>
      <c r="BI242" s="183">
        <f>IF(N242="nulová",J242,0)</f>
        <v>0</v>
      </c>
      <c r="BJ242" s="15" t="s">
        <v>81</v>
      </c>
      <c r="BK242" s="183">
        <f>ROUND(I242*H242,2)</f>
        <v>0</v>
      </c>
      <c r="BL242" s="15" t="s">
        <v>201</v>
      </c>
      <c r="BM242" s="182" t="s">
        <v>1256</v>
      </c>
    </row>
    <row r="243" s="2" customFormat="1">
      <c r="A243" s="34"/>
      <c r="B243" s="35"/>
      <c r="C243" s="34"/>
      <c r="D243" s="184" t="s">
        <v>159</v>
      </c>
      <c r="E243" s="34"/>
      <c r="F243" s="185" t="s">
        <v>1257</v>
      </c>
      <c r="G243" s="34"/>
      <c r="H243" s="34"/>
      <c r="I243" s="186"/>
      <c r="J243" s="34"/>
      <c r="K243" s="34"/>
      <c r="L243" s="35"/>
      <c r="M243" s="187"/>
      <c r="N243" s="188"/>
      <c r="O243" s="73"/>
      <c r="P243" s="73"/>
      <c r="Q243" s="73"/>
      <c r="R243" s="73"/>
      <c r="S243" s="73"/>
      <c r="T243" s="74"/>
      <c r="U243" s="34"/>
      <c r="V243" s="34"/>
      <c r="W243" s="34"/>
      <c r="X243" s="34"/>
      <c r="Y243" s="34"/>
      <c r="Z243" s="34"/>
      <c r="AA243" s="34"/>
      <c r="AB243" s="34"/>
      <c r="AC243" s="34"/>
      <c r="AD243" s="34"/>
      <c r="AE243" s="34"/>
      <c r="AT243" s="15" t="s">
        <v>159</v>
      </c>
      <c r="AU243" s="15" t="s">
        <v>83</v>
      </c>
    </row>
    <row r="244" s="2" customFormat="1" ht="24.15" customHeight="1">
      <c r="A244" s="34"/>
      <c r="B244" s="168"/>
      <c r="C244" s="189" t="s">
        <v>587</v>
      </c>
      <c r="D244" s="189" t="s">
        <v>181</v>
      </c>
      <c r="E244" s="190" t="s">
        <v>1258</v>
      </c>
      <c r="F244" s="191" t="s">
        <v>1259</v>
      </c>
      <c r="G244" s="192" t="s">
        <v>199</v>
      </c>
      <c r="H244" s="193">
        <v>145</v>
      </c>
      <c r="I244" s="194"/>
      <c r="J244" s="195">
        <f>ROUND(I244*H244,2)</f>
        <v>0</v>
      </c>
      <c r="K244" s="196"/>
      <c r="L244" s="35"/>
      <c r="M244" s="197" t="s">
        <v>1</v>
      </c>
      <c r="N244" s="198" t="s">
        <v>38</v>
      </c>
      <c r="O244" s="73"/>
      <c r="P244" s="180">
        <f>O244*H244</f>
        <v>0</v>
      </c>
      <c r="Q244" s="180">
        <v>0</v>
      </c>
      <c r="R244" s="180">
        <f>Q244*H244</f>
        <v>0</v>
      </c>
      <c r="S244" s="180">
        <v>0</v>
      </c>
      <c r="T244" s="181">
        <f>S244*H244</f>
        <v>0</v>
      </c>
      <c r="U244" s="34"/>
      <c r="V244" s="34"/>
      <c r="W244" s="34"/>
      <c r="X244" s="34"/>
      <c r="Y244" s="34"/>
      <c r="Z244" s="34"/>
      <c r="AA244" s="34"/>
      <c r="AB244" s="34"/>
      <c r="AC244" s="34"/>
      <c r="AD244" s="34"/>
      <c r="AE244" s="34"/>
      <c r="AR244" s="182" t="s">
        <v>201</v>
      </c>
      <c r="AT244" s="182" t="s">
        <v>181</v>
      </c>
      <c r="AU244" s="182" t="s">
        <v>83</v>
      </c>
      <c r="AY244" s="15" t="s">
        <v>146</v>
      </c>
      <c r="BE244" s="183">
        <f>IF(N244="základní",J244,0)</f>
        <v>0</v>
      </c>
      <c r="BF244" s="183">
        <f>IF(N244="snížená",J244,0)</f>
        <v>0</v>
      </c>
      <c r="BG244" s="183">
        <f>IF(N244="zákl. přenesená",J244,0)</f>
        <v>0</v>
      </c>
      <c r="BH244" s="183">
        <f>IF(N244="sníž. přenesená",J244,0)</f>
        <v>0</v>
      </c>
      <c r="BI244" s="183">
        <f>IF(N244="nulová",J244,0)</f>
        <v>0</v>
      </c>
      <c r="BJ244" s="15" t="s">
        <v>81</v>
      </c>
      <c r="BK244" s="183">
        <f>ROUND(I244*H244,2)</f>
        <v>0</v>
      </c>
      <c r="BL244" s="15" t="s">
        <v>201</v>
      </c>
      <c r="BM244" s="182" t="s">
        <v>1260</v>
      </c>
    </row>
    <row r="245" s="2" customFormat="1">
      <c r="A245" s="34"/>
      <c r="B245" s="35"/>
      <c r="C245" s="34"/>
      <c r="D245" s="184" t="s">
        <v>159</v>
      </c>
      <c r="E245" s="34"/>
      <c r="F245" s="185" t="s">
        <v>1261</v>
      </c>
      <c r="G245" s="34"/>
      <c r="H245" s="34"/>
      <c r="I245" s="186"/>
      <c r="J245" s="34"/>
      <c r="K245" s="34"/>
      <c r="L245" s="35"/>
      <c r="M245" s="187"/>
      <c r="N245" s="188"/>
      <c r="O245" s="73"/>
      <c r="P245" s="73"/>
      <c r="Q245" s="73"/>
      <c r="R245" s="73"/>
      <c r="S245" s="73"/>
      <c r="T245" s="74"/>
      <c r="U245" s="34"/>
      <c r="V245" s="34"/>
      <c r="W245" s="34"/>
      <c r="X245" s="34"/>
      <c r="Y245" s="34"/>
      <c r="Z245" s="34"/>
      <c r="AA245" s="34"/>
      <c r="AB245" s="34"/>
      <c r="AC245" s="34"/>
      <c r="AD245" s="34"/>
      <c r="AE245" s="34"/>
      <c r="AT245" s="15" t="s">
        <v>159</v>
      </c>
      <c r="AU245" s="15" t="s">
        <v>83</v>
      </c>
    </row>
    <row r="246" s="12" customFormat="1" ht="25.92" customHeight="1">
      <c r="A246" s="12"/>
      <c r="B246" s="155"/>
      <c r="C246" s="12"/>
      <c r="D246" s="156" t="s">
        <v>72</v>
      </c>
      <c r="E246" s="157" t="s">
        <v>441</v>
      </c>
      <c r="F246" s="157" t="s">
        <v>442</v>
      </c>
      <c r="G246" s="12"/>
      <c r="H246" s="12"/>
      <c r="I246" s="158"/>
      <c r="J246" s="159">
        <f>BK246</f>
        <v>0</v>
      </c>
      <c r="K246" s="12"/>
      <c r="L246" s="155"/>
      <c r="M246" s="160"/>
      <c r="N246" s="161"/>
      <c r="O246" s="161"/>
      <c r="P246" s="162">
        <f>P247+P250+P263</f>
        <v>0</v>
      </c>
      <c r="Q246" s="161"/>
      <c r="R246" s="162">
        <f>R247+R250+R263</f>
        <v>0.033020000000000001</v>
      </c>
      <c r="S246" s="161"/>
      <c r="T246" s="163">
        <f>T247+T250+T263</f>
        <v>0.053499999999999999</v>
      </c>
      <c r="U246" s="12"/>
      <c r="V246" s="12"/>
      <c r="W246" s="12"/>
      <c r="X246" s="12"/>
      <c r="Y246" s="12"/>
      <c r="Z246" s="12"/>
      <c r="AA246" s="12"/>
      <c r="AB246" s="12"/>
      <c r="AC246" s="12"/>
      <c r="AD246" s="12"/>
      <c r="AE246" s="12"/>
      <c r="AR246" s="156" t="s">
        <v>83</v>
      </c>
      <c r="AT246" s="164" t="s">
        <v>72</v>
      </c>
      <c r="AU246" s="164" t="s">
        <v>73</v>
      </c>
      <c r="AY246" s="156" t="s">
        <v>146</v>
      </c>
      <c r="BK246" s="165">
        <f>BK247+BK250+BK263</f>
        <v>0</v>
      </c>
    </row>
    <row r="247" s="12" customFormat="1" ht="22.8" customHeight="1">
      <c r="A247" s="12"/>
      <c r="B247" s="155"/>
      <c r="C247" s="12"/>
      <c r="D247" s="156" t="s">
        <v>72</v>
      </c>
      <c r="E247" s="166" t="s">
        <v>1262</v>
      </c>
      <c r="F247" s="166" t="s">
        <v>1263</v>
      </c>
      <c r="G247" s="12"/>
      <c r="H247" s="12"/>
      <c r="I247" s="158"/>
      <c r="J247" s="167">
        <f>BK247</f>
        <v>0</v>
      </c>
      <c r="K247" s="12"/>
      <c r="L247" s="155"/>
      <c r="M247" s="160"/>
      <c r="N247" s="161"/>
      <c r="O247" s="161"/>
      <c r="P247" s="162">
        <f>SUM(P248:P249)</f>
        <v>0</v>
      </c>
      <c r="Q247" s="161"/>
      <c r="R247" s="162">
        <f>SUM(R248:R249)</f>
        <v>0.00050000000000000001</v>
      </c>
      <c r="S247" s="161"/>
      <c r="T247" s="163">
        <f>SUM(T248:T249)</f>
        <v>0</v>
      </c>
      <c r="U247" s="12"/>
      <c r="V247" s="12"/>
      <c r="W247" s="12"/>
      <c r="X247" s="12"/>
      <c r="Y247" s="12"/>
      <c r="Z247" s="12"/>
      <c r="AA247" s="12"/>
      <c r="AB247" s="12"/>
      <c r="AC247" s="12"/>
      <c r="AD247" s="12"/>
      <c r="AE247" s="12"/>
      <c r="AR247" s="156" t="s">
        <v>83</v>
      </c>
      <c r="AT247" s="164" t="s">
        <v>72</v>
      </c>
      <c r="AU247" s="164" t="s">
        <v>81</v>
      </c>
      <c r="AY247" s="156" t="s">
        <v>146</v>
      </c>
      <c r="BK247" s="165">
        <f>SUM(BK248:BK249)</f>
        <v>0</v>
      </c>
    </row>
    <row r="248" s="2" customFormat="1" ht="37.8" customHeight="1">
      <c r="A248" s="34"/>
      <c r="B248" s="168"/>
      <c r="C248" s="189" t="s">
        <v>426</v>
      </c>
      <c r="D248" s="189" t="s">
        <v>181</v>
      </c>
      <c r="E248" s="190" t="s">
        <v>1264</v>
      </c>
      <c r="F248" s="191" t="s">
        <v>1265</v>
      </c>
      <c r="G248" s="192" t="s">
        <v>336</v>
      </c>
      <c r="H248" s="193">
        <v>1</v>
      </c>
      <c r="I248" s="194"/>
      <c r="J248" s="195">
        <f>ROUND(I248*H248,2)</f>
        <v>0</v>
      </c>
      <c r="K248" s="196"/>
      <c r="L248" s="35"/>
      <c r="M248" s="197" t="s">
        <v>1</v>
      </c>
      <c r="N248" s="198" t="s">
        <v>38</v>
      </c>
      <c r="O248" s="73"/>
      <c r="P248" s="180">
        <f>O248*H248</f>
        <v>0</v>
      </c>
      <c r="Q248" s="180">
        <v>0.00050000000000000001</v>
      </c>
      <c r="R248" s="180">
        <f>Q248*H248</f>
        <v>0.00050000000000000001</v>
      </c>
      <c r="S248" s="180">
        <v>0</v>
      </c>
      <c r="T248" s="181">
        <f>S248*H248</f>
        <v>0</v>
      </c>
      <c r="U248" s="34"/>
      <c r="V248" s="34"/>
      <c r="W248" s="34"/>
      <c r="X248" s="34"/>
      <c r="Y248" s="34"/>
      <c r="Z248" s="34"/>
      <c r="AA248" s="34"/>
      <c r="AB248" s="34"/>
      <c r="AC248" s="34"/>
      <c r="AD248" s="34"/>
      <c r="AE248" s="34"/>
      <c r="AR248" s="182" t="s">
        <v>337</v>
      </c>
      <c r="AT248" s="182" t="s">
        <v>181</v>
      </c>
      <c r="AU248" s="182" t="s">
        <v>83</v>
      </c>
      <c r="AY248" s="15" t="s">
        <v>146</v>
      </c>
      <c r="BE248" s="183">
        <f>IF(N248="základní",J248,0)</f>
        <v>0</v>
      </c>
      <c r="BF248" s="183">
        <f>IF(N248="snížená",J248,0)</f>
        <v>0</v>
      </c>
      <c r="BG248" s="183">
        <f>IF(N248="zákl. přenesená",J248,0)</f>
        <v>0</v>
      </c>
      <c r="BH248" s="183">
        <f>IF(N248="sníž. přenesená",J248,0)</f>
        <v>0</v>
      </c>
      <c r="BI248" s="183">
        <f>IF(N248="nulová",J248,0)</f>
        <v>0</v>
      </c>
      <c r="BJ248" s="15" t="s">
        <v>81</v>
      </c>
      <c r="BK248" s="183">
        <f>ROUND(I248*H248,2)</f>
        <v>0</v>
      </c>
      <c r="BL248" s="15" t="s">
        <v>337</v>
      </c>
      <c r="BM248" s="182" t="s">
        <v>1266</v>
      </c>
    </row>
    <row r="249" s="2" customFormat="1">
      <c r="A249" s="34"/>
      <c r="B249" s="35"/>
      <c r="C249" s="34"/>
      <c r="D249" s="184" t="s">
        <v>159</v>
      </c>
      <c r="E249" s="34"/>
      <c r="F249" s="185" t="s">
        <v>1267</v>
      </c>
      <c r="G249" s="34"/>
      <c r="H249" s="34"/>
      <c r="I249" s="186"/>
      <c r="J249" s="34"/>
      <c r="K249" s="34"/>
      <c r="L249" s="35"/>
      <c r="M249" s="187"/>
      <c r="N249" s="188"/>
      <c r="O249" s="73"/>
      <c r="P249" s="73"/>
      <c r="Q249" s="73"/>
      <c r="R249" s="73"/>
      <c r="S249" s="73"/>
      <c r="T249" s="74"/>
      <c r="U249" s="34"/>
      <c r="V249" s="34"/>
      <c r="W249" s="34"/>
      <c r="X249" s="34"/>
      <c r="Y249" s="34"/>
      <c r="Z249" s="34"/>
      <c r="AA249" s="34"/>
      <c r="AB249" s="34"/>
      <c r="AC249" s="34"/>
      <c r="AD249" s="34"/>
      <c r="AE249" s="34"/>
      <c r="AT249" s="15" t="s">
        <v>159</v>
      </c>
      <c r="AU249" s="15" t="s">
        <v>83</v>
      </c>
    </row>
    <row r="250" s="12" customFormat="1" ht="22.8" customHeight="1">
      <c r="A250" s="12"/>
      <c r="B250" s="155"/>
      <c r="C250" s="12"/>
      <c r="D250" s="156" t="s">
        <v>72</v>
      </c>
      <c r="E250" s="166" t="s">
        <v>443</v>
      </c>
      <c r="F250" s="166" t="s">
        <v>444</v>
      </c>
      <c r="G250" s="12"/>
      <c r="H250" s="12"/>
      <c r="I250" s="158"/>
      <c r="J250" s="167">
        <f>BK250</f>
        <v>0</v>
      </c>
      <c r="K250" s="12"/>
      <c r="L250" s="155"/>
      <c r="M250" s="160"/>
      <c r="N250" s="161"/>
      <c r="O250" s="161"/>
      <c r="P250" s="162">
        <f>SUM(P251:P262)</f>
        <v>0</v>
      </c>
      <c r="Q250" s="161"/>
      <c r="R250" s="162">
        <f>SUM(R251:R262)</f>
        <v>0</v>
      </c>
      <c r="S250" s="161"/>
      <c r="T250" s="163">
        <f>SUM(T251:T262)</f>
        <v>0.053499999999999999</v>
      </c>
      <c r="U250" s="12"/>
      <c r="V250" s="12"/>
      <c r="W250" s="12"/>
      <c r="X250" s="12"/>
      <c r="Y250" s="12"/>
      <c r="Z250" s="12"/>
      <c r="AA250" s="12"/>
      <c r="AB250" s="12"/>
      <c r="AC250" s="12"/>
      <c r="AD250" s="12"/>
      <c r="AE250" s="12"/>
      <c r="AR250" s="156" t="s">
        <v>83</v>
      </c>
      <c r="AT250" s="164" t="s">
        <v>72</v>
      </c>
      <c r="AU250" s="164" t="s">
        <v>81</v>
      </c>
      <c r="AY250" s="156" t="s">
        <v>146</v>
      </c>
      <c r="BK250" s="165">
        <f>SUM(BK251:BK262)</f>
        <v>0</v>
      </c>
    </row>
    <row r="251" s="2" customFormat="1" ht="24.15" customHeight="1">
      <c r="A251" s="34"/>
      <c r="B251" s="168"/>
      <c r="C251" s="189" t="s">
        <v>591</v>
      </c>
      <c r="D251" s="189" t="s">
        <v>181</v>
      </c>
      <c r="E251" s="190" t="s">
        <v>446</v>
      </c>
      <c r="F251" s="191" t="s">
        <v>447</v>
      </c>
      <c r="G251" s="192" t="s">
        <v>199</v>
      </c>
      <c r="H251" s="193">
        <v>80</v>
      </c>
      <c r="I251" s="194"/>
      <c r="J251" s="195">
        <f>ROUND(I251*H251,2)</f>
        <v>0</v>
      </c>
      <c r="K251" s="196"/>
      <c r="L251" s="35"/>
      <c r="M251" s="197" t="s">
        <v>1</v>
      </c>
      <c r="N251" s="198" t="s">
        <v>38</v>
      </c>
      <c r="O251" s="73"/>
      <c r="P251" s="180">
        <f>O251*H251</f>
        <v>0</v>
      </c>
      <c r="Q251" s="180">
        <v>0</v>
      </c>
      <c r="R251" s="180">
        <f>Q251*H251</f>
        <v>0</v>
      </c>
      <c r="S251" s="180">
        <v>0</v>
      </c>
      <c r="T251" s="181">
        <f>S251*H251</f>
        <v>0</v>
      </c>
      <c r="U251" s="34"/>
      <c r="V251" s="34"/>
      <c r="W251" s="34"/>
      <c r="X251" s="34"/>
      <c r="Y251" s="34"/>
      <c r="Z251" s="34"/>
      <c r="AA251" s="34"/>
      <c r="AB251" s="34"/>
      <c r="AC251" s="34"/>
      <c r="AD251" s="34"/>
      <c r="AE251" s="34"/>
      <c r="AR251" s="182" t="s">
        <v>337</v>
      </c>
      <c r="AT251" s="182" t="s">
        <v>181</v>
      </c>
      <c r="AU251" s="182" t="s">
        <v>83</v>
      </c>
      <c r="AY251" s="15" t="s">
        <v>146</v>
      </c>
      <c r="BE251" s="183">
        <f>IF(N251="základní",J251,0)</f>
        <v>0</v>
      </c>
      <c r="BF251" s="183">
        <f>IF(N251="snížená",J251,0)</f>
        <v>0</v>
      </c>
      <c r="BG251" s="183">
        <f>IF(N251="zákl. přenesená",J251,0)</f>
        <v>0</v>
      </c>
      <c r="BH251" s="183">
        <f>IF(N251="sníž. přenesená",J251,0)</f>
        <v>0</v>
      </c>
      <c r="BI251" s="183">
        <f>IF(N251="nulová",J251,0)</f>
        <v>0</v>
      </c>
      <c r="BJ251" s="15" t="s">
        <v>81</v>
      </c>
      <c r="BK251" s="183">
        <f>ROUND(I251*H251,2)</f>
        <v>0</v>
      </c>
      <c r="BL251" s="15" t="s">
        <v>337</v>
      </c>
      <c r="BM251" s="182" t="s">
        <v>1268</v>
      </c>
    </row>
    <row r="252" s="2" customFormat="1">
      <c r="A252" s="34"/>
      <c r="B252" s="35"/>
      <c r="C252" s="34"/>
      <c r="D252" s="184" t="s">
        <v>159</v>
      </c>
      <c r="E252" s="34"/>
      <c r="F252" s="185" t="s">
        <v>449</v>
      </c>
      <c r="G252" s="34"/>
      <c r="H252" s="34"/>
      <c r="I252" s="186"/>
      <c r="J252" s="34"/>
      <c r="K252" s="34"/>
      <c r="L252" s="35"/>
      <c r="M252" s="187"/>
      <c r="N252" s="188"/>
      <c r="O252" s="73"/>
      <c r="P252" s="73"/>
      <c r="Q252" s="73"/>
      <c r="R252" s="73"/>
      <c r="S252" s="73"/>
      <c r="T252" s="74"/>
      <c r="U252" s="34"/>
      <c r="V252" s="34"/>
      <c r="W252" s="34"/>
      <c r="X252" s="34"/>
      <c r="Y252" s="34"/>
      <c r="Z252" s="34"/>
      <c r="AA252" s="34"/>
      <c r="AB252" s="34"/>
      <c r="AC252" s="34"/>
      <c r="AD252" s="34"/>
      <c r="AE252" s="34"/>
      <c r="AT252" s="15" t="s">
        <v>159</v>
      </c>
      <c r="AU252" s="15" t="s">
        <v>83</v>
      </c>
    </row>
    <row r="253" s="2" customFormat="1" ht="24.15" customHeight="1">
      <c r="A253" s="34"/>
      <c r="B253" s="168"/>
      <c r="C253" s="189" t="s">
        <v>203</v>
      </c>
      <c r="D253" s="189" t="s">
        <v>181</v>
      </c>
      <c r="E253" s="190" t="s">
        <v>1269</v>
      </c>
      <c r="F253" s="191" t="s">
        <v>1270</v>
      </c>
      <c r="G253" s="192" t="s">
        <v>336</v>
      </c>
      <c r="H253" s="193">
        <v>15</v>
      </c>
      <c r="I253" s="194"/>
      <c r="J253" s="195">
        <f>ROUND(I253*H253,2)</f>
        <v>0</v>
      </c>
      <c r="K253" s="196"/>
      <c r="L253" s="35"/>
      <c r="M253" s="197" t="s">
        <v>1</v>
      </c>
      <c r="N253" s="198" t="s">
        <v>38</v>
      </c>
      <c r="O253" s="73"/>
      <c r="P253" s="180">
        <f>O253*H253</f>
        <v>0</v>
      </c>
      <c r="Q253" s="180">
        <v>0</v>
      </c>
      <c r="R253" s="180">
        <f>Q253*H253</f>
        <v>0</v>
      </c>
      <c r="S253" s="180">
        <v>0</v>
      </c>
      <c r="T253" s="181">
        <f>S253*H253</f>
        <v>0</v>
      </c>
      <c r="U253" s="34"/>
      <c r="V253" s="34"/>
      <c r="W253" s="34"/>
      <c r="X253" s="34"/>
      <c r="Y253" s="34"/>
      <c r="Z253" s="34"/>
      <c r="AA253" s="34"/>
      <c r="AB253" s="34"/>
      <c r="AC253" s="34"/>
      <c r="AD253" s="34"/>
      <c r="AE253" s="34"/>
      <c r="AR253" s="182" t="s">
        <v>337</v>
      </c>
      <c r="AT253" s="182" t="s">
        <v>181</v>
      </c>
      <c r="AU253" s="182" t="s">
        <v>83</v>
      </c>
      <c r="AY253" s="15" t="s">
        <v>146</v>
      </c>
      <c r="BE253" s="183">
        <f>IF(N253="základní",J253,0)</f>
        <v>0</v>
      </c>
      <c r="BF253" s="183">
        <f>IF(N253="snížená",J253,0)</f>
        <v>0</v>
      </c>
      <c r="BG253" s="183">
        <f>IF(N253="zákl. přenesená",J253,0)</f>
        <v>0</v>
      </c>
      <c r="BH253" s="183">
        <f>IF(N253="sníž. přenesená",J253,0)</f>
        <v>0</v>
      </c>
      <c r="BI253" s="183">
        <f>IF(N253="nulová",J253,0)</f>
        <v>0</v>
      </c>
      <c r="BJ253" s="15" t="s">
        <v>81</v>
      </c>
      <c r="BK253" s="183">
        <f>ROUND(I253*H253,2)</f>
        <v>0</v>
      </c>
      <c r="BL253" s="15" t="s">
        <v>337</v>
      </c>
      <c r="BM253" s="182" t="s">
        <v>1271</v>
      </c>
    </row>
    <row r="254" s="2" customFormat="1">
      <c r="A254" s="34"/>
      <c r="B254" s="35"/>
      <c r="C254" s="34"/>
      <c r="D254" s="184" t="s">
        <v>159</v>
      </c>
      <c r="E254" s="34"/>
      <c r="F254" s="185" t="s">
        <v>1272</v>
      </c>
      <c r="G254" s="34"/>
      <c r="H254" s="34"/>
      <c r="I254" s="186"/>
      <c r="J254" s="34"/>
      <c r="K254" s="34"/>
      <c r="L254" s="35"/>
      <c r="M254" s="187"/>
      <c r="N254" s="188"/>
      <c r="O254" s="73"/>
      <c r="P254" s="73"/>
      <c r="Q254" s="73"/>
      <c r="R254" s="73"/>
      <c r="S254" s="73"/>
      <c r="T254" s="74"/>
      <c r="U254" s="34"/>
      <c r="V254" s="34"/>
      <c r="W254" s="34"/>
      <c r="X254" s="34"/>
      <c r="Y254" s="34"/>
      <c r="Z254" s="34"/>
      <c r="AA254" s="34"/>
      <c r="AB254" s="34"/>
      <c r="AC254" s="34"/>
      <c r="AD254" s="34"/>
      <c r="AE254" s="34"/>
      <c r="AT254" s="15" t="s">
        <v>159</v>
      </c>
      <c r="AU254" s="15" t="s">
        <v>83</v>
      </c>
    </row>
    <row r="255" s="2" customFormat="1" ht="24.15" customHeight="1">
      <c r="A255" s="34"/>
      <c r="B255" s="168"/>
      <c r="C255" s="189" t="s">
        <v>212</v>
      </c>
      <c r="D255" s="189" t="s">
        <v>181</v>
      </c>
      <c r="E255" s="190" t="s">
        <v>1273</v>
      </c>
      <c r="F255" s="191" t="s">
        <v>1274</v>
      </c>
      <c r="G255" s="192" t="s">
        <v>336</v>
      </c>
      <c r="H255" s="193">
        <v>8</v>
      </c>
      <c r="I255" s="194"/>
      <c r="J255" s="195">
        <f>ROUND(I255*H255,2)</f>
        <v>0</v>
      </c>
      <c r="K255" s="196"/>
      <c r="L255" s="35"/>
      <c r="M255" s="197" t="s">
        <v>1</v>
      </c>
      <c r="N255" s="198" t="s">
        <v>38</v>
      </c>
      <c r="O255" s="73"/>
      <c r="P255" s="180">
        <f>O255*H255</f>
        <v>0</v>
      </c>
      <c r="Q255" s="180">
        <v>0</v>
      </c>
      <c r="R255" s="180">
        <f>Q255*H255</f>
        <v>0</v>
      </c>
      <c r="S255" s="180">
        <v>0</v>
      </c>
      <c r="T255" s="181">
        <f>S255*H255</f>
        <v>0</v>
      </c>
      <c r="U255" s="34"/>
      <c r="V255" s="34"/>
      <c r="W255" s="34"/>
      <c r="X255" s="34"/>
      <c r="Y255" s="34"/>
      <c r="Z255" s="34"/>
      <c r="AA255" s="34"/>
      <c r="AB255" s="34"/>
      <c r="AC255" s="34"/>
      <c r="AD255" s="34"/>
      <c r="AE255" s="34"/>
      <c r="AR255" s="182" t="s">
        <v>337</v>
      </c>
      <c r="AT255" s="182" t="s">
        <v>181</v>
      </c>
      <c r="AU255" s="182" t="s">
        <v>83</v>
      </c>
      <c r="AY255" s="15" t="s">
        <v>146</v>
      </c>
      <c r="BE255" s="183">
        <f>IF(N255="základní",J255,0)</f>
        <v>0</v>
      </c>
      <c r="BF255" s="183">
        <f>IF(N255="snížená",J255,0)</f>
        <v>0</v>
      </c>
      <c r="BG255" s="183">
        <f>IF(N255="zákl. přenesená",J255,0)</f>
        <v>0</v>
      </c>
      <c r="BH255" s="183">
        <f>IF(N255="sníž. přenesená",J255,0)</f>
        <v>0</v>
      </c>
      <c r="BI255" s="183">
        <f>IF(N255="nulová",J255,0)</f>
        <v>0</v>
      </c>
      <c r="BJ255" s="15" t="s">
        <v>81</v>
      </c>
      <c r="BK255" s="183">
        <f>ROUND(I255*H255,2)</f>
        <v>0</v>
      </c>
      <c r="BL255" s="15" t="s">
        <v>337</v>
      </c>
      <c r="BM255" s="182" t="s">
        <v>1275</v>
      </c>
    </row>
    <row r="256" s="2" customFormat="1">
      <c r="A256" s="34"/>
      <c r="B256" s="35"/>
      <c r="C256" s="34"/>
      <c r="D256" s="184" t="s">
        <v>159</v>
      </c>
      <c r="E256" s="34"/>
      <c r="F256" s="185" t="s">
        <v>1276</v>
      </c>
      <c r="G256" s="34"/>
      <c r="H256" s="34"/>
      <c r="I256" s="186"/>
      <c r="J256" s="34"/>
      <c r="K256" s="34"/>
      <c r="L256" s="35"/>
      <c r="M256" s="187"/>
      <c r="N256" s="188"/>
      <c r="O256" s="73"/>
      <c r="P256" s="73"/>
      <c r="Q256" s="73"/>
      <c r="R256" s="73"/>
      <c r="S256" s="73"/>
      <c r="T256" s="74"/>
      <c r="U256" s="34"/>
      <c r="V256" s="34"/>
      <c r="W256" s="34"/>
      <c r="X256" s="34"/>
      <c r="Y256" s="34"/>
      <c r="Z256" s="34"/>
      <c r="AA256" s="34"/>
      <c r="AB256" s="34"/>
      <c r="AC256" s="34"/>
      <c r="AD256" s="34"/>
      <c r="AE256" s="34"/>
      <c r="AT256" s="15" t="s">
        <v>159</v>
      </c>
      <c r="AU256" s="15" t="s">
        <v>83</v>
      </c>
    </row>
    <row r="257" s="2" customFormat="1" ht="24.15" customHeight="1">
      <c r="A257" s="34"/>
      <c r="B257" s="168"/>
      <c r="C257" s="189" t="s">
        <v>559</v>
      </c>
      <c r="D257" s="189" t="s">
        <v>181</v>
      </c>
      <c r="E257" s="190" t="s">
        <v>1277</v>
      </c>
      <c r="F257" s="191" t="s">
        <v>1278</v>
      </c>
      <c r="G257" s="192" t="s">
        <v>336</v>
      </c>
      <c r="H257" s="193">
        <v>4</v>
      </c>
      <c r="I257" s="194"/>
      <c r="J257" s="195">
        <f>ROUND(I257*H257,2)</f>
        <v>0</v>
      </c>
      <c r="K257" s="196"/>
      <c r="L257" s="35"/>
      <c r="M257" s="197" t="s">
        <v>1</v>
      </c>
      <c r="N257" s="198" t="s">
        <v>38</v>
      </c>
      <c r="O257" s="73"/>
      <c r="P257" s="180">
        <f>O257*H257</f>
        <v>0</v>
      </c>
      <c r="Q257" s="180">
        <v>0</v>
      </c>
      <c r="R257" s="180">
        <f>Q257*H257</f>
        <v>0</v>
      </c>
      <c r="S257" s="180">
        <v>0.0040000000000000001</v>
      </c>
      <c r="T257" s="181">
        <f>S257*H257</f>
        <v>0.016</v>
      </c>
      <c r="U257" s="34"/>
      <c r="V257" s="34"/>
      <c r="W257" s="34"/>
      <c r="X257" s="34"/>
      <c r="Y257" s="34"/>
      <c r="Z257" s="34"/>
      <c r="AA257" s="34"/>
      <c r="AB257" s="34"/>
      <c r="AC257" s="34"/>
      <c r="AD257" s="34"/>
      <c r="AE257" s="34"/>
      <c r="AR257" s="182" t="s">
        <v>337</v>
      </c>
      <c r="AT257" s="182" t="s">
        <v>181</v>
      </c>
      <c r="AU257" s="182" t="s">
        <v>83</v>
      </c>
      <c r="AY257" s="15" t="s">
        <v>146</v>
      </c>
      <c r="BE257" s="183">
        <f>IF(N257="základní",J257,0)</f>
        <v>0</v>
      </c>
      <c r="BF257" s="183">
        <f>IF(N257="snížená",J257,0)</f>
        <v>0</v>
      </c>
      <c r="BG257" s="183">
        <f>IF(N257="zákl. přenesená",J257,0)</f>
        <v>0</v>
      </c>
      <c r="BH257" s="183">
        <f>IF(N257="sníž. přenesená",J257,0)</f>
        <v>0</v>
      </c>
      <c r="BI257" s="183">
        <f>IF(N257="nulová",J257,0)</f>
        <v>0</v>
      </c>
      <c r="BJ257" s="15" t="s">
        <v>81</v>
      </c>
      <c r="BK257" s="183">
        <f>ROUND(I257*H257,2)</f>
        <v>0</v>
      </c>
      <c r="BL257" s="15" t="s">
        <v>337</v>
      </c>
      <c r="BM257" s="182" t="s">
        <v>1279</v>
      </c>
    </row>
    <row r="258" s="2" customFormat="1">
      <c r="A258" s="34"/>
      <c r="B258" s="35"/>
      <c r="C258" s="34"/>
      <c r="D258" s="184" t="s">
        <v>159</v>
      </c>
      <c r="E258" s="34"/>
      <c r="F258" s="185" t="s">
        <v>1280</v>
      </c>
      <c r="G258" s="34"/>
      <c r="H258" s="34"/>
      <c r="I258" s="186"/>
      <c r="J258" s="34"/>
      <c r="K258" s="34"/>
      <c r="L258" s="35"/>
      <c r="M258" s="187"/>
      <c r="N258" s="188"/>
      <c r="O258" s="73"/>
      <c r="P258" s="73"/>
      <c r="Q258" s="73"/>
      <c r="R258" s="73"/>
      <c r="S258" s="73"/>
      <c r="T258" s="74"/>
      <c r="U258" s="34"/>
      <c r="V258" s="34"/>
      <c r="W258" s="34"/>
      <c r="X258" s="34"/>
      <c r="Y258" s="34"/>
      <c r="Z258" s="34"/>
      <c r="AA258" s="34"/>
      <c r="AB258" s="34"/>
      <c r="AC258" s="34"/>
      <c r="AD258" s="34"/>
      <c r="AE258" s="34"/>
      <c r="AT258" s="15" t="s">
        <v>159</v>
      </c>
      <c r="AU258" s="15" t="s">
        <v>83</v>
      </c>
    </row>
    <row r="259" s="2" customFormat="1" ht="37.8" customHeight="1">
      <c r="A259" s="34"/>
      <c r="B259" s="168"/>
      <c r="C259" s="189" t="s">
        <v>563</v>
      </c>
      <c r="D259" s="189" t="s">
        <v>181</v>
      </c>
      <c r="E259" s="190" t="s">
        <v>1281</v>
      </c>
      <c r="F259" s="191" t="s">
        <v>1282</v>
      </c>
      <c r="G259" s="192" t="s">
        <v>336</v>
      </c>
      <c r="H259" s="193">
        <v>5</v>
      </c>
      <c r="I259" s="194"/>
      <c r="J259" s="195">
        <f>ROUND(I259*H259,2)</f>
        <v>0</v>
      </c>
      <c r="K259" s="196"/>
      <c r="L259" s="35"/>
      <c r="M259" s="197" t="s">
        <v>1</v>
      </c>
      <c r="N259" s="198" t="s">
        <v>38</v>
      </c>
      <c r="O259" s="73"/>
      <c r="P259" s="180">
        <f>O259*H259</f>
        <v>0</v>
      </c>
      <c r="Q259" s="180">
        <v>0</v>
      </c>
      <c r="R259" s="180">
        <f>Q259*H259</f>
        <v>0</v>
      </c>
      <c r="S259" s="180">
        <v>0.0074999999999999997</v>
      </c>
      <c r="T259" s="181">
        <f>S259*H259</f>
        <v>0.037499999999999999</v>
      </c>
      <c r="U259" s="34"/>
      <c r="V259" s="34"/>
      <c r="W259" s="34"/>
      <c r="X259" s="34"/>
      <c r="Y259" s="34"/>
      <c r="Z259" s="34"/>
      <c r="AA259" s="34"/>
      <c r="AB259" s="34"/>
      <c r="AC259" s="34"/>
      <c r="AD259" s="34"/>
      <c r="AE259" s="34"/>
      <c r="AR259" s="182" t="s">
        <v>337</v>
      </c>
      <c r="AT259" s="182" t="s">
        <v>181</v>
      </c>
      <c r="AU259" s="182" t="s">
        <v>83</v>
      </c>
      <c r="AY259" s="15" t="s">
        <v>146</v>
      </c>
      <c r="BE259" s="183">
        <f>IF(N259="základní",J259,0)</f>
        <v>0</v>
      </c>
      <c r="BF259" s="183">
        <f>IF(N259="snížená",J259,0)</f>
        <v>0</v>
      </c>
      <c r="BG259" s="183">
        <f>IF(N259="zákl. přenesená",J259,0)</f>
        <v>0</v>
      </c>
      <c r="BH259" s="183">
        <f>IF(N259="sníž. přenesená",J259,0)</f>
        <v>0</v>
      </c>
      <c r="BI259" s="183">
        <f>IF(N259="nulová",J259,0)</f>
        <v>0</v>
      </c>
      <c r="BJ259" s="15" t="s">
        <v>81</v>
      </c>
      <c r="BK259" s="183">
        <f>ROUND(I259*H259,2)</f>
        <v>0</v>
      </c>
      <c r="BL259" s="15" t="s">
        <v>337</v>
      </c>
      <c r="BM259" s="182" t="s">
        <v>1283</v>
      </c>
    </row>
    <row r="260" s="2" customFormat="1">
      <c r="A260" s="34"/>
      <c r="B260" s="35"/>
      <c r="C260" s="34"/>
      <c r="D260" s="184" t="s">
        <v>159</v>
      </c>
      <c r="E260" s="34"/>
      <c r="F260" s="185" t="s">
        <v>1284</v>
      </c>
      <c r="G260" s="34"/>
      <c r="H260" s="34"/>
      <c r="I260" s="186"/>
      <c r="J260" s="34"/>
      <c r="K260" s="34"/>
      <c r="L260" s="35"/>
      <c r="M260" s="187"/>
      <c r="N260" s="188"/>
      <c r="O260" s="73"/>
      <c r="P260" s="73"/>
      <c r="Q260" s="73"/>
      <c r="R260" s="73"/>
      <c r="S260" s="73"/>
      <c r="T260" s="74"/>
      <c r="U260" s="34"/>
      <c r="V260" s="34"/>
      <c r="W260" s="34"/>
      <c r="X260" s="34"/>
      <c r="Y260" s="34"/>
      <c r="Z260" s="34"/>
      <c r="AA260" s="34"/>
      <c r="AB260" s="34"/>
      <c r="AC260" s="34"/>
      <c r="AD260" s="34"/>
      <c r="AE260" s="34"/>
      <c r="AT260" s="15" t="s">
        <v>159</v>
      </c>
      <c r="AU260" s="15" t="s">
        <v>83</v>
      </c>
    </row>
    <row r="261" s="2" customFormat="1" ht="21.75" customHeight="1">
      <c r="A261" s="34"/>
      <c r="B261" s="168"/>
      <c r="C261" s="189" t="s">
        <v>208</v>
      </c>
      <c r="D261" s="189" t="s">
        <v>181</v>
      </c>
      <c r="E261" s="190" t="s">
        <v>1285</v>
      </c>
      <c r="F261" s="191" t="s">
        <v>1286</v>
      </c>
      <c r="G261" s="192" t="s">
        <v>336</v>
      </c>
      <c r="H261" s="193">
        <v>20</v>
      </c>
      <c r="I261" s="194"/>
      <c r="J261" s="195">
        <f>ROUND(I261*H261,2)</f>
        <v>0</v>
      </c>
      <c r="K261" s="196"/>
      <c r="L261" s="35"/>
      <c r="M261" s="197" t="s">
        <v>1</v>
      </c>
      <c r="N261" s="198" t="s">
        <v>38</v>
      </c>
      <c r="O261" s="73"/>
      <c r="P261" s="180">
        <f>O261*H261</f>
        <v>0</v>
      </c>
      <c r="Q261" s="180">
        <v>0</v>
      </c>
      <c r="R261" s="180">
        <f>Q261*H261</f>
        <v>0</v>
      </c>
      <c r="S261" s="180">
        <v>0</v>
      </c>
      <c r="T261" s="181">
        <f>S261*H261</f>
        <v>0</v>
      </c>
      <c r="U261" s="34"/>
      <c r="V261" s="34"/>
      <c r="W261" s="34"/>
      <c r="X261" s="34"/>
      <c r="Y261" s="34"/>
      <c r="Z261" s="34"/>
      <c r="AA261" s="34"/>
      <c r="AB261" s="34"/>
      <c r="AC261" s="34"/>
      <c r="AD261" s="34"/>
      <c r="AE261" s="34"/>
      <c r="AR261" s="182" t="s">
        <v>337</v>
      </c>
      <c r="AT261" s="182" t="s">
        <v>181</v>
      </c>
      <c r="AU261" s="182" t="s">
        <v>83</v>
      </c>
      <c r="AY261" s="15" t="s">
        <v>146</v>
      </c>
      <c r="BE261" s="183">
        <f>IF(N261="základní",J261,0)</f>
        <v>0</v>
      </c>
      <c r="BF261" s="183">
        <f>IF(N261="snížená",J261,0)</f>
        <v>0</v>
      </c>
      <c r="BG261" s="183">
        <f>IF(N261="zákl. přenesená",J261,0)</f>
        <v>0</v>
      </c>
      <c r="BH261" s="183">
        <f>IF(N261="sníž. přenesená",J261,0)</f>
        <v>0</v>
      </c>
      <c r="BI261" s="183">
        <f>IF(N261="nulová",J261,0)</f>
        <v>0</v>
      </c>
      <c r="BJ261" s="15" t="s">
        <v>81</v>
      </c>
      <c r="BK261" s="183">
        <f>ROUND(I261*H261,2)</f>
        <v>0</v>
      </c>
      <c r="BL261" s="15" t="s">
        <v>337</v>
      </c>
      <c r="BM261" s="182" t="s">
        <v>1287</v>
      </c>
    </row>
    <row r="262" s="2" customFormat="1">
      <c r="A262" s="34"/>
      <c r="B262" s="35"/>
      <c r="C262" s="34"/>
      <c r="D262" s="184" t="s">
        <v>159</v>
      </c>
      <c r="E262" s="34"/>
      <c r="F262" s="185" t="s">
        <v>1288</v>
      </c>
      <c r="G262" s="34"/>
      <c r="H262" s="34"/>
      <c r="I262" s="186"/>
      <c r="J262" s="34"/>
      <c r="K262" s="34"/>
      <c r="L262" s="35"/>
      <c r="M262" s="187"/>
      <c r="N262" s="188"/>
      <c r="O262" s="73"/>
      <c r="P262" s="73"/>
      <c r="Q262" s="73"/>
      <c r="R262" s="73"/>
      <c r="S262" s="73"/>
      <c r="T262" s="74"/>
      <c r="U262" s="34"/>
      <c r="V262" s="34"/>
      <c r="W262" s="34"/>
      <c r="X262" s="34"/>
      <c r="Y262" s="34"/>
      <c r="Z262" s="34"/>
      <c r="AA262" s="34"/>
      <c r="AB262" s="34"/>
      <c r="AC262" s="34"/>
      <c r="AD262" s="34"/>
      <c r="AE262" s="34"/>
      <c r="AT262" s="15" t="s">
        <v>159</v>
      </c>
      <c r="AU262" s="15" t="s">
        <v>83</v>
      </c>
    </row>
    <row r="263" s="12" customFormat="1" ht="22.8" customHeight="1">
      <c r="A263" s="12"/>
      <c r="B263" s="155"/>
      <c r="C263" s="12"/>
      <c r="D263" s="156" t="s">
        <v>72</v>
      </c>
      <c r="E263" s="166" t="s">
        <v>1087</v>
      </c>
      <c r="F263" s="166" t="s">
        <v>1088</v>
      </c>
      <c r="G263" s="12"/>
      <c r="H263" s="12"/>
      <c r="I263" s="158"/>
      <c r="J263" s="167">
        <f>BK263</f>
        <v>0</v>
      </c>
      <c r="K263" s="12"/>
      <c r="L263" s="155"/>
      <c r="M263" s="160"/>
      <c r="N263" s="161"/>
      <c r="O263" s="161"/>
      <c r="P263" s="162">
        <f>SUM(P264:P265)</f>
        <v>0</v>
      </c>
      <c r="Q263" s="161"/>
      <c r="R263" s="162">
        <f>SUM(R264:R265)</f>
        <v>0.03252</v>
      </c>
      <c r="S263" s="161"/>
      <c r="T263" s="163">
        <f>SUM(T264:T265)</f>
        <v>0</v>
      </c>
      <c r="U263" s="12"/>
      <c r="V263" s="12"/>
      <c r="W263" s="12"/>
      <c r="X263" s="12"/>
      <c r="Y263" s="12"/>
      <c r="Z263" s="12"/>
      <c r="AA263" s="12"/>
      <c r="AB263" s="12"/>
      <c r="AC263" s="12"/>
      <c r="AD263" s="12"/>
      <c r="AE263" s="12"/>
      <c r="AR263" s="156" t="s">
        <v>83</v>
      </c>
      <c r="AT263" s="164" t="s">
        <v>72</v>
      </c>
      <c r="AU263" s="164" t="s">
        <v>81</v>
      </c>
      <c r="AY263" s="156" t="s">
        <v>146</v>
      </c>
      <c r="BK263" s="165">
        <f>SUM(BK264:BK265)</f>
        <v>0</v>
      </c>
    </row>
    <row r="264" s="2" customFormat="1" ht="24.15" customHeight="1">
      <c r="A264" s="34"/>
      <c r="B264" s="168"/>
      <c r="C264" s="189" t="s">
        <v>417</v>
      </c>
      <c r="D264" s="189" t="s">
        <v>181</v>
      </c>
      <c r="E264" s="190" t="s">
        <v>1289</v>
      </c>
      <c r="F264" s="191" t="s">
        <v>1290</v>
      </c>
      <c r="G264" s="192" t="s">
        <v>325</v>
      </c>
      <c r="H264" s="193">
        <v>6</v>
      </c>
      <c r="I264" s="194"/>
      <c r="J264" s="195">
        <f>ROUND(I264*H264,2)</f>
        <v>0</v>
      </c>
      <c r="K264" s="196"/>
      <c r="L264" s="35"/>
      <c r="M264" s="197" t="s">
        <v>1</v>
      </c>
      <c r="N264" s="198" t="s">
        <v>38</v>
      </c>
      <c r="O264" s="73"/>
      <c r="P264" s="180">
        <f>O264*H264</f>
        <v>0</v>
      </c>
      <c r="Q264" s="180">
        <v>0.0054200000000000003</v>
      </c>
      <c r="R264" s="180">
        <f>Q264*H264</f>
        <v>0.03252</v>
      </c>
      <c r="S264" s="180">
        <v>0</v>
      </c>
      <c r="T264" s="181">
        <f>S264*H264</f>
        <v>0</v>
      </c>
      <c r="U264" s="34"/>
      <c r="V264" s="34"/>
      <c r="W264" s="34"/>
      <c r="X264" s="34"/>
      <c r="Y264" s="34"/>
      <c r="Z264" s="34"/>
      <c r="AA264" s="34"/>
      <c r="AB264" s="34"/>
      <c r="AC264" s="34"/>
      <c r="AD264" s="34"/>
      <c r="AE264" s="34"/>
      <c r="AR264" s="182" t="s">
        <v>337</v>
      </c>
      <c r="AT264" s="182" t="s">
        <v>181</v>
      </c>
      <c r="AU264" s="182" t="s">
        <v>83</v>
      </c>
      <c r="AY264" s="15" t="s">
        <v>146</v>
      </c>
      <c r="BE264" s="183">
        <f>IF(N264="základní",J264,0)</f>
        <v>0</v>
      </c>
      <c r="BF264" s="183">
        <f>IF(N264="snížená",J264,0)</f>
        <v>0</v>
      </c>
      <c r="BG264" s="183">
        <f>IF(N264="zákl. přenesená",J264,0)</f>
        <v>0</v>
      </c>
      <c r="BH264" s="183">
        <f>IF(N264="sníž. přenesená",J264,0)</f>
        <v>0</v>
      </c>
      <c r="BI264" s="183">
        <f>IF(N264="nulová",J264,0)</f>
        <v>0</v>
      </c>
      <c r="BJ264" s="15" t="s">
        <v>81</v>
      </c>
      <c r="BK264" s="183">
        <f>ROUND(I264*H264,2)</f>
        <v>0</v>
      </c>
      <c r="BL264" s="15" t="s">
        <v>337</v>
      </c>
      <c r="BM264" s="182" t="s">
        <v>1291</v>
      </c>
    </row>
    <row r="265" s="2" customFormat="1">
      <c r="A265" s="34"/>
      <c r="B265" s="35"/>
      <c r="C265" s="34"/>
      <c r="D265" s="184" t="s">
        <v>159</v>
      </c>
      <c r="E265" s="34"/>
      <c r="F265" s="185" t="s">
        <v>1290</v>
      </c>
      <c r="G265" s="34"/>
      <c r="H265" s="34"/>
      <c r="I265" s="186"/>
      <c r="J265" s="34"/>
      <c r="K265" s="34"/>
      <c r="L265" s="35"/>
      <c r="M265" s="187"/>
      <c r="N265" s="188"/>
      <c r="O265" s="73"/>
      <c r="P265" s="73"/>
      <c r="Q265" s="73"/>
      <c r="R265" s="73"/>
      <c r="S265" s="73"/>
      <c r="T265" s="74"/>
      <c r="U265" s="34"/>
      <c r="V265" s="34"/>
      <c r="W265" s="34"/>
      <c r="X265" s="34"/>
      <c r="Y265" s="34"/>
      <c r="Z265" s="34"/>
      <c r="AA265" s="34"/>
      <c r="AB265" s="34"/>
      <c r="AC265" s="34"/>
      <c r="AD265" s="34"/>
      <c r="AE265" s="34"/>
      <c r="AT265" s="15" t="s">
        <v>159</v>
      </c>
      <c r="AU265" s="15" t="s">
        <v>83</v>
      </c>
    </row>
    <row r="266" s="12" customFormat="1" ht="25.92" customHeight="1">
      <c r="A266" s="12"/>
      <c r="B266" s="155"/>
      <c r="C266" s="12"/>
      <c r="D266" s="156" t="s">
        <v>72</v>
      </c>
      <c r="E266" s="157" t="s">
        <v>479</v>
      </c>
      <c r="F266" s="157" t="s">
        <v>480</v>
      </c>
      <c r="G266" s="12"/>
      <c r="H266" s="12"/>
      <c r="I266" s="158"/>
      <c r="J266" s="159">
        <f>BK266</f>
        <v>0</v>
      </c>
      <c r="K266" s="12"/>
      <c r="L266" s="155"/>
      <c r="M266" s="160"/>
      <c r="N266" s="161"/>
      <c r="O266" s="161"/>
      <c r="P266" s="162">
        <f>SUM(P267:P272)</f>
        <v>0</v>
      </c>
      <c r="Q266" s="161"/>
      <c r="R266" s="162">
        <f>SUM(R267:R272)</f>
        <v>0</v>
      </c>
      <c r="S266" s="161"/>
      <c r="T266" s="163">
        <f>SUM(T267:T272)</f>
        <v>0</v>
      </c>
      <c r="U266" s="12"/>
      <c r="V266" s="12"/>
      <c r="W266" s="12"/>
      <c r="X266" s="12"/>
      <c r="Y266" s="12"/>
      <c r="Z266" s="12"/>
      <c r="AA266" s="12"/>
      <c r="AB266" s="12"/>
      <c r="AC266" s="12"/>
      <c r="AD266" s="12"/>
      <c r="AE266" s="12"/>
      <c r="AR266" s="156" t="s">
        <v>157</v>
      </c>
      <c r="AT266" s="164" t="s">
        <v>72</v>
      </c>
      <c r="AU266" s="164" t="s">
        <v>73</v>
      </c>
      <c r="AY266" s="156" t="s">
        <v>146</v>
      </c>
      <c r="BK266" s="165">
        <f>SUM(BK267:BK272)</f>
        <v>0</v>
      </c>
    </row>
    <row r="267" s="2" customFormat="1" ht="16.5" customHeight="1">
      <c r="A267" s="34"/>
      <c r="B267" s="168"/>
      <c r="C267" s="189" t="s">
        <v>283</v>
      </c>
      <c r="D267" s="189" t="s">
        <v>181</v>
      </c>
      <c r="E267" s="190" t="s">
        <v>482</v>
      </c>
      <c r="F267" s="191" t="s">
        <v>483</v>
      </c>
      <c r="G267" s="192" t="s">
        <v>184</v>
      </c>
      <c r="H267" s="193">
        <v>8</v>
      </c>
      <c r="I267" s="194"/>
      <c r="J267" s="195">
        <f>ROUND(I267*H267,2)</f>
        <v>0</v>
      </c>
      <c r="K267" s="196"/>
      <c r="L267" s="35"/>
      <c r="M267" s="197" t="s">
        <v>1</v>
      </c>
      <c r="N267" s="198" t="s">
        <v>38</v>
      </c>
      <c r="O267" s="73"/>
      <c r="P267" s="180">
        <f>O267*H267</f>
        <v>0</v>
      </c>
      <c r="Q267" s="180">
        <v>0</v>
      </c>
      <c r="R267" s="180">
        <f>Q267*H267</f>
        <v>0</v>
      </c>
      <c r="S267" s="180">
        <v>0</v>
      </c>
      <c r="T267" s="181">
        <f>S267*H267</f>
        <v>0</v>
      </c>
      <c r="U267" s="34"/>
      <c r="V267" s="34"/>
      <c r="W267" s="34"/>
      <c r="X267" s="34"/>
      <c r="Y267" s="34"/>
      <c r="Z267" s="34"/>
      <c r="AA267" s="34"/>
      <c r="AB267" s="34"/>
      <c r="AC267" s="34"/>
      <c r="AD267" s="34"/>
      <c r="AE267" s="34"/>
      <c r="AR267" s="182" t="s">
        <v>484</v>
      </c>
      <c r="AT267" s="182" t="s">
        <v>181</v>
      </c>
      <c r="AU267" s="182" t="s">
        <v>81</v>
      </c>
      <c r="AY267" s="15" t="s">
        <v>146</v>
      </c>
      <c r="BE267" s="183">
        <f>IF(N267="základní",J267,0)</f>
        <v>0</v>
      </c>
      <c r="BF267" s="183">
        <f>IF(N267="snížená",J267,0)</f>
        <v>0</v>
      </c>
      <c r="BG267" s="183">
        <f>IF(N267="zákl. přenesená",J267,0)</f>
        <v>0</v>
      </c>
      <c r="BH267" s="183">
        <f>IF(N267="sníž. přenesená",J267,0)</f>
        <v>0</v>
      </c>
      <c r="BI267" s="183">
        <f>IF(N267="nulová",J267,0)</f>
        <v>0</v>
      </c>
      <c r="BJ267" s="15" t="s">
        <v>81</v>
      </c>
      <c r="BK267" s="183">
        <f>ROUND(I267*H267,2)</f>
        <v>0</v>
      </c>
      <c r="BL267" s="15" t="s">
        <v>484</v>
      </c>
      <c r="BM267" s="182" t="s">
        <v>1292</v>
      </c>
    </row>
    <row r="268" s="2" customFormat="1">
      <c r="A268" s="34"/>
      <c r="B268" s="35"/>
      <c r="C268" s="34"/>
      <c r="D268" s="184" t="s">
        <v>159</v>
      </c>
      <c r="E268" s="34"/>
      <c r="F268" s="185" t="s">
        <v>486</v>
      </c>
      <c r="G268" s="34"/>
      <c r="H268" s="34"/>
      <c r="I268" s="186"/>
      <c r="J268" s="34"/>
      <c r="K268" s="34"/>
      <c r="L268" s="35"/>
      <c r="M268" s="187"/>
      <c r="N268" s="188"/>
      <c r="O268" s="73"/>
      <c r="P268" s="73"/>
      <c r="Q268" s="73"/>
      <c r="R268" s="73"/>
      <c r="S268" s="73"/>
      <c r="T268" s="74"/>
      <c r="U268" s="34"/>
      <c r="V268" s="34"/>
      <c r="W268" s="34"/>
      <c r="X268" s="34"/>
      <c r="Y268" s="34"/>
      <c r="Z268" s="34"/>
      <c r="AA268" s="34"/>
      <c r="AB268" s="34"/>
      <c r="AC268" s="34"/>
      <c r="AD268" s="34"/>
      <c r="AE268" s="34"/>
      <c r="AT268" s="15" t="s">
        <v>159</v>
      </c>
      <c r="AU268" s="15" t="s">
        <v>81</v>
      </c>
    </row>
    <row r="269" s="2" customFormat="1" ht="16.5" customHeight="1">
      <c r="A269" s="34"/>
      <c r="B269" s="168"/>
      <c r="C269" s="189" t="s">
        <v>288</v>
      </c>
      <c r="D269" s="189" t="s">
        <v>181</v>
      </c>
      <c r="E269" s="190" t="s">
        <v>488</v>
      </c>
      <c r="F269" s="191" t="s">
        <v>489</v>
      </c>
      <c r="G269" s="192" t="s">
        <v>184</v>
      </c>
      <c r="H269" s="193">
        <v>8</v>
      </c>
      <c r="I269" s="194"/>
      <c r="J269" s="195">
        <f>ROUND(I269*H269,2)</f>
        <v>0</v>
      </c>
      <c r="K269" s="196"/>
      <c r="L269" s="35"/>
      <c r="M269" s="197" t="s">
        <v>1</v>
      </c>
      <c r="N269" s="198" t="s">
        <v>38</v>
      </c>
      <c r="O269" s="73"/>
      <c r="P269" s="180">
        <f>O269*H269</f>
        <v>0</v>
      </c>
      <c r="Q269" s="180">
        <v>0</v>
      </c>
      <c r="R269" s="180">
        <f>Q269*H269</f>
        <v>0</v>
      </c>
      <c r="S269" s="180">
        <v>0</v>
      </c>
      <c r="T269" s="181">
        <f>S269*H269</f>
        <v>0</v>
      </c>
      <c r="U269" s="34"/>
      <c r="V269" s="34"/>
      <c r="W269" s="34"/>
      <c r="X269" s="34"/>
      <c r="Y269" s="34"/>
      <c r="Z269" s="34"/>
      <c r="AA269" s="34"/>
      <c r="AB269" s="34"/>
      <c r="AC269" s="34"/>
      <c r="AD269" s="34"/>
      <c r="AE269" s="34"/>
      <c r="AR269" s="182" t="s">
        <v>484</v>
      </c>
      <c r="AT269" s="182" t="s">
        <v>181</v>
      </c>
      <c r="AU269" s="182" t="s">
        <v>81</v>
      </c>
      <c r="AY269" s="15" t="s">
        <v>146</v>
      </c>
      <c r="BE269" s="183">
        <f>IF(N269="základní",J269,0)</f>
        <v>0</v>
      </c>
      <c r="BF269" s="183">
        <f>IF(N269="snížená",J269,0)</f>
        <v>0</v>
      </c>
      <c r="BG269" s="183">
        <f>IF(N269="zákl. přenesená",J269,0)</f>
        <v>0</v>
      </c>
      <c r="BH269" s="183">
        <f>IF(N269="sníž. přenesená",J269,0)</f>
        <v>0</v>
      </c>
      <c r="BI269" s="183">
        <f>IF(N269="nulová",J269,0)</f>
        <v>0</v>
      </c>
      <c r="BJ269" s="15" t="s">
        <v>81</v>
      </c>
      <c r="BK269" s="183">
        <f>ROUND(I269*H269,2)</f>
        <v>0</v>
      </c>
      <c r="BL269" s="15" t="s">
        <v>484</v>
      </c>
      <c r="BM269" s="182" t="s">
        <v>1293</v>
      </c>
    </row>
    <row r="270" s="2" customFormat="1">
      <c r="A270" s="34"/>
      <c r="B270" s="35"/>
      <c r="C270" s="34"/>
      <c r="D270" s="184" t="s">
        <v>159</v>
      </c>
      <c r="E270" s="34"/>
      <c r="F270" s="185" t="s">
        <v>491</v>
      </c>
      <c r="G270" s="34"/>
      <c r="H270" s="34"/>
      <c r="I270" s="186"/>
      <c r="J270" s="34"/>
      <c r="K270" s="34"/>
      <c r="L270" s="35"/>
      <c r="M270" s="187"/>
      <c r="N270" s="188"/>
      <c r="O270" s="73"/>
      <c r="P270" s="73"/>
      <c r="Q270" s="73"/>
      <c r="R270" s="73"/>
      <c r="S270" s="73"/>
      <c r="T270" s="74"/>
      <c r="U270" s="34"/>
      <c r="V270" s="34"/>
      <c r="W270" s="34"/>
      <c r="X270" s="34"/>
      <c r="Y270" s="34"/>
      <c r="Z270" s="34"/>
      <c r="AA270" s="34"/>
      <c r="AB270" s="34"/>
      <c r="AC270" s="34"/>
      <c r="AD270" s="34"/>
      <c r="AE270" s="34"/>
      <c r="AT270" s="15" t="s">
        <v>159</v>
      </c>
      <c r="AU270" s="15" t="s">
        <v>81</v>
      </c>
    </row>
    <row r="271" s="2" customFormat="1" ht="24.15" customHeight="1">
      <c r="A271" s="34"/>
      <c r="B271" s="168"/>
      <c r="C271" s="189" t="s">
        <v>292</v>
      </c>
      <c r="D271" s="189" t="s">
        <v>181</v>
      </c>
      <c r="E271" s="190" t="s">
        <v>493</v>
      </c>
      <c r="F271" s="191" t="s">
        <v>494</v>
      </c>
      <c r="G271" s="192" t="s">
        <v>184</v>
      </c>
      <c r="H271" s="193">
        <v>8</v>
      </c>
      <c r="I271" s="194"/>
      <c r="J271" s="195">
        <f>ROUND(I271*H271,2)</f>
        <v>0</v>
      </c>
      <c r="K271" s="196"/>
      <c r="L271" s="35"/>
      <c r="M271" s="197" t="s">
        <v>1</v>
      </c>
      <c r="N271" s="198" t="s">
        <v>38</v>
      </c>
      <c r="O271" s="73"/>
      <c r="P271" s="180">
        <f>O271*H271</f>
        <v>0</v>
      </c>
      <c r="Q271" s="180">
        <v>0</v>
      </c>
      <c r="R271" s="180">
        <f>Q271*H271</f>
        <v>0</v>
      </c>
      <c r="S271" s="180">
        <v>0</v>
      </c>
      <c r="T271" s="181">
        <f>S271*H271</f>
        <v>0</v>
      </c>
      <c r="U271" s="34"/>
      <c r="V271" s="34"/>
      <c r="W271" s="34"/>
      <c r="X271" s="34"/>
      <c r="Y271" s="34"/>
      <c r="Z271" s="34"/>
      <c r="AA271" s="34"/>
      <c r="AB271" s="34"/>
      <c r="AC271" s="34"/>
      <c r="AD271" s="34"/>
      <c r="AE271" s="34"/>
      <c r="AR271" s="182" t="s">
        <v>484</v>
      </c>
      <c r="AT271" s="182" t="s">
        <v>181</v>
      </c>
      <c r="AU271" s="182" t="s">
        <v>81</v>
      </c>
      <c r="AY271" s="15" t="s">
        <v>146</v>
      </c>
      <c r="BE271" s="183">
        <f>IF(N271="základní",J271,0)</f>
        <v>0</v>
      </c>
      <c r="BF271" s="183">
        <f>IF(N271="snížená",J271,0)</f>
        <v>0</v>
      </c>
      <c r="BG271" s="183">
        <f>IF(N271="zákl. přenesená",J271,0)</f>
        <v>0</v>
      </c>
      <c r="BH271" s="183">
        <f>IF(N271="sníž. přenesená",J271,0)</f>
        <v>0</v>
      </c>
      <c r="BI271" s="183">
        <f>IF(N271="nulová",J271,0)</f>
        <v>0</v>
      </c>
      <c r="BJ271" s="15" t="s">
        <v>81</v>
      </c>
      <c r="BK271" s="183">
        <f>ROUND(I271*H271,2)</f>
        <v>0</v>
      </c>
      <c r="BL271" s="15" t="s">
        <v>484</v>
      </c>
      <c r="BM271" s="182" t="s">
        <v>1294</v>
      </c>
    </row>
    <row r="272" s="2" customFormat="1">
      <c r="A272" s="34"/>
      <c r="B272" s="35"/>
      <c r="C272" s="34"/>
      <c r="D272" s="184" t="s">
        <v>159</v>
      </c>
      <c r="E272" s="34"/>
      <c r="F272" s="185" t="s">
        <v>494</v>
      </c>
      <c r="G272" s="34"/>
      <c r="H272" s="34"/>
      <c r="I272" s="186"/>
      <c r="J272" s="34"/>
      <c r="K272" s="34"/>
      <c r="L272" s="35"/>
      <c r="M272" s="199"/>
      <c r="N272" s="200"/>
      <c r="O272" s="201"/>
      <c r="P272" s="201"/>
      <c r="Q272" s="201"/>
      <c r="R272" s="201"/>
      <c r="S272" s="201"/>
      <c r="T272" s="202"/>
      <c r="U272" s="34"/>
      <c r="V272" s="34"/>
      <c r="W272" s="34"/>
      <c r="X272" s="34"/>
      <c r="Y272" s="34"/>
      <c r="Z272" s="34"/>
      <c r="AA272" s="34"/>
      <c r="AB272" s="34"/>
      <c r="AC272" s="34"/>
      <c r="AD272" s="34"/>
      <c r="AE272" s="34"/>
      <c r="AT272" s="15" t="s">
        <v>159</v>
      </c>
      <c r="AU272" s="15" t="s">
        <v>81</v>
      </c>
    </row>
    <row r="273" s="2" customFormat="1" ht="6.96" customHeight="1">
      <c r="A273" s="34"/>
      <c r="B273" s="56"/>
      <c r="C273" s="57"/>
      <c r="D273" s="57"/>
      <c r="E273" s="57"/>
      <c r="F273" s="57"/>
      <c r="G273" s="57"/>
      <c r="H273" s="57"/>
      <c r="I273" s="57"/>
      <c r="J273" s="57"/>
      <c r="K273" s="57"/>
      <c r="L273" s="35"/>
      <c r="M273" s="34"/>
      <c r="O273" s="34"/>
      <c r="P273" s="34"/>
      <c r="Q273" s="34"/>
      <c r="R273" s="34"/>
      <c r="S273" s="34"/>
      <c r="T273" s="34"/>
      <c r="U273" s="34"/>
      <c r="V273" s="34"/>
      <c r="W273" s="34"/>
      <c r="X273" s="34"/>
      <c r="Y273" s="34"/>
      <c r="Z273" s="34"/>
      <c r="AA273" s="34"/>
      <c r="AB273" s="34"/>
      <c r="AC273" s="34"/>
      <c r="AD273" s="34"/>
      <c r="AE273" s="34"/>
    </row>
  </sheetData>
  <autoFilter ref="C130:K272"/>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4" t="s">
        <v>5</v>
      </c>
      <c r="M2" s="1"/>
      <c r="N2" s="1"/>
      <c r="O2" s="1"/>
      <c r="P2" s="1"/>
      <c r="Q2" s="1"/>
      <c r="R2" s="1"/>
      <c r="S2" s="1"/>
      <c r="T2" s="1"/>
      <c r="U2" s="1"/>
      <c r="V2" s="1"/>
      <c r="AT2" s="15" t="s">
        <v>98</v>
      </c>
    </row>
    <row r="3" s="1" customFormat="1" ht="6.96" customHeight="1">
      <c r="B3" s="16"/>
      <c r="C3" s="17"/>
      <c r="D3" s="17"/>
      <c r="E3" s="17"/>
      <c r="F3" s="17"/>
      <c r="G3" s="17"/>
      <c r="H3" s="17"/>
      <c r="I3" s="17"/>
      <c r="J3" s="17"/>
      <c r="K3" s="17"/>
      <c r="L3" s="18"/>
      <c r="AT3" s="15" t="s">
        <v>83</v>
      </c>
    </row>
    <row r="4" s="1" customFormat="1" ht="24.96" customHeight="1">
      <c r="B4" s="18"/>
      <c r="D4" s="19" t="s">
        <v>111</v>
      </c>
      <c r="L4" s="18"/>
      <c r="M4" s="116" t="s">
        <v>10</v>
      </c>
      <c r="AT4" s="15" t="s">
        <v>3</v>
      </c>
    </row>
    <row r="5" s="1" customFormat="1" ht="6.96" customHeight="1">
      <c r="B5" s="18"/>
      <c r="L5" s="18"/>
    </row>
    <row r="6" s="1" customFormat="1" ht="12" customHeight="1">
      <c r="B6" s="18"/>
      <c r="D6" s="28" t="s">
        <v>16</v>
      </c>
      <c r="L6" s="18"/>
    </row>
    <row r="7" s="1" customFormat="1" ht="16.5" customHeight="1">
      <c r="B7" s="18"/>
      <c r="E7" s="117" t="str">
        <f>'Rekapitulace stavby'!K6</f>
        <v>Čepro Šlapanov</v>
      </c>
      <c r="F7" s="28"/>
      <c r="G7" s="28"/>
      <c r="H7" s="28"/>
      <c r="L7" s="18"/>
    </row>
    <row r="8" s="2" customFormat="1" ht="12" customHeight="1">
      <c r="A8" s="34"/>
      <c r="B8" s="35"/>
      <c r="C8" s="34"/>
      <c r="D8" s="28" t="s">
        <v>112</v>
      </c>
      <c r="E8" s="34"/>
      <c r="F8" s="34"/>
      <c r="G8" s="34"/>
      <c r="H8" s="34"/>
      <c r="I8" s="34"/>
      <c r="J8" s="34"/>
      <c r="K8" s="34"/>
      <c r="L8" s="51"/>
      <c r="S8" s="34"/>
      <c r="T8" s="34"/>
      <c r="U8" s="34"/>
      <c r="V8" s="34"/>
      <c r="W8" s="34"/>
      <c r="X8" s="34"/>
      <c r="Y8" s="34"/>
      <c r="Z8" s="34"/>
      <c r="AA8" s="34"/>
      <c r="AB8" s="34"/>
      <c r="AC8" s="34"/>
      <c r="AD8" s="34"/>
      <c r="AE8" s="34"/>
    </row>
    <row r="9" s="2" customFormat="1" ht="16.5" customHeight="1">
      <c r="A9" s="34"/>
      <c r="B9" s="35"/>
      <c r="C9" s="34"/>
      <c r="D9" s="34"/>
      <c r="E9" s="63" t="s">
        <v>1295</v>
      </c>
      <c r="F9" s="34"/>
      <c r="G9" s="34"/>
      <c r="H9" s="34"/>
      <c r="I9" s="34"/>
      <c r="J9" s="34"/>
      <c r="K9" s="34"/>
      <c r="L9" s="51"/>
      <c r="S9" s="34"/>
      <c r="T9" s="34"/>
      <c r="U9" s="34"/>
      <c r="V9" s="34"/>
      <c r="W9" s="34"/>
      <c r="X9" s="34"/>
      <c r="Y9" s="34"/>
      <c r="Z9" s="34"/>
      <c r="AA9" s="34"/>
      <c r="AB9" s="34"/>
      <c r="AC9" s="34"/>
      <c r="AD9" s="34"/>
      <c r="AE9" s="34"/>
    </row>
    <row r="10" s="2" customFormat="1">
      <c r="A10" s="34"/>
      <c r="B10" s="35"/>
      <c r="C10" s="34"/>
      <c r="D10" s="34"/>
      <c r="E10" s="34"/>
      <c r="F10" s="34"/>
      <c r="G10" s="34"/>
      <c r="H10" s="34"/>
      <c r="I10" s="34"/>
      <c r="J10" s="34"/>
      <c r="K10" s="34"/>
      <c r="L10" s="51"/>
      <c r="S10" s="34"/>
      <c r="T10" s="34"/>
      <c r="U10" s="34"/>
      <c r="V10" s="34"/>
      <c r="W10" s="34"/>
      <c r="X10" s="34"/>
      <c r="Y10" s="34"/>
      <c r="Z10" s="34"/>
      <c r="AA10" s="34"/>
      <c r="AB10" s="34"/>
      <c r="AC10" s="34"/>
      <c r="AD10" s="34"/>
      <c r="AE10" s="34"/>
    </row>
    <row r="11" s="2" customFormat="1" ht="12" customHeight="1">
      <c r="A11" s="34"/>
      <c r="B11" s="35"/>
      <c r="C11" s="34"/>
      <c r="D11" s="28" t="s">
        <v>18</v>
      </c>
      <c r="E11" s="34"/>
      <c r="F11" s="23" t="s">
        <v>1</v>
      </c>
      <c r="G11" s="34"/>
      <c r="H11" s="34"/>
      <c r="I11" s="28" t="s">
        <v>19</v>
      </c>
      <c r="J11" s="23" t="s">
        <v>1</v>
      </c>
      <c r="K11" s="34"/>
      <c r="L11" s="51"/>
      <c r="S11" s="34"/>
      <c r="T11" s="34"/>
      <c r="U11" s="34"/>
      <c r="V11" s="34"/>
      <c r="W11" s="34"/>
      <c r="X11" s="34"/>
      <c r="Y11" s="34"/>
      <c r="Z11" s="34"/>
      <c r="AA11" s="34"/>
      <c r="AB11" s="34"/>
      <c r="AC11" s="34"/>
      <c r="AD11" s="34"/>
      <c r="AE11" s="34"/>
    </row>
    <row r="12" s="2" customFormat="1" ht="12" customHeight="1">
      <c r="A12" s="34"/>
      <c r="B12" s="35"/>
      <c r="C12" s="34"/>
      <c r="D12" s="28" t="s">
        <v>20</v>
      </c>
      <c r="E12" s="34"/>
      <c r="F12" s="23" t="s">
        <v>21</v>
      </c>
      <c r="G12" s="34"/>
      <c r="H12" s="34"/>
      <c r="I12" s="28" t="s">
        <v>22</v>
      </c>
      <c r="J12" s="65" t="str">
        <f>'Rekapitulace stavby'!AN8</f>
        <v>18. 3. 2024</v>
      </c>
      <c r="K12" s="34"/>
      <c r="L12" s="51"/>
      <c r="S12" s="34"/>
      <c r="T12" s="34"/>
      <c r="U12" s="34"/>
      <c r="V12" s="34"/>
      <c r="W12" s="34"/>
      <c r="X12" s="34"/>
      <c r="Y12" s="34"/>
      <c r="Z12" s="34"/>
      <c r="AA12" s="34"/>
      <c r="AB12" s="34"/>
      <c r="AC12" s="34"/>
      <c r="AD12" s="34"/>
      <c r="AE12" s="34"/>
    </row>
    <row r="13" s="2" customFormat="1" ht="10.8" customHeight="1">
      <c r="A13" s="34"/>
      <c r="B13" s="35"/>
      <c r="C13" s="34"/>
      <c r="D13" s="34"/>
      <c r="E13" s="34"/>
      <c r="F13" s="34"/>
      <c r="G13" s="34"/>
      <c r="H13" s="34"/>
      <c r="I13" s="34"/>
      <c r="J13" s="34"/>
      <c r="K13" s="34"/>
      <c r="L13" s="51"/>
      <c r="S13" s="34"/>
      <c r="T13" s="34"/>
      <c r="U13" s="34"/>
      <c r="V13" s="34"/>
      <c r="W13" s="34"/>
      <c r="X13" s="34"/>
      <c r="Y13" s="34"/>
      <c r="Z13" s="34"/>
      <c r="AA13" s="34"/>
      <c r="AB13" s="34"/>
      <c r="AC13" s="34"/>
      <c r="AD13" s="34"/>
      <c r="AE13" s="34"/>
    </row>
    <row r="14" s="2" customFormat="1" ht="12" customHeight="1">
      <c r="A14" s="34"/>
      <c r="B14" s="35"/>
      <c r="C14" s="34"/>
      <c r="D14" s="28" t="s">
        <v>24</v>
      </c>
      <c r="E14" s="34"/>
      <c r="F14" s="34"/>
      <c r="G14" s="34"/>
      <c r="H14" s="34"/>
      <c r="I14" s="28" t="s">
        <v>25</v>
      </c>
      <c r="J14" s="23" t="str">
        <f>IF('Rekapitulace stavby'!AN10="","",'Rekapitulace stavby'!AN10)</f>
        <v/>
      </c>
      <c r="K14" s="34"/>
      <c r="L14" s="51"/>
      <c r="S14" s="34"/>
      <c r="T14" s="34"/>
      <c r="U14" s="34"/>
      <c r="V14" s="34"/>
      <c r="W14" s="34"/>
      <c r="X14" s="34"/>
      <c r="Y14" s="34"/>
      <c r="Z14" s="34"/>
      <c r="AA14" s="34"/>
      <c r="AB14" s="34"/>
      <c r="AC14" s="34"/>
      <c r="AD14" s="34"/>
      <c r="AE14" s="34"/>
    </row>
    <row r="15" s="2" customFormat="1" ht="18" customHeight="1">
      <c r="A15" s="34"/>
      <c r="B15" s="35"/>
      <c r="C15" s="34"/>
      <c r="D15" s="34"/>
      <c r="E15" s="23" t="str">
        <f>IF('Rekapitulace stavby'!E11="","",'Rekapitulace stavby'!E11)</f>
        <v xml:space="preserve"> </v>
      </c>
      <c r="F15" s="34"/>
      <c r="G15" s="34"/>
      <c r="H15" s="34"/>
      <c r="I15" s="28" t="s">
        <v>26</v>
      </c>
      <c r="J15" s="23" t="str">
        <f>IF('Rekapitulace stavby'!AN11="","",'Rekapitulace stavby'!AN11)</f>
        <v/>
      </c>
      <c r="K15" s="34"/>
      <c r="L15" s="51"/>
      <c r="S15" s="34"/>
      <c r="T15" s="34"/>
      <c r="U15" s="34"/>
      <c r="V15" s="34"/>
      <c r="W15" s="34"/>
      <c r="X15" s="34"/>
      <c r="Y15" s="34"/>
      <c r="Z15" s="34"/>
      <c r="AA15" s="34"/>
      <c r="AB15" s="34"/>
      <c r="AC15" s="34"/>
      <c r="AD15" s="34"/>
      <c r="AE15" s="34"/>
    </row>
    <row r="16" s="2" customFormat="1" ht="6.96" customHeight="1">
      <c r="A16" s="34"/>
      <c r="B16" s="35"/>
      <c r="C16" s="34"/>
      <c r="D16" s="34"/>
      <c r="E16" s="34"/>
      <c r="F16" s="34"/>
      <c r="G16" s="34"/>
      <c r="H16" s="34"/>
      <c r="I16" s="34"/>
      <c r="J16" s="34"/>
      <c r="K16" s="34"/>
      <c r="L16" s="51"/>
      <c r="S16" s="34"/>
      <c r="T16" s="34"/>
      <c r="U16" s="34"/>
      <c r="V16" s="34"/>
      <c r="W16" s="34"/>
      <c r="X16" s="34"/>
      <c r="Y16" s="34"/>
      <c r="Z16" s="34"/>
      <c r="AA16" s="34"/>
      <c r="AB16" s="34"/>
      <c r="AC16" s="34"/>
      <c r="AD16" s="34"/>
      <c r="AE16" s="34"/>
    </row>
    <row r="17" s="2" customFormat="1" ht="12" customHeight="1">
      <c r="A17" s="34"/>
      <c r="B17" s="35"/>
      <c r="C17" s="34"/>
      <c r="D17" s="28" t="s">
        <v>27</v>
      </c>
      <c r="E17" s="34"/>
      <c r="F17" s="34"/>
      <c r="G17" s="34"/>
      <c r="H17" s="34"/>
      <c r="I17" s="28" t="s">
        <v>25</v>
      </c>
      <c r="J17" s="29" t="str">
        <f>'Rekapitulace stavby'!AN13</f>
        <v>Vyplň údaj</v>
      </c>
      <c r="K17" s="34"/>
      <c r="L17" s="51"/>
      <c r="S17" s="34"/>
      <c r="T17" s="34"/>
      <c r="U17" s="34"/>
      <c r="V17" s="34"/>
      <c r="W17" s="34"/>
      <c r="X17" s="34"/>
      <c r="Y17" s="34"/>
      <c r="Z17" s="34"/>
      <c r="AA17" s="34"/>
      <c r="AB17" s="34"/>
      <c r="AC17" s="34"/>
      <c r="AD17" s="34"/>
      <c r="AE17" s="34"/>
    </row>
    <row r="18" s="2" customFormat="1" ht="18" customHeight="1">
      <c r="A18" s="34"/>
      <c r="B18" s="35"/>
      <c r="C18" s="34"/>
      <c r="D18" s="34"/>
      <c r="E18" s="29" t="str">
        <f>'Rekapitulace stavby'!E14</f>
        <v>Vyplň údaj</v>
      </c>
      <c r="F18" s="23"/>
      <c r="G18" s="23"/>
      <c r="H18" s="23"/>
      <c r="I18" s="28" t="s">
        <v>26</v>
      </c>
      <c r="J18" s="29" t="str">
        <f>'Rekapitulace stavby'!AN14</f>
        <v>Vyplň údaj</v>
      </c>
      <c r="K18" s="34"/>
      <c r="L18" s="51"/>
      <c r="S18" s="34"/>
      <c r="T18" s="34"/>
      <c r="U18" s="34"/>
      <c r="V18" s="34"/>
      <c r="W18" s="34"/>
      <c r="X18" s="34"/>
      <c r="Y18" s="34"/>
      <c r="Z18" s="34"/>
      <c r="AA18" s="34"/>
      <c r="AB18" s="34"/>
      <c r="AC18" s="34"/>
      <c r="AD18" s="34"/>
      <c r="AE18" s="34"/>
    </row>
    <row r="19" s="2" customFormat="1" ht="6.96" customHeight="1">
      <c r="A19" s="34"/>
      <c r="B19" s="35"/>
      <c r="C19" s="34"/>
      <c r="D19" s="34"/>
      <c r="E19" s="34"/>
      <c r="F19" s="34"/>
      <c r="G19" s="34"/>
      <c r="H19" s="34"/>
      <c r="I19" s="34"/>
      <c r="J19" s="34"/>
      <c r="K19" s="34"/>
      <c r="L19" s="51"/>
      <c r="S19" s="34"/>
      <c r="T19" s="34"/>
      <c r="U19" s="34"/>
      <c r="V19" s="34"/>
      <c r="W19" s="34"/>
      <c r="X19" s="34"/>
      <c r="Y19" s="34"/>
      <c r="Z19" s="34"/>
      <c r="AA19" s="34"/>
      <c r="AB19" s="34"/>
      <c r="AC19" s="34"/>
      <c r="AD19" s="34"/>
      <c r="AE19" s="34"/>
    </row>
    <row r="20" s="2" customFormat="1" ht="12" customHeight="1">
      <c r="A20" s="34"/>
      <c r="B20" s="35"/>
      <c r="C20" s="34"/>
      <c r="D20" s="28" t="s">
        <v>29</v>
      </c>
      <c r="E20" s="34"/>
      <c r="F20" s="34"/>
      <c r="G20" s="34"/>
      <c r="H20" s="34"/>
      <c r="I20" s="28" t="s">
        <v>25</v>
      </c>
      <c r="J20" s="23" t="str">
        <f>IF('Rekapitulace stavby'!AN16="","",'Rekapitulace stavby'!AN16)</f>
        <v/>
      </c>
      <c r="K20" s="34"/>
      <c r="L20" s="51"/>
      <c r="S20" s="34"/>
      <c r="T20" s="34"/>
      <c r="U20" s="34"/>
      <c r="V20" s="34"/>
      <c r="W20" s="34"/>
      <c r="X20" s="34"/>
      <c r="Y20" s="34"/>
      <c r="Z20" s="34"/>
      <c r="AA20" s="34"/>
      <c r="AB20" s="34"/>
      <c r="AC20" s="34"/>
      <c r="AD20" s="34"/>
      <c r="AE20" s="34"/>
    </row>
    <row r="21" s="2" customFormat="1" ht="18" customHeight="1">
      <c r="A21" s="34"/>
      <c r="B21" s="35"/>
      <c r="C21" s="34"/>
      <c r="D21" s="34"/>
      <c r="E21" s="23" t="str">
        <f>IF('Rekapitulace stavby'!E17="","",'Rekapitulace stavby'!E17)</f>
        <v xml:space="preserve"> </v>
      </c>
      <c r="F21" s="34"/>
      <c r="G21" s="34"/>
      <c r="H21" s="34"/>
      <c r="I21" s="28" t="s">
        <v>26</v>
      </c>
      <c r="J21" s="23" t="str">
        <f>IF('Rekapitulace stavby'!AN17="","",'Rekapitulace stavby'!AN17)</f>
        <v/>
      </c>
      <c r="K21" s="34"/>
      <c r="L21" s="51"/>
      <c r="S21" s="34"/>
      <c r="T21" s="34"/>
      <c r="U21" s="34"/>
      <c r="V21" s="34"/>
      <c r="W21" s="34"/>
      <c r="X21" s="34"/>
      <c r="Y21" s="34"/>
      <c r="Z21" s="34"/>
      <c r="AA21" s="34"/>
      <c r="AB21" s="34"/>
      <c r="AC21" s="34"/>
      <c r="AD21" s="34"/>
      <c r="AE21" s="34"/>
    </row>
    <row r="22" s="2" customFormat="1" ht="6.96" customHeight="1">
      <c r="A22" s="34"/>
      <c r="B22" s="35"/>
      <c r="C22" s="34"/>
      <c r="D22" s="34"/>
      <c r="E22" s="34"/>
      <c r="F22" s="34"/>
      <c r="G22" s="34"/>
      <c r="H22" s="34"/>
      <c r="I22" s="34"/>
      <c r="J22" s="34"/>
      <c r="K22" s="34"/>
      <c r="L22" s="51"/>
      <c r="S22" s="34"/>
      <c r="T22" s="34"/>
      <c r="U22" s="34"/>
      <c r="V22" s="34"/>
      <c r="W22" s="34"/>
      <c r="X22" s="34"/>
      <c r="Y22" s="34"/>
      <c r="Z22" s="34"/>
      <c r="AA22" s="34"/>
      <c r="AB22" s="34"/>
      <c r="AC22" s="34"/>
      <c r="AD22" s="34"/>
      <c r="AE22" s="34"/>
    </row>
    <row r="23" s="2" customFormat="1" ht="12" customHeight="1">
      <c r="A23" s="34"/>
      <c r="B23" s="35"/>
      <c r="C23" s="34"/>
      <c r="D23" s="28" t="s">
        <v>31</v>
      </c>
      <c r="E23" s="34"/>
      <c r="F23" s="34"/>
      <c r="G23" s="34"/>
      <c r="H23" s="34"/>
      <c r="I23" s="28" t="s">
        <v>25</v>
      </c>
      <c r="J23" s="23" t="str">
        <f>IF('Rekapitulace stavby'!AN19="","",'Rekapitulace stavby'!AN19)</f>
        <v/>
      </c>
      <c r="K23" s="34"/>
      <c r="L23" s="51"/>
      <c r="S23" s="34"/>
      <c r="T23" s="34"/>
      <c r="U23" s="34"/>
      <c r="V23" s="34"/>
      <c r="W23" s="34"/>
      <c r="X23" s="34"/>
      <c r="Y23" s="34"/>
      <c r="Z23" s="34"/>
      <c r="AA23" s="34"/>
      <c r="AB23" s="34"/>
      <c r="AC23" s="34"/>
      <c r="AD23" s="34"/>
      <c r="AE23" s="34"/>
    </row>
    <row r="24" s="2" customFormat="1" ht="18" customHeight="1">
      <c r="A24" s="34"/>
      <c r="B24" s="35"/>
      <c r="C24" s="34"/>
      <c r="D24" s="34"/>
      <c r="E24" s="23" t="str">
        <f>IF('Rekapitulace stavby'!E20="","",'Rekapitulace stavby'!E20)</f>
        <v xml:space="preserve"> </v>
      </c>
      <c r="F24" s="34"/>
      <c r="G24" s="34"/>
      <c r="H24" s="34"/>
      <c r="I24" s="28" t="s">
        <v>26</v>
      </c>
      <c r="J24" s="23" t="str">
        <f>IF('Rekapitulace stavby'!AN20="","",'Rekapitulace stavby'!AN20)</f>
        <v/>
      </c>
      <c r="K24" s="34"/>
      <c r="L24" s="51"/>
      <c r="S24" s="34"/>
      <c r="T24" s="34"/>
      <c r="U24" s="34"/>
      <c r="V24" s="34"/>
      <c r="W24" s="34"/>
      <c r="X24" s="34"/>
      <c r="Y24" s="34"/>
      <c r="Z24" s="34"/>
      <c r="AA24" s="34"/>
      <c r="AB24" s="34"/>
      <c r="AC24" s="34"/>
      <c r="AD24" s="34"/>
      <c r="AE24" s="34"/>
    </row>
    <row r="25" s="2" customFormat="1" ht="6.96" customHeight="1">
      <c r="A25" s="34"/>
      <c r="B25" s="35"/>
      <c r="C25" s="34"/>
      <c r="D25" s="34"/>
      <c r="E25" s="34"/>
      <c r="F25" s="34"/>
      <c r="G25" s="34"/>
      <c r="H25" s="34"/>
      <c r="I25" s="34"/>
      <c r="J25" s="34"/>
      <c r="K25" s="34"/>
      <c r="L25" s="51"/>
      <c r="S25" s="34"/>
      <c r="T25" s="34"/>
      <c r="U25" s="34"/>
      <c r="V25" s="34"/>
      <c r="W25" s="34"/>
      <c r="X25" s="34"/>
      <c r="Y25" s="34"/>
      <c r="Z25" s="34"/>
      <c r="AA25" s="34"/>
      <c r="AB25" s="34"/>
      <c r="AC25" s="34"/>
      <c r="AD25" s="34"/>
      <c r="AE25" s="34"/>
    </row>
    <row r="26" s="2" customFormat="1" ht="12" customHeight="1">
      <c r="A26" s="34"/>
      <c r="B26" s="35"/>
      <c r="C26" s="34"/>
      <c r="D26" s="28" t="s">
        <v>32</v>
      </c>
      <c r="E26" s="34"/>
      <c r="F26" s="34"/>
      <c r="G26" s="34"/>
      <c r="H26" s="34"/>
      <c r="I26" s="34"/>
      <c r="J26" s="34"/>
      <c r="K26" s="34"/>
      <c r="L26" s="51"/>
      <c r="S26" s="34"/>
      <c r="T26" s="34"/>
      <c r="U26" s="34"/>
      <c r="V26" s="34"/>
      <c r="W26" s="34"/>
      <c r="X26" s="34"/>
      <c r="Y26" s="34"/>
      <c r="Z26" s="34"/>
      <c r="AA26" s="34"/>
      <c r="AB26" s="34"/>
      <c r="AC26" s="34"/>
      <c r="AD26" s="34"/>
      <c r="AE26" s="34"/>
    </row>
    <row r="27" s="8" customFormat="1" ht="16.5" customHeight="1">
      <c r="A27" s="118"/>
      <c r="B27" s="119"/>
      <c r="C27" s="118"/>
      <c r="D27" s="118"/>
      <c r="E27" s="32" t="s">
        <v>1</v>
      </c>
      <c r="F27" s="32"/>
      <c r="G27" s="32"/>
      <c r="H27" s="32"/>
      <c r="I27" s="118"/>
      <c r="J27" s="118"/>
      <c r="K27" s="118"/>
      <c r="L27" s="120"/>
      <c r="S27" s="118"/>
      <c r="T27" s="118"/>
      <c r="U27" s="118"/>
      <c r="V27" s="118"/>
      <c r="W27" s="118"/>
      <c r="X27" s="118"/>
      <c r="Y27" s="118"/>
      <c r="Z27" s="118"/>
      <c r="AA27" s="118"/>
      <c r="AB27" s="118"/>
      <c r="AC27" s="118"/>
      <c r="AD27" s="118"/>
      <c r="AE27" s="118"/>
    </row>
    <row r="28" s="2" customFormat="1" ht="6.96" customHeight="1">
      <c r="A28" s="34"/>
      <c r="B28" s="35"/>
      <c r="C28" s="34"/>
      <c r="D28" s="34"/>
      <c r="E28" s="34"/>
      <c r="F28" s="34"/>
      <c r="G28" s="34"/>
      <c r="H28" s="34"/>
      <c r="I28" s="34"/>
      <c r="J28" s="34"/>
      <c r="K28" s="34"/>
      <c r="L28" s="51"/>
      <c r="S28" s="34"/>
      <c r="T28" s="34"/>
      <c r="U28" s="34"/>
      <c r="V28" s="34"/>
      <c r="W28" s="34"/>
      <c r="X28" s="34"/>
      <c r="Y28" s="34"/>
      <c r="Z28" s="34"/>
      <c r="AA28" s="34"/>
      <c r="AB28" s="34"/>
      <c r="AC28" s="34"/>
      <c r="AD28" s="34"/>
      <c r="AE28" s="34"/>
    </row>
    <row r="29" s="2" customFormat="1" ht="6.96" customHeight="1">
      <c r="A29" s="34"/>
      <c r="B29" s="35"/>
      <c r="C29" s="34"/>
      <c r="D29" s="86"/>
      <c r="E29" s="86"/>
      <c r="F29" s="86"/>
      <c r="G29" s="86"/>
      <c r="H29" s="86"/>
      <c r="I29" s="86"/>
      <c r="J29" s="86"/>
      <c r="K29" s="86"/>
      <c r="L29" s="51"/>
      <c r="S29" s="34"/>
      <c r="T29" s="34"/>
      <c r="U29" s="34"/>
      <c r="V29" s="34"/>
      <c r="W29" s="34"/>
      <c r="X29" s="34"/>
      <c r="Y29" s="34"/>
      <c r="Z29" s="34"/>
      <c r="AA29" s="34"/>
      <c r="AB29" s="34"/>
      <c r="AC29" s="34"/>
      <c r="AD29" s="34"/>
      <c r="AE29" s="34"/>
    </row>
    <row r="30" s="2" customFormat="1" ht="25.44" customHeight="1">
      <c r="A30" s="34"/>
      <c r="B30" s="35"/>
      <c r="C30" s="34"/>
      <c r="D30" s="121" t="s">
        <v>33</v>
      </c>
      <c r="E30" s="34"/>
      <c r="F30" s="34"/>
      <c r="G30" s="34"/>
      <c r="H30" s="34"/>
      <c r="I30" s="34"/>
      <c r="J30" s="92">
        <f>ROUND(J130, 2)</f>
        <v>0</v>
      </c>
      <c r="K30" s="34"/>
      <c r="L30" s="51"/>
      <c r="S30" s="34"/>
      <c r="T30" s="34"/>
      <c r="U30" s="34"/>
      <c r="V30" s="34"/>
      <c r="W30" s="34"/>
      <c r="X30" s="34"/>
      <c r="Y30" s="34"/>
      <c r="Z30" s="34"/>
      <c r="AA30" s="34"/>
      <c r="AB30" s="34"/>
      <c r="AC30" s="34"/>
      <c r="AD30" s="34"/>
      <c r="AE30" s="34"/>
    </row>
    <row r="31" s="2" customFormat="1" ht="6.96" customHeight="1">
      <c r="A31" s="34"/>
      <c r="B31" s="35"/>
      <c r="C31" s="34"/>
      <c r="D31" s="86"/>
      <c r="E31" s="86"/>
      <c r="F31" s="86"/>
      <c r="G31" s="86"/>
      <c r="H31" s="86"/>
      <c r="I31" s="86"/>
      <c r="J31" s="86"/>
      <c r="K31" s="86"/>
      <c r="L31" s="51"/>
      <c r="S31" s="34"/>
      <c r="T31" s="34"/>
      <c r="U31" s="34"/>
      <c r="V31" s="34"/>
      <c r="W31" s="34"/>
      <c r="X31" s="34"/>
      <c r="Y31" s="34"/>
      <c r="Z31" s="34"/>
      <c r="AA31" s="34"/>
      <c r="AB31" s="34"/>
      <c r="AC31" s="34"/>
      <c r="AD31" s="34"/>
      <c r="AE31" s="34"/>
    </row>
    <row r="32" s="2" customFormat="1" ht="14.4" customHeight="1">
      <c r="A32" s="34"/>
      <c r="B32" s="35"/>
      <c r="C32" s="34"/>
      <c r="D32" s="34"/>
      <c r="E32" s="34"/>
      <c r="F32" s="39" t="s">
        <v>35</v>
      </c>
      <c r="G32" s="34"/>
      <c r="H32" s="34"/>
      <c r="I32" s="39" t="s">
        <v>34</v>
      </c>
      <c r="J32" s="39" t="s">
        <v>36</v>
      </c>
      <c r="K32" s="34"/>
      <c r="L32" s="51"/>
      <c r="S32" s="34"/>
      <c r="T32" s="34"/>
      <c r="U32" s="34"/>
      <c r="V32" s="34"/>
      <c r="W32" s="34"/>
      <c r="X32" s="34"/>
      <c r="Y32" s="34"/>
      <c r="Z32" s="34"/>
      <c r="AA32" s="34"/>
      <c r="AB32" s="34"/>
      <c r="AC32" s="34"/>
      <c r="AD32" s="34"/>
      <c r="AE32" s="34"/>
    </row>
    <row r="33" s="2" customFormat="1" ht="14.4" customHeight="1">
      <c r="A33" s="34"/>
      <c r="B33" s="35"/>
      <c r="C33" s="34"/>
      <c r="D33" s="122" t="s">
        <v>37</v>
      </c>
      <c r="E33" s="28" t="s">
        <v>38</v>
      </c>
      <c r="F33" s="123">
        <f>ROUND((SUM(BE130:BE264)),  2)</f>
        <v>0</v>
      </c>
      <c r="G33" s="34"/>
      <c r="H33" s="34"/>
      <c r="I33" s="124">
        <v>0.20999999999999999</v>
      </c>
      <c r="J33" s="123">
        <f>ROUND(((SUM(BE130:BE264))*I33),  2)</f>
        <v>0</v>
      </c>
      <c r="K33" s="34"/>
      <c r="L33" s="51"/>
      <c r="S33" s="34"/>
      <c r="T33" s="34"/>
      <c r="U33" s="34"/>
      <c r="V33" s="34"/>
      <c r="W33" s="34"/>
      <c r="X33" s="34"/>
      <c r="Y33" s="34"/>
      <c r="Z33" s="34"/>
      <c r="AA33" s="34"/>
      <c r="AB33" s="34"/>
      <c r="AC33" s="34"/>
      <c r="AD33" s="34"/>
      <c r="AE33" s="34"/>
    </row>
    <row r="34" s="2" customFormat="1" ht="14.4" customHeight="1">
      <c r="A34" s="34"/>
      <c r="B34" s="35"/>
      <c r="C34" s="34"/>
      <c r="D34" s="34"/>
      <c r="E34" s="28" t="s">
        <v>39</v>
      </c>
      <c r="F34" s="123">
        <f>ROUND((SUM(BF130:BF264)),  2)</f>
        <v>0</v>
      </c>
      <c r="G34" s="34"/>
      <c r="H34" s="34"/>
      <c r="I34" s="124">
        <v>0.12</v>
      </c>
      <c r="J34" s="123">
        <f>ROUND(((SUM(BF130:BF264))*I34),  2)</f>
        <v>0</v>
      </c>
      <c r="K34" s="34"/>
      <c r="L34" s="51"/>
      <c r="S34" s="34"/>
      <c r="T34" s="34"/>
      <c r="U34" s="34"/>
      <c r="V34" s="34"/>
      <c r="W34" s="34"/>
      <c r="X34" s="34"/>
      <c r="Y34" s="34"/>
      <c r="Z34" s="34"/>
      <c r="AA34" s="34"/>
      <c r="AB34" s="34"/>
      <c r="AC34" s="34"/>
      <c r="AD34" s="34"/>
      <c r="AE34" s="34"/>
    </row>
    <row r="35" hidden="1" s="2" customFormat="1" ht="14.4" customHeight="1">
      <c r="A35" s="34"/>
      <c r="B35" s="35"/>
      <c r="C35" s="34"/>
      <c r="D35" s="34"/>
      <c r="E35" s="28" t="s">
        <v>40</v>
      </c>
      <c r="F35" s="123">
        <f>ROUND((SUM(BG130:BG264)),  2)</f>
        <v>0</v>
      </c>
      <c r="G35" s="34"/>
      <c r="H35" s="34"/>
      <c r="I35" s="124">
        <v>0.20999999999999999</v>
      </c>
      <c r="J35" s="123">
        <f>0</f>
        <v>0</v>
      </c>
      <c r="K35" s="34"/>
      <c r="L35" s="51"/>
      <c r="S35" s="34"/>
      <c r="T35" s="34"/>
      <c r="U35" s="34"/>
      <c r="V35" s="34"/>
      <c r="W35" s="34"/>
      <c r="X35" s="34"/>
      <c r="Y35" s="34"/>
      <c r="Z35" s="34"/>
      <c r="AA35" s="34"/>
      <c r="AB35" s="34"/>
      <c r="AC35" s="34"/>
      <c r="AD35" s="34"/>
      <c r="AE35" s="34"/>
    </row>
    <row r="36" hidden="1" s="2" customFormat="1" ht="14.4" customHeight="1">
      <c r="A36" s="34"/>
      <c r="B36" s="35"/>
      <c r="C36" s="34"/>
      <c r="D36" s="34"/>
      <c r="E36" s="28" t="s">
        <v>41</v>
      </c>
      <c r="F36" s="123">
        <f>ROUND((SUM(BH130:BH264)),  2)</f>
        <v>0</v>
      </c>
      <c r="G36" s="34"/>
      <c r="H36" s="34"/>
      <c r="I36" s="124">
        <v>0.12</v>
      </c>
      <c r="J36" s="123">
        <f>0</f>
        <v>0</v>
      </c>
      <c r="K36" s="34"/>
      <c r="L36" s="51"/>
      <c r="S36" s="34"/>
      <c r="T36" s="34"/>
      <c r="U36" s="34"/>
      <c r="V36" s="34"/>
      <c r="W36" s="34"/>
      <c r="X36" s="34"/>
      <c r="Y36" s="34"/>
      <c r="Z36" s="34"/>
      <c r="AA36" s="34"/>
      <c r="AB36" s="34"/>
      <c r="AC36" s="34"/>
      <c r="AD36" s="34"/>
      <c r="AE36" s="34"/>
    </row>
    <row r="37" hidden="1" s="2" customFormat="1" ht="14.4" customHeight="1">
      <c r="A37" s="34"/>
      <c r="B37" s="35"/>
      <c r="C37" s="34"/>
      <c r="D37" s="34"/>
      <c r="E37" s="28" t="s">
        <v>42</v>
      </c>
      <c r="F37" s="123">
        <f>ROUND((SUM(BI130:BI264)),  2)</f>
        <v>0</v>
      </c>
      <c r="G37" s="34"/>
      <c r="H37" s="34"/>
      <c r="I37" s="124">
        <v>0</v>
      </c>
      <c r="J37" s="123">
        <f>0</f>
        <v>0</v>
      </c>
      <c r="K37" s="34"/>
      <c r="L37" s="51"/>
      <c r="S37" s="34"/>
      <c r="T37" s="34"/>
      <c r="U37" s="34"/>
      <c r="V37" s="34"/>
      <c r="W37" s="34"/>
      <c r="X37" s="34"/>
      <c r="Y37" s="34"/>
      <c r="Z37" s="34"/>
      <c r="AA37" s="34"/>
      <c r="AB37" s="34"/>
      <c r="AC37" s="34"/>
      <c r="AD37" s="34"/>
      <c r="AE37" s="34"/>
    </row>
    <row r="38" s="2" customFormat="1" ht="6.96" customHeight="1">
      <c r="A38" s="34"/>
      <c r="B38" s="35"/>
      <c r="C38" s="34"/>
      <c r="D38" s="34"/>
      <c r="E38" s="34"/>
      <c r="F38" s="34"/>
      <c r="G38" s="34"/>
      <c r="H38" s="34"/>
      <c r="I38" s="34"/>
      <c r="J38" s="34"/>
      <c r="K38" s="34"/>
      <c r="L38" s="51"/>
      <c r="S38" s="34"/>
      <c r="T38" s="34"/>
      <c r="U38" s="34"/>
      <c r="V38" s="34"/>
      <c r="W38" s="34"/>
      <c r="X38" s="34"/>
      <c r="Y38" s="34"/>
      <c r="Z38" s="34"/>
      <c r="AA38" s="34"/>
      <c r="AB38" s="34"/>
      <c r="AC38" s="34"/>
      <c r="AD38" s="34"/>
      <c r="AE38" s="34"/>
    </row>
    <row r="39" s="2" customFormat="1" ht="25.44" customHeight="1">
      <c r="A39" s="34"/>
      <c r="B39" s="35"/>
      <c r="C39" s="125"/>
      <c r="D39" s="126" t="s">
        <v>43</v>
      </c>
      <c r="E39" s="77"/>
      <c r="F39" s="77"/>
      <c r="G39" s="127" t="s">
        <v>44</v>
      </c>
      <c r="H39" s="128" t="s">
        <v>45</v>
      </c>
      <c r="I39" s="77"/>
      <c r="J39" s="129">
        <f>SUM(J30:J37)</f>
        <v>0</v>
      </c>
      <c r="K39" s="130"/>
      <c r="L39" s="51"/>
      <c r="S39" s="34"/>
      <c r="T39" s="34"/>
      <c r="U39" s="34"/>
      <c r="V39" s="34"/>
      <c r="W39" s="34"/>
      <c r="X39" s="34"/>
      <c r="Y39" s="34"/>
      <c r="Z39" s="34"/>
      <c r="AA39" s="34"/>
      <c r="AB39" s="34"/>
      <c r="AC39" s="34"/>
      <c r="AD39" s="34"/>
      <c r="AE39" s="34"/>
    </row>
    <row r="40" s="2" customFormat="1" ht="14.4" customHeight="1">
      <c r="A40" s="34"/>
      <c r="B40" s="35"/>
      <c r="C40" s="34"/>
      <c r="D40" s="34"/>
      <c r="E40" s="34"/>
      <c r="F40" s="34"/>
      <c r="G40" s="34"/>
      <c r="H40" s="34"/>
      <c r="I40" s="34"/>
      <c r="J40" s="34"/>
      <c r="K40" s="34"/>
      <c r="L40" s="51"/>
      <c r="S40" s="34"/>
      <c r="T40" s="34"/>
      <c r="U40" s="34"/>
      <c r="V40" s="34"/>
      <c r="W40" s="34"/>
      <c r="X40" s="34"/>
      <c r="Y40" s="34"/>
      <c r="Z40" s="34"/>
      <c r="AA40" s="34"/>
      <c r="AB40" s="34"/>
      <c r="AC40" s="34"/>
      <c r="AD40" s="34"/>
      <c r="AE40" s="34"/>
    </row>
    <row r="41" s="1" customFormat="1" ht="14.4" customHeight="1">
      <c r="B41" s="18"/>
      <c r="L41" s="18"/>
    </row>
    <row r="42" s="1" customFormat="1" ht="14.4" customHeight="1">
      <c r="B42" s="18"/>
      <c r="L42" s="18"/>
    </row>
    <row r="43" s="1" customFormat="1" ht="14.4" customHeight="1">
      <c r="B43" s="18"/>
      <c r="L43" s="18"/>
    </row>
    <row r="44" s="1" customFormat="1" ht="14.4" customHeight="1">
      <c r="B44" s="18"/>
      <c r="L44" s="18"/>
    </row>
    <row r="45" s="1" customFormat="1" ht="14.4" customHeight="1">
      <c r="B45" s="18"/>
      <c r="L45" s="18"/>
    </row>
    <row r="46" s="1" customFormat="1" ht="14.4" customHeight="1">
      <c r="B46" s="18"/>
      <c r="L46" s="18"/>
    </row>
    <row r="47" s="1" customFormat="1" ht="14.4" customHeight="1">
      <c r="B47" s="18"/>
      <c r="L47" s="18"/>
    </row>
    <row r="48" s="1" customFormat="1" ht="14.4" customHeight="1">
      <c r="B48" s="18"/>
      <c r="L48" s="18"/>
    </row>
    <row r="49" s="1" customFormat="1" ht="14.4" customHeight="1">
      <c r="B49" s="18"/>
      <c r="L49" s="18"/>
    </row>
    <row r="50" s="2" customFormat="1" ht="14.4" customHeight="1">
      <c r="B50" s="51"/>
      <c r="D50" s="52" t="s">
        <v>46</v>
      </c>
      <c r="E50" s="53"/>
      <c r="F50" s="53"/>
      <c r="G50" s="52" t="s">
        <v>47</v>
      </c>
      <c r="H50" s="53"/>
      <c r="I50" s="53"/>
      <c r="J50" s="53"/>
      <c r="K50" s="53"/>
      <c r="L50" s="5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4"/>
      <c r="B61" s="35"/>
      <c r="C61" s="34"/>
      <c r="D61" s="54" t="s">
        <v>48</v>
      </c>
      <c r="E61" s="37"/>
      <c r="F61" s="131" t="s">
        <v>49</v>
      </c>
      <c r="G61" s="54" t="s">
        <v>48</v>
      </c>
      <c r="H61" s="37"/>
      <c r="I61" s="37"/>
      <c r="J61" s="132" t="s">
        <v>49</v>
      </c>
      <c r="K61" s="37"/>
      <c r="L61" s="51"/>
      <c r="S61" s="34"/>
      <c r="T61" s="34"/>
      <c r="U61" s="34"/>
      <c r="V61" s="34"/>
      <c r="W61" s="34"/>
      <c r="X61" s="34"/>
      <c r="Y61" s="34"/>
      <c r="Z61" s="34"/>
      <c r="AA61" s="34"/>
      <c r="AB61" s="34"/>
      <c r="AC61" s="34"/>
      <c r="AD61" s="34"/>
      <c r="AE61" s="34"/>
    </row>
    <row r="62">
      <c r="B62" s="18"/>
      <c r="L62" s="18"/>
    </row>
    <row r="63">
      <c r="B63" s="18"/>
      <c r="L63" s="18"/>
    </row>
    <row r="64">
      <c r="B64" s="18"/>
      <c r="L64" s="18"/>
    </row>
    <row r="65" s="2" customFormat="1">
      <c r="A65" s="34"/>
      <c r="B65" s="35"/>
      <c r="C65" s="34"/>
      <c r="D65" s="52" t="s">
        <v>50</v>
      </c>
      <c r="E65" s="55"/>
      <c r="F65" s="55"/>
      <c r="G65" s="52" t="s">
        <v>51</v>
      </c>
      <c r="H65" s="55"/>
      <c r="I65" s="55"/>
      <c r="J65" s="55"/>
      <c r="K65" s="55"/>
      <c r="L65" s="51"/>
      <c r="S65" s="34"/>
      <c r="T65" s="34"/>
      <c r="U65" s="34"/>
      <c r="V65" s="34"/>
      <c r="W65" s="34"/>
      <c r="X65" s="34"/>
      <c r="Y65" s="34"/>
      <c r="Z65" s="34"/>
      <c r="AA65" s="34"/>
      <c r="AB65" s="34"/>
      <c r="AC65" s="34"/>
      <c r="AD65" s="34"/>
      <c r="AE65" s="34"/>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4"/>
      <c r="B76" s="35"/>
      <c r="C76" s="34"/>
      <c r="D76" s="54" t="s">
        <v>48</v>
      </c>
      <c r="E76" s="37"/>
      <c r="F76" s="131" t="s">
        <v>49</v>
      </c>
      <c r="G76" s="54" t="s">
        <v>48</v>
      </c>
      <c r="H76" s="37"/>
      <c r="I76" s="37"/>
      <c r="J76" s="132" t="s">
        <v>49</v>
      </c>
      <c r="K76" s="37"/>
      <c r="L76" s="51"/>
      <c r="S76" s="34"/>
      <c r="T76" s="34"/>
      <c r="U76" s="34"/>
      <c r="V76" s="34"/>
      <c r="W76" s="34"/>
      <c r="X76" s="34"/>
      <c r="Y76" s="34"/>
      <c r="Z76" s="34"/>
      <c r="AA76" s="34"/>
      <c r="AB76" s="34"/>
      <c r="AC76" s="34"/>
      <c r="AD76" s="34"/>
      <c r="AE76" s="34"/>
    </row>
    <row r="77" s="2" customFormat="1" ht="14.4" customHeight="1">
      <c r="A77" s="34"/>
      <c r="B77" s="56"/>
      <c r="C77" s="57"/>
      <c r="D77" s="57"/>
      <c r="E77" s="57"/>
      <c r="F77" s="57"/>
      <c r="G77" s="57"/>
      <c r="H77" s="57"/>
      <c r="I77" s="57"/>
      <c r="J77" s="57"/>
      <c r="K77" s="57"/>
      <c r="L77" s="51"/>
      <c r="S77" s="34"/>
      <c r="T77" s="34"/>
      <c r="U77" s="34"/>
      <c r="V77" s="34"/>
      <c r="W77" s="34"/>
      <c r="X77" s="34"/>
      <c r="Y77" s="34"/>
      <c r="Z77" s="34"/>
      <c r="AA77" s="34"/>
      <c r="AB77" s="34"/>
      <c r="AC77" s="34"/>
      <c r="AD77" s="34"/>
      <c r="AE77" s="34"/>
    </row>
    <row r="81" s="2" customFormat="1" ht="6.96" customHeight="1">
      <c r="A81" s="34"/>
      <c r="B81" s="58"/>
      <c r="C81" s="59"/>
      <c r="D81" s="59"/>
      <c r="E81" s="59"/>
      <c r="F81" s="59"/>
      <c r="G81" s="59"/>
      <c r="H81" s="59"/>
      <c r="I81" s="59"/>
      <c r="J81" s="59"/>
      <c r="K81" s="59"/>
      <c r="L81" s="51"/>
      <c r="S81" s="34"/>
      <c r="T81" s="34"/>
      <c r="U81" s="34"/>
      <c r="V81" s="34"/>
      <c r="W81" s="34"/>
      <c r="X81" s="34"/>
      <c r="Y81" s="34"/>
      <c r="Z81" s="34"/>
      <c r="AA81" s="34"/>
      <c r="AB81" s="34"/>
      <c r="AC81" s="34"/>
      <c r="AD81" s="34"/>
      <c r="AE81" s="34"/>
    </row>
    <row r="82" s="2" customFormat="1" ht="24.96" customHeight="1">
      <c r="A82" s="34"/>
      <c r="B82" s="35"/>
      <c r="C82" s="19" t="s">
        <v>114</v>
      </c>
      <c r="D82" s="34"/>
      <c r="E82" s="34"/>
      <c r="F82" s="34"/>
      <c r="G82" s="34"/>
      <c r="H82" s="34"/>
      <c r="I82" s="34"/>
      <c r="J82" s="34"/>
      <c r="K82" s="34"/>
      <c r="L82" s="51"/>
      <c r="S82" s="34"/>
      <c r="T82" s="34"/>
      <c r="U82" s="34"/>
      <c r="V82" s="34"/>
      <c r="W82" s="34"/>
      <c r="X82" s="34"/>
      <c r="Y82" s="34"/>
      <c r="Z82" s="34"/>
      <c r="AA82" s="34"/>
      <c r="AB82" s="34"/>
      <c r="AC82" s="34"/>
      <c r="AD82" s="34"/>
      <c r="AE82" s="34"/>
    </row>
    <row r="83" s="2" customFormat="1" ht="6.96" customHeight="1">
      <c r="A83" s="34"/>
      <c r="B83" s="35"/>
      <c r="C83" s="34"/>
      <c r="D83" s="34"/>
      <c r="E83" s="34"/>
      <c r="F83" s="34"/>
      <c r="G83" s="34"/>
      <c r="H83" s="34"/>
      <c r="I83" s="34"/>
      <c r="J83" s="34"/>
      <c r="K83" s="34"/>
      <c r="L83" s="51"/>
      <c r="S83" s="34"/>
      <c r="T83" s="34"/>
      <c r="U83" s="34"/>
      <c r="V83" s="34"/>
      <c r="W83" s="34"/>
      <c r="X83" s="34"/>
      <c r="Y83" s="34"/>
      <c r="Z83" s="34"/>
      <c r="AA83" s="34"/>
      <c r="AB83" s="34"/>
      <c r="AC83" s="34"/>
      <c r="AD83" s="34"/>
      <c r="AE83" s="34"/>
    </row>
    <row r="84" s="2" customFormat="1" ht="12" customHeight="1">
      <c r="A84" s="34"/>
      <c r="B84" s="35"/>
      <c r="C84" s="28" t="s">
        <v>16</v>
      </c>
      <c r="D84" s="34"/>
      <c r="E84" s="34"/>
      <c r="F84" s="34"/>
      <c r="G84" s="34"/>
      <c r="H84" s="34"/>
      <c r="I84" s="34"/>
      <c r="J84" s="34"/>
      <c r="K84" s="34"/>
      <c r="L84" s="51"/>
      <c r="S84" s="34"/>
      <c r="T84" s="34"/>
      <c r="U84" s="34"/>
      <c r="V84" s="34"/>
      <c r="W84" s="34"/>
      <c r="X84" s="34"/>
      <c r="Y84" s="34"/>
      <c r="Z84" s="34"/>
      <c r="AA84" s="34"/>
      <c r="AB84" s="34"/>
      <c r="AC84" s="34"/>
      <c r="AD84" s="34"/>
      <c r="AE84" s="34"/>
    </row>
    <row r="85" s="2" customFormat="1" ht="16.5" customHeight="1">
      <c r="A85" s="34"/>
      <c r="B85" s="35"/>
      <c r="C85" s="34"/>
      <c r="D85" s="34"/>
      <c r="E85" s="117" t="str">
        <f>E7</f>
        <v>Čepro Šlapanov</v>
      </c>
      <c r="F85" s="28"/>
      <c r="G85" s="28"/>
      <c r="H85" s="28"/>
      <c r="I85" s="34"/>
      <c r="J85" s="34"/>
      <c r="K85" s="34"/>
      <c r="L85" s="51"/>
      <c r="S85" s="34"/>
      <c r="T85" s="34"/>
      <c r="U85" s="34"/>
      <c r="V85" s="34"/>
      <c r="W85" s="34"/>
      <c r="X85" s="34"/>
      <c r="Y85" s="34"/>
      <c r="Z85" s="34"/>
      <c r="AA85" s="34"/>
      <c r="AB85" s="34"/>
      <c r="AC85" s="34"/>
      <c r="AD85" s="34"/>
      <c r="AE85" s="34"/>
    </row>
    <row r="86" s="2" customFormat="1" ht="12" customHeight="1">
      <c r="A86" s="34"/>
      <c r="B86" s="35"/>
      <c r="C86" s="28" t="s">
        <v>112</v>
      </c>
      <c r="D86" s="34"/>
      <c r="E86" s="34"/>
      <c r="F86" s="34"/>
      <c r="G86" s="34"/>
      <c r="H86" s="34"/>
      <c r="I86" s="34"/>
      <c r="J86" s="34"/>
      <c r="K86" s="34"/>
      <c r="L86" s="51"/>
      <c r="S86" s="34"/>
      <c r="T86" s="34"/>
      <c r="U86" s="34"/>
      <c r="V86" s="34"/>
      <c r="W86" s="34"/>
      <c r="X86" s="34"/>
      <c r="Y86" s="34"/>
      <c r="Z86" s="34"/>
      <c r="AA86" s="34"/>
      <c r="AB86" s="34"/>
      <c r="AC86" s="34"/>
      <c r="AD86" s="34"/>
      <c r="AE86" s="34"/>
    </row>
    <row r="87" s="2" customFormat="1" ht="16.5" customHeight="1">
      <c r="A87" s="34"/>
      <c r="B87" s="35"/>
      <c r="C87" s="34"/>
      <c r="D87" s="34"/>
      <c r="E87" s="63" t="str">
        <f>E9</f>
        <v>SO 353 - Zemní práce pro uzemnění</v>
      </c>
      <c r="F87" s="34"/>
      <c r="G87" s="34"/>
      <c r="H87" s="34"/>
      <c r="I87" s="34"/>
      <c r="J87" s="34"/>
      <c r="K87" s="34"/>
      <c r="L87" s="51"/>
      <c r="S87" s="34"/>
      <c r="T87" s="34"/>
      <c r="U87" s="34"/>
      <c r="V87" s="34"/>
      <c r="W87" s="34"/>
      <c r="X87" s="34"/>
      <c r="Y87" s="34"/>
      <c r="Z87" s="34"/>
      <c r="AA87" s="34"/>
      <c r="AB87" s="34"/>
      <c r="AC87" s="34"/>
      <c r="AD87" s="34"/>
      <c r="AE87" s="34"/>
    </row>
    <row r="88" s="2" customFormat="1" ht="6.96" customHeight="1">
      <c r="A88" s="34"/>
      <c r="B88" s="35"/>
      <c r="C88" s="34"/>
      <c r="D88" s="34"/>
      <c r="E88" s="34"/>
      <c r="F88" s="34"/>
      <c r="G88" s="34"/>
      <c r="H88" s="34"/>
      <c r="I88" s="34"/>
      <c r="J88" s="34"/>
      <c r="K88" s="34"/>
      <c r="L88" s="51"/>
      <c r="S88" s="34"/>
      <c r="T88" s="34"/>
      <c r="U88" s="34"/>
      <c r="V88" s="34"/>
      <c r="W88" s="34"/>
      <c r="X88" s="34"/>
      <c r="Y88" s="34"/>
      <c r="Z88" s="34"/>
      <c r="AA88" s="34"/>
      <c r="AB88" s="34"/>
      <c r="AC88" s="34"/>
      <c r="AD88" s="34"/>
      <c r="AE88" s="34"/>
    </row>
    <row r="89" s="2" customFormat="1" ht="12" customHeight="1">
      <c r="A89" s="34"/>
      <c r="B89" s="35"/>
      <c r="C89" s="28" t="s">
        <v>20</v>
      </c>
      <c r="D89" s="34"/>
      <c r="E89" s="34"/>
      <c r="F89" s="23" t="str">
        <f>F12</f>
        <v xml:space="preserve"> </v>
      </c>
      <c r="G89" s="34"/>
      <c r="H89" s="34"/>
      <c r="I89" s="28" t="s">
        <v>22</v>
      </c>
      <c r="J89" s="65" t="str">
        <f>IF(J12="","",J12)</f>
        <v>18. 3. 2024</v>
      </c>
      <c r="K89" s="34"/>
      <c r="L89" s="51"/>
      <c r="S89" s="34"/>
      <c r="T89" s="34"/>
      <c r="U89" s="34"/>
      <c r="V89" s="34"/>
      <c r="W89" s="34"/>
      <c r="X89" s="34"/>
      <c r="Y89" s="34"/>
      <c r="Z89" s="34"/>
      <c r="AA89" s="34"/>
      <c r="AB89" s="34"/>
      <c r="AC89" s="34"/>
      <c r="AD89" s="34"/>
      <c r="AE89" s="34"/>
    </row>
    <row r="90" s="2" customFormat="1" ht="6.96" customHeight="1">
      <c r="A90" s="34"/>
      <c r="B90" s="35"/>
      <c r="C90" s="34"/>
      <c r="D90" s="34"/>
      <c r="E90" s="34"/>
      <c r="F90" s="34"/>
      <c r="G90" s="34"/>
      <c r="H90" s="34"/>
      <c r="I90" s="34"/>
      <c r="J90" s="34"/>
      <c r="K90" s="34"/>
      <c r="L90" s="51"/>
      <c r="S90" s="34"/>
      <c r="T90" s="34"/>
      <c r="U90" s="34"/>
      <c r="V90" s="34"/>
      <c r="W90" s="34"/>
      <c r="X90" s="34"/>
      <c r="Y90" s="34"/>
      <c r="Z90" s="34"/>
      <c r="AA90" s="34"/>
      <c r="AB90" s="34"/>
      <c r="AC90" s="34"/>
      <c r="AD90" s="34"/>
      <c r="AE90" s="34"/>
    </row>
    <row r="91" s="2" customFormat="1" ht="15.15" customHeight="1">
      <c r="A91" s="34"/>
      <c r="B91" s="35"/>
      <c r="C91" s="28" t="s">
        <v>24</v>
      </c>
      <c r="D91" s="34"/>
      <c r="E91" s="34"/>
      <c r="F91" s="23" t="str">
        <f>E15</f>
        <v xml:space="preserve"> </v>
      </c>
      <c r="G91" s="34"/>
      <c r="H91" s="34"/>
      <c r="I91" s="28" t="s">
        <v>29</v>
      </c>
      <c r="J91" s="32" t="str">
        <f>E21</f>
        <v xml:space="preserve"> </v>
      </c>
      <c r="K91" s="34"/>
      <c r="L91" s="51"/>
      <c r="S91" s="34"/>
      <c r="T91" s="34"/>
      <c r="U91" s="34"/>
      <c r="V91" s="34"/>
      <c r="W91" s="34"/>
      <c r="X91" s="34"/>
      <c r="Y91" s="34"/>
      <c r="Z91" s="34"/>
      <c r="AA91" s="34"/>
      <c r="AB91" s="34"/>
      <c r="AC91" s="34"/>
      <c r="AD91" s="34"/>
      <c r="AE91" s="34"/>
    </row>
    <row r="92" s="2" customFormat="1" ht="15.15" customHeight="1">
      <c r="A92" s="34"/>
      <c r="B92" s="35"/>
      <c r="C92" s="28" t="s">
        <v>27</v>
      </c>
      <c r="D92" s="34"/>
      <c r="E92" s="34"/>
      <c r="F92" s="23" t="str">
        <f>IF(E18="","",E18)</f>
        <v>Vyplň údaj</v>
      </c>
      <c r="G92" s="34"/>
      <c r="H92" s="34"/>
      <c r="I92" s="28" t="s">
        <v>31</v>
      </c>
      <c r="J92" s="32" t="str">
        <f>E24</f>
        <v xml:space="preserve"> </v>
      </c>
      <c r="K92" s="34"/>
      <c r="L92" s="51"/>
      <c r="S92" s="34"/>
      <c r="T92" s="34"/>
      <c r="U92" s="34"/>
      <c r="V92" s="34"/>
      <c r="W92" s="34"/>
      <c r="X92" s="34"/>
      <c r="Y92" s="34"/>
      <c r="Z92" s="34"/>
      <c r="AA92" s="34"/>
      <c r="AB92" s="34"/>
      <c r="AC92" s="34"/>
      <c r="AD92" s="34"/>
      <c r="AE92" s="34"/>
    </row>
    <row r="93" s="2" customFormat="1" ht="10.32" customHeight="1">
      <c r="A93" s="34"/>
      <c r="B93" s="35"/>
      <c r="C93" s="34"/>
      <c r="D93" s="34"/>
      <c r="E93" s="34"/>
      <c r="F93" s="34"/>
      <c r="G93" s="34"/>
      <c r="H93" s="34"/>
      <c r="I93" s="34"/>
      <c r="J93" s="34"/>
      <c r="K93" s="34"/>
      <c r="L93" s="51"/>
      <c r="S93" s="34"/>
      <c r="T93" s="34"/>
      <c r="U93" s="34"/>
      <c r="V93" s="34"/>
      <c r="W93" s="34"/>
      <c r="X93" s="34"/>
      <c r="Y93" s="34"/>
      <c r="Z93" s="34"/>
      <c r="AA93" s="34"/>
      <c r="AB93" s="34"/>
      <c r="AC93" s="34"/>
      <c r="AD93" s="34"/>
      <c r="AE93" s="34"/>
    </row>
    <row r="94" s="2" customFormat="1" ht="29.28" customHeight="1">
      <c r="A94" s="34"/>
      <c r="B94" s="35"/>
      <c r="C94" s="133" t="s">
        <v>115</v>
      </c>
      <c r="D94" s="125"/>
      <c r="E94" s="125"/>
      <c r="F94" s="125"/>
      <c r="G94" s="125"/>
      <c r="H94" s="125"/>
      <c r="I94" s="125"/>
      <c r="J94" s="134" t="s">
        <v>116</v>
      </c>
      <c r="K94" s="125"/>
      <c r="L94" s="51"/>
      <c r="S94" s="34"/>
      <c r="T94" s="34"/>
      <c r="U94" s="34"/>
      <c r="V94" s="34"/>
      <c r="W94" s="34"/>
      <c r="X94" s="34"/>
      <c r="Y94" s="34"/>
      <c r="Z94" s="34"/>
      <c r="AA94" s="34"/>
      <c r="AB94" s="34"/>
      <c r="AC94" s="34"/>
      <c r="AD94" s="34"/>
      <c r="AE94" s="34"/>
    </row>
    <row r="95" s="2" customFormat="1" ht="10.32" customHeight="1">
      <c r="A95" s="34"/>
      <c r="B95" s="35"/>
      <c r="C95" s="34"/>
      <c r="D95" s="34"/>
      <c r="E95" s="34"/>
      <c r="F95" s="34"/>
      <c r="G95" s="34"/>
      <c r="H95" s="34"/>
      <c r="I95" s="34"/>
      <c r="J95" s="34"/>
      <c r="K95" s="34"/>
      <c r="L95" s="51"/>
      <c r="S95" s="34"/>
      <c r="T95" s="34"/>
      <c r="U95" s="34"/>
      <c r="V95" s="34"/>
      <c r="W95" s="34"/>
      <c r="X95" s="34"/>
      <c r="Y95" s="34"/>
      <c r="Z95" s="34"/>
      <c r="AA95" s="34"/>
      <c r="AB95" s="34"/>
      <c r="AC95" s="34"/>
      <c r="AD95" s="34"/>
      <c r="AE95" s="34"/>
    </row>
    <row r="96" s="2" customFormat="1" ht="22.8" customHeight="1">
      <c r="A96" s="34"/>
      <c r="B96" s="35"/>
      <c r="C96" s="135" t="s">
        <v>117</v>
      </c>
      <c r="D96" s="34"/>
      <c r="E96" s="34"/>
      <c r="F96" s="34"/>
      <c r="G96" s="34"/>
      <c r="H96" s="34"/>
      <c r="I96" s="34"/>
      <c r="J96" s="92">
        <f>J130</f>
        <v>0</v>
      </c>
      <c r="K96" s="34"/>
      <c r="L96" s="51"/>
      <c r="S96" s="34"/>
      <c r="T96" s="34"/>
      <c r="U96" s="34"/>
      <c r="V96" s="34"/>
      <c r="W96" s="34"/>
      <c r="X96" s="34"/>
      <c r="Y96" s="34"/>
      <c r="Z96" s="34"/>
      <c r="AA96" s="34"/>
      <c r="AB96" s="34"/>
      <c r="AC96" s="34"/>
      <c r="AD96" s="34"/>
      <c r="AE96" s="34"/>
      <c r="AU96" s="15" t="s">
        <v>118</v>
      </c>
    </row>
    <row r="97" s="9" customFormat="1" ht="24.96" customHeight="1">
      <c r="A97" s="9"/>
      <c r="B97" s="136"/>
      <c r="C97" s="9"/>
      <c r="D97" s="137" t="s">
        <v>501</v>
      </c>
      <c r="E97" s="138"/>
      <c r="F97" s="138"/>
      <c r="G97" s="138"/>
      <c r="H97" s="138"/>
      <c r="I97" s="138"/>
      <c r="J97" s="139">
        <f>J131</f>
        <v>0</v>
      </c>
      <c r="K97" s="9"/>
      <c r="L97" s="136"/>
      <c r="S97" s="9"/>
      <c r="T97" s="9"/>
      <c r="U97" s="9"/>
      <c r="V97" s="9"/>
      <c r="W97" s="9"/>
      <c r="X97" s="9"/>
      <c r="Y97" s="9"/>
      <c r="Z97" s="9"/>
      <c r="AA97" s="9"/>
      <c r="AB97" s="9"/>
      <c r="AC97" s="9"/>
      <c r="AD97" s="9"/>
      <c r="AE97" s="9"/>
    </row>
    <row r="98" s="10" customFormat="1" ht="19.92" customHeight="1">
      <c r="A98" s="10"/>
      <c r="B98" s="140"/>
      <c r="C98" s="10"/>
      <c r="D98" s="141" t="s">
        <v>124</v>
      </c>
      <c r="E98" s="142"/>
      <c r="F98" s="142"/>
      <c r="G98" s="142"/>
      <c r="H98" s="142"/>
      <c r="I98" s="142"/>
      <c r="J98" s="143">
        <f>J132</f>
        <v>0</v>
      </c>
      <c r="K98" s="10"/>
      <c r="L98" s="140"/>
      <c r="S98" s="10"/>
      <c r="T98" s="10"/>
      <c r="U98" s="10"/>
      <c r="V98" s="10"/>
      <c r="W98" s="10"/>
      <c r="X98" s="10"/>
      <c r="Y98" s="10"/>
      <c r="Z98" s="10"/>
      <c r="AA98" s="10"/>
      <c r="AB98" s="10"/>
      <c r="AC98" s="10"/>
      <c r="AD98" s="10"/>
      <c r="AE98" s="10"/>
    </row>
    <row r="99" s="10" customFormat="1" ht="14.88" customHeight="1">
      <c r="A99" s="10"/>
      <c r="B99" s="140"/>
      <c r="C99" s="10"/>
      <c r="D99" s="141" t="s">
        <v>125</v>
      </c>
      <c r="E99" s="142"/>
      <c r="F99" s="142"/>
      <c r="G99" s="142"/>
      <c r="H99" s="142"/>
      <c r="I99" s="142"/>
      <c r="J99" s="143">
        <f>J133</f>
        <v>0</v>
      </c>
      <c r="K99" s="10"/>
      <c r="L99" s="140"/>
      <c r="S99" s="10"/>
      <c r="T99" s="10"/>
      <c r="U99" s="10"/>
      <c r="V99" s="10"/>
      <c r="W99" s="10"/>
      <c r="X99" s="10"/>
      <c r="Y99" s="10"/>
      <c r="Z99" s="10"/>
      <c r="AA99" s="10"/>
      <c r="AB99" s="10"/>
      <c r="AC99" s="10"/>
      <c r="AD99" s="10"/>
      <c r="AE99" s="10"/>
    </row>
    <row r="100" s="10" customFormat="1" ht="19.92" customHeight="1">
      <c r="A100" s="10"/>
      <c r="B100" s="140"/>
      <c r="C100" s="10"/>
      <c r="D100" s="141" t="s">
        <v>127</v>
      </c>
      <c r="E100" s="142"/>
      <c r="F100" s="142"/>
      <c r="G100" s="142"/>
      <c r="H100" s="142"/>
      <c r="I100" s="142"/>
      <c r="J100" s="143">
        <f>J186</f>
        <v>0</v>
      </c>
      <c r="K100" s="10"/>
      <c r="L100" s="140"/>
      <c r="S100" s="10"/>
      <c r="T100" s="10"/>
      <c r="U100" s="10"/>
      <c r="V100" s="10"/>
      <c r="W100" s="10"/>
      <c r="X100" s="10"/>
      <c r="Y100" s="10"/>
      <c r="Z100" s="10"/>
      <c r="AA100" s="10"/>
      <c r="AB100" s="10"/>
      <c r="AC100" s="10"/>
      <c r="AD100" s="10"/>
      <c r="AE100" s="10"/>
    </row>
    <row r="101" s="10" customFormat="1" ht="19.92" customHeight="1">
      <c r="A101" s="10"/>
      <c r="B101" s="140"/>
      <c r="C101" s="10"/>
      <c r="D101" s="141" t="s">
        <v>502</v>
      </c>
      <c r="E101" s="142"/>
      <c r="F101" s="142"/>
      <c r="G101" s="142"/>
      <c r="H101" s="142"/>
      <c r="I101" s="142"/>
      <c r="J101" s="143">
        <f>J213</f>
        <v>0</v>
      </c>
      <c r="K101" s="10"/>
      <c r="L101" s="140"/>
      <c r="S101" s="10"/>
      <c r="T101" s="10"/>
      <c r="U101" s="10"/>
      <c r="V101" s="10"/>
      <c r="W101" s="10"/>
      <c r="X101" s="10"/>
      <c r="Y101" s="10"/>
      <c r="Z101" s="10"/>
      <c r="AA101" s="10"/>
      <c r="AB101" s="10"/>
      <c r="AC101" s="10"/>
      <c r="AD101" s="10"/>
      <c r="AE101" s="10"/>
    </row>
    <row r="102" s="10" customFormat="1" ht="19.92" customHeight="1">
      <c r="A102" s="10"/>
      <c r="B102" s="140"/>
      <c r="C102" s="10"/>
      <c r="D102" s="141" t="s">
        <v>1296</v>
      </c>
      <c r="E102" s="142"/>
      <c r="F102" s="142"/>
      <c r="G102" s="142"/>
      <c r="H102" s="142"/>
      <c r="I102" s="142"/>
      <c r="J102" s="143">
        <f>J228</f>
        <v>0</v>
      </c>
      <c r="K102" s="10"/>
      <c r="L102" s="140"/>
      <c r="S102" s="10"/>
      <c r="T102" s="10"/>
      <c r="U102" s="10"/>
      <c r="V102" s="10"/>
      <c r="W102" s="10"/>
      <c r="X102" s="10"/>
      <c r="Y102" s="10"/>
      <c r="Z102" s="10"/>
      <c r="AA102" s="10"/>
      <c r="AB102" s="10"/>
      <c r="AC102" s="10"/>
      <c r="AD102" s="10"/>
      <c r="AE102" s="10"/>
    </row>
    <row r="103" s="9" customFormat="1" ht="24.96" customHeight="1">
      <c r="A103" s="9"/>
      <c r="B103" s="136"/>
      <c r="C103" s="9"/>
      <c r="D103" s="137" t="s">
        <v>1033</v>
      </c>
      <c r="E103" s="138"/>
      <c r="F103" s="138"/>
      <c r="G103" s="138"/>
      <c r="H103" s="138"/>
      <c r="I103" s="138"/>
      <c r="J103" s="139">
        <f>J231</f>
        <v>0</v>
      </c>
      <c r="K103" s="9"/>
      <c r="L103" s="136"/>
      <c r="S103" s="9"/>
      <c r="T103" s="9"/>
      <c r="U103" s="9"/>
      <c r="V103" s="9"/>
      <c r="W103" s="9"/>
      <c r="X103" s="9"/>
      <c r="Y103" s="9"/>
      <c r="Z103" s="9"/>
      <c r="AA103" s="9"/>
      <c r="AB103" s="9"/>
      <c r="AC103" s="9"/>
      <c r="AD103" s="9"/>
      <c r="AE103" s="9"/>
    </row>
    <row r="104" s="10" customFormat="1" ht="19.92" customHeight="1">
      <c r="A104" s="10"/>
      <c r="B104" s="140"/>
      <c r="C104" s="10"/>
      <c r="D104" s="141" t="s">
        <v>1297</v>
      </c>
      <c r="E104" s="142"/>
      <c r="F104" s="142"/>
      <c r="G104" s="142"/>
      <c r="H104" s="142"/>
      <c r="I104" s="142"/>
      <c r="J104" s="143">
        <f>J232</f>
        <v>0</v>
      </c>
      <c r="K104" s="10"/>
      <c r="L104" s="140"/>
      <c r="S104" s="10"/>
      <c r="T104" s="10"/>
      <c r="U104" s="10"/>
      <c r="V104" s="10"/>
      <c r="W104" s="10"/>
      <c r="X104" s="10"/>
      <c r="Y104" s="10"/>
      <c r="Z104" s="10"/>
      <c r="AA104" s="10"/>
      <c r="AB104" s="10"/>
      <c r="AC104" s="10"/>
      <c r="AD104" s="10"/>
      <c r="AE104" s="10"/>
    </row>
    <row r="105" s="10" customFormat="1" ht="19.92" customHeight="1">
      <c r="A105" s="10"/>
      <c r="B105" s="140"/>
      <c r="C105" s="10"/>
      <c r="D105" s="141" t="s">
        <v>1298</v>
      </c>
      <c r="E105" s="142"/>
      <c r="F105" s="142"/>
      <c r="G105" s="142"/>
      <c r="H105" s="142"/>
      <c r="I105" s="142"/>
      <c r="J105" s="143">
        <f>J235</f>
        <v>0</v>
      </c>
      <c r="K105" s="10"/>
      <c r="L105" s="140"/>
      <c r="S105" s="10"/>
      <c r="T105" s="10"/>
      <c r="U105" s="10"/>
      <c r="V105" s="10"/>
      <c r="W105" s="10"/>
      <c r="X105" s="10"/>
      <c r="Y105" s="10"/>
      <c r="Z105" s="10"/>
      <c r="AA105" s="10"/>
      <c r="AB105" s="10"/>
      <c r="AC105" s="10"/>
      <c r="AD105" s="10"/>
      <c r="AE105" s="10"/>
    </row>
    <row r="106" s="9" customFormat="1" ht="24.96" customHeight="1">
      <c r="A106" s="9"/>
      <c r="B106" s="136"/>
      <c r="C106" s="9"/>
      <c r="D106" s="137" t="s">
        <v>129</v>
      </c>
      <c r="E106" s="138"/>
      <c r="F106" s="138"/>
      <c r="G106" s="138"/>
      <c r="H106" s="138"/>
      <c r="I106" s="138"/>
      <c r="J106" s="139">
        <f>J238</f>
        <v>0</v>
      </c>
      <c r="K106" s="9"/>
      <c r="L106" s="136"/>
      <c r="S106" s="9"/>
      <c r="T106" s="9"/>
      <c r="U106" s="9"/>
      <c r="V106" s="9"/>
      <c r="W106" s="9"/>
      <c r="X106" s="9"/>
      <c r="Y106" s="9"/>
      <c r="Z106" s="9"/>
      <c r="AA106" s="9"/>
      <c r="AB106" s="9"/>
      <c r="AC106" s="9"/>
      <c r="AD106" s="9"/>
      <c r="AE106" s="9"/>
    </row>
    <row r="107" s="10" customFormat="1" ht="19.92" customHeight="1">
      <c r="A107" s="10"/>
      <c r="B107" s="140"/>
      <c r="C107" s="10"/>
      <c r="D107" s="141" t="s">
        <v>130</v>
      </c>
      <c r="E107" s="142"/>
      <c r="F107" s="142"/>
      <c r="G107" s="142"/>
      <c r="H107" s="142"/>
      <c r="I107" s="142"/>
      <c r="J107" s="143">
        <f>J239</f>
        <v>0</v>
      </c>
      <c r="K107" s="10"/>
      <c r="L107" s="140"/>
      <c r="S107" s="10"/>
      <c r="T107" s="10"/>
      <c r="U107" s="10"/>
      <c r="V107" s="10"/>
      <c r="W107" s="10"/>
      <c r="X107" s="10"/>
      <c r="Y107" s="10"/>
      <c r="Z107" s="10"/>
      <c r="AA107" s="10"/>
      <c r="AB107" s="10"/>
      <c r="AC107" s="10"/>
      <c r="AD107" s="10"/>
      <c r="AE107" s="10"/>
    </row>
    <row r="108" s="9" customFormat="1" ht="24.96" customHeight="1">
      <c r="A108" s="9"/>
      <c r="B108" s="136"/>
      <c r="C108" s="9"/>
      <c r="D108" s="137" t="s">
        <v>131</v>
      </c>
      <c r="E108" s="138"/>
      <c r="F108" s="138"/>
      <c r="G108" s="138"/>
      <c r="H108" s="138"/>
      <c r="I108" s="138"/>
      <c r="J108" s="139">
        <f>J254</f>
        <v>0</v>
      </c>
      <c r="K108" s="9"/>
      <c r="L108" s="136"/>
      <c r="S108" s="9"/>
      <c r="T108" s="9"/>
      <c r="U108" s="9"/>
      <c r="V108" s="9"/>
      <c r="W108" s="9"/>
      <c r="X108" s="9"/>
      <c r="Y108" s="9"/>
      <c r="Z108" s="9"/>
      <c r="AA108" s="9"/>
      <c r="AB108" s="9"/>
      <c r="AC108" s="9"/>
      <c r="AD108" s="9"/>
      <c r="AE108" s="9"/>
    </row>
    <row r="109" s="9" customFormat="1" ht="24.96" customHeight="1">
      <c r="A109" s="9"/>
      <c r="B109" s="136"/>
      <c r="C109" s="9"/>
      <c r="D109" s="137" t="s">
        <v>1299</v>
      </c>
      <c r="E109" s="138"/>
      <c r="F109" s="138"/>
      <c r="G109" s="138"/>
      <c r="H109" s="138"/>
      <c r="I109" s="138"/>
      <c r="J109" s="139">
        <f>J261</f>
        <v>0</v>
      </c>
      <c r="K109" s="9"/>
      <c r="L109" s="136"/>
      <c r="S109" s="9"/>
      <c r="T109" s="9"/>
      <c r="U109" s="9"/>
      <c r="V109" s="9"/>
      <c r="W109" s="9"/>
      <c r="X109" s="9"/>
      <c r="Y109" s="9"/>
      <c r="Z109" s="9"/>
      <c r="AA109" s="9"/>
      <c r="AB109" s="9"/>
      <c r="AC109" s="9"/>
      <c r="AD109" s="9"/>
      <c r="AE109" s="9"/>
    </row>
    <row r="110" s="10" customFormat="1" ht="19.92" customHeight="1">
      <c r="A110" s="10"/>
      <c r="B110" s="140"/>
      <c r="C110" s="10"/>
      <c r="D110" s="141" t="s">
        <v>1300</v>
      </c>
      <c r="E110" s="142"/>
      <c r="F110" s="142"/>
      <c r="G110" s="142"/>
      <c r="H110" s="142"/>
      <c r="I110" s="142"/>
      <c r="J110" s="143">
        <f>J262</f>
        <v>0</v>
      </c>
      <c r="K110" s="10"/>
      <c r="L110" s="140"/>
      <c r="S110" s="10"/>
      <c r="T110" s="10"/>
      <c r="U110" s="10"/>
      <c r="V110" s="10"/>
      <c r="W110" s="10"/>
      <c r="X110" s="10"/>
      <c r="Y110" s="10"/>
      <c r="Z110" s="10"/>
      <c r="AA110" s="10"/>
      <c r="AB110" s="10"/>
      <c r="AC110" s="10"/>
      <c r="AD110" s="10"/>
      <c r="AE110" s="10"/>
    </row>
    <row r="111" s="2" customFormat="1" ht="21.84" customHeight="1">
      <c r="A111" s="34"/>
      <c r="B111" s="35"/>
      <c r="C111" s="34"/>
      <c r="D111" s="34"/>
      <c r="E111" s="34"/>
      <c r="F111" s="34"/>
      <c r="G111" s="34"/>
      <c r="H111" s="34"/>
      <c r="I111" s="34"/>
      <c r="J111" s="34"/>
      <c r="K111" s="34"/>
      <c r="L111" s="51"/>
      <c r="S111" s="34"/>
      <c r="T111" s="34"/>
      <c r="U111" s="34"/>
      <c r="V111" s="34"/>
      <c r="W111" s="34"/>
      <c r="X111" s="34"/>
      <c r="Y111" s="34"/>
      <c r="Z111" s="34"/>
      <c r="AA111" s="34"/>
      <c r="AB111" s="34"/>
      <c r="AC111" s="34"/>
      <c r="AD111" s="34"/>
      <c r="AE111" s="34"/>
    </row>
    <row r="112" s="2" customFormat="1" ht="6.96" customHeight="1">
      <c r="A112" s="34"/>
      <c r="B112" s="56"/>
      <c r="C112" s="57"/>
      <c r="D112" s="57"/>
      <c r="E112" s="57"/>
      <c r="F112" s="57"/>
      <c r="G112" s="57"/>
      <c r="H112" s="57"/>
      <c r="I112" s="57"/>
      <c r="J112" s="57"/>
      <c r="K112" s="57"/>
      <c r="L112" s="51"/>
      <c r="S112" s="34"/>
      <c r="T112" s="34"/>
      <c r="U112" s="34"/>
      <c r="V112" s="34"/>
      <c r="W112" s="34"/>
      <c r="X112" s="34"/>
      <c r="Y112" s="34"/>
      <c r="Z112" s="34"/>
      <c r="AA112" s="34"/>
      <c r="AB112" s="34"/>
      <c r="AC112" s="34"/>
      <c r="AD112" s="34"/>
      <c r="AE112" s="34"/>
    </row>
    <row r="116" s="2" customFormat="1" ht="6.96" customHeight="1">
      <c r="A116" s="34"/>
      <c r="B116" s="58"/>
      <c r="C116" s="59"/>
      <c r="D116" s="59"/>
      <c r="E116" s="59"/>
      <c r="F116" s="59"/>
      <c r="G116" s="59"/>
      <c r="H116" s="59"/>
      <c r="I116" s="59"/>
      <c r="J116" s="59"/>
      <c r="K116" s="59"/>
      <c r="L116" s="51"/>
      <c r="S116" s="34"/>
      <c r="T116" s="34"/>
      <c r="U116" s="34"/>
      <c r="V116" s="34"/>
      <c r="W116" s="34"/>
      <c r="X116" s="34"/>
      <c r="Y116" s="34"/>
      <c r="Z116" s="34"/>
      <c r="AA116" s="34"/>
      <c r="AB116" s="34"/>
      <c r="AC116" s="34"/>
      <c r="AD116" s="34"/>
      <c r="AE116" s="34"/>
    </row>
    <row r="117" s="2" customFormat="1" ht="24.96" customHeight="1">
      <c r="A117" s="34"/>
      <c r="B117" s="35"/>
      <c r="C117" s="19" t="s">
        <v>132</v>
      </c>
      <c r="D117" s="34"/>
      <c r="E117" s="34"/>
      <c r="F117" s="34"/>
      <c r="G117" s="34"/>
      <c r="H117" s="34"/>
      <c r="I117" s="34"/>
      <c r="J117" s="34"/>
      <c r="K117" s="34"/>
      <c r="L117" s="51"/>
      <c r="S117" s="34"/>
      <c r="T117" s="34"/>
      <c r="U117" s="34"/>
      <c r="V117" s="34"/>
      <c r="W117" s="34"/>
      <c r="X117" s="34"/>
      <c r="Y117" s="34"/>
      <c r="Z117" s="34"/>
      <c r="AA117" s="34"/>
      <c r="AB117" s="34"/>
      <c r="AC117" s="34"/>
      <c r="AD117" s="34"/>
      <c r="AE117" s="34"/>
    </row>
    <row r="118" s="2" customFormat="1" ht="6.96" customHeight="1">
      <c r="A118" s="34"/>
      <c r="B118" s="35"/>
      <c r="C118" s="34"/>
      <c r="D118" s="34"/>
      <c r="E118" s="34"/>
      <c r="F118" s="34"/>
      <c r="G118" s="34"/>
      <c r="H118" s="34"/>
      <c r="I118" s="34"/>
      <c r="J118" s="34"/>
      <c r="K118" s="34"/>
      <c r="L118" s="51"/>
      <c r="S118" s="34"/>
      <c r="T118" s="34"/>
      <c r="U118" s="34"/>
      <c r="V118" s="34"/>
      <c r="W118" s="34"/>
      <c r="X118" s="34"/>
      <c r="Y118" s="34"/>
      <c r="Z118" s="34"/>
      <c r="AA118" s="34"/>
      <c r="AB118" s="34"/>
      <c r="AC118" s="34"/>
      <c r="AD118" s="34"/>
      <c r="AE118" s="34"/>
    </row>
    <row r="119" s="2" customFormat="1" ht="12" customHeight="1">
      <c r="A119" s="34"/>
      <c r="B119" s="35"/>
      <c r="C119" s="28" t="s">
        <v>16</v>
      </c>
      <c r="D119" s="34"/>
      <c r="E119" s="34"/>
      <c r="F119" s="34"/>
      <c r="G119" s="34"/>
      <c r="H119" s="34"/>
      <c r="I119" s="34"/>
      <c r="J119" s="34"/>
      <c r="K119" s="34"/>
      <c r="L119" s="51"/>
      <c r="S119" s="34"/>
      <c r="T119" s="34"/>
      <c r="U119" s="34"/>
      <c r="V119" s="34"/>
      <c r="W119" s="34"/>
      <c r="X119" s="34"/>
      <c r="Y119" s="34"/>
      <c r="Z119" s="34"/>
      <c r="AA119" s="34"/>
      <c r="AB119" s="34"/>
      <c r="AC119" s="34"/>
      <c r="AD119" s="34"/>
      <c r="AE119" s="34"/>
    </row>
    <row r="120" s="2" customFormat="1" ht="16.5" customHeight="1">
      <c r="A120" s="34"/>
      <c r="B120" s="35"/>
      <c r="C120" s="34"/>
      <c r="D120" s="34"/>
      <c r="E120" s="117" t="str">
        <f>E7</f>
        <v>Čepro Šlapanov</v>
      </c>
      <c r="F120" s="28"/>
      <c r="G120" s="28"/>
      <c r="H120" s="28"/>
      <c r="I120" s="34"/>
      <c r="J120" s="34"/>
      <c r="K120" s="34"/>
      <c r="L120" s="51"/>
      <c r="S120" s="34"/>
      <c r="T120" s="34"/>
      <c r="U120" s="34"/>
      <c r="V120" s="34"/>
      <c r="W120" s="34"/>
      <c r="X120" s="34"/>
      <c r="Y120" s="34"/>
      <c r="Z120" s="34"/>
      <c r="AA120" s="34"/>
      <c r="AB120" s="34"/>
      <c r="AC120" s="34"/>
      <c r="AD120" s="34"/>
      <c r="AE120" s="34"/>
    </row>
    <row r="121" s="2" customFormat="1" ht="12" customHeight="1">
      <c r="A121" s="34"/>
      <c r="B121" s="35"/>
      <c r="C121" s="28" t="s">
        <v>112</v>
      </c>
      <c r="D121" s="34"/>
      <c r="E121" s="34"/>
      <c r="F121" s="34"/>
      <c r="G121" s="34"/>
      <c r="H121" s="34"/>
      <c r="I121" s="34"/>
      <c r="J121" s="34"/>
      <c r="K121" s="34"/>
      <c r="L121" s="51"/>
      <c r="S121" s="34"/>
      <c r="T121" s="34"/>
      <c r="U121" s="34"/>
      <c r="V121" s="34"/>
      <c r="W121" s="34"/>
      <c r="X121" s="34"/>
      <c r="Y121" s="34"/>
      <c r="Z121" s="34"/>
      <c r="AA121" s="34"/>
      <c r="AB121" s="34"/>
      <c r="AC121" s="34"/>
      <c r="AD121" s="34"/>
      <c r="AE121" s="34"/>
    </row>
    <row r="122" s="2" customFormat="1" ht="16.5" customHeight="1">
      <c r="A122" s="34"/>
      <c r="B122" s="35"/>
      <c r="C122" s="34"/>
      <c r="D122" s="34"/>
      <c r="E122" s="63" t="str">
        <f>E9</f>
        <v>SO 353 - Zemní práce pro uzemnění</v>
      </c>
      <c r="F122" s="34"/>
      <c r="G122" s="34"/>
      <c r="H122" s="34"/>
      <c r="I122" s="34"/>
      <c r="J122" s="34"/>
      <c r="K122" s="34"/>
      <c r="L122" s="51"/>
      <c r="S122" s="34"/>
      <c r="T122" s="34"/>
      <c r="U122" s="34"/>
      <c r="V122" s="34"/>
      <c r="W122" s="34"/>
      <c r="X122" s="34"/>
      <c r="Y122" s="34"/>
      <c r="Z122" s="34"/>
      <c r="AA122" s="34"/>
      <c r="AB122" s="34"/>
      <c r="AC122" s="34"/>
      <c r="AD122" s="34"/>
      <c r="AE122" s="34"/>
    </row>
    <row r="123" s="2" customFormat="1" ht="6.96" customHeight="1">
      <c r="A123" s="34"/>
      <c r="B123" s="35"/>
      <c r="C123" s="34"/>
      <c r="D123" s="34"/>
      <c r="E123" s="34"/>
      <c r="F123" s="34"/>
      <c r="G123" s="34"/>
      <c r="H123" s="34"/>
      <c r="I123" s="34"/>
      <c r="J123" s="34"/>
      <c r="K123" s="34"/>
      <c r="L123" s="51"/>
      <c r="S123" s="34"/>
      <c r="T123" s="34"/>
      <c r="U123" s="34"/>
      <c r="V123" s="34"/>
      <c r="W123" s="34"/>
      <c r="X123" s="34"/>
      <c r="Y123" s="34"/>
      <c r="Z123" s="34"/>
      <c r="AA123" s="34"/>
      <c r="AB123" s="34"/>
      <c r="AC123" s="34"/>
      <c r="AD123" s="34"/>
      <c r="AE123" s="34"/>
    </row>
    <row r="124" s="2" customFormat="1" ht="12" customHeight="1">
      <c r="A124" s="34"/>
      <c r="B124" s="35"/>
      <c r="C124" s="28" t="s">
        <v>20</v>
      </c>
      <c r="D124" s="34"/>
      <c r="E124" s="34"/>
      <c r="F124" s="23" t="str">
        <f>F12</f>
        <v xml:space="preserve"> </v>
      </c>
      <c r="G124" s="34"/>
      <c r="H124" s="34"/>
      <c r="I124" s="28" t="s">
        <v>22</v>
      </c>
      <c r="J124" s="65" t="str">
        <f>IF(J12="","",J12)</f>
        <v>18. 3. 2024</v>
      </c>
      <c r="K124" s="34"/>
      <c r="L124" s="51"/>
      <c r="S124" s="34"/>
      <c r="T124" s="34"/>
      <c r="U124" s="34"/>
      <c r="V124" s="34"/>
      <c r="W124" s="34"/>
      <c r="X124" s="34"/>
      <c r="Y124" s="34"/>
      <c r="Z124" s="34"/>
      <c r="AA124" s="34"/>
      <c r="AB124" s="34"/>
      <c r="AC124" s="34"/>
      <c r="AD124" s="34"/>
      <c r="AE124" s="34"/>
    </row>
    <row r="125" s="2" customFormat="1" ht="6.96" customHeight="1">
      <c r="A125" s="34"/>
      <c r="B125" s="35"/>
      <c r="C125" s="34"/>
      <c r="D125" s="34"/>
      <c r="E125" s="34"/>
      <c r="F125" s="34"/>
      <c r="G125" s="34"/>
      <c r="H125" s="34"/>
      <c r="I125" s="34"/>
      <c r="J125" s="34"/>
      <c r="K125" s="34"/>
      <c r="L125" s="51"/>
      <c r="S125" s="34"/>
      <c r="T125" s="34"/>
      <c r="U125" s="34"/>
      <c r="V125" s="34"/>
      <c r="W125" s="34"/>
      <c r="X125" s="34"/>
      <c r="Y125" s="34"/>
      <c r="Z125" s="34"/>
      <c r="AA125" s="34"/>
      <c r="AB125" s="34"/>
      <c r="AC125" s="34"/>
      <c r="AD125" s="34"/>
      <c r="AE125" s="34"/>
    </row>
    <row r="126" s="2" customFormat="1" ht="15.15" customHeight="1">
      <c r="A126" s="34"/>
      <c r="B126" s="35"/>
      <c r="C126" s="28" t="s">
        <v>24</v>
      </c>
      <c r="D126" s="34"/>
      <c r="E126" s="34"/>
      <c r="F126" s="23" t="str">
        <f>E15</f>
        <v xml:space="preserve"> </v>
      </c>
      <c r="G126" s="34"/>
      <c r="H126" s="34"/>
      <c r="I126" s="28" t="s">
        <v>29</v>
      </c>
      <c r="J126" s="32" t="str">
        <f>E21</f>
        <v xml:space="preserve"> </v>
      </c>
      <c r="K126" s="34"/>
      <c r="L126" s="51"/>
      <c r="S126" s="34"/>
      <c r="T126" s="34"/>
      <c r="U126" s="34"/>
      <c r="V126" s="34"/>
      <c r="W126" s="34"/>
      <c r="X126" s="34"/>
      <c r="Y126" s="34"/>
      <c r="Z126" s="34"/>
      <c r="AA126" s="34"/>
      <c r="AB126" s="34"/>
      <c r="AC126" s="34"/>
      <c r="AD126" s="34"/>
      <c r="AE126" s="34"/>
    </row>
    <row r="127" s="2" customFormat="1" ht="15.15" customHeight="1">
      <c r="A127" s="34"/>
      <c r="B127" s="35"/>
      <c r="C127" s="28" t="s">
        <v>27</v>
      </c>
      <c r="D127" s="34"/>
      <c r="E127" s="34"/>
      <c r="F127" s="23" t="str">
        <f>IF(E18="","",E18)</f>
        <v>Vyplň údaj</v>
      </c>
      <c r="G127" s="34"/>
      <c r="H127" s="34"/>
      <c r="I127" s="28" t="s">
        <v>31</v>
      </c>
      <c r="J127" s="32" t="str">
        <f>E24</f>
        <v xml:space="preserve"> </v>
      </c>
      <c r="K127" s="34"/>
      <c r="L127" s="51"/>
      <c r="S127" s="34"/>
      <c r="T127" s="34"/>
      <c r="U127" s="34"/>
      <c r="V127" s="34"/>
      <c r="W127" s="34"/>
      <c r="X127" s="34"/>
      <c r="Y127" s="34"/>
      <c r="Z127" s="34"/>
      <c r="AA127" s="34"/>
      <c r="AB127" s="34"/>
      <c r="AC127" s="34"/>
      <c r="AD127" s="34"/>
      <c r="AE127" s="34"/>
    </row>
    <row r="128" s="2" customFormat="1" ht="10.32" customHeight="1">
      <c r="A128" s="34"/>
      <c r="B128" s="35"/>
      <c r="C128" s="34"/>
      <c r="D128" s="34"/>
      <c r="E128" s="34"/>
      <c r="F128" s="34"/>
      <c r="G128" s="34"/>
      <c r="H128" s="34"/>
      <c r="I128" s="34"/>
      <c r="J128" s="34"/>
      <c r="K128" s="34"/>
      <c r="L128" s="51"/>
      <c r="S128" s="34"/>
      <c r="T128" s="34"/>
      <c r="U128" s="34"/>
      <c r="V128" s="34"/>
      <c r="W128" s="34"/>
      <c r="X128" s="34"/>
      <c r="Y128" s="34"/>
      <c r="Z128" s="34"/>
      <c r="AA128" s="34"/>
      <c r="AB128" s="34"/>
      <c r="AC128" s="34"/>
      <c r="AD128" s="34"/>
      <c r="AE128" s="34"/>
    </row>
    <row r="129" s="11" customFormat="1" ht="29.28" customHeight="1">
      <c r="A129" s="144"/>
      <c r="B129" s="145"/>
      <c r="C129" s="146" t="s">
        <v>133</v>
      </c>
      <c r="D129" s="147" t="s">
        <v>58</v>
      </c>
      <c r="E129" s="147" t="s">
        <v>54</v>
      </c>
      <c r="F129" s="147" t="s">
        <v>55</v>
      </c>
      <c r="G129" s="147" t="s">
        <v>134</v>
      </c>
      <c r="H129" s="147" t="s">
        <v>135</v>
      </c>
      <c r="I129" s="147" t="s">
        <v>136</v>
      </c>
      <c r="J129" s="148" t="s">
        <v>116</v>
      </c>
      <c r="K129" s="149" t="s">
        <v>137</v>
      </c>
      <c r="L129" s="150"/>
      <c r="M129" s="82" t="s">
        <v>1</v>
      </c>
      <c r="N129" s="83" t="s">
        <v>37</v>
      </c>
      <c r="O129" s="83" t="s">
        <v>138</v>
      </c>
      <c r="P129" s="83" t="s">
        <v>139</v>
      </c>
      <c r="Q129" s="83" t="s">
        <v>140</v>
      </c>
      <c r="R129" s="83" t="s">
        <v>141</v>
      </c>
      <c r="S129" s="83" t="s">
        <v>142</v>
      </c>
      <c r="T129" s="84" t="s">
        <v>143</v>
      </c>
      <c r="U129" s="144"/>
      <c r="V129" s="144"/>
      <c r="W129" s="144"/>
      <c r="X129" s="144"/>
      <c r="Y129" s="144"/>
      <c r="Z129" s="144"/>
      <c r="AA129" s="144"/>
      <c r="AB129" s="144"/>
      <c r="AC129" s="144"/>
      <c r="AD129" s="144"/>
      <c r="AE129" s="144"/>
    </row>
    <row r="130" s="2" customFormat="1" ht="22.8" customHeight="1">
      <c r="A130" s="34"/>
      <c r="B130" s="35"/>
      <c r="C130" s="89" t="s">
        <v>144</v>
      </c>
      <c r="D130" s="34"/>
      <c r="E130" s="34"/>
      <c r="F130" s="34"/>
      <c r="G130" s="34"/>
      <c r="H130" s="34"/>
      <c r="I130" s="34"/>
      <c r="J130" s="151">
        <f>BK130</f>
        <v>0</v>
      </c>
      <c r="K130" s="34"/>
      <c r="L130" s="35"/>
      <c r="M130" s="85"/>
      <c r="N130" s="69"/>
      <c r="O130" s="86"/>
      <c r="P130" s="152">
        <f>P131+P231+P238+P254+P261</f>
        <v>0</v>
      </c>
      <c r="Q130" s="86"/>
      <c r="R130" s="152">
        <f>R131+R231+R238+R254+R261</f>
        <v>0.012</v>
      </c>
      <c r="S130" s="86"/>
      <c r="T130" s="153">
        <f>T131+T231+T238+T254+T261</f>
        <v>11.527699999999999</v>
      </c>
      <c r="U130" s="34"/>
      <c r="V130" s="34"/>
      <c r="W130" s="34"/>
      <c r="X130" s="34"/>
      <c r="Y130" s="34"/>
      <c r="Z130" s="34"/>
      <c r="AA130" s="34"/>
      <c r="AB130" s="34"/>
      <c r="AC130" s="34"/>
      <c r="AD130" s="34"/>
      <c r="AE130" s="34"/>
      <c r="AT130" s="15" t="s">
        <v>72</v>
      </c>
      <c r="AU130" s="15" t="s">
        <v>118</v>
      </c>
      <c r="BK130" s="154">
        <f>BK131+BK231+BK238+BK254+BK261</f>
        <v>0</v>
      </c>
    </row>
    <row r="131" s="12" customFormat="1" ht="25.92" customHeight="1">
      <c r="A131" s="12"/>
      <c r="B131" s="155"/>
      <c r="C131" s="12"/>
      <c r="D131" s="156" t="s">
        <v>72</v>
      </c>
      <c r="E131" s="157" t="s">
        <v>151</v>
      </c>
      <c r="F131" s="157" t="s">
        <v>524</v>
      </c>
      <c r="G131" s="12"/>
      <c r="H131" s="12"/>
      <c r="I131" s="158"/>
      <c r="J131" s="159">
        <f>BK131</f>
        <v>0</v>
      </c>
      <c r="K131" s="12"/>
      <c r="L131" s="155"/>
      <c r="M131" s="160"/>
      <c r="N131" s="161"/>
      <c r="O131" s="161"/>
      <c r="P131" s="162">
        <f>P132+P186+P213+P228</f>
        <v>0</v>
      </c>
      <c r="Q131" s="161"/>
      <c r="R131" s="162">
        <f>R132+R186+R213+R228</f>
        <v>0</v>
      </c>
      <c r="S131" s="161"/>
      <c r="T131" s="163">
        <f>T132+T186+T213+T228</f>
        <v>0.0077000000000000002</v>
      </c>
      <c r="U131" s="12"/>
      <c r="V131" s="12"/>
      <c r="W131" s="12"/>
      <c r="X131" s="12"/>
      <c r="Y131" s="12"/>
      <c r="Z131" s="12"/>
      <c r="AA131" s="12"/>
      <c r="AB131" s="12"/>
      <c r="AC131" s="12"/>
      <c r="AD131" s="12"/>
      <c r="AE131" s="12"/>
      <c r="AR131" s="156" t="s">
        <v>156</v>
      </c>
      <c r="AT131" s="164" t="s">
        <v>72</v>
      </c>
      <c r="AU131" s="164" t="s">
        <v>73</v>
      </c>
      <c r="AY131" s="156" t="s">
        <v>146</v>
      </c>
      <c r="BK131" s="165">
        <f>BK132+BK186+BK213+BK228</f>
        <v>0</v>
      </c>
    </row>
    <row r="132" s="12" customFormat="1" ht="22.8" customHeight="1">
      <c r="A132" s="12"/>
      <c r="B132" s="155"/>
      <c r="C132" s="12"/>
      <c r="D132" s="156" t="s">
        <v>72</v>
      </c>
      <c r="E132" s="166" t="s">
        <v>192</v>
      </c>
      <c r="F132" s="166" t="s">
        <v>193</v>
      </c>
      <c r="G132" s="12"/>
      <c r="H132" s="12"/>
      <c r="I132" s="158"/>
      <c r="J132" s="167">
        <f>BK132</f>
        <v>0</v>
      </c>
      <c r="K132" s="12"/>
      <c r="L132" s="155"/>
      <c r="M132" s="160"/>
      <c r="N132" s="161"/>
      <c r="O132" s="161"/>
      <c r="P132" s="162">
        <f>P133</f>
        <v>0</v>
      </c>
      <c r="Q132" s="161"/>
      <c r="R132" s="162">
        <f>R133</f>
        <v>0</v>
      </c>
      <c r="S132" s="161"/>
      <c r="T132" s="163">
        <f>T133</f>
        <v>0</v>
      </c>
      <c r="U132" s="12"/>
      <c r="V132" s="12"/>
      <c r="W132" s="12"/>
      <c r="X132" s="12"/>
      <c r="Y132" s="12"/>
      <c r="Z132" s="12"/>
      <c r="AA132" s="12"/>
      <c r="AB132" s="12"/>
      <c r="AC132" s="12"/>
      <c r="AD132" s="12"/>
      <c r="AE132" s="12"/>
      <c r="AR132" s="156" t="s">
        <v>156</v>
      </c>
      <c r="AT132" s="164" t="s">
        <v>72</v>
      </c>
      <c r="AU132" s="164" t="s">
        <v>81</v>
      </c>
      <c r="AY132" s="156" t="s">
        <v>146</v>
      </c>
      <c r="BK132" s="165">
        <f>BK133</f>
        <v>0</v>
      </c>
    </row>
    <row r="133" s="12" customFormat="1" ht="20.88" customHeight="1">
      <c r="A133" s="12"/>
      <c r="B133" s="155"/>
      <c r="C133" s="12"/>
      <c r="D133" s="156" t="s">
        <v>72</v>
      </c>
      <c r="E133" s="166" t="s">
        <v>194</v>
      </c>
      <c r="F133" s="166" t="s">
        <v>195</v>
      </c>
      <c r="G133" s="12"/>
      <c r="H133" s="12"/>
      <c r="I133" s="158"/>
      <c r="J133" s="167">
        <f>BK133</f>
        <v>0</v>
      </c>
      <c r="K133" s="12"/>
      <c r="L133" s="155"/>
      <c r="M133" s="160"/>
      <c r="N133" s="161"/>
      <c r="O133" s="161"/>
      <c r="P133" s="162">
        <f>SUM(P134:P185)</f>
        <v>0</v>
      </c>
      <c r="Q133" s="161"/>
      <c r="R133" s="162">
        <f>SUM(R134:R185)</f>
        <v>0</v>
      </c>
      <c r="S133" s="161"/>
      <c r="T133" s="163">
        <f>SUM(T134:T185)</f>
        <v>0</v>
      </c>
      <c r="U133" s="12"/>
      <c r="V133" s="12"/>
      <c r="W133" s="12"/>
      <c r="X133" s="12"/>
      <c r="Y133" s="12"/>
      <c r="Z133" s="12"/>
      <c r="AA133" s="12"/>
      <c r="AB133" s="12"/>
      <c r="AC133" s="12"/>
      <c r="AD133" s="12"/>
      <c r="AE133" s="12"/>
      <c r="AR133" s="156" t="s">
        <v>156</v>
      </c>
      <c r="AT133" s="164" t="s">
        <v>72</v>
      </c>
      <c r="AU133" s="164" t="s">
        <v>83</v>
      </c>
      <c r="AY133" s="156" t="s">
        <v>146</v>
      </c>
      <c r="BK133" s="165">
        <f>SUM(BK134:BK185)</f>
        <v>0</v>
      </c>
    </row>
    <row r="134" s="2" customFormat="1" ht="16.5" customHeight="1">
      <c r="A134" s="34"/>
      <c r="B134" s="168"/>
      <c r="C134" s="169" t="s">
        <v>716</v>
      </c>
      <c r="D134" s="169" t="s">
        <v>151</v>
      </c>
      <c r="E134" s="170" t="s">
        <v>1301</v>
      </c>
      <c r="F134" s="171" t="s">
        <v>1302</v>
      </c>
      <c r="G134" s="172" t="s">
        <v>154</v>
      </c>
      <c r="H134" s="173">
        <v>15</v>
      </c>
      <c r="I134" s="174"/>
      <c r="J134" s="175">
        <f>ROUND(I134*H134,2)</f>
        <v>0</v>
      </c>
      <c r="K134" s="176"/>
      <c r="L134" s="177"/>
      <c r="M134" s="178" t="s">
        <v>1</v>
      </c>
      <c r="N134" s="179" t="s">
        <v>38</v>
      </c>
      <c r="O134" s="73"/>
      <c r="P134" s="180">
        <f>O134*H134</f>
        <v>0</v>
      </c>
      <c r="Q134" s="180">
        <v>0</v>
      </c>
      <c r="R134" s="180">
        <f>Q134*H134</f>
        <v>0</v>
      </c>
      <c r="S134" s="180">
        <v>0</v>
      </c>
      <c r="T134" s="181">
        <f>S134*H134</f>
        <v>0</v>
      </c>
      <c r="U134" s="34"/>
      <c r="V134" s="34"/>
      <c r="W134" s="34"/>
      <c r="X134" s="34"/>
      <c r="Y134" s="34"/>
      <c r="Z134" s="34"/>
      <c r="AA134" s="34"/>
      <c r="AB134" s="34"/>
      <c r="AC134" s="34"/>
      <c r="AD134" s="34"/>
      <c r="AE134" s="34"/>
      <c r="AR134" s="182" t="s">
        <v>200</v>
      </c>
      <c r="AT134" s="182" t="s">
        <v>151</v>
      </c>
      <c r="AU134" s="182" t="s">
        <v>156</v>
      </c>
      <c r="AY134" s="15" t="s">
        <v>146</v>
      </c>
      <c r="BE134" s="183">
        <f>IF(N134="základní",J134,0)</f>
        <v>0</v>
      </c>
      <c r="BF134" s="183">
        <f>IF(N134="snížená",J134,0)</f>
        <v>0</v>
      </c>
      <c r="BG134" s="183">
        <f>IF(N134="zákl. přenesená",J134,0)</f>
        <v>0</v>
      </c>
      <c r="BH134" s="183">
        <f>IF(N134="sníž. přenesená",J134,0)</f>
        <v>0</v>
      </c>
      <c r="BI134" s="183">
        <f>IF(N134="nulová",J134,0)</f>
        <v>0</v>
      </c>
      <c r="BJ134" s="15" t="s">
        <v>81</v>
      </c>
      <c r="BK134" s="183">
        <f>ROUND(I134*H134,2)</f>
        <v>0</v>
      </c>
      <c r="BL134" s="15" t="s">
        <v>201</v>
      </c>
      <c r="BM134" s="182" t="s">
        <v>1303</v>
      </c>
    </row>
    <row r="135" s="2" customFormat="1">
      <c r="A135" s="34"/>
      <c r="B135" s="35"/>
      <c r="C135" s="34"/>
      <c r="D135" s="184" t="s">
        <v>159</v>
      </c>
      <c r="E135" s="34"/>
      <c r="F135" s="185" t="s">
        <v>1302</v>
      </c>
      <c r="G135" s="34"/>
      <c r="H135" s="34"/>
      <c r="I135" s="186"/>
      <c r="J135" s="34"/>
      <c r="K135" s="34"/>
      <c r="L135" s="35"/>
      <c r="M135" s="187"/>
      <c r="N135" s="188"/>
      <c r="O135" s="73"/>
      <c r="P135" s="73"/>
      <c r="Q135" s="73"/>
      <c r="R135" s="73"/>
      <c r="S135" s="73"/>
      <c r="T135" s="74"/>
      <c r="U135" s="34"/>
      <c r="V135" s="34"/>
      <c r="W135" s="34"/>
      <c r="X135" s="34"/>
      <c r="Y135" s="34"/>
      <c r="Z135" s="34"/>
      <c r="AA135" s="34"/>
      <c r="AB135" s="34"/>
      <c r="AC135" s="34"/>
      <c r="AD135" s="34"/>
      <c r="AE135" s="34"/>
      <c r="AT135" s="15" t="s">
        <v>159</v>
      </c>
      <c r="AU135" s="15" t="s">
        <v>156</v>
      </c>
    </row>
    <row r="136" s="2" customFormat="1" ht="16.5" customHeight="1">
      <c r="A136" s="34"/>
      <c r="B136" s="168"/>
      <c r="C136" s="169" t="s">
        <v>828</v>
      </c>
      <c r="D136" s="169" t="s">
        <v>151</v>
      </c>
      <c r="E136" s="170" t="s">
        <v>1304</v>
      </c>
      <c r="F136" s="171" t="s">
        <v>1305</v>
      </c>
      <c r="G136" s="172" t="s">
        <v>206</v>
      </c>
      <c r="H136" s="173">
        <v>6</v>
      </c>
      <c r="I136" s="174"/>
      <c r="J136" s="175">
        <f>ROUND(I136*H136,2)</f>
        <v>0</v>
      </c>
      <c r="K136" s="176"/>
      <c r="L136" s="177"/>
      <c r="M136" s="178" t="s">
        <v>1</v>
      </c>
      <c r="N136" s="179" t="s">
        <v>38</v>
      </c>
      <c r="O136" s="73"/>
      <c r="P136" s="180">
        <f>O136*H136</f>
        <v>0</v>
      </c>
      <c r="Q136" s="180">
        <v>0</v>
      </c>
      <c r="R136" s="180">
        <f>Q136*H136</f>
        <v>0</v>
      </c>
      <c r="S136" s="180">
        <v>0</v>
      </c>
      <c r="T136" s="181">
        <f>S136*H136</f>
        <v>0</v>
      </c>
      <c r="U136" s="34"/>
      <c r="V136" s="34"/>
      <c r="W136" s="34"/>
      <c r="X136" s="34"/>
      <c r="Y136" s="34"/>
      <c r="Z136" s="34"/>
      <c r="AA136" s="34"/>
      <c r="AB136" s="34"/>
      <c r="AC136" s="34"/>
      <c r="AD136" s="34"/>
      <c r="AE136" s="34"/>
      <c r="AR136" s="182" t="s">
        <v>200</v>
      </c>
      <c r="AT136" s="182" t="s">
        <v>151</v>
      </c>
      <c r="AU136" s="182" t="s">
        <v>156</v>
      </c>
      <c r="AY136" s="15" t="s">
        <v>146</v>
      </c>
      <c r="BE136" s="183">
        <f>IF(N136="základní",J136,0)</f>
        <v>0</v>
      </c>
      <c r="BF136" s="183">
        <f>IF(N136="snížená",J136,0)</f>
        <v>0</v>
      </c>
      <c r="BG136" s="183">
        <f>IF(N136="zákl. přenesená",J136,0)</f>
        <v>0</v>
      </c>
      <c r="BH136" s="183">
        <f>IF(N136="sníž. přenesená",J136,0)</f>
        <v>0</v>
      </c>
      <c r="BI136" s="183">
        <f>IF(N136="nulová",J136,0)</f>
        <v>0</v>
      </c>
      <c r="BJ136" s="15" t="s">
        <v>81</v>
      </c>
      <c r="BK136" s="183">
        <f>ROUND(I136*H136,2)</f>
        <v>0</v>
      </c>
      <c r="BL136" s="15" t="s">
        <v>201</v>
      </c>
      <c r="BM136" s="182" t="s">
        <v>1306</v>
      </c>
    </row>
    <row r="137" s="2" customFormat="1">
      <c r="A137" s="34"/>
      <c r="B137" s="35"/>
      <c r="C137" s="34"/>
      <c r="D137" s="184" t="s">
        <v>159</v>
      </c>
      <c r="E137" s="34"/>
      <c r="F137" s="185" t="s">
        <v>1305</v>
      </c>
      <c r="G137" s="34"/>
      <c r="H137" s="34"/>
      <c r="I137" s="186"/>
      <c r="J137" s="34"/>
      <c r="K137" s="34"/>
      <c r="L137" s="35"/>
      <c r="M137" s="187"/>
      <c r="N137" s="188"/>
      <c r="O137" s="73"/>
      <c r="P137" s="73"/>
      <c r="Q137" s="73"/>
      <c r="R137" s="73"/>
      <c r="S137" s="73"/>
      <c r="T137" s="74"/>
      <c r="U137" s="34"/>
      <c r="V137" s="34"/>
      <c r="W137" s="34"/>
      <c r="X137" s="34"/>
      <c r="Y137" s="34"/>
      <c r="Z137" s="34"/>
      <c r="AA137" s="34"/>
      <c r="AB137" s="34"/>
      <c r="AC137" s="34"/>
      <c r="AD137" s="34"/>
      <c r="AE137" s="34"/>
      <c r="AT137" s="15" t="s">
        <v>159</v>
      </c>
      <c r="AU137" s="15" t="s">
        <v>156</v>
      </c>
    </row>
    <row r="138" s="2" customFormat="1" ht="24.15" customHeight="1">
      <c r="A138" s="34"/>
      <c r="B138" s="168"/>
      <c r="C138" s="169" t="s">
        <v>155</v>
      </c>
      <c r="D138" s="169" t="s">
        <v>151</v>
      </c>
      <c r="E138" s="170" t="s">
        <v>841</v>
      </c>
      <c r="F138" s="171" t="s">
        <v>1307</v>
      </c>
      <c r="G138" s="172" t="s">
        <v>199</v>
      </c>
      <c r="H138" s="173">
        <v>865</v>
      </c>
      <c r="I138" s="174"/>
      <c r="J138" s="175">
        <f>ROUND(I138*H138,2)</f>
        <v>0</v>
      </c>
      <c r="K138" s="176"/>
      <c r="L138" s="177"/>
      <c r="M138" s="178" t="s">
        <v>1</v>
      </c>
      <c r="N138" s="179" t="s">
        <v>38</v>
      </c>
      <c r="O138" s="73"/>
      <c r="P138" s="180">
        <f>O138*H138</f>
        <v>0</v>
      </c>
      <c r="Q138" s="180">
        <v>0</v>
      </c>
      <c r="R138" s="180">
        <f>Q138*H138</f>
        <v>0</v>
      </c>
      <c r="S138" s="180">
        <v>0</v>
      </c>
      <c r="T138" s="181">
        <f>S138*H138</f>
        <v>0</v>
      </c>
      <c r="U138" s="34"/>
      <c r="V138" s="34"/>
      <c r="W138" s="34"/>
      <c r="X138" s="34"/>
      <c r="Y138" s="34"/>
      <c r="Z138" s="34"/>
      <c r="AA138" s="34"/>
      <c r="AB138" s="34"/>
      <c r="AC138" s="34"/>
      <c r="AD138" s="34"/>
      <c r="AE138" s="34"/>
      <c r="AR138" s="182" t="s">
        <v>200</v>
      </c>
      <c r="AT138" s="182" t="s">
        <v>151</v>
      </c>
      <c r="AU138" s="182" t="s">
        <v>156</v>
      </c>
      <c r="AY138" s="15" t="s">
        <v>146</v>
      </c>
      <c r="BE138" s="183">
        <f>IF(N138="základní",J138,0)</f>
        <v>0</v>
      </c>
      <c r="BF138" s="183">
        <f>IF(N138="snížená",J138,0)</f>
        <v>0</v>
      </c>
      <c r="BG138" s="183">
        <f>IF(N138="zákl. přenesená",J138,0)</f>
        <v>0</v>
      </c>
      <c r="BH138" s="183">
        <f>IF(N138="sníž. přenesená",J138,0)</f>
        <v>0</v>
      </c>
      <c r="BI138" s="183">
        <f>IF(N138="nulová",J138,0)</f>
        <v>0</v>
      </c>
      <c r="BJ138" s="15" t="s">
        <v>81</v>
      </c>
      <c r="BK138" s="183">
        <f>ROUND(I138*H138,2)</f>
        <v>0</v>
      </c>
      <c r="BL138" s="15" t="s">
        <v>201</v>
      </c>
      <c r="BM138" s="182" t="s">
        <v>1308</v>
      </c>
    </row>
    <row r="139" s="2" customFormat="1">
      <c r="A139" s="34"/>
      <c r="B139" s="35"/>
      <c r="C139" s="34"/>
      <c r="D139" s="184" t="s">
        <v>159</v>
      </c>
      <c r="E139" s="34"/>
      <c r="F139" s="185" t="s">
        <v>1307</v>
      </c>
      <c r="G139" s="34"/>
      <c r="H139" s="34"/>
      <c r="I139" s="186"/>
      <c r="J139" s="34"/>
      <c r="K139" s="34"/>
      <c r="L139" s="35"/>
      <c r="M139" s="187"/>
      <c r="N139" s="188"/>
      <c r="O139" s="73"/>
      <c r="P139" s="73"/>
      <c r="Q139" s="73"/>
      <c r="R139" s="73"/>
      <c r="S139" s="73"/>
      <c r="T139" s="74"/>
      <c r="U139" s="34"/>
      <c r="V139" s="34"/>
      <c r="W139" s="34"/>
      <c r="X139" s="34"/>
      <c r="Y139" s="34"/>
      <c r="Z139" s="34"/>
      <c r="AA139" s="34"/>
      <c r="AB139" s="34"/>
      <c r="AC139" s="34"/>
      <c r="AD139" s="34"/>
      <c r="AE139" s="34"/>
      <c r="AT139" s="15" t="s">
        <v>159</v>
      </c>
      <c r="AU139" s="15" t="s">
        <v>156</v>
      </c>
    </row>
    <row r="140" s="2" customFormat="1" ht="16.5" customHeight="1">
      <c r="A140" s="34"/>
      <c r="B140" s="168"/>
      <c r="C140" s="169" t="s">
        <v>178</v>
      </c>
      <c r="D140" s="169" t="s">
        <v>151</v>
      </c>
      <c r="E140" s="170" t="s">
        <v>1309</v>
      </c>
      <c r="F140" s="171" t="s">
        <v>1310</v>
      </c>
      <c r="G140" s="172" t="s">
        <v>722</v>
      </c>
      <c r="H140" s="173">
        <v>4</v>
      </c>
      <c r="I140" s="174"/>
      <c r="J140" s="175">
        <f>ROUND(I140*H140,2)</f>
        <v>0</v>
      </c>
      <c r="K140" s="176"/>
      <c r="L140" s="177"/>
      <c r="M140" s="178" t="s">
        <v>1</v>
      </c>
      <c r="N140" s="179" t="s">
        <v>38</v>
      </c>
      <c r="O140" s="73"/>
      <c r="P140" s="180">
        <f>O140*H140</f>
        <v>0</v>
      </c>
      <c r="Q140" s="180">
        <v>0</v>
      </c>
      <c r="R140" s="180">
        <f>Q140*H140</f>
        <v>0</v>
      </c>
      <c r="S140" s="180">
        <v>0</v>
      </c>
      <c r="T140" s="181">
        <f>S140*H140</f>
        <v>0</v>
      </c>
      <c r="U140" s="34"/>
      <c r="V140" s="34"/>
      <c r="W140" s="34"/>
      <c r="X140" s="34"/>
      <c r="Y140" s="34"/>
      <c r="Z140" s="34"/>
      <c r="AA140" s="34"/>
      <c r="AB140" s="34"/>
      <c r="AC140" s="34"/>
      <c r="AD140" s="34"/>
      <c r="AE140" s="34"/>
      <c r="AR140" s="182" t="s">
        <v>200</v>
      </c>
      <c r="AT140" s="182" t="s">
        <v>151</v>
      </c>
      <c r="AU140" s="182" t="s">
        <v>156</v>
      </c>
      <c r="AY140" s="15" t="s">
        <v>146</v>
      </c>
      <c r="BE140" s="183">
        <f>IF(N140="základní",J140,0)</f>
        <v>0</v>
      </c>
      <c r="BF140" s="183">
        <f>IF(N140="snížená",J140,0)</f>
        <v>0</v>
      </c>
      <c r="BG140" s="183">
        <f>IF(N140="zákl. přenesená",J140,0)</f>
        <v>0</v>
      </c>
      <c r="BH140" s="183">
        <f>IF(N140="sníž. přenesená",J140,0)</f>
        <v>0</v>
      </c>
      <c r="BI140" s="183">
        <f>IF(N140="nulová",J140,0)</f>
        <v>0</v>
      </c>
      <c r="BJ140" s="15" t="s">
        <v>81</v>
      </c>
      <c r="BK140" s="183">
        <f>ROUND(I140*H140,2)</f>
        <v>0</v>
      </c>
      <c r="BL140" s="15" t="s">
        <v>201</v>
      </c>
      <c r="BM140" s="182" t="s">
        <v>1311</v>
      </c>
    </row>
    <row r="141" s="2" customFormat="1">
      <c r="A141" s="34"/>
      <c r="B141" s="35"/>
      <c r="C141" s="34"/>
      <c r="D141" s="184" t="s">
        <v>159</v>
      </c>
      <c r="E141" s="34"/>
      <c r="F141" s="185" t="s">
        <v>1310</v>
      </c>
      <c r="G141" s="34"/>
      <c r="H141" s="34"/>
      <c r="I141" s="186"/>
      <c r="J141" s="34"/>
      <c r="K141" s="34"/>
      <c r="L141" s="35"/>
      <c r="M141" s="187"/>
      <c r="N141" s="188"/>
      <c r="O141" s="73"/>
      <c r="P141" s="73"/>
      <c r="Q141" s="73"/>
      <c r="R141" s="73"/>
      <c r="S141" s="73"/>
      <c r="T141" s="74"/>
      <c r="U141" s="34"/>
      <c r="V141" s="34"/>
      <c r="W141" s="34"/>
      <c r="X141" s="34"/>
      <c r="Y141" s="34"/>
      <c r="Z141" s="34"/>
      <c r="AA141" s="34"/>
      <c r="AB141" s="34"/>
      <c r="AC141" s="34"/>
      <c r="AD141" s="34"/>
      <c r="AE141" s="34"/>
      <c r="AT141" s="15" t="s">
        <v>159</v>
      </c>
      <c r="AU141" s="15" t="s">
        <v>156</v>
      </c>
    </row>
    <row r="142" s="2" customFormat="1" ht="16.5" customHeight="1">
      <c r="A142" s="34"/>
      <c r="B142" s="168"/>
      <c r="C142" s="169" t="s">
        <v>505</v>
      </c>
      <c r="D142" s="169" t="s">
        <v>151</v>
      </c>
      <c r="E142" s="170" t="s">
        <v>1312</v>
      </c>
      <c r="F142" s="171" t="s">
        <v>1313</v>
      </c>
      <c r="G142" s="172" t="s">
        <v>325</v>
      </c>
      <c r="H142" s="173">
        <v>10</v>
      </c>
      <c r="I142" s="174"/>
      <c r="J142" s="175">
        <f>ROUND(I142*H142,2)</f>
        <v>0</v>
      </c>
      <c r="K142" s="176"/>
      <c r="L142" s="177"/>
      <c r="M142" s="178" t="s">
        <v>1</v>
      </c>
      <c r="N142" s="179" t="s">
        <v>38</v>
      </c>
      <c r="O142" s="73"/>
      <c r="P142" s="180">
        <f>O142*H142</f>
        <v>0</v>
      </c>
      <c r="Q142" s="180">
        <v>0</v>
      </c>
      <c r="R142" s="180">
        <f>Q142*H142</f>
        <v>0</v>
      </c>
      <c r="S142" s="180">
        <v>0</v>
      </c>
      <c r="T142" s="181">
        <f>S142*H142</f>
        <v>0</v>
      </c>
      <c r="U142" s="34"/>
      <c r="V142" s="34"/>
      <c r="W142" s="34"/>
      <c r="X142" s="34"/>
      <c r="Y142" s="34"/>
      <c r="Z142" s="34"/>
      <c r="AA142" s="34"/>
      <c r="AB142" s="34"/>
      <c r="AC142" s="34"/>
      <c r="AD142" s="34"/>
      <c r="AE142" s="34"/>
      <c r="AR142" s="182" t="s">
        <v>200</v>
      </c>
      <c r="AT142" s="182" t="s">
        <v>151</v>
      </c>
      <c r="AU142" s="182" t="s">
        <v>156</v>
      </c>
      <c r="AY142" s="15" t="s">
        <v>146</v>
      </c>
      <c r="BE142" s="183">
        <f>IF(N142="základní",J142,0)</f>
        <v>0</v>
      </c>
      <c r="BF142" s="183">
        <f>IF(N142="snížená",J142,0)</f>
        <v>0</v>
      </c>
      <c r="BG142" s="183">
        <f>IF(N142="zákl. přenesená",J142,0)</f>
        <v>0</v>
      </c>
      <c r="BH142" s="183">
        <f>IF(N142="sníž. přenesená",J142,0)</f>
        <v>0</v>
      </c>
      <c r="BI142" s="183">
        <f>IF(N142="nulová",J142,0)</f>
        <v>0</v>
      </c>
      <c r="BJ142" s="15" t="s">
        <v>81</v>
      </c>
      <c r="BK142" s="183">
        <f>ROUND(I142*H142,2)</f>
        <v>0</v>
      </c>
      <c r="BL142" s="15" t="s">
        <v>201</v>
      </c>
      <c r="BM142" s="182" t="s">
        <v>1314</v>
      </c>
    </row>
    <row r="143" s="2" customFormat="1">
      <c r="A143" s="34"/>
      <c r="B143" s="35"/>
      <c r="C143" s="34"/>
      <c r="D143" s="184" t="s">
        <v>159</v>
      </c>
      <c r="E143" s="34"/>
      <c r="F143" s="185" t="s">
        <v>1313</v>
      </c>
      <c r="G143" s="34"/>
      <c r="H143" s="34"/>
      <c r="I143" s="186"/>
      <c r="J143" s="34"/>
      <c r="K143" s="34"/>
      <c r="L143" s="35"/>
      <c r="M143" s="187"/>
      <c r="N143" s="188"/>
      <c r="O143" s="73"/>
      <c r="P143" s="73"/>
      <c r="Q143" s="73"/>
      <c r="R143" s="73"/>
      <c r="S143" s="73"/>
      <c r="T143" s="74"/>
      <c r="U143" s="34"/>
      <c r="V143" s="34"/>
      <c r="W143" s="34"/>
      <c r="X143" s="34"/>
      <c r="Y143" s="34"/>
      <c r="Z143" s="34"/>
      <c r="AA143" s="34"/>
      <c r="AB143" s="34"/>
      <c r="AC143" s="34"/>
      <c r="AD143" s="34"/>
      <c r="AE143" s="34"/>
      <c r="AT143" s="15" t="s">
        <v>159</v>
      </c>
      <c r="AU143" s="15" t="s">
        <v>156</v>
      </c>
    </row>
    <row r="144" s="2" customFormat="1" ht="16.5" customHeight="1">
      <c r="A144" s="34"/>
      <c r="B144" s="168"/>
      <c r="C144" s="169" t="s">
        <v>509</v>
      </c>
      <c r="D144" s="169" t="s">
        <v>151</v>
      </c>
      <c r="E144" s="170" t="s">
        <v>1315</v>
      </c>
      <c r="F144" s="171" t="s">
        <v>1316</v>
      </c>
      <c r="G144" s="172" t="s">
        <v>154</v>
      </c>
      <c r="H144" s="173">
        <v>1</v>
      </c>
      <c r="I144" s="174"/>
      <c r="J144" s="175">
        <f>ROUND(I144*H144,2)</f>
        <v>0</v>
      </c>
      <c r="K144" s="176"/>
      <c r="L144" s="177"/>
      <c r="M144" s="178" t="s">
        <v>1</v>
      </c>
      <c r="N144" s="179" t="s">
        <v>38</v>
      </c>
      <c r="O144" s="73"/>
      <c r="P144" s="180">
        <f>O144*H144</f>
        <v>0</v>
      </c>
      <c r="Q144" s="180">
        <v>0</v>
      </c>
      <c r="R144" s="180">
        <f>Q144*H144</f>
        <v>0</v>
      </c>
      <c r="S144" s="180">
        <v>0</v>
      </c>
      <c r="T144" s="181">
        <f>S144*H144</f>
        <v>0</v>
      </c>
      <c r="U144" s="34"/>
      <c r="V144" s="34"/>
      <c r="W144" s="34"/>
      <c r="X144" s="34"/>
      <c r="Y144" s="34"/>
      <c r="Z144" s="34"/>
      <c r="AA144" s="34"/>
      <c r="AB144" s="34"/>
      <c r="AC144" s="34"/>
      <c r="AD144" s="34"/>
      <c r="AE144" s="34"/>
      <c r="AR144" s="182" t="s">
        <v>200</v>
      </c>
      <c r="AT144" s="182" t="s">
        <v>151</v>
      </c>
      <c r="AU144" s="182" t="s">
        <v>156</v>
      </c>
      <c r="AY144" s="15" t="s">
        <v>146</v>
      </c>
      <c r="BE144" s="183">
        <f>IF(N144="základní",J144,0)</f>
        <v>0</v>
      </c>
      <c r="BF144" s="183">
        <f>IF(N144="snížená",J144,0)</f>
        <v>0</v>
      </c>
      <c r="BG144" s="183">
        <f>IF(N144="zákl. přenesená",J144,0)</f>
        <v>0</v>
      </c>
      <c r="BH144" s="183">
        <f>IF(N144="sníž. přenesená",J144,0)</f>
        <v>0</v>
      </c>
      <c r="BI144" s="183">
        <f>IF(N144="nulová",J144,0)</f>
        <v>0</v>
      </c>
      <c r="BJ144" s="15" t="s">
        <v>81</v>
      </c>
      <c r="BK144" s="183">
        <f>ROUND(I144*H144,2)</f>
        <v>0</v>
      </c>
      <c r="BL144" s="15" t="s">
        <v>201</v>
      </c>
      <c r="BM144" s="182" t="s">
        <v>1317</v>
      </c>
    </row>
    <row r="145" s="2" customFormat="1">
      <c r="A145" s="34"/>
      <c r="B145" s="35"/>
      <c r="C145" s="34"/>
      <c r="D145" s="184" t="s">
        <v>159</v>
      </c>
      <c r="E145" s="34"/>
      <c r="F145" s="185" t="s">
        <v>1316</v>
      </c>
      <c r="G145" s="34"/>
      <c r="H145" s="34"/>
      <c r="I145" s="186"/>
      <c r="J145" s="34"/>
      <c r="K145" s="34"/>
      <c r="L145" s="35"/>
      <c r="M145" s="187"/>
      <c r="N145" s="188"/>
      <c r="O145" s="73"/>
      <c r="P145" s="73"/>
      <c r="Q145" s="73"/>
      <c r="R145" s="73"/>
      <c r="S145" s="73"/>
      <c r="T145" s="74"/>
      <c r="U145" s="34"/>
      <c r="V145" s="34"/>
      <c r="W145" s="34"/>
      <c r="X145" s="34"/>
      <c r="Y145" s="34"/>
      <c r="Z145" s="34"/>
      <c r="AA145" s="34"/>
      <c r="AB145" s="34"/>
      <c r="AC145" s="34"/>
      <c r="AD145" s="34"/>
      <c r="AE145" s="34"/>
      <c r="AT145" s="15" t="s">
        <v>159</v>
      </c>
      <c r="AU145" s="15" t="s">
        <v>156</v>
      </c>
    </row>
    <row r="146" s="2" customFormat="1" ht="16.5" customHeight="1">
      <c r="A146" s="34"/>
      <c r="B146" s="168"/>
      <c r="C146" s="169" t="s">
        <v>8</v>
      </c>
      <c r="D146" s="169" t="s">
        <v>151</v>
      </c>
      <c r="E146" s="170" t="s">
        <v>1318</v>
      </c>
      <c r="F146" s="171" t="s">
        <v>1319</v>
      </c>
      <c r="G146" s="172" t="s">
        <v>1320</v>
      </c>
      <c r="H146" s="173">
        <v>1</v>
      </c>
      <c r="I146" s="174"/>
      <c r="J146" s="175">
        <f>ROUND(I146*H146,2)</f>
        <v>0</v>
      </c>
      <c r="K146" s="176"/>
      <c r="L146" s="177"/>
      <c r="M146" s="178" t="s">
        <v>1</v>
      </c>
      <c r="N146" s="179" t="s">
        <v>38</v>
      </c>
      <c r="O146" s="73"/>
      <c r="P146" s="180">
        <f>O146*H146</f>
        <v>0</v>
      </c>
      <c r="Q146" s="180">
        <v>0</v>
      </c>
      <c r="R146" s="180">
        <f>Q146*H146</f>
        <v>0</v>
      </c>
      <c r="S146" s="180">
        <v>0</v>
      </c>
      <c r="T146" s="181">
        <f>S146*H146</f>
        <v>0</v>
      </c>
      <c r="U146" s="34"/>
      <c r="V146" s="34"/>
      <c r="W146" s="34"/>
      <c r="X146" s="34"/>
      <c r="Y146" s="34"/>
      <c r="Z146" s="34"/>
      <c r="AA146" s="34"/>
      <c r="AB146" s="34"/>
      <c r="AC146" s="34"/>
      <c r="AD146" s="34"/>
      <c r="AE146" s="34"/>
      <c r="AR146" s="182" t="s">
        <v>200</v>
      </c>
      <c r="AT146" s="182" t="s">
        <v>151</v>
      </c>
      <c r="AU146" s="182" t="s">
        <v>156</v>
      </c>
      <c r="AY146" s="15" t="s">
        <v>146</v>
      </c>
      <c r="BE146" s="183">
        <f>IF(N146="základní",J146,0)</f>
        <v>0</v>
      </c>
      <c r="BF146" s="183">
        <f>IF(N146="snížená",J146,0)</f>
        <v>0</v>
      </c>
      <c r="BG146" s="183">
        <f>IF(N146="zákl. přenesená",J146,0)</f>
        <v>0</v>
      </c>
      <c r="BH146" s="183">
        <f>IF(N146="sníž. přenesená",J146,0)</f>
        <v>0</v>
      </c>
      <c r="BI146" s="183">
        <f>IF(N146="nulová",J146,0)</f>
        <v>0</v>
      </c>
      <c r="BJ146" s="15" t="s">
        <v>81</v>
      </c>
      <c r="BK146" s="183">
        <f>ROUND(I146*H146,2)</f>
        <v>0</v>
      </c>
      <c r="BL146" s="15" t="s">
        <v>201</v>
      </c>
      <c r="BM146" s="182" t="s">
        <v>1321</v>
      </c>
    </row>
    <row r="147" s="2" customFormat="1">
      <c r="A147" s="34"/>
      <c r="B147" s="35"/>
      <c r="C147" s="34"/>
      <c r="D147" s="184" t="s">
        <v>159</v>
      </c>
      <c r="E147" s="34"/>
      <c r="F147" s="185" t="s">
        <v>1319</v>
      </c>
      <c r="G147" s="34"/>
      <c r="H147" s="34"/>
      <c r="I147" s="186"/>
      <c r="J147" s="34"/>
      <c r="K147" s="34"/>
      <c r="L147" s="35"/>
      <c r="M147" s="187"/>
      <c r="N147" s="188"/>
      <c r="O147" s="73"/>
      <c r="P147" s="73"/>
      <c r="Q147" s="73"/>
      <c r="R147" s="73"/>
      <c r="S147" s="73"/>
      <c r="T147" s="74"/>
      <c r="U147" s="34"/>
      <c r="V147" s="34"/>
      <c r="W147" s="34"/>
      <c r="X147" s="34"/>
      <c r="Y147" s="34"/>
      <c r="Z147" s="34"/>
      <c r="AA147" s="34"/>
      <c r="AB147" s="34"/>
      <c r="AC147" s="34"/>
      <c r="AD147" s="34"/>
      <c r="AE147" s="34"/>
      <c r="AT147" s="15" t="s">
        <v>159</v>
      </c>
      <c r="AU147" s="15" t="s">
        <v>156</v>
      </c>
    </row>
    <row r="148" s="2" customFormat="1" ht="37.8" customHeight="1">
      <c r="A148" s="34"/>
      <c r="B148" s="168"/>
      <c r="C148" s="169" t="s">
        <v>516</v>
      </c>
      <c r="D148" s="169" t="s">
        <v>151</v>
      </c>
      <c r="E148" s="170" t="s">
        <v>1322</v>
      </c>
      <c r="F148" s="171" t="s">
        <v>1323</v>
      </c>
      <c r="G148" s="172" t="s">
        <v>154</v>
      </c>
      <c r="H148" s="173">
        <v>1</v>
      </c>
      <c r="I148" s="174"/>
      <c r="J148" s="175">
        <f>ROUND(I148*H148,2)</f>
        <v>0</v>
      </c>
      <c r="K148" s="176"/>
      <c r="L148" s="177"/>
      <c r="M148" s="178" t="s">
        <v>1</v>
      </c>
      <c r="N148" s="179" t="s">
        <v>38</v>
      </c>
      <c r="O148" s="73"/>
      <c r="P148" s="180">
        <f>O148*H148</f>
        <v>0</v>
      </c>
      <c r="Q148" s="180">
        <v>0</v>
      </c>
      <c r="R148" s="180">
        <f>Q148*H148</f>
        <v>0</v>
      </c>
      <c r="S148" s="180">
        <v>0</v>
      </c>
      <c r="T148" s="181">
        <f>S148*H148</f>
        <v>0</v>
      </c>
      <c r="U148" s="34"/>
      <c r="V148" s="34"/>
      <c r="W148" s="34"/>
      <c r="X148" s="34"/>
      <c r="Y148" s="34"/>
      <c r="Z148" s="34"/>
      <c r="AA148" s="34"/>
      <c r="AB148" s="34"/>
      <c r="AC148" s="34"/>
      <c r="AD148" s="34"/>
      <c r="AE148" s="34"/>
      <c r="AR148" s="182" t="s">
        <v>200</v>
      </c>
      <c r="AT148" s="182" t="s">
        <v>151</v>
      </c>
      <c r="AU148" s="182" t="s">
        <v>156</v>
      </c>
      <c r="AY148" s="15" t="s">
        <v>146</v>
      </c>
      <c r="BE148" s="183">
        <f>IF(N148="základní",J148,0)</f>
        <v>0</v>
      </c>
      <c r="BF148" s="183">
        <f>IF(N148="snížená",J148,0)</f>
        <v>0</v>
      </c>
      <c r="BG148" s="183">
        <f>IF(N148="zákl. přenesená",J148,0)</f>
        <v>0</v>
      </c>
      <c r="BH148" s="183">
        <f>IF(N148="sníž. přenesená",J148,0)</f>
        <v>0</v>
      </c>
      <c r="BI148" s="183">
        <f>IF(N148="nulová",J148,0)</f>
        <v>0</v>
      </c>
      <c r="BJ148" s="15" t="s">
        <v>81</v>
      </c>
      <c r="BK148" s="183">
        <f>ROUND(I148*H148,2)</f>
        <v>0</v>
      </c>
      <c r="BL148" s="15" t="s">
        <v>201</v>
      </c>
      <c r="BM148" s="182" t="s">
        <v>1324</v>
      </c>
    </row>
    <row r="149" s="2" customFormat="1">
      <c r="A149" s="34"/>
      <c r="B149" s="35"/>
      <c r="C149" s="34"/>
      <c r="D149" s="184" t="s">
        <v>159</v>
      </c>
      <c r="E149" s="34"/>
      <c r="F149" s="185" t="s">
        <v>1323</v>
      </c>
      <c r="G149" s="34"/>
      <c r="H149" s="34"/>
      <c r="I149" s="186"/>
      <c r="J149" s="34"/>
      <c r="K149" s="34"/>
      <c r="L149" s="35"/>
      <c r="M149" s="187"/>
      <c r="N149" s="188"/>
      <c r="O149" s="73"/>
      <c r="P149" s="73"/>
      <c r="Q149" s="73"/>
      <c r="R149" s="73"/>
      <c r="S149" s="73"/>
      <c r="T149" s="74"/>
      <c r="U149" s="34"/>
      <c r="V149" s="34"/>
      <c r="W149" s="34"/>
      <c r="X149" s="34"/>
      <c r="Y149" s="34"/>
      <c r="Z149" s="34"/>
      <c r="AA149" s="34"/>
      <c r="AB149" s="34"/>
      <c r="AC149" s="34"/>
      <c r="AD149" s="34"/>
      <c r="AE149" s="34"/>
      <c r="AT149" s="15" t="s">
        <v>159</v>
      </c>
      <c r="AU149" s="15" t="s">
        <v>156</v>
      </c>
    </row>
    <row r="150" s="2" customFormat="1" ht="37.8" customHeight="1">
      <c r="A150" s="34"/>
      <c r="B150" s="168"/>
      <c r="C150" s="169" t="s">
        <v>520</v>
      </c>
      <c r="D150" s="169" t="s">
        <v>151</v>
      </c>
      <c r="E150" s="170" t="s">
        <v>1325</v>
      </c>
      <c r="F150" s="171" t="s">
        <v>1326</v>
      </c>
      <c r="G150" s="172" t="s">
        <v>154</v>
      </c>
      <c r="H150" s="173">
        <v>1</v>
      </c>
      <c r="I150" s="174"/>
      <c r="J150" s="175">
        <f>ROUND(I150*H150,2)</f>
        <v>0</v>
      </c>
      <c r="K150" s="176"/>
      <c r="L150" s="177"/>
      <c r="M150" s="178" t="s">
        <v>1</v>
      </c>
      <c r="N150" s="179" t="s">
        <v>38</v>
      </c>
      <c r="O150" s="73"/>
      <c r="P150" s="180">
        <f>O150*H150</f>
        <v>0</v>
      </c>
      <c r="Q150" s="180">
        <v>0</v>
      </c>
      <c r="R150" s="180">
        <f>Q150*H150</f>
        <v>0</v>
      </c>
      <c r="S150" s="180">
        <v>0</v>
      </c>
      <c r="T150" s="181">
        <f>S150*H150</f>
        <v>0</v>
      </c>
      <c r="U150" s="34"/>
      <c r="V150" s="34"/>
      <c r="W150" s="34"/>
      <c r="X150" s="34"/>
      <c r="Y150" s="34"/>
      <c r="Z150" s="34"/>
      <c r="AA150" s="34"/>
      <c r="AB150" s="34"/>
      <c r="AC150" s="34"/>
      <c r="AD150" s="34"/>
      <c r="AE150" s="34"/>
      <c r="AR150" s="182" t="s">
        <v>200</v>
      </c>
      <c r="AT150" s="182" t="s">
        <v>151</v>
      </c>
      <c r="AU150" s="182" t="s">
        <v>156</v>
      </c>
      <c r="AY150" s="15" t="s">
        <v>146</v>
      </c>
      <c r="BE150" s="183">
        <f>IF(N150="základní",J150,0)</f>
        <v>0</v>
      </c>
      <c r="BF150" s="183">
        <f>IF(N150="snížená",J150,0)</f>
        <v>0</v>
      </c>
      <c r="BG150" s="183">
        <f>IF(N150="zákl. přenesená",J150,0)</f>
        <v>0</v>
      </c>
      <c r="BH150" s="183">
        <f>IF(N150="sníž. přenesená",J150,0)</f>
        <v>0</v>
      </c>
      <c r="BI150" s="183">
        <f>IF(N150="nulová",J150,0)</f>
        <v>0</v>
      </c>
      <c r="BJ150" s="15" t="s">
        <v>81</v>
      </c>
      <c r="BK150" s="183">
        <f>ROUND(I150*H150,2)</f>
        <v>0</v>
      </c>
      <c r="BL150" s="15" t="s">
        <v>201</v>
      </c>
      <c r="BM150" s="182" t="s">
        <v>1327</v>
      </c>
    </row>
    <row r="151" s="2" customFormat="1">
      <c r="A151" s="34"/>
      <c r="B151" s="35"/>
      <c r="C151" s="34"/>
      <c r="D151" s="184" t="s">
        <v>159</v>
      </c>
      <c r="E151" s="34"/>
      <c r="F151" s="185" t="s">
        <v>1326</v>
      </c>
      <c r="G151" s="34"/>
      <c r="H151" s="34"/>
      <c r="I151" s="186"/>
      <c r="J151" s="34"/>
      <c r="K151" s="34"/>
      <c r="L151" s="35"/>
      <c r="M151" s="187"/>
      <c r="N151" s="188"/>
      <c r="O151" s="73"/>
      <c r="P151" s="73"/>
      <c r="Q151" s="73"/>
      <c r="R151" s="73"/>
      <c r="S151" s="73"/>
      <c r="T151" s="74"/>
      <c r="U151" s="34"/>
      <c r="V151" s="34"/>
      <c r="W151" s="34"/>
      <c r="X151" s="34"/>
      <c r="Y151" s="34"/>
      <c r="Z151" s="34"/>
      <c r="AA151" s="34"/>
      <c r="AB151" s="34"/>
      <c r="AC151" s="34"/>
      <c r="AD151" s="34"/>
      <c r="AE151" s="34"/>
      <c r="AT151" s="15" t="s">
        <v>159</v>
      </c>
      <c r="AU151" s="15" t="s">
        <v>156</v>
      </c>
    </row>
    <row r="152" s="2" customFormat="1" ht="16.5" customHeight="1">
      <c r="A152" s="34"/>
      <c r="B152" s="168"/>
      <c r="C152" s="169" t="s">
        <v>525</v>
      </c>
      <c r="D152" s="169" t="s">
        <v>151</v>
      </c>
      <c r="E152" s="170" t="s">
        <v>505</v>
      </c>
      <c r="F152" s="171" t="s">
        <v>1328</v>
      </c>
      <c r="G152" s="172" t="s">
        <v>1320</v>
      </c>
      <c r="H152" s="173">
        <v>1</v>
      </c>
      <c r="I152" s="174"/>
      <c r="J152" s="175">
        <f>ROUND(I152*H152,2)</f>
        <v>0</v>
      </c>
      <c r="K152" s="176"/>
      <c r="L152" s="177"/>
      <c r="M152" s="178" t="s">
        <v>1</v>
      </c>
      <c r="N152" s="179" t="s">
        <v>38</v>
      </c>
      <c r="O152" s="73"/>
      <c r="P152" s="180">
        <f>O152*H152</f>
        <v>0</v>
      </c>
      <c r="Q152" s="180">
        <v>0</v>
      </c>
      <c r="R152" s="180">
        <f>Q152*H152</f>
        <v>0</v>
      </c>
      <c r="S152" s="180">
        <v>0</v>
      </c>
      <c r="T152" s="181">
        <f>S152*H152</f>
        <v>0</v>
      </c>
      <c r="U152" s="34"/>
      <c r="V152" s="34"/>
      <c r="W152" s="34"/>
      <c r="X152" s="34"/>
      <c r="Y152" s="34"/>
      <c r="Z152" s="34"/>
      <c r="AA152" s="34"/>
      <c r="AB152" s="34"/>
      <c r="AC152" s="34"/>
      <c r="AD152" s="34"/>
      <c r="AE152" s="34"/>
      <c r="AR152" s="182" t="s">
        <v>200</v>
      </c>
      <c r="AT152" s="182" t="s">
        <v>151</v>
      </c>
      <c r="AU152" s="182" t="s">
        <v>156</v>
      </c>
      <c r="AY152" s="15" t="s">
        <v>146</v>
      </c>
      <c r="BE152" s="183">
        <f>IF(N152="základní",J152,0)</f>
        <v>0</v>
      </c>
      <c r="BF152" s="183">
        <f>IF(N152="snížená",J152,0)</f>
        <v>0</v>
      </c>
      <c r="BG152" s="183">
        <f>IF(N152="zákl. přenesená",J152,0)</f>
        <v>0</v>
      </c>
      <c r="BH152" s="183">
        <f>IF(N152="sníž. přenesená",J152,0)</f>
        <v>0</v>
      </c>
      <c r="BI152" s="183">
        <f>IF(N152="nulová",J152,0)</f>
        <v>0</v>
      </c>
      <c r="BJ152" s="15" t="s">
        <v>81</v>
      </c>
      <c r="BK152" s="183">
        <f>ROUND(I152*H152,2)</f>
        <v>0</v>
      </c>
      <c r="BL152" s="15" t="s">
        <v>201</v>
      </c>
      <c r="BM152" s="182" t="s">
        <v>1329</v>
      </c>
    </row>
    <row r="153" s="2" customFormat="1">
      <c r="A153" s="34"/>
      <c r="B153" s="35"/>
      <c r="C153" s="34"/>
      <c r="D153" s="184" t="s">
        <v>159</v>
      </c>
      <c r="E153" s="34"/>
      <c r="F153" s="185" t="s">
        <v>1328</v>
      </c>
      <c r="G153" s="34"/>
      <c r="H153" s="34"/>
      <c r="I153" s="186"/>
      <c r="J153" s="34"/>
      <c r="K153" s="34"/>
      <c r="L153" s="35"/>
      <c r="M153" s="187"/>
      <c r="N153" s="188"/>
      <c r="O153" s="73"/>
      <c r="P153" s="73"/>
      <c r="Q153" s="73"/>
      <c r="R153" s="73"/>
      <c r="S153" s="73"/>
      <c r="T153" s="74"/>
      <c r="U153" s="34"/>
      <c r="V153" s="34"/>
      <c r="W153" s="34"/>
      <c r="X153" s="34"/>
      <c r="Y153" s="34"/>
      <c r="Z153" s="34"/>
      <c r="AA153" s="34"/>
      <c r="AB153" s="34"/>
      <c r="AC153" s="34"/>
      <c r="AD153" s="34"/>
      <c r="AE153" s="34"/>
      <c r="AT153" s="15" t="s">
        <v>159</v>
      </c>
      <c r="AU153" s="15" t="s">
        <v>156</v>
      </c>
    </row>
    <row r="154" s="2" customFormat="1" ht="16.5" customHeight="1">
      <c r="A154" s="34"/>
      <c r="B154" s="168"/>
      <c r="C154" s="169" t="s">
        <v>337</v>
      </c>
      <c r="D154" s="169" t="s">
        <v>151</v>
      </c>
      <c r="E154" s="170" t="s">
        <v>509</v>
      </c>
      <c r="F154" s="171" t="s">
        <v>1330</v>
      </c>
      <c r="G154" s="172" t="s">
        <v>325</v>
      </c>
      <c r="H154" s="173">
        <v>1</v>
      </c>
      <c r="I154" s="174"/>
      <c r="J154" s="175">
        <f>ROUND(I154*H154,2)</f>
        <v>0</v>
      </c>
      <c r="K154" s="176"/>
      <c r="L154" s="177"/>
      <c r="M154" s="178" t="s">
        <v>1</v>
      </c>
      <c r="N154" s="179" t="s">
        <v>38</v>
      </c>
      <c r="O154" s="73"/>
      <c r="P154" s="180">
        <f>O154*H154</f>
        <v>0</v>
      </c>
      <c r="Q154" s="180">
        <v>0</v>
      </c>
      <c r="R154" s="180">
        <f>Q154*H154</f>
        <v>0</v>
      </c>
      <c r="S154" s="180">
        <v>0</v>
      </c>
      <c r="T154" s="181">
        <f>S154*H154</f>
        <v>0</v>
      </c>
      <c r="U154" s="34"/>
      <c r="V154" s="34"/>
      <c r="W154" s="34"/>
      <c r="X154" s="34"/>
      <c r="Y154" s="34"/>
      <c r="Z154" s="34"/>
      <c r="AA154" s="34"/>
      <c r="AB154" s="34"/>
      <c r="AC154" s="34"/>
      <c r="AD154" s="34"/>
      <c r="AE154" s="34"/>
      <c r="AR154" s="182" t="s">
        <v>200</v>
      </c>
      <c r="AT154" s="182" t="s">
        <v>151</v>
      </c>
      <c r="AU154" s="182" t="s">
        <v>156</v>
      </c>
      <c r="AY154" s="15" t="s">
        <v>146</v>
      </c>
      <c r="BE154" s="183">
        <f>IF(N154="základní",J154,0)</f>
        <v>0</v>
      </c>
      <c r="BF154" s="183">
        <f>IF(N154="snížená",J154,0)</f>
        <v>0</v>
      </c>
      <c r="BG154" s="183">
        <f>IF(N154="zákl. přenesená",J154,0)</f>
        <v>0</v>
      </c>
      <c r="BH154" s="183">
        <f>IF(N154="sníž. přenesená",J154,0)</f>
        <v>0</v>
      </c>
      <c r="BI154" s="183">
        <f>IF(N154="nulová",J154,0)</f>
        <v>0</v>
      </c>
      <c r="BJ154" s="15" t="s">
        <v>81</v>
      </c>
      <c r="BK154" s="183">
        <f>ROUND(I154*H154,2)</f>
        <v>0</v>
      </c>
      <c r="BL154" s="15" t="s">
        <v>201</v>
      </c>
      <c r="BM154" s="182" t="s">
        <v>1331</v>
      </c>
    </row>
    <row r="155" s="2" customFormat="1">
      <c r="A155" s="34"/>
      <c r="B155" s="35"/>
      <c r="C155" s="34"/>
      <c r="D155" s="184" t="s">
        <v>159</v>
      </c>
      <c r="E155" s="34"/>
      <c r="F155" s="185" t="s">
        <v>1330</v>
      </c>
      <c r="G155" s="34"/>
      <c r="H155" s="34"/>
      <c r="I155" s="186"/>
      <c r="J155" s="34"/>
      <c r="K155" s="34"/>
      <c r="L155" s="35"/>
      <c r="M155" s="187"/>
      <c r="N155" s="188"/>
      <c r="O155" s="73"/>
      <c r="P155" s="73"/>
      <c r="Q155" s="73"/>
      <c r="R155" s="73"/>
      <c r="S155" s="73"/>
      <c r="T155" s="74"/>
      <c r="U155" s="34"/>
      <c r="V155" s="34"/>
      <c r="W155" s="34"/>
      <c r="X155" s="34"/>
      <c r="Y155" s="34"/>
      <c r="Z155" s="34"/>
      <c r="AA155" s="34"/>
      <c r="AB155" s="34"/>
      <c r="AC155" s="34"/>
      <c r="AD155" s="34"/>
      <c r="AE155" s="34"/>
      <c r="AT155" s="15" t="s">
        <v>159</v>
      </c>
      <c r="AU155" s="15" t="s">
        <v>156</v>
      </c>
    </row>
    <row r="156" s="2" customFormat="1" ht="16.5" customHeight="1">
      <c r="A156" s="34"/>
      <c r="B156" s="168"/>
      <c r="C156" s="169" t="s">
        <v>532</v>
      </c>
      <c r="D156" s="169" t="s">
        <v>151</v>
      </c>
      <c r="E156" s="170" t="s">
        <v>8</v>
      </c>
      <c r="F156" s="171" t="s">
        <v>1153</v>
      </c>
      <c r="G156" s="172" t="s">
        <v>206</v>
      </c>
      <c r="H156" s="173">
        <v>1</v>
      </c>
      <c r="I156" s="174"/>
      <c r="J156" s="175">
        <f>ROUND(I156*H156,2)</f>
        <v>0</v>
      </c>
      <c r="K156" s="176"/>
      <c r="L156" s="177"/>
      <c r="M156" s="178" t="s">
        <v>1</v>
      </c>
      <c r="N156" s="179" t="s">
        <v>38</v>
      </c>
      <c r="O156" s="73"/>
      <c r="P156" s="180">
        <f>O156*H156</f>
        <v>0</v>
      </c>
      <c r="Q156" s="180">
        <v>0</v>
      </c>
      <c r="R156" s="180">
        <f>Q156*H156</f>
        <v>0</v>
      </c>
      <c r="S156" s="180">
        <v>0</v>
      </c>
      <c r="T156" s="181">
        <f>S156*H156</f>
        <v>0</v>
      </c>
      <c r="U156" s="34"/>
      <c r="V156" s="34"/>
      <c r="W156" s="34"/>
      <c r="X156" s="34"/>
      <c r="Y156" s="34"/>
      <c r="Z156" s="34"/>
      <c r="AA156" s="34"/>
      <c r="AB156" s="34"/>
      <c r="AC156" s="34"/>
      <c r="AD156" s="34"/>
      <c r="AE156" s="34"/>
      <c r="AR156" s="182" t="s">
        <v>200</v>
      </c>
      <c r="AT156" s="182" t="s">
        <v>151</v>
      </c>
      <c r="AU156" s="182" t="s">
        <v>156</v>
      </c>
      <c r="AY156" s="15" t="s">
        <v>146</v>
      </c>
      <c r="BE156" s="183">
        <f>IF(N156="základní",J156,0)</f>
        <v>0</v>
      </c>
      <c r="BF156" s="183">
        <f>IF(N156="snížená",J156,0)</f>
        <v>0</v>
      </c>
      <c r="BG156" s="183">
        <f>IF(N156="zákl. přenesená",J156,0)</f>
        <v>0</v>
      </c>
      <c r="BH156" s="183">
        <f>IF(N156="sníž. přenesená",J156,0)</f>
        <v>0</v>
      </c>
      <c r="BI156" s="183">
        <f>IF(N156="nulová",J156,0)</f>
        <v>0</v>
      </c>
      <c r="BJ156" s="15" t="s">
        <v>81</v>
      </c>
      <c r="BK156" s="183">
        <f>ROUND(I156*H156,2)</f>
        <v>0</v>
      </c>
      <c r="BL156" s="15" t="s">
        <v>201</v>
      </c>
      <c r="BM156" s="182" t="s">
        <v>1332</v>
      </c>
    </row>
    <row r="157" s="2" customFormat="1">
      <c r="A157" s="34"/>
      <c r="B157" s="35"/>
      <c r="C157" s="34"/>
      <c r="D157" s="184" t="s">
        <v>159</v>
      </c>
      <c r="E157" s="34"/>
      <c r="F157" s="185" t="s">
        <v>1153</v>
      </c>
      <c r="G157" s="34"/>
      <c r="H157" s="34"/>
      <c r="I157" s="186"/>
      <c r="J157" s="34"/>
      <c r="K157" s="34"/>
      <c r="L157" s="35"/>
      <c r="M157" s="187"/>
      <c r="N157" s="188"/>
      <c r="O157" s="73"/>
      <c r="P157" s="73"/>
      <c r="Q157" s="73"/>
      <c r="R157" s="73"/>
      <c r="S157" s="73"/>
      <c r="T157" s="74"/>
      <c r="U157" s="34"/>
      <c r="V157" s="34"/>
      <c r="W157" s="34"/>
      <c r="X157" s="34"/>
      <c r="Y157" s="34"/>
      <c r="Z157" s="34"/>
      <c r="AA157" s="34"/>
      <c r="AB157" s="34"/>
      <c r="AC157" s="34"/>
      <c r="AD157" s="34"/>
      <c r="AE157" s="34"/>
      <c r="AT157" s="15" t="s">
        <v>159</v>
      </c>
      <c r="AU157" s="15" t="s">
        <v>156</v>
      </c>
    </row>
    <row r="158" s="2" customFormat="1" ht="24.15" customHeight="1">
      <c r="A158" s="34"/>
      <c r="B158" s="168"/>
      <c r="C158" s="169" t="s">
        <v>536</v>
      </c>
      <c r="D158" s="169" t="s">
        <v>151</v>
      </c>
      <c r="E158" s="170" t="s">
        <v>1333</v>
      </c>
      <c r="F158" s="171" t="s">
        <v>1334</v>
      </c>
      <c r="G158" s="172" t="s">
        <v>199</v>
      </c>
      <c r="H158" s="173">
        <v>3</v>
      </c>
      <c r="I158" s="174"/>
      <c r="J158" s="175">
        <f>ROUND(I158*H158,2)</f>
        <v>0</v>
      </c>
      <c r="K158" s="176"/>
      <c r="L158" s="177"/>
      <c r="M158" s="178" t="s">
        <v>1</v>
      </c>
      <c r="N158" s="179" t="s">
        <v>38</v>
      </c>
      <c r="O158" s="73"/>
      <c r="P158" s="180">
        <f>O158*H158</f>
        <v>0</v>
      </c>
      <c r="Q158" s="180">
        <v>0</v>
      </c>
      <c r="R158" s="180">
        <f>Q158*H158</f>
        <v>0</v>
      </c>
      <c r="S158" s="180">
        <v>0</v>
      </c>
      <c r="T158" s="181">
        <f>S158*H158</f>
        <v>0</v>
      </c>
      <c r="U158" s="34"/>
      <c r="V158" s="34"/>
      <c r="W158" s="34"/>
      <c r="X158" s="34"/>
      <c r="Y158" s="34"/>
      <c r="Z158" s="34"/>
      <c r="AA158" s="34"/>
      <c r="AB158" s="34"/>
      <c r="AC158" s="34"/>
      <c r="AD158" s="34"/>
      <c r="AE158" s="34"/>
      <c r="AR158" s="182" t="s">
        <v>200</v>
      </c>
      <c r="AT158" s="182" t="s">
        <v>151</v>
      </c>
      <c r="AU158" s="182" t="s">
        <v>156</v>
      </c>
      <c r="AY158" s="15" t="s">
        <v>146</v>
      </c>
      <c r="BE158" s="183">
        <f>IF(N158="základní",J158,0)</f>
        <v>0</v>
      </c>
      <c r="BF158" s="183">
        <f>IF(N158="snížená",J158,0)</f>
        <v>0</v>
      </c>
      <c r="BG158" s="183">
        <f>IF(N158="zákl. přenesená",J158,0)</f>
        <v>0</v>
      </c>
      <c r="BH158" s="183">
        <f>IF(N158="sníž. přenesená",J158,0)</f>
        <v>0</v>
      </c>
      <c r="BI158" s="183">
        <f>IF(N158="nulová",J158,0)</f>
        <v>0</v>
      </c>
      <c r="BJ158" s="15" t="s">
        <v>81</v>
      </c>
      <c r="BK158" s="183">
        <f>ROUND(I158*H158,2)</f>
        <v>0</v>
      </c>
      <c r="BL158" s="15" t="s">
        <v>201</v>
      </c>
      <c r="BM158" s="182" t="s">
        <v>1335</v>
      </c>
    </row>
    <row r="159" s="2" customFormat="1">
      <c r="A159" s="34"/>
      <c r="B159" s="35"/>
      <c r="C159" s="34"/>
      <c r="D159" s="184" t="s">
        <v>159</v>
      </c>
      <c r="E159" s="34"/>
      <c r="F159" s="185" t="s">
        <v>1334</v>
      </c>
      <c r="G159" s="34"/>
      <c r="H159" s="34"/>
      <c r="I159" s="186"/>
      <c r="J159" s="34"/>
      <c r="K159" s="34"/>
      <c r="L159" s="35"/>
      <c r="M159" s="187"/>
      <c r="N159" s="188"/>
      <c r="O159" s="73"/>
      <c r="P159" s="73"/>
      <c r="Q159" s="73"/>
      <c r="R159" s="73"/>
      <c r="S159" s="73"/>
      <c r="T159" s="74"/>
      <c r="U159" s="34"/>
      <c r="V159" s="34"/>
      <c r="W159" s="34"/>
      <c r="X159" s="34"/>
      <c r="Y159" s="34"/>
      <c r="Z159" s="34"/>
      <c r="AA159" s="34"/>
      <c r="AB159" s="34"/>
      <c r="AC159" s="34"/>
      <c r="AD159" s="34"/>
      <c r="AE159" s="34"/>
      <c r="AT159" s="15" t="s">
        <v>159</v>
      </c>
      <c r="AU159" s="15" t="s">
        <v>156</v>
      </c>
    </row>
    <row r="160" s="2" customFormat="1" ht="16.5" customHeight="1">
      <c r="A160" s="34"/>
      <c r="B160" s="168"/>
      <c r="C160" s="169" t="s">
        <v>540</v>
      </c>
      <c r="D160" s="169" t="s">
        <v>151</v>
      </c>
      <c r="E160" s="170" t="s">
        <v>520</v>
      </c>
      <c r="F160" s="171" t="s">
        <v>1336</v>
      </c>
      <c r="G160" s="172" t="s">
        <v>154</v>
      </c>
      <c r="H160" s="173">
        <v>12</v>
      </c>
      <c r="I160" s="174"/>
      <c r="J160" s="175">
        <f>ROUND(I160*H160,2)</f>
        <v>0</v>
      </c>
      <c r="K160" s="176"/>
      <c r="L160" s="177"/>
      <c r="M160" s="178" t="s">
        <v>1</v>
      </c>
      <c r="N160" s="179" t="s">
        <v>38</v>
      </c>
      <c r="O160" s="73"/>
      <c r="P160" s="180">
        <f>O160*H160</f>
        <v>0</v>
      </c>
      <c r="Q160" s="180">
        <v>0</v>
      </c>
      <c r="R160" s="180">
        <f>Q160*H160</f>
        <v>0</v>
      </c>
      <c r="S160" s="180">
        <v>0</v>
      </c>
      <c r="T160" s="181">
        <f>S160*H160</f>
        <v>0</v>
      </c>
      <c r="U160" s="34"/>
      <c r="V160" s="34"/>
      <c r="W160" s="34"/>
      <c r="X160" s="34"/>
      <c r="Y160" s="34"/>
      <c r="Z160" s="34"/>
      <c r="AA160" s="34"/>
      <c r="AB160" s="34"/>
      <c r="AC160" s="34"/>
      <c r="AD160" s="34"/>
      <c r="AE160" s="34"/>
      <c r="AR160" s="182" t="s">
        <v>200</v>
      </c>
      <c r="AT160" s="182" t="s">
        <v>151</v>
      </c>
      <c r="AU160" s="182" t="s">
        <v>156</v>
      </c>
      <c r="AY160" s="15" t="s">
        <v>146</v>
      </c>
      <c r="BE160" s="183">
        <f>IF(N160="základní",J160,0)</f>
        <v>0</v>
      </c>
      <c r="BF160" s="183">
        <f>IF(N160="snížená",J160,0)</f>
        <v>0</v>
      </c>
      <c r="BG160" s="183">
        <f>IF(N160="zákl. přenesená",J160,0)</f>
        <v>0</v>
      </c>
      <c r="BH160" s="183">
        <f>IF(N160="sníž. přenesená",J160,0)</f>
        <v>0</v>
      </c>
      <c r="BI160" s="183">
        <f>IF(N160="nulová",J160,0)</f>
        <v>0</v>
      </c>
      <c r="BJ160" s="15" t="s">
        <v>81</v>
      </c>
      <c r="BK160" s="183">
        <f>ROUND(I160*H160,2)</f>
        <v>0</v>
      </c>
      <c r="BL160" s="15" t="s">
        <v>201</v>
      </c>
      <c r="BM160" s="182" t="s">
        <v>1337</v>
      </c>
    </row>
    <row r="161" s="2" customFormat="1">
      <c r="A161" s="34"/>
      <c r="B161" s="35"/>
      <c r="C161" s="34"/>
      <c r="D161" s="184" t="s">
        <v>159</v>
      </c>
      <c r="E161" s="34"/>
      <c r="F161" s="185" t="s">
        <v>1336</v>
      </c>
      <c r="G161" s="34"/>
      <c r="H161" s="34"/>
      <c r="I161" s="186"/>
      <c r="J161" s="34"/>
      <c r="K161" s="34"/>
      <c r="L161" s="35"/>
      <c r="M161" s="187"/>
      <c r="N161" s="188"/>
      <c r="O161" s="73"/>
      <c r="P161" s="73"/>
      <c r="Q161" s="73"/>
      <c r="R161" s="73"/>
      <c r="S161" s="73"/>
      <c r="T161" s="74"/>
      <c r="U161" s="34"/>
      <c r="V161" s="34"/>
      <c r="W161" s="34"/>
      <c r="X161" s="34"/>
      <c r="Y161" s="34"/>
      <c r="Z161" s="34"/>
      <c r="AA161" s="34"/>
      <c r="AB161" s="34"/>
      <c r="AC161" s="34"/>
      <c r="AD161" s="34"/>
      <c r="AE161" s="34"/>
      <c r="AT161" s="15" t="s">
        <v>159</v>
      </c>
      <c r="AU161" s="15" t="s">
        <v>156</v>
      </c>
    </row>
    <row r="162" s="2" customFormat="1" ht="21.75" customHeight="1">
      <c r="A162" s="34"/>
      <c r="B162" s="168"/>
      <c r="C162" s="169" t="s">
        <v>544</v>
      </c>
      <c r="D162" s="169" t="s">
        <v>151</v>
      </c>
      <c r="E162" s="170" t="s">
        <v>525</v>
      </c>
      <c r="F162" s="171" t="s">
        <v>1338</v>
      </c>
      <c r="G162" s="172" t="s">
        <v>199</v>
      </c>
      <c r="H162" s="173">
        <v>2</v>
      </c>
      <c r="I162" s="174"/>
      <c r="J162" s="175">
        <f>ROUND(I162*H162,2)</f>
        <v>0</v>
      </c>
      <c r="K162" s="176"/>
      <c r="L162" s="177"/>
      <c r="M162" s="178" t="s">
        <v>1</v>
      </c>
      <c r="N162" s="179" t="s">
        <v>38</v>
      </c>
      <c r="O162" s="73"/>
      <c r="P162" s="180">
        <f>O162*H162</f>
        <v>0</v>
      </c>
      <c r="Q162" s="180">
        <v>0</v>
      </c>
      <c r="R162" s="180">
        <f>Q162*H162</f>
        <v>0</v>
      </c>
      <c r="S162" s="180">
        <v>0</v>
      </c>
      <c r="T162" s="181">
        <f>S162*H162</f>
        <v>0</v>
      </c>
      <c r="U162" s="34"/>
      <c r="V162" s="34"/>
      <c r="W162" s="34"/>
      <c r="X162" s="34"/>
      <c r="Y162" s="34"/>
      <c r="Z162" s="34"/>
      <c r="AA162" s="34"/>
      <c r="AB162" s="34"/>
      <c r="AC162" s="34"/>
      <c r="AD162" s="34"/>
      <c r="AE162" s="34"/>
      <c r="AR162" s="182" t="s">
        <v>200</v>
      </c>
      <c r="AT162" s="182" t="s">
        <v>151</v>
      </c>
      <c r="AU162" s="182" t="s">
        <v>156</v>
      </c>
      <c r="AY162" s="15" t="s">
        <v>146</v>
      </c>
      <c r="BE162" s="183">
        <f>IF(N162="základní",J162,0)</f>
        <v>0</v>
      </c>
      <c r="BF162" s="183">
        <f>IF(N162="snížená",J162,0)</f>
        <v>0</v>
      </c>
      <c r="BG162" s="183">
        <f>IF(N162="zákl. přenesená",J162,0)</f>
        <v>0</v>
      </c>
      <c r="BH162" s="183">
        <f>IF(N162="sníž. přenesená",J162,0)</f>
        <v>0</v>
      </c>
      <c r="BI162" s="183">
        <f>IF(N162="nulová",J162,0)</f>
        <v>0</v>
      </c>
      <c r="BJ162" s="15" t="s">
        <v>81</v>
      </c>
      <c r="BK162" s="183">
        <f>ROUND(I162*H162,2)</f>
        <v>0</v>
      </c>
      <c r="BL162" s="15" t="s">
        <v>201</v>
      </c>
      <c r="BM162" s="182" t="s">
        <v>1339</v>
      </c>
    </row>
    <row r="163" s="2" customFormat="1">
      <c r="A163" s="34"/>
      <c r="B163" s="35"/>
      <c r="C163" s="34"/>
      <c r="D163" s="184" t="s">
        <v>159</v>
      </c>
      <c r="E163" s="34"/>
      <c r="F163" s="185" t="s">
        <v>1338</v>
      </c>
      <c r="G163" s="34"/>
      <c r="H163" s="34"/>
      <c r="I163" s="186"/>
      <c r="J163" s="34"/>
      <c r="K163" s="34"/>
      <c r="L163" s="35"/>
      <c r="M163" s="187"/>
      <c r="N163" s="188"/>
      <c r="O163" s="73"/>
      <c r="P163" s="73"/>
      <c r="Q163" s="73"/>
      <c r="R163" s="73"/>
      <c r="S163" s="73"/>
      <c r="T163" s="74"/>
      <c r="U163" s="34"/>
      <c r="V163" s="34"/>
      <c r="W163" s="34"/>
      <c r="X163" s="34"/>
      <c r="Y163" s="34"/>
      <c r="Z163" s="34"/>
      <c r="AA163" s="34"/>
      <c r="AB163" s="34"/>
      <c r="AC163" s="34"/>
      <c r="AD163" s="34"/>
      <c r="AE163" s="34"/>
      <c r="AT163" s="15" t="s">
        <v>159</v>
      </c>
      <c r="AU163" s="15" t="s">
        <v>156</v>
      </c>
    </row>
    <row r="164" s="2" customFormat="1" ht="21.75" customHeight="1">
      <c r="A164" s="34"/>
      <c r="B164" s="168"/>
      <c r="C164" s="169" t="s">
        <v>7</v>
      </c>
      <c r="D164" s="169" t="s">
        <v>151</v>
      </c>
      <c r="E164" s="170" t="s">
        <v>337</v>
      </c>
      <c r="F164" s="171" t="s">
        <v>1340</v>
      </c>
      <c r="G164" s="172" t="s">
        <v>199</v>
      </c>
      <c r="H164" s="173">
        <v>2</v>
      </c>
      <c r="I164" s="174"/>
      <c r="J164" s="175">
        <f>ROUND(I164*H164,2)</f>
        <v>0</v>
      </c>
      <c r="K164" s="176"/>
      <c r="L164" s="177"/>
      <c r="M164" s="178" t="s">
        <v>1</v>
      </c>
      <c r="N164" s="179" t="s">
        <v>38</v>
      </c>
      <c r="O164" s="73"/>
      <c r="P164" s="180">
        <f>O164*H164</f>
        <v>0</v>
      </c>
      <c r="Q164" s="180">
        <v>0</v>
      </c>
      <c r="R164" s="180">
        <f>Q164*H164</f>
        <v>0</v>
      </c>
      <c r="S164" s="180">
        <v>0</v>
      </c>
      <c r="T164" s="181">
        <f>S164*H164</f>
        <v>0</v>
      </c>
      <c r="U164" s="34"/>
      <c r="V164" s="34"/>
      <c r="W164" s="34"/>
      <c r="X164" s="34"/>
      <c r="Y164" s="34"/>
      <c r="Z164" s="34"/>
      <c r="AA164" s="34"/>
      <c r="AB164" s="34"/>
      <c r="AC164" s="34"/>
      <c r="AD164" s="34"/>
      <c r="AE164" s="34"/>
      <c r="AR164" s="182" t="s">
        <v>200</v>
      </c>
      <c r="AT164" s="182" t="s">
        <v>151</v>
      </c>
      <c r="AU164" s="182" t="s">
        <v>156</v>
      </c>
      <c r="AY164" s="15" t="s">
        <v>146</v>
      </c>
      <c r="BE164" s="183">
        <f>IF(N164="základní",J164,0)</f>
        <v>0</v>
      </c>
      <c r="BF164" s="183">
        <f>IF(N164="snížená",J164,0)</f>
        <v>0</v>
      </c>
      <c r="BG164" s="183">
        <f>IF(N164="zákl. přenesená",J164,0)</f>
        <v>0</v>
      </c>
      <c r="BH164" s="183">
        <f>IF(N164="sníž. přenesená",J164,0)</f>
        <v>0</v>
      </c>
      <c r="BI164" s="183">
        <f>IF(N164="nulová",J164,0)</f>
        <v>0</v>
      </c>
      <c r="BJ164" s="15" t="s">
        <v>81</v>
      </c>
      <c r="BK164" s="183">
        <f>ROUND(I164*H164,2)</f>
        <v>0</v>
      </c>
      <c r="BL164" s="15" t="s">
        <v>201</v>
      </c>
      <c r="BM164" s="182" t="s">
        <v>1341</v>
      </c>
    </row>
    <row r="165" s="2" customFormat="1">
      <c r="A165" s="34"/>
      <c r="B165" s="35"/>
      <c r="C165" s="34"/>
      <c r="D165" s="184" t="s">
        <v>159</v>
      </c>
      <c r="E165" s="34"/>
      <c r="F165" s="185" t="s">
        <v>1340</v>
      </c>
      <c r="G165" s="34"/>
      <c r="H165" s="34"/>
      <c r="I165" s="186"/>
      <c r="J165" s="34"/>
      <c r="K165" s="34"/>
      <c r="L165" s="35"/>
      <c r="M165" s="187"/>
      <c r="N165" s="188"/>
      <c r="O165" s="73"/>
      <c r="P165" s="73"/>
      <c r="Q165" s="73"/>
      <c r="R165" s="73"/>
      <c r="S165" s="73"/>
      <c r="T165" s="74"/>
      <c r="U165" s="34"/>
      <c r="V165" s="34"/>
      <c r="W165" s="34"/>
      <c r="X165" s="34"/>
      <c r="Y165" s="34"/>
      <c r="Z165" s="34"/>
      <c r="AA165" s="34"/>
      <c r="AB165" s="34"/>
      <c r="AC165" s="34"/>
      <c r="AD165" s="34"/>
      <c r="AE165" s="34"/>
      <c r="AT165" s="15" t="s">
        <v>159</v>
      </c>
      <c r="AU165" s="15" t="s">
        <v>156</v>
      </c>
    </row>
    <row r="166" s="2" customFormat="1" ht="16.5" customHeight="1">
      <c r="A166" s="34"/>
      <c r="B166" s="168"/>
      <c r="C166" s="169" t="s">
        <v>551</v>
      </c>
      <c r="D166" s="169" t="s">
        <v>151</v>
      </c>
      <c r="E166" s="170" t="s">
        <v>532</v>
      </c>
      <c r="F166" s="171" t="s">
        <v>1342</v>
      </c>
      <c r="G166" s="172" t="s">
        <v>154</v>
      </c>
      <c r="H166" s="173">
        <v>4</v>
      </c>
      <c r="I166" s="174"/>
      <c r="J166" s="175">
        <f>ROUND(I166*H166,2)</f>
        <v>0</v>
      </c>
      <c r="K166" s="176"/>
      <c r="L166" s="177"/>
      <c r="M166" s="178" t="s">
        <v>1</v>
      </c>
      <c r="N166" s="179" t="s">
        <v>38</v>
      </c>
      <c r="O166" s="73"/>
      <c r="P166" s="180">
        <f>O166*H166</f>
        <v>0</v>
      </c>
      <c r="Q166" s="180">
        <v>0</v>
      </c>
      <c r="R166" s="180">
        <f>Q166*H166</f>
        <v>0</v>
      </c>
      <c r="S166" s="180">
        <v>0</v>
      </c>
      <c r="T166" s="181">
        <f>S166*H166</f>
        <v>0</v>
      </c>
      <c r="U166" s="34"/>
      <c r="V166" s="34"/>
      <c r="W166" s="34"/>
      <c r="X166" s="34"/>
      <c r="Y166" s="34"/>
      <c r="Z166" s="34"/>
      <c r="AA166" s="34"/>
      <c r="AB166" s="34"/>
      <c r="AC166" s="34"/>
      <c r="AD166" s="34"/>
      <c r="AE166" s="34"/>
      <c r="AR166" s="182" t="s">
        <v>200</v>
      </c>
      <c r="AT166" s="182" t="s">
        <v>151</v>
      </c>
      <c r="AU166" s="182" t="s">
        <v>156</v>
      </c>
      <c r="AY166" s="15" t="s">
        <v>146</v>
      </c>
      <c r="BE166" s="183">
        <f>IF(N166="základní",J166,0)</f>
        <v>0</v>
      </c>
      <c r="BF166" s="183">
        <f>IF(N166="snížená",J166,0)</f>
        <v>0</v>
      </c>
      <c r="BG166" s="183">
        <f>IF(N166="zákl. přenesená",J166,0)</f>
        <v>0</v>
      </c>
      <c r="BH166" s="183">
        <f>IF(N166="sníž. přenesená",J166,0)</f>
        <v>0</v>
      </c>
      <c r="BI166" s="183">
        <f>IF(N166="nulová",J166,0)</f>
        <v>0</v>
      </c>
      <c r="BJ166" s="15" t="s">
        <v>81</v>
      </c>
      <c r="BK166" s="183">
        <f>ROUND(I166*H166,2)</f>
        <v>0</v>
      </c>
      <c r="BL166" s="15" t="s">
        <v>201</v>
      </c>
      <c r="BM166" s="182" t="s">
        <v>1343</v>
      </c>
    </row>
    <row r="167" s="2" customFormat="1">
      <c r="A167" s="34"/>
      <c r="B167" s="35"/>
      <c r="C167" s="34"/>
      <c r="D167" s="184" t="s">
        <v>159</v>
      </c>
      <c r="E167" s="34"/>
      <c r="F167" s="185" t="s">
        <v>1342</v>
      </c>
      <c r="G167" s="34"/>
      <c r="H167" s="34"/>
      <c r="I167" s="186"/>
      <c r="J167" s="34"/>
      <c r="K167" s="34"/>
      <c r="L167" s="35"/>
      <c r="M167" s="187"/>
      <c r="N167" s="188"/>
      <c r="O167" s="73"/>
      <c r="P167" s="73"/>
      <c r="Q167" s="73"/>
      <c r="R167" s="73"/>
      <c r="S167" s="73"/>
      <c r="T167" s="74"/>
      <c r="U167" s="34"/>
      <c r="V167" s="34"/>
      <c r="W167" s="34"/>
      <c r="X167" s="34"/>
      <c r="Y167" s="34"/>
      <c r="Z167" s="34"/>
      <c r="AA167" s="34"/>
      <c r="AB167" s="34"/>
      <c r="AC167" s="34"/>
      <c r="AD167" s="34"/>
      <c r="AE167" s="34"/>
      <c r="AT167" s="15" t="s">
        <v>159</v>
      </c>
      <c r="AU167" s="15" t="s">
        <v>156</v>
      </c>
    </row>
    <row r="168" s="2" customFormat="1" ht="16.5" customHeight="1">
      <c r="A168" s="34"/>
      <c r="B168" s="168"/>
      <c r="C168" s="169" t="s">
        <v>555</v>
      </c>
      <c r="D168" s="169" t="s">
        <v>151</v>
      </c>
      <c r="E168" s="170" t="s">
        <v>536</v>
      </c>
      <c r="F168" s="171" t="s">
        <v>1344</v>
      </c>
      <c r="G168" s="172" t="s">
        <v>154</v>
      </c>
      <c r="H168" s="173">
        <v>4</v>
      </c>
      <c r="I168" s="174"/>
      <c r="J168" s="175">
        <f>ROUND(I168*H168,2)</f>
        <v>0</v>
      </c>
      <c r="K168" s="176"/>
      <c r="L168" s="177"/>
      <c r="M168" s="178" t="s">
        <v>1</v>
      </c>
      <c r="N168" s="179" t="s">
        <v>38</v>
      </c>
      <c r="O168" s="73"/>
      <c r="P168" s="180">
        <f>O168*H168</f>
        <v>0</v>
      </c>
      <c r="Q168" s="180">
        <v>0</v>
      </c>
      <c r="R168" s="180">
        <f>Q168*H168</f>
        <v>0</v>
      </c>
      <c r="S168" s="180">
        <v>0</v>
      </c>
      <c r="T168" s="181">
        <f>S168*H168</f>
        <v>0</v>
      </c>
      <c r="U168" s="34"/>
      <c r="V168" s="34"/>
      <c r="W168" s="34"/>
      <c r="X168" s="34"/>
      <c r="Y168" s="34"/>
      <c r="Z168" s="34"/>
      <c r="AA168" s="34"/>
      <c r="AB168" s="34"/>
      <c r="AC168" s="34"/>
      <c r="AD168" s="34"/>
      <c r="AE168" s="34"/>
      <c r="AR168" s="182" t="s">
        <v>200</v>
      </c>
      <c r="AT168" s="182" t="s">
        <v>151</v>
      </c>
      <c r="AU168" s="182" t="s">
        <v>156</v>
      </c>
      <c r="AY168" s="15" t="s">
        <v>146</v>
      </c>
      <c r="BE168" s="183">
        <f>IF(N168="základní",J168,0)</f>
        <v>0</v>
      </c>
      <c r="BF168" s="183">
        <f>IF(N168="snížená",J168,0)</f>
        <v>0</v>
      </c>
      <c r="BG168" s="183">
        <f>IF(N168="zákl. přenesená",J168,0)</f>
        <v>0</v>
      </c>
      <c r="BH168" s="183">
        <f>IF(N168="sníž. přenesená",J168,0)</f>
        <v>0</v>
      </c>
      <c r="BI168" s="183">
        <f>IF(N168="nulová",J168,0)</f>
        <v>0</v>
      </c>
      <c r="BJ168" s="15" t="s">
        <v>81</v>
      </c>
      <c r="BK168" s="183">
        <f>ROUND(I168*H168,2)</f>
        <v>0</v>
      </c>
      <c r="BL168" s="15" t="s">
        <v>201</v>
      </c>
      <c r="BM168" s="182" t="s">
        <v>1345</v>
      </c>
    </row>
    <row r="169" s="2" customFormat="1">
      <c r="A169" s="34"/>
      <c r="B169" s="35"/>
      <c r="C169" s="34"/>
      <c r="D169" s="184" t="s">
        <v>159</v>
      </c>
      <c r="E169" s="34"/>
      <c r="F169" s="185" t="s">
        <v>1344</v>
      </c>
      <c r="G169" s="34"/>
      <c r="H169" s="34"/>
      <c r="I169" s="186"/>
      <c r="J169" s="34"/>
      <c r="K169" s="34"/>
      <c r="L169" s="35"/>
      <c r="M169" s="187"/>
      <c r="N169" s="188"/>
      <c r="O169" s="73"/>
      <c r="P169" s="73"/>
      <c r="Q169" s="73"/>
      <c r="R169" s="73"/>
      <c r="S169" s="73"/>
      <c r="T169" s="74"/>
      <c r="U169" s="34"/>
      <c r="V169" s="34"/>
      <c r="W169" s="34"/>
      <c r="X169" s="34"/>
      <c r="Y169" s="34"/>
      <c r="Z169" s="34"/>
      <c r="AA169" s="34"/>
      <c r="AB169" s="34"/>
      <c r="AC169" s="34"/>
      <c r="AD169" s="34"/>
      <c r="AE169" s="34"/>
      <c r="AT169" s="15" t="s">
        <v>159</v>
      </c>
      <c r="AU169" s="15" t="s">
        <v>156</v>
      </c>
    </row>
    <row r="170" s="2" customFormat="1" ht="16.5" customHeight="1">
      <c r="A170" s="34"/>
      <c r="B170" s="168"/>
      <c r="C170" s="169" t="s">
        <v>559</v>
      </c>
      <c r="D170" s="169" t="s">
        <v>151</v>
      </c>
      <c r="E170" s="170" t="s">
        <v>540</v>
      </c>
      <c r="F170" s="171" t="s">
        <v>1346</v>
      </c>
      <c r="G170" s="172" t="s">
        <v>199</v>
      </c>
      <c r="H170" s="173">
        <v>1</v>
      </c>
      <c r="I170" s="174"/>
      <c r="J170" s="175">
        <f>ROUND(I170*H170,2)</f>
        <v>0</v>
      </c>
      <c r="K170" s="176"/>
      <c r="L170" s="177"/>
      <c r="M170" s="178" t="s">
        <v>1</v>
      </c>
      <c r="N170" s="179" t="s">
        <v>38</v>
      </c>
      <c r="O170" s="73"/>
      <c r="P170" s="180">
        <f>O170*H170</f>
        <v>0</v>
      </c>
      <c r="Q170" s="180">
        <v>0</v>
      </c>
      <c r="R170" s="180">
        <f>Q170*H170</f>
        <v>0</v>
      </c>
      <c r="S170" s="180">
        <v>0</v>
      </c>
      <c r="T170" s="181">
        <f>S170*H170</f>
        <v>0</v>
      </c>
      <c r="U170" s="34"/>
      <c r="V170" s="34"/>
      <c r="W170" s="34"/>
      <c r="X170" s="34"/>
      <c r="Y170" s="34"/>
      <c r="Z170" s="34"/>
      <c r="AA170" s="34"/>
      <c r="AB170" s="34"/>
      <c r="AC170" s="34"/>
      <c r="AD170" s="34"/>
      <c r="AE170" s="34"/>
      <c r="AR170" s="182" t="s">
        <v>200</v>
      </c>
      <c r="AT170" s="182" t="s">
        <v>151</v>
      </c>
      <c r="AU170" s="182" t="s">
        <v>156</v>
      </c>
      <c r="AY170" s="15" t="s">
        <v>146</v>
      </c>
      <c r="BE170" s="183">
        <f>IF(N170="základní",J170,0)</f>
        <v>0</v>
      </c>
      <c r="BF170" s="183">
        <f>IF(N170="snížená",J170,0)</f>
        <v>0</v>
      </c>
      <c r="BG170" s="183">
        <f>IF(N170="zákl. přenesená",J170,0)</f>
        <v>0</v>
      </c>
      <c r="BH170" s="183">
        <f>IF(N170="sníž. přenesená",J170,0)</f>
        <v>0</v>
      </c>
      <c r="BI170" s="183">
        <f>IF(N170="nulová",J170,0)</f>
        <v>0</v>
      </c>
      <c r="BJ170" s="15" t="s">
        <v>81</v>
      </c>
      <c r="BK170" s="183">
        <f>ROUND(I170*H170,2)</f>
        <v>0</v>
      </c>
      <c r="BL170" s="15" t="s">
        <v>201</v>
      </c>
      <c r="BM170" s="182" t="s">
        <v>1347</v>
      </c>
    </row>
    <row r="171" s="2" customFormat="1">
      <c r="A171" s="34"/>
      <c r="B171" s="35"/>
      <c r="C171" s="34"/>
      <c r="D171" s="184" t="s">
        <v>159</v>
      </c>
      <c r="E171" s="34"/>
      <c r="F171" s="185" t="s">
        <v>1346</v>
      </c>
      <c r="G171" s="34"/>
      <c r="H171" s="34"/>
      <c r="I171" s="186"/>
      <c r="J171" s="34"/>
      <c r="K171" s="34"/>
      <c r="L171" s="35"/>
      <c r="M171" s="187"/>
      <c r="N171" s="188"/>
      <c r="O171" s="73"/>
      <c r="P171" s="73"/>
      <c r="Q171" s="73"/>
      <c r="R171" s="73"/>
      <c r="S171" s="73"/>
      <c r="T171" s="74"/>
      <c r="U171" s="34"/>
      <c r="V171" s="34"/>
      <c r="W171" s="34"/>
      <c r="X171" s="34"/>
      <c r="Y171" s="34"/>
      <c r="Z171" s="34"/>
      <c r="AA171" s="34"/>
      <c r="AB171" s="34"/>
      <c r="AC171" s="34"/>
      <c r="AD171" s="34"/>
      <c r="AE171" s="34"/>
      <c r="AT171" s="15" t="s">
        <v>159</v>
      </c>
      <c r="AU171" s="15" t="s">
        <v>156</v>
      </c>
    </row>
    <row r="172" s="2" customFormat="1" ht="24.15" customHeight="1">
      <c r="A172" s="34"/>
      <c r="B172" s="168"/>
      <c r="C172" s="169" t="s">
        <v>563</v>
      </c>
      <c r="D172" s="169" t="s">
        <v>151</v>
      </c>
      <c r="E172" s="170" t="s">
        <v>1348</v>
      </c>
      <c r="F172" s="171" t="s">
        <v>1349</v>
      </c>
      <c r="G172" s="172" t="s">
        <v>154</v>
      </c>
      <c r="H172" s="173">
        <v>3</v>
      </c>
      <c r="I172" s="174"/>
      <c r="J172" s="175">
        <f>ROUND(I172*H172,2)</f>
        <v>0</v>
      </c>
      <c r="K172" s="176"/>
      <c r="L172" s="177"/>
      <c r="M172" s="178" t="s">
        <v>1</v>
      </c>
      <c r="N172" s="179" t="s">
        <v>38</v>
      </c>
      <c r="O172" s="73"/>
      <c r="P172" s="180">
        <f>O172*H172</f>
        <v>0</v>
      </c>
      <c r="Q172" s="180">
        <v>0</v>
      </c>
      <c r="R172" s="180">
        <f>Q172*H172</f>
        <v>0</v>
      </c>
      <c r="S172" s="180">
        <v>0</v>
      </c>
      <c r="T172" s="181">
        <f>S172*H172</f>
        <v>0</v>
      </c>
      <c r="U172" s="34"/>
      <c r="V172" s="34"/>
      <c r="W172" s="34"/>
      <c r="X172" s="34"/>
      <c r="Y172" s="34"/>
      <c r="Z172" s="34"/>
      <c r="AA172" s="34"/>
      <c r="AB172" s="34"/>
      <c r="AC172" s="34"/>
      <c r="AD172" s="34"/>
      <c r="AE172" s="34"/>
      <c r="AR172" s="182" t="s">
        <v>200</v>
      </c>
      <c r="AT172" s="182" t="s">
        <v>151</v>
      </c>
      <c r="AU172" s="182" t="s">
        <v>156</v>
      </c>
      <c r="AY172" s="15" t="s">
        <v>146</v>
      </c>
      <c r="BE172" s="183">
        <f>IF(N172="základní",J172,0)</f>
        <v>0</v>
      </c>
      <c r="BF172" s="183">
        <f>IF(N172="snížená",J172,0)</f>
        <v>0</v>
      </c>
      <c r="BG172" s="183">
        <f>IF(N172="zákl. přenesená",J172,0)</f>
        <v>0</v>
      </c>
      <c r="BH172" s="183">
        <f>IF(N172="sníž. přenesená",J172,0)</f>
        <v>0</v>
      </c>
      <c r="BI172" s="183">
        <f>IF(N172="nulová",J172,0)</f>
        <v>0</v>
      </c>
      <c r="BJ172" s="15" t="s">
        <v>81</v>
      </c>
      <c r="BK172" s="183">
        <f>ROUND(I172*H172,2)</f>
        <v>0</v>
      </c>
      <c r="BL172" s="15" t="s">
        <v>201</v>
      </c>
      <c r="BM172" s="182" t="s">
        <v>1350</v>
      </c>
    </row>
    <row r="173" s="2" customFormat="1">
      <c r="A173" s="34"/>
      <c r="B173" s="35"/>
      <c r="C173" s="34"/>
      <c r="D173" s="184" t="s">
        <v>159</v>
      </c>
      <c r="E173" s="34"/>
      <c r="F173" s="185" t="s">
        <v>1349</v>
      </c>
      <c r="G173" s="34"/>
      <c r="H173" s="34"/>
      <c r="I173" s="186"/>
      <c r="J173" s="34"/>
      <c r="K173" s="34"/>
      <c r="L173" s="35"/>
      <c r="M173" s="187"/>
      <c r="N173" s="188"/>
      <c r="O173" s="73"/>
      <c r="P173" s="73"/>
      <c r="Q173" s="73"/>
      <c r="R173" s="73"/>
      <c r="S173" s="73"/>
      <c r="T173" s="74"/>
      <c r="U173" s="34"/>
      <c r="V173" s="34"/>
      <c r="W173" s="34"/>
      <c r="X173" s="34"/>
      <c r="Y173" s="34"/>
      <c r="Z173" s="34"/>
      <c r="AA173" s="34"/>
      <c r="AB173" s="34"/>
      <c r="AC173" s="34"/>
      <c r="AD173" s="34"/>
      <c r="AE173" s="34"/>
      <c r="AT173" s="15" t="s">
        <v>159</v>
      </c>
      <c r="AU173" s="15" t="s">
        <v>156</v>
      </c>
    </row>
    <row r="174" s="2" customFormat="1" ht="24.15" customHeight="1">
      <c r="A174" s="34"/>
      <c r="B174" s="168"/>
      <c r="C174" s="169" t="s">
        <v>567</v>
      </c>
      <c r="D174" s="169" t="s">
        <v>151</v>
      </c>
      <c r="E174" s="170" t="s">
        <v>1351</v>
      </c>
      <c r="F174" s="171" t="s">
        <v>1352</v>
      </c>
      <c r="G174" s="172" t="s">
        <v>154</v>
      </c>
      <c r="H174" s="173">
        <v>3</v>
      </c>
      <c r="I174" s="174"/>
      <c r="J174" s="175">
        <f>ROUND(I174*H174,2)</f>
        <v>0</v>
      </c>
      <c r="K174" s="176"/>
      <c r="L174" s="177"/>
      <c r="M174" s="178" t="s">
        <v>1</v>
      </c>
      <c r="N174" s="179" t="s">
        <v>38</v>
      </c>
      <c r="O174" s="73"/>
      <c r="P174" s="180">
        <f>O174*H174</f>
        <v>0</v>
      </c>
      <c r="Q174" s="180">
        <v>0</v>
      </c>
      <c r="R174" s="180">
        <f>Q174*H174</f>
        <v>0</v>
      </c>
      <c r="S174" s="180">
        <v>0</v>
      </c>
      <c r="T174" s="181">
        <f>S174*H174</f>
        <v>0</v>
      </c>
      <c r="U174" s="34"/>
      <c r="V174" s="34"/>
      <c r="W174" s="34"/>
      <c r="X174" s="34"/>
      <c r="Y174" s="34"/>
      <c r="Z174" s="34"/>
      <c r="AA174" s="34"/>
      <c r="AB174" s="34"/>
      <c r="AC174" s="34"/>
      <c r="AD174" s="34"/>
      <c r="AE174" s="34"/>
      <c r="AR174" s="182" t="s">
        <v>200</v>
      </c>
      <c r="AT174" s="182" t="s">
        <v>151</v>
      </c>
      <c r="AU174" s="182" t="s">
        <v>156</v>
      </c>
      <c r="AY174" s="15" t="s">
        <v>146</v>
      </c>
      <c r="BE174" s="183">
        <f>IF(N174="základní",J174,0)</f>
        <v>0</v>
      </c>
      <c r="BF174" s="183">
        <f>IF(N174="snížená",J174,0)</f>
        <v>0</v>
      </c>
      <c r="BG174" s="183">
        <f>IF(N174="zákl. přenesená",J174,0)</f>
        <v>0</v>
      </c>
      <c r="BH174" s="183">
        <f>IF(N174="sníž. přenesená",J174,0)</f>
        <v>0</v>
      </c>
      <c r="BI174" s="183">
        <f>IF(N174="nulová",J174,0)</f>
        <v>0</v>
      </c>
      <c r="BJ174" s="15" t="s">
        <v>81</v>
      </c>
      <c r="BK174" s="183">
        <f>ROUND(I174*H174,2)</f>
        <v>0</v>
      </c>
      <c r="BL174" s="15" t="s">
        <v>201</v>
      </c>
      <c r="BM174" s="182" t="s">
        <v>1353</v>
      </c>
    </row>
    <row r="175" s="2" customFormat="1">
      <c r="A175" s="34"/>
      <c r="B175" s="35"/>
      <c r="C175" s="34"/>
      <c r="D175" s="184" t="s">
        <v>159</v>
      </c>
      <c r="E175" s="34"/>
      <c r="F175" s="185" t="s">
        <v>1352</v>
      </c>
      <c r="G175" s="34"/>
      <c r="H175" s="34"/>
      <c r="I175" s="186"/>
      <c r="J175" s="34"/>
      <c r="K175" s="34"/>
      <c r="L175" s="35"/>
      <c r="M175" s="187"/>
      <c r="N175" s="188"/>
      <c r="O175" s="73"/>
      <c r="P175" s="73"/>
      <c r="Q175" s="73"/>
      <c r="R175" s="73"/>
      <c r="S175" s="73"/>
      <c r="T175" s="74"/>
      <c r="U175" s="34"/>
      <c r="V175" s="34"/>
      <c r="W175" s="34"/>
      <c r="X175" s="34"/>
      <c r="Y175" s="34"/>
      <c r="Z175" s="34"/>
      <c r="AA175" s="34"/>
      <c r="AB175" s="34"/>
      <c r="AC175" s="34"/>
      <c r="AD175" s="34"/>
      <c r="AE175" s="34"/>
      <c r="AT175" s="15" t="s">
        <v>159</v>
      </c>
      <c r="AU175" s="15" t="s">
        <v>156</v>
      </c>
    </row>
    <row r="176" s="2" customFormat="1" ht="16.5" customHeight="1">
      <c r="A176" s="34"/>
      <c r="B176" s="168"/>
      <c r="C176" s="169" t="s">
        <v>571</v>
      </c>
      <c r="D176" s="169" t="s">
        <v>151</v>
      </c>
      <c r="E176" s="170" t="s">
        <v>551</v>
      </c>
      <c r="F176" s="171" t="s">
        <v>1354</v>
      </c>
      <c r="G176" s="172" t="s">
        <v>154</v>
      </c>
      <c r="H176" s="173">
        <v>2</v>
      </c>
      <c r="I176" s="174"/>
      <c r="J176" s="175">
        <f>ROUND(I176*H176,2)</f>
        <v>0</v>
      </c>
      <c r="K176" s="176"/>
      <c r="L176" s="177"/>
      <c r="M176" s="178" t="s">
        <v>1</v>
      </c>
      <c r="N176" s="179" t="s">
        <v>38</v>
      </c>
      <c r="O176" s="73"/>
      <c r="P176" s="180">
        <f>O176*H176</f>
        <v>0</v>
      </c>
      <c r="Q176" s="180">
        <v>0</v>
      </c>
      <c r="R176" s="180">
        <f>Q176*H176</f>
        <v>0</v>
      </c>
      <c r="S176" s="180">
        <v>0</v>
      </c>
      <c r="T176" s="181">
        <f>S176*H176</f>
        <v>0</v>
      </c>
      <c r="U176" s="34"/>
      <c r="V176" s="34"/>
      <c r="W176" s="34"/>
      <c r="X176" s="34"/>
      <c r="Y176" s="34"/>
      <c r="Z176" s="34"/>
      <c r="AA176" s="34"/>
      <c r="AB176" s="34"/>
      <c r="AC176" s="34"/>
      <c r="AD176" s="34"/>
      <c r="AE176" s="34"/>
      <c r="AR176" s="182" t="s">
        <v>200</v>
      </c>
      <c r="AT176" s="182" t="s">
        <v>151</v>
      </c>
      <c r="AU176" s="182" t="s">
        <v>156</v>
      </c>
      <c r="AY176" s="15" t="s">
        <v>146</v>
      </c>
      <c r="BE176" s="183">
        <f>IF(N176="základní",J176,0)</f>
        <v>0</v>
      </c>
      <c r="BF176" s="183">
        <f>IF(N176="snížená",J176,0)</f>
        <v>0</v>
      </c>
      <c r="BG176" s="183">
        <f>IF(N176="zákl. přenesená",J176,0)</f>
        <v>0</v>
      </c>
      <c r="BH176" s="183">
        <f>IF(N176="sníž. přenesená",J176,0)</f>
        <v>0</v>
      </c>
      <c r="BI176" s="183">
        <f>IF(N176="nulová",J176,0)</f>
        <v>0</v>
      </c>
      <c r="BJ176" s="15" t="s">
        <v>81</v>
      </c>
      <c r="BK176" s="183">
        <f>ROUND(I176*H176,2)</f>
        <v>0</v>
      </c>
      <c r="BL176" s="15" t="s">
        <v>201</v>
      </c>
      <c r="BM176" s="182" t="s">
        <v>1355</v>
      </c>
    </row>
    <row r="177" s="2" customFormat="1">
      <c r="A177" s="34"/>
      <c r="B177" s="35"/>
      <c r="C177" s="34"/>
      <c r="D177" s="184" t="s">
        <v>159</v>
      </c>
      <c r="E177" s="34"/>
      <c r="F177" s="185" t="s">
        <v>1354</v>
      </c>
      <c r="G177" s="34"/>
      <c r="H177" s="34"/>
      <c r="I177" s="186"/>
      <c r="J177" s="34"/>
      <c r="K177" s="34"/>
      <c r="L177" s="35"/>
      <c r="M177" s="187"/>
      <c r="N177" s="188"/>
      <c r="O177" s="73"/>
      <c r="P177" s="73"/>
      <c r="Q177" s="73"/>
      <c r="R177" s="73"/>
      <c r="S177" s="73"/>
      <c r="T177" s="74"/>
      <c r="U177" s="34"/>
      <c r="V177" s="34"/>
      <c r="W177" s="34"/>
      <c r="X177" s="34"/>
      <c r="Y177" s="34"/>
      <c r="Z177" s="34"/>
      <c r="AA177" s="34"/>
      <c r="AB177" s="34"/>
      <c r="AC177" s="34"/>
      <c r="AD177" s="34"/>
      <c r="AE177" s="34"/>
      <c r="AT177" s="15" t="s">
        <v>159</v>
      </c>
      <c r="AU177" s="15" t="s">
        <v>156</v>
      </c>
    </row>
    <row r="178" s="2" customFormat="1" ht="16.5" customHeight="1">
      <c r="A178" s="34"/>
      <c r="B178" s="168"/>
      <c r="C178" s="169" t="s">
        <v>575</v>
      </c>
      <c r="D178" s="169" t="s">
        <v>151</v>
      </c>
      <c r="E178" s="170" t="s">
        <v>555</v>
      </c>
      <c r="F178" s="171" t="s">
        <v>1356</v>
      </c>
      <c r="G178" s="172" t="s">
        <v>206</v>
      </c>
      <c r="H178" s="173">
        <v>1</v>
      </c>
      <c r="I178" s="174"/>
      <c r="J178" s="175">
        <f>ROUND(I178*H178,2)</f>
        <v>0</v>
      </c>
      <c r="K178" s="176"/>
      <c r="L178" s="177"/>
      <c r="M178" s="178" t="s">
        <v>1</v>
      </c>
      <c r="N178" s="179" t="s">
        <v>38</v>
      </c>
      <c r="O178" s="73"/>
      <c r="P178" s="180">
        <f>O178*H178</f>
        <v>0</v>
      </c>
      <c r="Q178" s="180">
        <v>0</v>
      </c>
      <c r="R178" s="180">
        <f>Q178*H178</f>
        <v>0</v>
      </c>
      <c r="S178" s="180">
        <v>0</v>
      </c>
      <c r="T178" s="181">
        <f>S178*H178</f>
        <v>0</v>
      </c>
      <c r="U178" s="34"/>
      <c r="V178" s="34"/>
      <c r="W178" s="34"/>
      <c r="X178" s="34"/>
      <c r="Y178" s="34"/>
      <c r="Z178" s="34"/>
      <c r="AA178" s="34"/>
      <c r="AB178" s="34"/>
      <c r="AC178" s="34"/>
      <c r="AD178" s="34"/>
      <c r="AE178" s="34"/>
      <c r="AR178" s="182" t="s">
        <v>200</v>
      </c>
      <c r="AT178" s="182" t="s">
        <v>151</v>
      </c>
      <c r="AU178" s="182" t="s">
        <v>156</v>
      </c>
      <c r="AY178" s="15" t="s">
        <v>146</v>
      </c>
      <c r="BE178" s="183">
        <f>IF(N178="základní",J178,0)</f>
        <v>0</v>
      </c>
      <c r="BF178" s="183">
        <f>IF(N178="snížená",J178,0)</f>
        <v>0</v>
      </c>
      <c r="BG178" s="183">
        <f>IF(N178="zákl. přenesená",J178,0)</f>
        <v>0</v>
      </c>
      <c r="BH178" s="183">
        <f>IF(N178="sníž. přenesená",J178,0)</f>
        <v>0</v>
      </c>
      <c r="BI178" s="183">
        <f>IF(N178="nulová",J178,0)</f>
        <v>0</v>
      </c>
      <c r="BJ178" s="15" t="s">
        <v>81</v>
      </c>
      <c r="BK178" s="183">
        <f>ROUND(I178*H178,2)</f>
        <v>0</v>
      </c>
      <c r="BL178" s="15" t="s">
        <v>201</v>
      </c>
      <c r="BM178" s="182" t="s">
        <v>1357</v>
      </c>
    </row>
    <row r="179" s="2" customFormat="1">
      <c r="A179" s="34"/>
      <c r="B179" s="35"/>
      <c r="C179" s="34"/>
      <c r="D179" s="184" t="s">
        <v>159</v>
      </c>
      <c r="E179" s="34"/>
      <c r="F179" s="185" t="s">
        <v>1356</v>
      </c>
      <c r="G179" s="34"/>
      <c r="H179" s="34"/>
      <c r="I179" s="186"/>
      <c r="J179" s="34"/>
      <c r="K179" s="34"/>
      <c r="L179" s="35"/>
      <c r="M179" s="187"/>
      <c r="N179" s="188"/>
      <c r="O179" s="73"/>
      <c r="P179" s="73"/>
      <c r="Q179" s="73"/>
      <c r="R179" s="73"/>
      <c r="S179" s="73"/>
      <c r="T179" s="74"/>
      <c r="U179" s="34"/>
      <c r="V179" s="34"/>
      <c r="W179" s="34"/>
      <c r="X179" s="34"/>
      <c r="Y179" s="34"/>
      <c r="Z179" s="34"/>
      <c r="AA179" s="34"/>
      <c r="AB179" s="34"/>
      <c r="AC179" s="34"/>
      <c r="AD179" s="34"/>
      <c r="AE179" s="34"/>
      <c r="AT179" s="15" t="s">
        <v>159</v>
      </c>
      <c r="AU179" s="15" t="s">
        <v>156</v>
      </c>
    </row>
    <row r="180" s="2" customFormat="1" ht="16.5" customHeight="1">
      <c r="A180" s="34"/>
      <c r="B180" s="168"/>
      <c r="C180" s="169" t="s">
        <v>579</v>
      </c>
      <c r="D180" s="169" t="s">
        <v>151</v>
      </c>
      <c r="E180" s="170" t="s">
        <v>559</v>
      </c>
      <c r="F180" s="171" t="s">
        <v>1358</v>
      </c>
      <c r="G180" s="172" t="s">
        <v>154</v>
      </c>
      <c r="H180" s="173">
        <v>1</v>
      </c>
      <c r="I180" s="174"/>
      <c r="J180" s="175">
        <f>ROUND(I180*H180,2)</f>
        <v>0</v>
      </c>
      <c r="K180" s="176"/>
      <c r="L180" s="177"/>
      <c r="M180" s="178" t="s">
        <v>1</v>
      </c>
      <c r="N180" s="179" t="s">
        <v>38</v>
      </c>
      <c r="O180" s="73"/>
      <c r="P180" s="180">
        <f>O180*H180</f>
        <v>0</v>
      </c>
      <c r="Q180" s="180">
        <v>0</v>
      </c>
      <c r="R180" s="180">
        <f>Q180*H180</f>
        <v>0</v>
      </c>
      <c r="S180" s="180">
        <v>0</v>
      </c>
      <c r="T180" s="181">
        <f>S180*H180</f>
        <v>0</v>
      </c>
      <c r="U180" s="34"/>
      <c r="V180" s="34"/>
      <c r="W180" s="34"/>
      <c r="X180" s="34"/>
      <c r="Y180" s="34"/>
      <c r="Z180" s="34"/>
      <c r="AA180" s="34"/>
      <c r="AB180" s="34"/>
      <c r="AC180" s="34"/>
      <c r="AD180" s="34"/>
      <c r="AE180" s="34"/>
      <c r="AR180" s="182" t="s">
        <v>200</v>
      </c>
      <c r="AT180" s="182" t="s">
        <v>151</v>
      </c>
      <c r="AU180" s="182" t="s">
        <v>156</v>
      </c>
      <c r="AY180" s="15" t="s">
        <v>146</v>
      </c>
      <c r="BE180" s="183">
        <f>IF(N180="základní",J180,0)</f>
        <v>0</v>
      </c>
      <c r="BF180" s="183">
        <f>IF(N180="snížená",J180,0)</f>
        <v>0</v>
      </c>
      <c r="BG180" s="183">
        <f>IF(N180="zákl. přenesená",J180,0)</f>
        <v>0</v>
      </c>
      <c r="BH180" s="183">
        <f>IF(N180="sníž. přenesená",J180,0)</f>
        <v>0</v>
      </c>
      <c r="BI180" s="183">
        <f>IF(N180="nulová",J180,0)</f>
        <v>0</v>
      </c>
      <c r="BJ180" s="15" t="s">
        <v>81</v>
      </c>
      <c r="BK180" s="183">
        <f>ROUND(I180*H180,2)</f>
        <v>0</v>
      </c>
      <c r="BL180" s="15" t="s">
        <v>201</v>
      </c>
      <c r="BM180" s="182" t="s">
        <v>1359</v>
      </c>
    </row>
    <row r="181" s="2" customFormat="1">
      <c r="A181" s="34"/>
      <c r="B181" s="35"/>
      <c r="C181" s="34"/>
      <c r="D181" s="184" t="s">
        <v>159</v>
      </c>
      <c r="E181" s="34"/>
      <c r="F181" s="185" t="s">
        <v>1358</v>
      </c>
      <c r="G181" s="34"/>
      <c r="H181" s="34"/>
      <c r="I181" s="186"/>
      <c r="J181" s="34"/>
      <c r="K181" s="34"/>
      <c r="L181" s="35"/>
      <c r="M181" s="187"/>
      <c r="N181" s="188"/>
      <c r="O181" s="73"/>
      <c r="P181" s="73"/>
      <c r="Q181" s="73"/>
      <c r="R181" s="73"/>
      <c r="S181" s="73"/>
      <c r="T181" s="74"/>
      <c r="U181" s="34"/>
      <c r="V181" s="34"/>
      <c r="W181" s="34"/>
      <c r="X181" s="34"/>
      <c r="Y181" s="34"/>
      <c r="Z181" s="34"/>
      <c r="AA181" s="34"/>
      <c r="AB181" s="34"/>
      <c r="AC181" s="34"/>
      <c r="AD181" s="34"/>
      <c r="AE181" s="34"/>
      <c r="AT181" s="15" t="s">
        <v>159</v>
      </c>
      <c r="AU181" s="15" t="s">
        <v>156</v>
      </c>
    </row>
    <row r="182" s="2" customFormat="1" ht="16.5" customHeight="1">
      <c r="A182" s="34"/>
      <c r="B182" s="168"/>
      <c r="C182" s="169" t="s">
        <v>583</v>
      </c>
      <c r="D182" s="169" t="s">
        <v>151</v>
      </c>
      <c r="E182" s="170" t="s">
        <v>563</v>
      </c>
      <c r="F182" s="171" t="s">
        <v>1360</v>
      </c>
      <c r="G182" s="172" t="s">
        <v>877</v>
      </c>
      <c r="H182" s="173">
        <v>0.45000000000000001</v>
      </c>
      <c r="I182" s="174"/>
      <c r="J182" s="175">
        <f>ROUND(I182*H182,2)</f>
        <v>0</v>
      </c>
      <c r="K182" s="176"/>
      <c r="L182" s="177"/>
      <c r="M182" s="178" t="s">
        <v>1</v>
      </c>
      <c r="N182" s="179" t="s">
        <v>38</v>
      </c>
      <c r="O182" s="73"/>
      <c r="P182" s="180">
        <f>O182*H182</f>
        <v>0</v>
      </c>
      <c r="Q182" s="180">
        <v>0</v>
      </c>
      <c r="R182" s="180">
        <f>Q182*H182</f>
        <v>0</v>
      </c>
      <c r="S182" s="180">
        <v>0</v>
      </c>
      <c r="T182" s="181">
        <f>S182*H182</f>
        <v>0</v>
      </c>
      <c r="U182" s="34"/>
      <c r="V182" s="34"/>
      <c r="W182" s="34"/>
      <c r="X182" s="34"/>
      <c r="Y182" s="34"/>
      <c r="Z182" s="34"/>
      <c r="AA182" s="34"/>
      <c r="AB182" s="34"/>
      <c r="AC182" s="34"/>
      <c r="AD182" s="34"/>
      <c r="AE182" s="34"/>
      <c r="AR182" s="182" t="s">
        <v>200</v>
      </c>
      <c r="AT182" s="182" t="s">
        <v>151</v>
      </c>
      <c r="AU182" s="182" t="s">
        <v>156</v>
      </c>
      <c r="AY182" s="15" t="s">
        <v>146</v>
      </c>
      <c r="BE182" s="183">
        <f>IF(N182="základní",J182,0)</f>
        <v>0</v>
      </c>
      <c r="BF182" s="183">
        <f>IF(N182="snížená",J182,0)</f>
        <v>0</v>
      </c>
      <c r="BG182" s="183">
        <f>IF(N182="zákl. přenesená",J182,0)</f>
        <v>0</v>
      </c>
      <c r="BH182" s="183">
        <f>IF(N182="sníž. přenesená",J182,0)</f>
        <v>0</v>
      </c>
      <c r="BI182" s="183">
        <f>IF(N182="nulová",J182,0)</f>
        <v>0</v>
      </c>
      <c r="BJ182" s="15" t="s">
        <v>81</v>
      </c>
      <c r="BK182" s="183">
        <f>ROUND(I182*H182,2)</f>
        <v>0</v>
      </c>
      <c r="BL182" s="15" t="s">
        <v>201</v>
      </c>
      <c r="BM182" s="182" t="s">
        <v>1361</v>
      </c>
    </row>
    <row r="183" s="2" customFormat="1">
      <c r="A183" s="34"/>
      <c r="B183" s="35"/>
      <c r="C183" s="34"/>
      <c r="D183" s="184" t="s">
        <v>159</v>
      </c>
      <c r="E183" s="34"/>
      <c r="F183" s="185" t="s">
        <v>1360</v>
      </c>
      <c r="G183" s="34"/>
      <c r="H183" s="34"/>
      <c r="I183" s="186"/>
      <c r="J183" s="34"/>
      <c r="K183" s="34"/>
      <c r="L183" s="35"/>
      <c r="M183" s="187"/>
      <c r="N183" s="188"/>
      <c r="O183" s="73"/>
      <c r="P183" s="73"/>
      <c r="Q183" s="73"/>
      <c r="R183" s="73"/>
      <c r="S183" s="73"/>
      <c r="T183" s="74"/>
      <c r="U183" s="34"/>
      <c r="V183" s="34"/>
      <c r="W183" s="34"/>
      <c r="X183" s="34"/>
      <c r="Y183" s="34"/>
      <c r="Z183" s="34"/>
      <c r="AA183" s="34"/>
      <c r="AB183" s="34"/>
      <c r="AC183" s="34"/>
      <c r="AD183" s="34"/>
      <c r="AE183" s="34"/>
      <c r="AT183" s="15" t="s">
        <v>159</v>
      </c>
      <c r="AU183" s="15" t="s">
        <v>156</v>
      </c>
    </row>
    <row r="184" s="2" customFormat="1" ht="16.5" customHeight="1">
      <c r="A184" s="34"/>
      <c r="B184" s="168"/>
      <c r="C184" s="169" t="s">
        <v>587</v>
      </c>
      <c r="D184" s="169" t="s">
        <v>151</v>
      </c>
      <c r="E184" s="170" t="s">
        <v>567</v>
      </c>
      <c r="F184" s="171" t="s">
        <v>1362</v>
      </c>
      <c r="G184" s="172" t="s">
        <v>1041</v>
      </c>
      <c r="H184" s="173">
        <v>1</v>
      </c>
      <c r="I184" s="174"/>
      <c r="J184" s="175">
        <f>ROUND(I184*H184,2)</f>
        <v>0</v>
      </c>
      <c r="K184" s="176"/>
      <c r="L184" s="177"/>
      <c r="M184" s="178" t="s">
        <v>1</v>
      </c>
      <c r="N184" s="179" t="s">
        <v>38</v>
      </c>
      <c r="O184" s="73"/>
      <c r="P184" s="180">
        <f>O184*H184</f>
        <v>0</v>
      </c>
      <c r="Q184" s="180">
        <v>0</v>
      </c>
      <c r="R184" s="180">
        <f>Q184*H184</f>
        <v>0</v>
      </c>
      <c r="S184" s="180">
        <v>0</v>
      </c>
      <c r="T184" s="181">
        <f>S184*H184</f>
        <v>0</v>
      </c>
      <c r="U184" s="34"/>
      <c r="V184" s="34"/>
      <c r="W184" s="34"/>
      <c r="X184" s="34"/>
      <c r="Y184" s="34"/>
      <c r="Z184" s="34"/>
      <c r="AA184" s="34"/>
      <c r="AB184" s="34"/>
      <c r="AC184" s="34"/>
      <c r="AD184" s="34"/>
      <c r="AE184" s="34"/>
      <c r="AR184" s="182" t="s">
        <v>200</v>
      </c>
      <c r="AT184" s="182" t="s">
        <v>151</v>
      </c>
      <c r="AU184" s="182" t="s">
        <v>156</v>
      </c>
      <c r="AY184" s="15" t="s">
        <v>146</v>
      </c>
      <c r="BE184" s="183">
        <f>IF(N184="základní",J184,0)</f>
        <v>0</v>
      </c>
      <c r="BF184" s="183">
        <f>IF(N184="snížená",J184,0)</f>
        <v>0</v>
      </c>
      <c r="BG184" s="183">
        <f>IF(N184="zákl. přenesená",J184,0)</f>
        <v>0</v>
      </c>
      <c r="BH184" s="183">
        <f>IF(N184="sníž. přenesená",J184,0)</f>
        <v>0</v>
      </c>
      <c r="BI184" s="183">
        <f>IF(N184="nulová",J184,0)</f>
        <v>0</v>
      </c>
      <c r="BJ184" s="15" t="s">
        <v>81</v>
      </c>
      <c r="BK184" s="183">
        <f>ROUND(I184*H184,2)</f>
        <v>0</v>
      </c>
      <c r="BL184" s="15" t="s">
        <v>201</v>
      </c>
      <c r="BM184" s="182" t="s">
        <v>1363</v>
      </c>
    </row>
    <row r="185" s="2" customFormat="1">
      <c r="A185" s="34"/>
      <c r="B185" s="35"/>
      <c r="C185" s="34"/>
      <c r="D185" s="184" t="s">
        <v>159</v>
      </c>
      <c r="E185" s="34"/>
      <c r="F185" s="185" t="s">
        <v>1362</v>
      </c>
      <c r="G185" s="34"/>
      <c r="H185" s="34"/>
      <c r="I185" s="186"/>
      <c r="J185" s="34"/>
      <c r="K185" s="34"/>
      <c r="L185" s="35"/>
      <c r="M185" s="187"/>
      <c r="N185" s="188"/>
      <c r="O185" s="73"/>
      <c r="P185" s="73"/>
      <c r="Q185" s="73"/>
      <c r="R185" s="73"/>
      <c r="S185" s="73"/>
      <c r="T185" s="74"/>
      <c r="U185" s="34"/>
      <c r="V185" s="34"/>
      <c r="W185" s="34"/>
      <c r="X185" s="34"/>
      <c r="Y185" s="34"/>
      <c r="Z185" s="34"/>
      <c r="AA185" s="34"/>
      <c r="AB185" s="34"/>
      <c r="AC185" s="34"/>
      <c r="AD185" s="34"/>
      <c r="AE185" s="34"/>
      <c r="AT185" s="15" t="s">
        <v>159</v>
      </c>
      <c r="AU185" s="15" t="s">
        <v>156</v>
      </c>
    </row>
    <row r="186" s="12" customFormat="1" ht="22.8" customHeight="1">
      <c r="A186" s="12"/>
      <c r="B186" s="155"/>
      <c r="C186" s="12"/>
      <c r="D186" s="156" t="s">
        <v>72</v>
      </c>
      <c r="E186" s="166" t="s">
        <v>320</v>
      </c>
      <c r="F186" s="166" t="s">
        <v>321</v>
      </c>
      <c r="G186" s="12"/>
      <c r="H186" s="12"/>
      <c r="I186" s="158"/>
      <c r="J186" s="167">
        <f>BK186</f>
        <v>0</v>
      </c>
      <c r="K186" s="12"/>
      <c r="L186" s="155"/>
      <c r="M186" s="160"/>
      <c r="N186" s="161"/>
      <c r="O186" s="161"/>
      <c r="P186" s="162">
        <f>SUM(P187:P212)</f>
        <v>0</v>
      </c>
      <c r="Q186" s="161"/>
      <c r="R186" s="162">
        <f>SUM(R187:R212)</f>
        <v>0</v>
      </c>
      <c r="S186" s="161"/>
      <c r="T186" s="163">
        <f>SUM(T187:T212)</f>
        <v>0</v>
      </c>
      <c r="U186" s="12"/>
      <c r="V186" s="12"/>
      <c r="W186" s="12"/>
      <c r="X186" s="12"/>
      <c r="Y186" s="12"/>
      <c r="Z186" s="12"/>
      <c r="AA186" s="12"/>
      <c r="AB186" s="12"/>
      <c r="AC186" s="12"/>
      <c r="AD186" s="12"/>
      <c r="AE186" s="12"/>
      <c r="AR186" s="156" t="s">
        <v>156</v>
      </c>
      <c r="AT186" s="164" t="s">
        <v>72</v>
      </c>
      <c r="AU186" s="164" t="s">
        <v>81</v>
      </c>
      <c r="AY186" s="156" t="s">
        <v>146</v>
      </c>
      <c r="BK186" s="165">
        <f>SUM(BK187:BK212)</f>
        <v>0</v>
      </c>
    </row>
    <row r="187" s="2" customFormat="1" ht="16.5" customHeight="1">
      <c r="A187" s="34"/>
      <c r="B187" s="168"/>
      <c r="C187" s="189" t="s">
        <v>212</v>
      </c>
      <c r="D187" s="189" t="s">
        <v>181</v>
      </c>
      <c r="E187" s="190" t="s">
        <v>1364</v>
      </c>
      <c r="F187" s="191" t="s">
        <v>1365</v>
      </c>
      <c r="G187" s="192" t="s">
        <v>325</v>
      </c>
      <c r="H187" s="193">
        <v>1</v>
      </c>
      <c r="I187" s="194"/>
      <c r="J187" s="195">
        <f>ROUND(I187*H187,2)</f>
        <v>0</v>
      </c>
      <c r="K187" s="196"/>
      <c r="L187" s="35"/>
      <c r="M187" s="197" t="s">
        <v>1</v>
      </c>
      <c r="N187" s="198" t="s">
        <v>38</v>
      </c>
      <c r="O187" s="73"/>
      <c r="P187" s="180">
        <f>O187*H187</f>
        <v>0</v>
      </c>
      <c r="Q187" s="180">
        <v>0</v>
      </c>
      <c r="R187" s="180">
        <f>Q187*H187</f>
        <v>0</v>
      </c>
      <c r="S187" s="180">
        <v>0</v>
      </c>
      <c r="T187" s="181">
        <f>S187*H187</f>
        <v>0</v>
      </c>
      <c r="U187" s="34"/>
      <c r="V187" s="34"/>
      <c r="W187" s="34"/>
      <c r="X187" s="34"/>
      <c r="Y187" s="34"/>
      <c r="Z187" s="34"/>
      <c r="AA187" s="34"/>
      <c r="AB187" s="34"/>
      <c r="AC187" s="34"/>
      <c r="AD187" s="34"/>
      <c r="AE187" s="34"/>
      <c r="AR187" s="182" t="s">
        <v>201</v>
      </c>
      <c r="AT187" s="182" t="s">
        <v>181</v>
      </c>
      <c r="AU187" s="182" t="s">
        <v>83</v>
      </c>
      <c r="AY187" s="15" t="s">
        <v>146</v>
      </c>
      <c r="BE187" s="183">
        <f>IF(N187="základní",J187,0)</f>
        <v>0</v>
      </c>
      <c r="BF187" s="183">
        <f>IF(N187="snížená",J187,0)</f>
        <v>0</v>
      </c>
      <c r="BG187" s="183">
        <f>IF(N187="zákl. přenesená",J187,0)</f>
        <v>0</v>
      </c>
      <c r="BH187" s="183">
        <f>IF(N187="sníž. přenesená",J187,0)</f>
        <v>0</v>
      </c>
      <c r="BI187" s="183">
        <f>IF(N187="nulová",J187,0)</f>
        <v>0</v>
      </c>
      <c r="BJ187" s="15" t="s">
        <v>81</v>
      </c>
      <c r="BK187" s="183">
        <f>ROUND(I187*H187,2)</f>
        <v>0</v>
      </c>
      <c r="BL187" s="15" t="s">
        <v>201</v>
      </c>
      <c r="BM187" s="182" t="s">
        <v>1366</v>
      </c>
    </row>
    <row r="188" s="2" customFormat="1">
      <c r="A188" s="34"/>
      <c r="B188" s="35"/>
      <c r="C188" s="34"/>
      <c r="D188" s="184" t="s">
        <v>159</v>
      </c>
      <c r="E188" s="34"/>
      <c r="F188" s="185" t="s">
        <v>1367</v>
      </c>
      <c r="G188" s="34"/>
      <c r="H188" s="34"/>
      <c r="I188" s="186"/>
      <c r="J188" s="34"/>
      <c r="K188" s="34"/>
      <c r="L188" s="35"/>
      <c r="M188" s="187"/>
      <c r="N188" s="188"/>
      <c r="O188" s="73"/>
      <c r="P188" s="73"/>
      <c r="Q188" s="73"/>
      <c r="R188" s="73"/>
      <c r="S188" s="73"/>
      <c r="T188" s="74"/>
      <c r="U188" s="34"/>
      <c r="V188" s="34"/>
      <c r="W188" s="34"/>
      <c r="X188" s="34"/>
      <c r="Y188" s="34"/>
      <c r="Z188" s="34"/>
      <c r="AA188" s="34"/>
      <c r="AB188" s="34"/>
      <c r="AC188" s="34"/>
      <c r="AD188" s="34"/>
      <c r="AE188" s="34"/>
      <c r="AT188" s="15" t="s">
        <v>159</v>
      </c>
      <c r="AU188" s="15" t="s">
        <v>83</v>
      </c>
    </row>
    <row r="189" s="2" customFormat="1" ht="24.15" customHeight="1">
      <c r="A189" s="34"/>
      <c r="B189" s="168"/>
      <c r="C189" s="189" t="s">
        <v>235</v>
      </c>
      <c r="D189" s="189" t="s">
        <v>181</v>
      </c>
      <c r="E189" s="190" t="s">
        <v>1368</v>
      </c>
      <c r="F189" s="191" t="s">
        <v>1369</v>
      </c>
      <c r="G189" s="192" t="s">
        <v>336</v>
      </c>
      <c r="H189" s="193">
        <v>3</v>
      </c>
      <c r="I189" s="194"/>
      <c r="J189" s="195">
        <f>ROUND(I189*H189,2)</f>
        <v>0</v>
      </c>
      <c r="K189" s="196"/>
      <c r="L189" s="35"/>
      <c r="M189" s="197" t="s">
        <v>1</v>
      </c>
      <c r="N189" s="198" t="s">
        <v>38</v>
      </c>
      <c r="O189" s="73"/>
      <c r="P189" s="180">
        <f>O189*H189</f>
        <v>0</v>
      </c>
      <c r="Q189" s="180">
        <v>0</v>
      </c>
      <c r="R189" s="180">
        <f>Q189*H189</f>
        <v>0</v>
      </c>
      <c r="S189" s="180">
        <v>0</v>
      </c>
      <c r="T189" s="181">
        <f>S189*H189</f>
        <v>0</v>
      </c>
      <c r="U189" s="34"/>
      <c r="V189" s="34"/>
      <c r="W189" s="34"/>
      <c r="X189" s="34"/>
      <c r="Y189" s="34"/>
      <c r="Z189" s="34"/>
      <c r="AA189" s="34"/>
      <c r="AB189" s="34"/>
      <c r="AC189" s="34"/>
      <c r="AD189" s="34"/>
      <c r="AE189" s="34"/>
      <c r="AR189" s="182" t="s">
        <v>201</v>
      </c>
      <c r="AT189" s="182" t="s">
        <v>181</v>
      </c>
      <c r="AU189" s="182" t="s">
        <v>83</v>
      </c>
      <c r="AY189" s="15" t="s">
        <v>146</v>
      </c>
      <c r="BE189" s="183">
        <f>IF(N189="základní",J189,0)</f>
        <v>0</v>
      </c>
      <c r="BF189" s="183">
        <f>IF(N189="snížená",J189,0)</f>
        <v>0</v>
      </c>
      <c r="BG189" s="183">
        <f>IF(N189="zákl. přenesená",J189,0)</f>
        <v>0</v>
      </c>
      <c r="BH189" s="183">
        <f>IF(N189="sníž. přenesená",J189,0)</f>
        <v>0</v>
      </c>
      <c r="BI189" s="183">
        <f>IF(N189="nulová",J189,0)</f>
        <v>0</v>
      </c>
      <c r="BJ189" s="15" t="s">
        <v>81</v>
      </c>
      <c r="BK189" s="183">
        <f>ROUND(I189*H189,2)</f>
        <v>0</v>
      </c>
      <c r="BL189" s="15" t="s">
        <v>201</v>
      </c>
      <c r="BM189" s="182" t="s">
        <v>1370</v>
      </c>
    </row>
    <row r="190" s="2" customFormat="1">
      <c r="A190" s="34"/>
      <c r="B190" s="35"/>
      <c r="C190" s="34"/>
      <c r="D190" s="184" t="s">
        <v>159</v>
      </c>
      <c r="E190" s="34"/>
      <c r="F190" s="185" t="s">
        <v>1371</v>
      </c>
      <c r="G190" s="34"/>
      <c r="H190" s="34"/>
      <c r="I190" s="186"/>
      <c r="J190" s="34"/>
      <c r="K190" s="34"/>
      <c r="L190" s="35"/>
      <c r="M190" s="187"/>
      <c r="N190" s="188"/>
      <c r="O190" s="73"/>
      <c r="P190" s="73"/>
      <c r="Q190" s="73"/>
      <c r="R190" s="73"/>
      <c r="S190" s="73"/>
      <c r="T190" s="74"/>
      <c r="U190" s="34"/>
      <c r="V190" s="34"/>
      <c r="W190" s="34"/>
      <c r="X190" s="34"/>
      <c r="Y190" s="34"/>
      <c r="Z190" s="34"/>
      <c r="AA190" s="34"/>
      <c r="AB190" s="34"/>
      <c r="AC190" s="34"/>
      <c r="AD190" s="34"/>
      <c r="AE190" s="34"/>
      <c r="AT190" s="15" t="s">
        <v>159</v>
      </c>
      <c r="AU190" s="15" t="s">
        <v>83</v>
      </c>
    </row>
    <row r="191" s="2" customFormat="1" ht="21.75" customHeight="1">
      <c r="A191" s="34"/>
      <c r="B191" s="168"/>
      <c r="C191" s="189" t="s">
        <v>196</v>
      </c>
      <c r="D191" s="189" t="s">
        <v>181</v>
      </c>
      <c r="E191" s="190" t="s">
        <v>1372</v>
      </c>
      <c r="F191" s="191" t="s">
        <v>1373</v>
      </c>
      <c r="G191" s="192" t="s">
        <v>336</v>
      </c>
      <c r="H191" s="193">
        <v>6</v>
      </c>
      <c r="I191" s="194"/>
      <c r="J191" s="195">
        <f>ROUND(I191*H191,2)</f>
        <v>0</v>
      </c>
      <c r="K191" s="196"/>
      <c r="L191" s="35"/>
      <c r="M191" s="197" t="s">
        <v>1</v>
      </c>
      <c r="N191" s="198" t="s">
        <v>38</v>
      </c>
      <c r="O191" s="73"/>
      <c r="P191" s="180">
        <f>O191*H191</f>
        <v>0</v>
      </c>
      <c r="Q191" s="180">
        <v>0</v>
      </c>
      <c r="R191" s="180">
        <f>Q191*H191</f>
        <v>0</v>
      </c>
      <c r="S191" s="180">
        <v>0</v>
      </c>
      <c r="T191" s="181">
        <f>S191*H191</f>
        <v>0</v>
      </c>
      <c r="U191" s="34"/>
      <c r="V191" s="34"/>
      <c r="W191" s="34"/>
      <c r="X191" s="34"/>
      <c r="Y191" s="34"/>
      <c r="Z191" s="34"/>
      <c r="AA191" s="34"/>
      <c r="AB191" s="34"/>
      <c r="AC191" s="34"/>
      <c r="AD191" s="34"/>
      <c r="AE191" s="34"/>
      <c r="AR191" s="182" t="s">
        <v>201</v>
      </c>
      <c r="AT191" s="182" t="s">
        <v>181</v>
      </c>
      <c r="AU191" s="182" t="s">
        <v>83</v>
      </c>
      <c r="AY191" s="15" t="s">
        <v>146</v>
      </c>
      <c r="BE191" s="183">
        <f>IF(N191="základní",J191,0)</f>
        <v>0</v>
      </c>
      <c r="BF191" s="183">
        <f>IF(N191="snížená",J191,0)</f>
        <v>0</v>
      </c>
      <c r="BG191" s="183">
        <f>IF(N191="zákl. přenesená",J191,0)</f>
        <v>0</v>
      </c>
      <c r="BH191" s="183">
        <f>IF(N191="sníž. přenesená",J191,0)</f>
        <v>0</v>
      </c>
      <c r="BI191" s="183">
        <f>IF(N191="nulová",J191,0)</f>
        <v>0</v>
      </c>
      <c r="BJ191" s="15" t="s">
        <v>81</v>
      </c>
      <c r="BK191" s="183">
        <f>ROUND(I191*H191,2)</f>
        <v>0</v>
      </c>
      <c r="BL191" s="15" t="s">
        <v>201</v>
      </c>
      <c r="BM191" s="182" t="s">
        <v>1374</v>
      </c>
    </row>
    <row r="192" s="2" customFormat="1">
      <c r="A192" s="34"/>
      <c r="B192" s="35"/>
      <c r="C192" s="34"/>
      <c r="D192" s="184" t="s">
        <v>159</v>
      </c>
      <c r="E192" s="34"/>
      <c r="F192" s="185" t="s">
        <v>1375</v>
      </c>
      <c r="G192" s="34"/>
      <c r="H192" s="34"/>
      <c r="I192" s="186"/>
      <c r="J192" s="34"/>
      <c r="K192" s="34"/>
      <c r="L192" s="35"/>
      <c r="M192" s="187"/>
      <c r="N192" s="188"/>
      <c r="O192" s="73"/>
      <c r="P192" s="73"/>
      <c r="Q192" s="73"/>
      <c r="R192" s="73"/>
      <c r="S192" s="73"/>
      <c r="T192" s="74"/>
      <c r="U192" s="34"/>
      <c r="V192" s="34"/>
      <c r="W192" s="34"/>
      <c r="X192" s="34"/>
      <c r="Y192" s="34"/>
      <c r="Z192" s="34"/>
      <c r="AA192" s="34"/>
      <c r="AB192" s="34"/>
      <c r="AC192" s="34"/>
      <c r="AD192" s="34"/>
      <c r="AE192" s="34"/>
      <c r="AT192" s="15" t="s">
        <v>159</v>
      </c>
      <c r="AU192" s="15" t="s">
        <v>83</v>
      </c>
    </row>
    <row r="193" s="2" customFormat="1" ht="37.8" customHeight="1">
      <c r="A193" s="34"/>
      <c r="B193" s="168"/>
      <c r="C193" s="189" t="s">
        <v>288</v>
      </c>
      <c r="D193" s="189" t="s">
        <v>181</v>
      </c>
      <c r="E193" s="190" t="s">
        <v>394</v>
      </c>
      <c r="F193" s="191" t="s">
        <v>395</v>
      </c>
      <c r="G193" s="192" t="s">
        <v>336</v>
      </c>
      <c r="H193" s="193">
        <v>1</v>
      </c>
      <c r="I193" s="194"/>
      <c r="J193" s="195">
        <f>ROUND(I193*H193,2)</f>
        <v>0</v>
      </c>
      <c r="K193" s="196"/>
      <c r="L193" s="35"/>
      <c r="M193" s="197" t="s">
        <v>1</v>
      </c>
      <c r="N193" s="198" t="s">
        <v>38</v>
      </c>
      <c r="O193" s="73"/>
      <c r="P193" s="180">
        <f>O193*H193</f>
        <v>0</v>
      </c>
      <c r="Q193" s="180">
        <v>0</v>
      </c>
      <c r="R193" s="180">
        <f>Q193*H193</f>
        <v>0</v>
      </c>
      <c r="S193" s="180">
        <v>0</v>
      </c>
      <c r="T193" s="181">
        <f>S193*H193</f>
        <v>0</v>
      </c>
      <c r="U193" s="34"/>
      <c r="V193" s="34"/>
      <c r="W193" s="34"/>
      <c r="X193" s="34"/>
      <c r="Y193" s="34"/>
      <c r="Z193" s="34"/>
      <c r="AA193" s="34"/>
      <c r="AB193" s="34"/>
      <c r="AC193" s="34"/>
      <c r="AD193" s="34"/>
      <c r="AE193" s="34"/>
      <c r="AR193" s="182" t="s">
        <v>201</v>
      </c>
      <c r="AT193" s="182" t="s">
        <v>181</v>
      </c>
      <c r="AU193" s="182" t="s">
        <v>83</v>
      </c>
      <c r="AY193" s="15" t="s">
        <v>146</v>
      </c>
      <c r="BE193" s="183">
        <f>IF(N193="základní",J193,0)</f>
        <v>0</v>
      </c>
      <c r="BF193" s="183">
        <f>IF(N193="snížená",J193,0)</f>
        <v>0</v>
      </c>
      <c r="BG193" s="183">
        <f>IF(N193="zákl. přenesená",J193,0)</f>
        <v>0</v>
      </c>
      <c r="BH193" s="183">
        <f>IF(N193="sníž. přenesená",J193,0)</f>
        <v>0</v>
      </c>
      <c r="BI193" s="183">
        <f>IF(N193="nulová",J193,0)</f>
        <v>0</v>
      </c>
      <c r="BJ193" s="15" t="s">
        <v>81</v>
      </c>
      <c r="BK193" s="183">
        <f>ROUND(I193*H193,2)</f>
        <v>0</v>
      </c>
      <c r="BL193" s="15" t="s">
        <v>201</v>
      </c>
      <c r="BM193" s="182" t="s">
        <v>1376</v>
      </c>
    </row>
    <row r="194" s="2" customFormat="1">
      <c r="A194" s="34"/>
      <c r="B194" s="35"/>
      <c r="C194" s="34"/>
      <c r="D194" s="184" t="s">
        <v>159</v>
      </c>
      <c r="E194" s="34"/>
      <c r="F194" s="185" t="s">
        <v>397</v>
      </c>
      <c r="G194" s="34"/>
      <c r="H194" s="34"/>
      <c r="I194" s="186"/>
      <c r="J194" s="34"/>
      <c r="K194" s="34"/>
      <c r="L194" s="35"/>
      <c r="M194" s="187"/>
      <c r="N194" s="188"/>
      <c r="O194" s="73"/>
      <c r="P194" s="73"/>
      <c r="Q194" s="73"/>
      <c r="R194" s="73"/>
      <c r="S194" s="73"/>
      <c r="T194" s="74"/>
      <c r="U194" s="34"/>
      <c r="V194" s="34"/>
      <c r="W194" s="34"/>
      <c r="X194" s="34"/>
      <c r="Y194" s="34"/>
      <c r="Z194" s="34"/>
      <c r="AA194" s="34"/>
      <c r="AB194" s="34"/>
      <c r="AC194" s="34"/>
      <c r="AD194" s="34"/>
      <c r="AE194" s="34"/>
      <c r="AT194" s="15" t="s">
        <v>159</v>
      </c>
      <c r="AU194" s="15" t="s">
        <v>83</v>
      </c>
    </row>
    <row r="195" s="2" customFormat="1" ht="24.15" customHeight="1">
      <c r="A195" s="34"/>
      <c r="B195" s="168"/>
      <c r="C195" s="189" t="s">
        <v>460</v>
      </c>
      <c r="D195" s="189" t="s">
        <v>181</v>
      </c>
      <c r="E195" s="190" t="s">
        <v>399</v>
      </c>
      <c r="F195" s="191" t="s">
        <v>400</v>
      </c>
      <c r="G195" s="192" t="s">
        <v>336</v>
      </c>
      <c r="H195" s="193">
        <v>2</v>
      </c>
      <c r="I195" s="194"/>
      <c r="J195" s="195">
        <f>ROUND(I195*H195,2)</f>
        <v>0</v>
      </c>
      <c r="K195" s="196"/>
      <c r="L195" s="35"/>
      <c r="M195" s="197" t="s">
        <v>1</v>
      </c>
      <c r="N195" s="198" t="s">
        <v>38</v>
      </c>
      <c r="O195" s="73"/>
      <c r="P195" s="180">
        <f>O195*H195</f>
        <v>0</v>
      </c>
      <c r="Q195" s="180">
        <v>0</v>
      </c>
      <c r="R195" s="180">
        <f>Q195*H195</f>
        <v>0</v>
      </c>
      <c r="S195" s="180">
        <v>0</v>
      </c>
      <c r="T195" s="181">
        <f>S195*H195</f>
        <v>0</v>
      </c>
      <c r="U195" s="34"/>
      <c r="V195" s="34"/>
      <c r="W195" s="34"/>
      <c r="X195" s="34"/>
      <c r="Y195" s="34"/>
      <c r="Z195" s="34"/>
      <c r="AA195" s="34"/>
      <c r="AB195" s="34"/>
      <c r="AC195" s="34"/>
      <c r="AD195" s="34"/>
      <c r="AE195" s="34"/>
      <c r="AR195" s="182" t="s">
        <v>201</v>
      </c>
      <c r="AT195" s="182" t="s">
        <v>181</v>
      </c>
      <c r="AU195" s="182" t="s">
        <v>83</v>
      </c>
      <c r="AY195" s="15" t="s">
        <v>146</v>
      </c>
      <c r="BE195" s="183">
        <f>IF(N195="základní",J195,0)</f>
        <v>0</v>
      </c>
      <c r="BF195" s="183">
        <f>IF(N195="snížená",J195,0)</f>
        <v>0</v>
      </c>
      <c r="BG195" s="183">
        <f>IF(N195="zákl. přenesená",J195,0)</f>
        <v>0</v>
      </c>
      <c r="BH195" s="183">
        <f>IF(N195="sníž. přenesená",J195,0)</f>
        <v>0</v>
      </c>
      <c r="BI195" s="183">
        <f>IF(N195="nulová",J195,0)</f>
        <v>0</v>
      </c>
      <c r="BJ195" s="15" t="s">
        <v>81</v>
      </c>
      <c r="BK195" s="183">
        <f>ROUND(I195*H195,2)</f>
        <v>0</v>
      </c>
      <c r="BL195" s="15" t="s">
        <v>201</v>
      </c>
      <c r="BM195" s="182" t="s">
        <v>1377</v>
      </c>
    </row>
    <row r="196" s="2" customFormat="1">
      <c r="A196" s="34"/>
      <c r="B196" s="35"/>
      <c r="C196" s="34"/>
      <c r="D196" s="184" t="s">
        <v>159</v>
      </c>
      <c r="E196" s="34"/>
      <c r="F196" s="185" t="s">
        <v>402</v>
      </c>
      <c r="G196" s="34"/>
      <c r="H196" s="34"/>
      <c r="I196" s="186"/>
      <c r="J196" s="34"/>
      <c r="K196" s="34"/>
      <c r="L196" s="35"/>
      <c r="M196" s="187"/>
      <c r="N196" s="188"/>
      <c r="O196" s="73"/>
      <c r="P196" s="73"/>
      <c r="Q196" s="73"/>
      <c r="R196" s="73"/>
      <c r="S196" s="73"/>
      <c r="T196" s="74"/>
      <c r="U196" s="34"/>
      <c r="V196" s="34"/>
      <c r="W196" s="34"/>
      <c r="X196" s="34"/>
      <c r="Y196" s="34"/>
      <c r="Z196" s="34"/>
      <c r="AA196" s="34"/>
      <c r="AB196" s="34"/>
      <c r="AC196" s="34"/>
      <c r="AD196" s="34"/>
      <c r="AE196" s="34"/>
      <c r="AT196" s="15" t="s">
        <v>159</v>
      </c>
      <c r="AU196" s="15" t="s">
        <v>83</v>
      </c>
    </row>
    <row r="197" s="2" customFormat="1" ht="24.15" customHeight="1">
      <c r="A197" s="34"/>
      <c r="B197" s="168"/>
      <c r="C197" s="189" t="s">
        <v>296</v>
      </c>
      <c r="D197" s="189" t="s">
        <v>181</v>
      </c>
      <c r="E197" s="190" t="s">
        <v>1378</v>
      </c>
      <c r="F197" s="191" t="s">
        <v>1379</v>
      </c>
      <c r="G197" s="192" t="s">
        <v>336</v>
      </c>
      <c r="H197" s="193">
        <v>1</v>
      </c>
      <c r="I197" s="194"/>
      <c r="J197" s="195">
        <f>ROUND(I197*H197,2)</f>
        <v>0</v>
      </c>
      <c r="K197" s="196"/>
      <c r="L197" s="35"/>
      <c r="M197" s="197" t="s">
        <v>1</v>
      </c>
      <c r="N197" s="198" t="s">
        <v>38</v>
      </c>
      <c r="O197" s="73"/>
      <c r="P197" s="180">
        <f>O197*H197</f>
        <v>0</v>
      </c>
      <c r="Q197" s="180">
        <v>0</v>
      </c>
      <c r="R197" s="180">
        <f>Q197*H197</f>
        <v>0</v>
      </c>
      <c r="S197" s="180">
        <v>0</v>
      </c>
      <c r="T197" s="181">
        <f>S197*H197</f>
        <v>0</v>
      </c>
      <c r="U197" s="34"/>
      <c r="V197" s="34"/>
      <c r="W197" s="34"/>
      <c r="X197" s="34"/>
      <c r="Y197" s="34"/>
      <c r="Z197" s="34"/>
      <c r="AA197" s="34"/>
      <c r="AB197" s="34"/>
      <c r="AC197" s="34"/>
      <c r="AD197" s="34"/>
      <c r="AE197" s="34"/>
      <c r="AR197" s="182" t="s">
        <v>201</v>
      </c>
      <c r="AT197" s="182" t="s">
        <v>181</v>
      </c>
      <c r="AU197" s="182" t="s">
        <v>83</v>
      </c>
      <c r="AY197" s="15" t="s">
        <v>146</v>
      </c>
      <c r="BE197" s="183">
        <f>IF(N197="základní",J197,0)</f>
        <v>0</v>
      </c>
      <c r="BF197" s="183">
        <f>IF(N197="snížená",J197,0)</f>
        <v>0</v>
      </c>
      <c r="BG197" s="183">
        <f>IF(N197="zákl. přenesená",J197,0)</f>
        <v>0</v>
      </c>
      <c r="BH197" s="183">
        <f>IF(N197="sníž. přenesená",J197,0)</f>
        <v>0</v>
      </c>
      <c r="BI197" s="183">
        <f>IF(N197="nulová",J197,0)</f>
        <v>0</v>
      </c>
      <c r="BJ197" s="15" t="s">
        <v>81</v>
      </c>
      <c r="BK197" s="183">
        <f>ROUND(I197*H197,2)</f>
        <v>0</v>
      </c>
      <c r="BL197" s="15" t="s">
        <v>201</v>
      </c>
      <c r="BM197" s="182" t="s">
        <v>1380</v>
      </c>
    </row>
    <row r="198" s="2" customFormat="1">
      <c r="A198" s="34"/>
      <c r="B198" s="35"/>
      <c r="C198" s="34"/>
      <c r="D198" s="184" t="s">
        <v>159</v>
      </c>
      <c r="E198" s="34"/>
      <c r="F198" s="185" t="s">
        <v>1379</v>
      </c>
      <c r="G198" s="34"/>
      <c r="H198" s="34"/>
      <c r="I198" s="186"/>
      <c r="J198" s="34"/>
      <c r="K198" s="34"/>
      <c r="L198" s="35"/>
      <c r="M198" s="187"/>
      <c r="N198" s="188"/>
      <c r="O198" s="73"/>
      <c r="P198" s="73"/>
      <c r="Q198" s="73"/>
      <c r="R198" s="73"/>
      <c r="S198" s="73"/>
      <c r="T198" s="74"/>
      <c r="U198" s="34"/>
      <c r="V198" s="34"/>
      <c r="W198" s="34"/>
      <c r="X198" s="34"/>
      <c r="Y198" s="34"/>
      <c r="Z198" s="34"/>
      <c r="AA198" s="34"/>
      <c r="AB198" s="34"/>
      <c r="AC198" s="34"/>
      <c r="AD198" s="34"/>
      <c r="AE198" s="34"/>
      <c r="AT198" s="15" t="s">
        <v>159</v>
      </c>
      <c r="AU198" s="15" t="s">
        <v>83</v>
      </c>
    </row>
    <row r="199" s="2" customFormat="1" ht="24.15" customHeight="1">
      <c r="A199" s="34"/>
      <c r="B199" s="168"/>
      <c r="C199" s="189" t="s">
        <v>253</v>
      </c>
      <c r="D199" s="189" t="s">
        <v>181</v>
      </c>
      <c r="E199" s="190" t="s">
        <v>1381</v>
      </c>
      <c r="F199" s="191" t="s">
        <v>1379</v>
      </c>
      <c r="G199" s="192" t="s">
        <v>336</v>
      </c>
      <c r="H199" s="193">
        <v>4</v>
      </c>
      <c r="I199" s="194"/>
      <c r="J199" s="195">
        <f>ROUND(I199*H199,2)</f>
        <v>0</v>
      </c>
      <c r="K199" s="196"/>
      <c r="L199" s="35"/>
      <c r="M199" s="197" t="s">
        <v>1</v>
      </c>
      <c r="N199" s="198" t="s">
        <v>38</v>
      </c>
      <c r="O199" s="73"/>
      <c r="P199" s="180">
        <f>O199*H199</f>
        <v>0</v>
      </c>
      <c r="Q199" s="180">
        <v>0</v>
      </c>
      <c r="R199" s="180">
        <f>Q199*H199</f>
        <v>0</v>
      </c>
      <c r="S199" s="180">
        <v>0</v>
      </c>
      <c r="T199" s="181">
        <f>S199*H199</f>
        <v>0</v>
      </c>
      <c r="U199" s="34"/>
      <c r="V199" s="34"/>
      <c r="W199" s="34"/>
      <c r="X199" s="34"/>
      <c r="Y199" s="34"/>
      <c r="Z199" s="34"/>
      <c r="AA199" s="34"/>
      <c r="AB199" s="34"/>
      <c r="AC199" s="34"/>
      <c r="AD199" s="34"/>
      <c r="AE199" s="34"/>
      <c r="AR199" s="182" t="s">
        <v>201</v>
      </c>
      <c r="AT199" s="182" t="s">
        <v>181</v>
      </c>
      <c r="AU199" s="182" t="s">
        <v>83</v>
      </c>
      <c r="AY199" s="15" t="s">
        <v>146</v>
      </c>
      <c r="BE199" s="183">
        <f>IF(N199="základní",J199,0)</f>
        <v>0</v>
      </c>
      <c r="BF199" s="183">
        <f>IF(N199="snížená",J199,0)</f>
        <v>0</v>
      </c>
      <c r="BG199" s="183">
        <f>IF(N199="zákl. přenesená",J199,0)</f>
        <v>0</v>
      </c>
      <c r="BH199" s="183">
        <f>IF(N199="sníž. přenesená",J199,0)</f>
        <v>0</v>
      </c>
      <c r="BI199" s="183">
        <f>IF(N199="nulová",J199,0)</f>
        <v>0</v>
      </c>
      <c r="BJ199" s="15" t="s">
        <v>81</v>
      </c>
      <c r="BK199" s="183">
        <f>ROUND(I199*H199,2)</f>
        <v>0</v>
      </c>
      <c r="BL199" s="15" t="s">
        <v>201</v>
      </c>
      <c r="BM199" s="182" t="s">
        <v>1382</v>
      </c>
    </row>
    <row r="200" s="2" customFormat="1">
      <c r="A200" s="34"/>
      <c r="B200" s="35"/>
      <c r="C200" s="34"/>
      <c r="D200" s="184" t="s">
        <v>159</v>
      </c>
      <c r="E200" s="34"/>
      <c r="F200" s="185" t="s">
        <v>1379</v>
      </c>
      <c r="G200" s="34"/>
      <c r="H200" s="34"/>
      <c r="I200" s="186"/>
      <c r="J200" s="34"/>
      <c r="K200" s="34"/>
      <c r="L200" s="35"/>
      <c r="M200" s="187"/>
      <c r="N200" s="188"/>
      <c r="O200" s="73"/>
      <c r="P200" s="73"/>
      <c r="Q200" s="73"/>
      <c r="R200" s="73"/>
      <c r="S200" s="73"/>
      <c r="T200" s="74"/>
      <c r="U200" s="34"/>
      <c r="V200" s="34"/>
      <c r="W200" s="34"/>
      <c r="X200" s="34"/>
      <c r="Y200" s="34"/>
      <c r="Z200" s="34"/>
      <c r="AA200" s="34"/>
      <c r="AB200" s="34"/>
      <c r="AC200" s="34"/>
      <c r="AD200" s="34"/>
      <c r="AE200" s="34"/>
      <c r="AT200" s="15" t="s">
        <v>159</v>
      </c>
      <c r="AU200" s="15" t="s">
        <v>83</v>
      </c>
    </row>
    <row r="201" s="2" customFormat="1" ht="16.5" customHeight="1">
      <c r="A201" s="34"/>
      <c r="B201" s="168"/>
      <c r="C201" s="189" t="s">
        <v>258</v>
      </c>
      <c r="D201" s="189" t="s">
        <v>181</v>
      </c>
      <c r="E201" s="190" t="s">
        <v>1383</v>
      </c>
      <c r="F201" s="191" t="s">
        <v>1384</v>
      </c>
      <c r="G201" s="192" t="s">
        <v>336</v>
      </c>
      <c r="H201" s="193">
        <v>14</v>
      </c>
      <c r="I201" s="194"/>
      <c r="J201" s="195">
        <f>ROUND(I201*H201,2)</f>
        <v>0</v>
      </c>
      <c r="K201" s="196"/>
      <c r="L201" s="35"/>
      <c r="M201" s="197" t="s">
        <v>1</v>
      </c>
      <c r="N201" s="198" t="s">
        <v>38</v>
      </c>
      <c r="O201" s="73"/>
      <c r="P201" s="180">
        <f>O201*H201</f>
        <v>0</v>
      </c>
      <c r="Q201" s="180">
        <v>0</v>
      </c>
      <c r="R201" s="180">
        <f>Q201*H201</f>
        <v>0</v>
      </c>
      <c r="S201" s="180">
        <v>0</v>
      </c>
      <c r="T201" s="181">
        <f>S201*H201</f>
        <v>0</v>
      </c>
      <c r="U201" s="34"/>
      <c r="V201" s="34"/>
      <c r="W201" s="34"/>
      <c r="X201" s="34"/>
      <c r="Y201" s="34"/>
      <c r="Z201" s="34"/>
      <c r="AA201" s="34"/>
      <c r="AB201" s="34"/>
      <c r="AC201" s="34"/>
      <c r="AD201" s="34"/>
      <c r="AE201" s="34"/>
      <c r="AR201" s="182" t="s">
        <v>201</v>
      </c>
      <c r="AT201" s="182" t="s">
        <v>181</v>
      </c>
      <c r="AU201" s="182" t="s">
        <v>83</v>
      </c>
      <c r="AY201" s="15" t="s">
        <v>146</v>
      </c>
      <c r="BE201" s="183">
        <f>IF(N201="základní",J201,0)</f>
        <v>0</v>
      </c>
      <c r="BF201" s="183">
        <f>IF(N201="snížená",J201,0)</f>
        <v>0</v>
      </c>
      <c r="BG201" s="183">
        <f>IF(N201="zákl. přenesená",J201,0)</f>
        <v>0</v>
      </c>
      <c r="BH201" s="183">
        <f>IF(N201="sníž. přenesená",J201,0)</f>
        <v>0</v>
      </c>
      <c r="BI201" s="183">
        <f>IF(N201="nulová",J201,0)</f>
        <v>0</v>
      </c>
      <c r="BJ201" s="15" t="s">
        <v>81</v>
      </c>
      <c r="BK201" s="183">
        <f>ROUND(I201*H201,2)</f>
        <v>0</v>
      </c>
      <c r="BL201" s="15" t="s">
        <v>201</v>
      </c>
      <c r="BM201" s="182" t="s">
        <v>1385</v>
      </c>
    </row>
    <row r="202" s="2" customFormat="1">
      <c r="A202" s="34"/>
      <c r="B202" s="35"/>
      <c r="C202" s="34"/>
      <c r="D202" s="184" t="s">
        <v>159</v>
      </c>
      <c r="E202" s="34"/>
      <c r="F202" s="185" t="s">
        <v>1386</v>
      </c>
      <c r="G202" s="34"/>
      <c r="H202" s="34"/>
      <c r="I202" s="186"/>
      <c r="J202" s="34"/>
      <c r="K202" s="34"/>
      <c r="L202" s="35"/>
      <c r="M202" s="187"/>
      <c r="N202" s="188"/>
      <c r="O202" s="73"/>
      <c r="P202" s="73"/>
      <c r="Q202" s="73"/>
      <c r="R202" s="73"/>
      <c r="S202" s="73"/>
      <c r="T202" s="74"/>
      <c r="U202" s="34"/>
      <c r="V202" s="34"/>
      <c r="W202" s="34"/>
      <c r="X202" s="34"/>
      <c r="Y202" s="34"/>
      <c r="Z202" s="34"/>
      <c r="AA202" s="34"/>
      <c r="AB202" s="34"/>
      <c r="AC202" s="34"/>
      <c r="AD202" s="34"/>
      <c r="AE202" s="34"/>
      <c r="AT202" s="15" t="s">
        <v>159</v>
      </c>
      <c r="AU202" s="15" t="s">
        <v>83</v>
      </c>
    </row>
    <row r="203" s="2" customFormat="1" ht="24.15" customHeight="1">
      <c r="A203" s="34"/>
      <c r="B203" s="168"/>
      <c r="C203" s="189" t="s">
        <v>249</v>
      </c>
      <c r="D203" s="189" t="s">
        <v>181</v>
      </c>
      <c r="E203" s="190" t="s">
        <v>1387</v>
      </c>
      <c r="F203" s="191" t="s">
        <v>1388</v>
      </c>
      <c r="G203" s="192" t="s">
        <v>336</v>
      </c>
      <c r="H203" s="193">
        <v>1</v>
      </c>
      <c r="I203" s="194"/>
      <c r="J203" s="195">
        <f>ROUND(I203*H203,2)</f>
        <v>0</v>
      </c>
      <c r="K203" s="196"/>
      <c r="L203" s="35"/>
      <c r="M203" s="197" t="s">
        <v>1</v>
      </c>
      <c r="N203" s="198" t="s">
        <v>38</v>
      </c>
      <c r="O203" s="73"/>
      <c r="P203" s="180">
        <f>O203*H203</f>
        <v>0</v>
      </c>
      <c r="Q203" s="180">
        <v>0</v>
      </c>
      <c r="R203" s="180">
        <f>Q203*H203</f>
        <v>0</v>
      </c>
      <c r="S203" s="180">
        <v>0</v>
      </c>
      <c r="T203" s="181">
        <f>S203*H203</f>
        <v>0</v>
      </c>
      <c r="U203" s="34"/>
      <c r="V203" s="34"/>
      <c r="W203" s="34"/>
      <c r="X203" s="34"/>
      <c r="Y203" s="34"/>
      <c r="Z203" s="34"/>
      <c r="AA203" s="34"/>
      <c r="AB203" s="34"/>
      <c r="AC203" s="34"/>
      <c r="AD203" s="34"/>
      <c r="AE203" s="34"/>
      <c r="AR203" s="182" t="s">
        <v>201</v>
      </c>
      <c r="AT203" s="182" t="s">
        <v>181</v>
      </c>
      <c r="AU203" s="182" t="s">
        <v>83</v>
      </c>
      <c r="AY203" s="15" t="s">
        <v>146</v>
      </c>
      <c r="BE203" s="183">
        <f>IF(N203="základní",J203,0)</f>
        <v>0</v>
      </c>
      <c r="BF203" s="183">
        <f>IF(N203="snížená",J203,0)</f>
        <v>0</v>
      </c>
      <c r="BG203" s="183">
        <f>IF(N203="zákl. přenesená",J203,0)</f>
        <v>0</v>
      </c>
      <c r="BH203" s="183">
        <f>IF(N203="sníž. přenesená",J203,0)</f>
        <v>0</v>
      </c>
      <c r="BI203" s="183">
        <f>IF(N203="nulová",J203,0)</f>
        <v>0</v>
      </c>
      <c r="BJ203" s="15" t="s">
        <v>81</v>
      </c>
      <c r="BK203" s="183">
        <f>ROUND(I203*H203,2)</f>
        <v>0</v>
      </c>
      <c r="BL203" s="15" t="s">
        <v>201</v>
      </c>
      <c r="BM203" s="182" t="s">
        <v>1389</v>
      </c>
    </row>
    <row r="204" s="2" customFormat="1">
      <c r="A204" s="34"/>
      <c r="B204" s="35"/>
      <c r="C204" s="34"/>
      <c r="D204" s="184" t="s">
        <v>159</v>
      </c>
      <c r="E204" s="34"/>
      <c r="F204" s="185" t="s">
        <v>1390</v>
      </c>
      <c r="G204" s="34"/>
      <c r="H204" s="34"/>
      <c r="I204" s="186"/>
      <c r="J204" s="34"/>
      <c r="K204" s="34"/>
      <c r="L204" s="35"/>
      <c r="M204" s="187"/>
      <c r="N204" s="188"/>
      <c r="O204" s="73"/>
      <c r="P204" s="73"/>
      <c r="Q204" s="73"/>
      <c r="R204" s="73"/>
      <c r="S204" s="73"/>
      <c r="T204" s="74"/>
      <c r="U204" s="34"/>
      <c r="V204" s="34"/>
      <c r="W204" s="34"/>
      <c r="X204" s="34"/>
      <c r="Y204" s="34"/>
      <c r="Z204" s="34"/>
      <c r="AA204" s="34"/>
      <c r="AB204" s="34"/>
      <c r="AC204" s="34"/>
      <c r="AD204" s="34"/>
      <c r="AE204" s="34"/>
      <c r="AT204" s="15" t="s">
        <v>159</v>
      </c>
      <c r="AU204" s="15" t="s">
        <v>83</v>
      </c>
    </row>
    <row r="205" s="2" customFormat="1" ht="24.15" customHeight="1">
      <c r="A205" s="34"/>
      <c r="B205" s="168"/>
      <c r="C205" s="189" t="s">
        <v>208</v>
      </c>
      <c r="D205" s="189" t="s">
        <v>181</v>
      </c>
      <c r="E205" s="190" t="s">
        <v>1228</v>
      </c>
      <c r="F205" s="191" t="s">
        <v>1229</v>
      </c>
      <c r="G205" s="192" t="s">
        <v>199</v>
      </c>
      <c r="H205" s="193">
        <v>215</v>
      </c>
      <c r="I205" s="194"/>
      <c r="J205" s="195">
        <f>ROUND(I205*H205,2)</f>
        <v>0</v>
      </c>
      <c r="K205" s="196"/>
      <c r="L205" s="35"/>
      <c r="M205" s="197" t="s">
        <v>1</v>
      </c>
      <c r="N205" s="198" t="s">
        <v>38</v>
      </c>
      <c r="O205" s="73"/>
      <c r="P205" s="180">
        <f>O205*H205</f>
        <v>0</v>
      </c>
      <c r="Q205" s="180">
        <v>0</v>
      </c>
      <c r="R205" s="180">
        <f>Q205*H205</f>
        <v>0</v>
      </c>
      <c r="S205" s="180">
        <v>0</v>
      </c>
      <c r="T205" s="181">
        <f>S205*H205</f>
        <v>0</v>
      </c>
      <c r="U205" s="34"/>
      <c r="V205" s="34"/>
      <c r="W205" s="34"/>
      <c r="X205" s="34"/>
      <c r="Y205" s="34"/>
      <c r="Z205" s="34"/>
      <c r="AA205" s="34"/>
      <c r="AB205" s="34"/>
      <c r="AC205" s="34"/>
      <c r="AD205" s="34"/>
      <c r="AE205" s="34"/>
      <c r="AR205" s="182" t="s">
        <v>201</v>
      </c>
      <c r="AT205" s="182" t="s">
        <v>181</v>
      </c>
      <c r="AU205" s="182" t="s">
        <v>83</v>
      </c>
      <c r="AY205" s="15" t="s">
        <v>146</v>
      </c>
      <c r="BE205" s="183">
        <f>IF(N205="základní",J205,0)</f>
        <v>0</v>
      </c>
      <c r="BF205" s="183">
        <f>IF(N205="snížená",J205,0)</f>
        <v>0</v>
      </c>
      <c r="BG205" s="183">
        <f>IF(N205="zákl. přenesená",J205,0)</f>
        <v>0</v>
      </c>
      <c r="BH205" s="183">
        <f>IF(N205="sníž. přenesená",J205,0)</f>
        <v>0</v>
      </c>
      <c r="BI205" s="183">
        <f>IF(N205="nulová",J205,0)</f>
        <v>0</v>
      </c>
      <c r="BJ205" s="15" t="s">
        <v>81</v>
      </c>
      <c r="BK205" s="183">
        <f>ROUND(I205*H205,2)</f>
        <v>0</v>
      </c>
      <c r="BL205" s="15" t="s">
        <v>201</v>
      </c>
      <c r="BM205" s="182" t="s">
        <v>1391</v>
      </c>
    </row>
    <row r="206" s="2" customFormat="1">
      <c r="A206" s="34"/>
      <c r="B206" s="35"/>
      <c r="C206" s="34"/>
      <c r="D206" s="184" t="s">
        <v>159</v>
      </c>
      <c r="E206" s="34"/>
      <c r="F206" s="185" t="s">
        <v>1231</v>
      </c>
      <c r="G206" s="34"/>
      <c r="H206" s="34"/>
      <c r="I206" s="186"/>
      <c r="J206" s="34"/>
      <c r="K206" s="34"/>
      <c r="L206" s="35"/>
      <c r="M206" s="187"/>
      <c r="N206" s="188"/>
      <c r="O206" s="73"/>
      <c r="P206" s="73"/>
      <c r="Q206" s="73"/>
      <c r="R206" s="73"/>
      <c r="S206" s="73"/>
      <c r="T206" s="74"/>
      <c r="U206" s="34"/>
      <c r="V206" s="34"/>
      <c r="W206" s="34"/>
      <c r="X206" s="34"/>
      <c r="Y206" s="34"/>
      <c r="Z206" s="34"/>
      <c r="AA206" s="34"/>
      <c r="AB206" s="34"/>
      <c r="AC206" s="34"/>
      <c r="AD206" s="34"/>
      <c r="AE206" s="34"/>
      <c r="AT206" s="15" t="s">
        <v>159</v>
      </c>
      <c r="AU206" s="15" t="s">
        <v>83</v>
      </c>
    </row>
    <row r="207" s="2" customFormat="1" ht="37.8" customHeight="1">
      <c r="A207" s="34"/>
      <c r="B207" s="168"/>
      <c r="C207" s="189" t="s">
        <v>81</v>
      </c>
      <c r="D207" s="189" t="s">
        <v>181</v>
      </c>
      <c r="E207" s="190" t="s">
        <v>1392</v>
      </c>
      <c r="F207" s="191" t="s">
        <v>1393</v>
      </c>
      <c r="G207" s="192" t="s">
        <v>199</v>
      </c>
      <c r="H207" s="193">
        <v>655</v>
      </c>
      <c r="I207" s="194"/>
      <c r="J207" s="195">
        <f>ROUND(I207*H207,2)</f>
        <v>0</v>
      </c>
      <c r="K207" s="196"/>
      <c r="L207" s="35"/>
      <c r="M207" s="197" t="s">
        <v>1</v>
      </c>
      <c r="N207" s="198" t="s">
        <v>38</v>
      </c>
      <c r="O207" s="73"/>
      <c r="P207" s="180">
        <f>O207*H207</f>
        <v>0</v>
      </c>
      <c r="Q207" s="180">
        <v>0</v>
      </c>
      <c r="R207" s="180">
        <f>Q207*H207</f>
        <v>0</v>
      </c>
      <c r="S207" s="180">
        <v>0</v>
      </c>
      <c r="T207" s="181">
        <f>S207*H207</f>
        <v>0</v>
      </c>
      <c r="U207" s="34"/>
      <c r="V207" s="34"/>
      <c r="W207" s="34"/>
      <c r="X207" s="34"/>
      <c r="Y207" s="34"/>
      <c r="Z207" s="34"/>
      <c r="AA207" s="34"/>
      <c r="AB207" s="34"/>
      <c r="AC207" s="34"/>
      <c r="AD207" s="34"/>
      <c r="AE207" s="34"/>
      <c r="AR207" s="182" t="s">
        <v>201</v>
      </c>
      <c r="AT207" s="182" t="s">
        <v>181</v>
      </c>
      <c r="AU207" s="182" t="s">
        <v>83</v>
      </c>
      <c r="AY207" s="15" t="s">
        <v>146</v>
      </c>
      <c r="BE207" s="183">
        <f>IF(N207="základní",J207,0)</f>
        <v>0</v>
      </c>
      <c r="BF207" s="183">
        <f>IF(N207="snížená",J207,0)</f>
        <v>0</v>
      </c>
      <c r="BG207" s="183">
        <f>IF(N207="zákl. přenesená",J207,0)</f>
        <v>0</v>
      </c>
      <c r="BH207" s="183">
        <f>IF(N207="sníž. přenesená",J207,0)</f>
        <v>0</v>
      </c>
      <c r="BI207" s="183">
        <f>IF(N207="nulová",J207,0)</f>
        <v>0</v>
      </c>
      <c r="BJ207" s="15" t="s">
        <v>81</v>
      </c>
      <c r="BK207" s="183">
        <f>ROUND(I207*H207,2)</f>
        <v>0</v>
      </c>
      <c r="BL207" s="15" t="s">
        <v>201</v>
      </c>
      <c r="BM207" s="182" t="s">
        <v>1394</v>
      </c>
    </row>
    <row r="208" s="2" customFormat="1">
      <c r="A208" s="34"/>
      <c r="B208" s="35"/>
      <c r="C208" s="34"/>
      <c r="D208" s="184" t="s">
        <v>159</v>
      </c>
      <c r="E208" s="34"/>
      <c r="F208" s="185" t="s">
        <v>1395</v>
      </c>
      <c r="G208" s="34"/>
      <c r="H208" s="34"/>
      <c r="I208" s="186"/>
      <c r="J208" s="34"/>
      <c r="K208" s="34"/>
      <c r="L208" s="35"/>
      <c r="M208" s="187"/>
      <c r="N208" s="188"/>
      <c r="O208" s="73"/>
      <c r="P208" s="73"/>
      <c r="Q208" s="73"/>
      <c r="R208" s="73"/>
      <c r="S208" s="73"/>
      <c r="T208" s="74"/>
      <c r="U208" s="34"/>
      <c r="V208" s="34"/>
      <c r="W208" s="34"/>
      <c r="X208" s="34"/>
      <c r="Y208" s="34"/>
      <c r="Z208" s="34"/>
      <c r="AA208" s="34"/>
      <c r="AB208" s="34"/>
      <c r="AC208" s="34"/>
      <c r="AD208" s="34"/>
      <c r="AE208" s="34"/>
      <c r="AT208" s="15" t="s">
        <v>159</v>
      </c>
      <c r="AU208" s="15" t="s">
        <v>83</v>
      </c>
    </row>
    <row r="209" s="2" customFormat="1" ht="33" customHeight="1">
      <c r="A209" s="34"/>
      <c r="B209" s="168"/>
      <c r="C209" s="189" t="s">
        <v>173</v>
      </c>
      <c r="D209" s="189" t="s">
        <v>181</v>
      </c>
      <c r="E209" s="190" t="s">
        <v>1396</v>
      </c>
      <c r="F209" s="191" t="s">
        <v>1397</v>
      </c>
      <c r="G209" s="192" t="s">
        <v>336</v>
      </c>
      <c r="H209" s="193">
        <v>17</v>
      </c>
      <c r="I209" s="194"/>
      <c r="J209" s="195">
        <f>ROUND(I209*H209,2)</f>
        <v>0</v>
      </c>
      <c r="K209" s="196"/>
      <c r="L209" s="35"/>
      <c r="M209" s="197" t="s">
        <v>1</v>
      </c>
      <c r="N209" s="198" t="s">
        <v>38</v>
      </c>
      <c r="O209" s="73"/>
      <c r="P209" s="180">
        <f>O209*H209</f>
        <v>0</v>
      </c>
      <c r="Q209" s="180">
        <v>0</v>
      </c>
      <c r="R209" s="180">
        <f>Q209*H209</f>
        <v>0</v>
      </c>
      <c r="S209" s="180">
        <v>0</v>
      </c>
      <c r="T209" s="181">
        <f>S209*H209</f>
        <v>0</v>
      </c>
      <c r="U209" s="34"/>
      <c r="V209" s="34"/>
      <c r="W209" s="34"/>
      <c r="X209" s="34"/>
      <c r="Y209" s="34"/>
      <c r="Z209" s="34"/>
      <c r="AA209" s="34"/>
      <c r="AB209" s="34"/>
      <c r="AC209" s="34"/>
      <c r="AD209" s="34"/>
      <c r="AE209" s="34"/>
      <c r="AR209" s="182" t="s">
        <v>201</v>
      </c>
      <c r="AT209" s="182" t="s">
        <v>181</v>
      </c>
      <c r="AU209" s="182" t="s">
        <v>83</v>
      </c>
      <c r="AY209" s="15" t="s">
        <v>146</v>
      </c>
      <c r="BE209" s="183">
        <f>IF(N209="základní",J209,0)</f>
        <v>0</v>
      </c>
      <c r="BF209" s="183">
        <f>IF(N209="snížená",J209,0)</f>
        <v>0</v>
      </c>
      <c r="BG209" s="183">
        <f>IF(N209="zákl. přenesená",J209,0)</f>
        <v>0</v>
      </c>
      <c r="BH209" s="183">
        <f>IF(N209="sníž. přenesená",J209,0)</f>
        <v>0</v>
      </c>
      <c r="BI209" s="183">
        <f>IF(N209="nulová",J209,0)</f>
        <v>0</v>
      </c>
      <c r="BJ209" s="15" t="s">
        <v>81</v>
      </c>
      <c r="BK209" s="183">
        <f>ROUND(I209*H209,2)</f>
        <v>0</v>
      </c>
      <c r="BL209" s="15" t="s">
        <v>201</v>
      </c>
      <c r="BM209" s="182" t="s">
        <v>1398</v>
      </c>
    </row>
    <row r="210" s="2" customFormat="1">
      <c r="A210" s="34"/>
      <c r="B210" s="35"/>
      <c r="C210" s="34"/>
      <c r="D210" s="184" t="s">
        <v>159</v>
      </c>
      <c r="E210" s="34"/>
      <c r="F210" s="185" t="s">
        <v>1399</v>
      </c>
      <c r="G210" s="34"/>
      <c r="H210" s="34"/>
      <c r="I210" s="186"/>
      <c r="J210" s="34"/>
      <c r="K210" s="34"/>
      <c r="L210" s="35"/>
      <c r="M210" s="187"/>
      <c r="N210" s="188"/>
      <c r="O210" s="73"/>
      <c r="P210" s="73"/>
      <c r="Q210" s="73"/>
      <c r="R210" s="73"/>
      <c r="S210" s="73"/>
      <c r="T210" s="74"/>
      <c r="U210" s="34"/>
      <c r="V210" s="34"/>
      <c r="W210" s="34"/>
      <c r="X210" s="34"/>
      <c r="Y210" s="34"/>
      <c r="Z210" s="34"/>
      <c r="AA210" s="34"/>
      <c r="AB210" s="34"/>
      <c r="AC210" s="34"/>
      <c r="AD210" s="34"/>
      <c r="AE210" s="34"/>
      <c r="AT210" s="15" t="s">
        <v>159</v>
      </c>
      <c r="AU210" s="15" t="s">
        <v>83</v>
      </c>
    </row>
    <row r="211" s="2" customFormat="1" ht="24.15" customHeight="1">
      <c r="A211" s="34"/>
      <c r="B211" s="168"/>
      <c r="C211" s="189" t="s">
        <v>83</v>
      </c>
      <c r="D211" s="189" t="s">
        <v>181</v>
      </c>
      <c r="E211" s="190" t="s">
        <v>1400</v>
      </c>
      <c r="F211" s="191" t="s">
        <v>1401</v>
      </c>
      <c r="G211" s="192" t="s">
        <v>336</v>
      </c>
      <c r="H211" s="193">
        <v>6</v>
      </c>
      <c r="I211" s="194"/>
      <c r="J211" s="195">
        <f>ROUND(I211*H211,2)</f>
        <v>0</v>
      </c>
      <c r="K211" s="196"/>
      <c r="L211" s="35"/>
      <c r="M211" s="197" t="s">
        <v>1</v>
      </c>
      <c r="N211" s="198" t="s">
        <v>38</v>
      </c>
      <c r="O211" s="73"/>
      <c r="P211" s="180">
        <f>O211*H211</f>
        <v>0</v>
      </c>
      <c r="Q211" s="180">
        <v>0</v>
      </c>
      <c r="R211" s="180">
        <f>Q211*H211</f>
        <v>0</v>
      </c>
      <c r="S211" s="180">
        <v>0</v>
      </c>
      <c r="T211" s="181">
        <f>S211*H211</f>
        <v>0</v>
      </c>
      <c r="U211" s="34"/>
      <c r="V211" s="34"/>
      <c r="W211" s="34"/>
      <c r="X211" s="34"/>
      <c r="Y211" s="34"/>
      <c r="Z211" s="34"/>
      <c r="AA211" s="34"/>
      <c r="AB211" s="34"/>
      <c r="AC211" s="34"/>
      <c r="AD211" s="34"/>
      <c r="AE211" s="34"/>
      <c r="AR211" s="182" t="s">
        <v>201</v>
      </c>
      <c r="AT211" s="182" t="s">
        <v>181</v>
      </c>
      <c r="AU211" s="182" t="s">
        <v>83</v>
      </c>
      <c r="AY211" s="15" t="s">
        <v>146</v>
      </c>
      <c r="BE211" s="183">
        <f>IF(N211="základní",J211,0)</f>
        <v>0</v>
      </c>
      <c r="BF211" s="183">
        <f>IF(N211="snížená",J211,0)</f>
        <v>0</v>
      </c>
      <c r="BG211" s="183">
        <f>IF(N211="zákl. přenesená",J211,0)</f>
        <v>0</v>
      </c>
      <c r="BH211" s="183">
        <f>IF(N211="sníž. přenesená",J211,0)</f>
        <v>0</v>
      </c>
      <c r="BI211" s="183">
        <f>IF(N211="nulová",J211,0)</f>
        <v>0</v>
      </c>
      <c r="BJ211" s="15" t="s">
        <v>81</v>
      </c>
      <c r="BK211" s="183">
        <f>ROUND(I211*H211,2)</f>
        <v>0</v>
      </c>
      <c r="BL211" s="15" t="s">
        <v>201</v>
      </c>
      <c r="BM211" s="182" t="s">
        <v>1402</v>
      </c>
    </row>
    <row r="212" s="2" customFormat="1">
      <c r="A212" s="34"/>
      <c r="B212" s="35"/>
      <c r="C212" s="34"/>
      <c r="D212" s="184" t="s">
        <v>159</v>
      </c>
      <c r="E212" s="34"/>
      <c r="F212" s="185" t="s">
        <v>1403</v>
      </c>
      <c r="G212" s="34"/>
      <c r="H212" s="34"/>
      <c r="I212" s="186"/>
      <c r="J212" s="34"/>
      <c r="K212" s="34"/>
      <c r="L212" s="35"/>
      <c r="M212" s="187"/>
      <c r="N212" s="188"/>
      <c r="O212" s="73"/>
      <c r="P212" s="73"/>
      <c r="Q212" s="73"/>
      <c r="R212" s="73"/>
      <c r="S212" s="73"/>
      <c r="T212" s="74"/>
      <c r="U212" s="34"/>
      <c r="V212" s="34"/>
      <c r="W212" s="34"/>
      <c r="X212" s="34"/>
      <c r="Y212" s="34"/>
      <c r="Z212" s="34"/>
      <c r="AA212" s="34"/>
      <c r="AB212" s="34"/>
      <c r="AC212" s="34"/>
      <c r="AD212" s="34"/>
      <c r="AE212" s="34"/>
      <c r="AT212" s="15" t="s">
        <v>159</v>
      </c>
      <c r="AU212" s="15" t="s">
        <v>83</v>
      </c>
    </row>
    <row r="213" s="12" customFormat="1" ht="22.8" customHeight="1">
      <c r="A213" s="12"/>
      <c r="B213" s="155"/>
      <c r="C213" s="12"/>
      <c r="D213" s="156" t="s">
        <v>72</v>
      </c>
      <c r="E213" s="166" t="s">
        <v>694</v>
      </c>
      <c r="F213" s="166" t="s">
        <v>695</v>
      </c>
      <c r="G213" s="12"/>
      <c r="H213" s="12"/>
      <c r="I213" s="158"/>
      <c r="J213" s="167">
        <f>BK213</f>
        <v>0</v>
      </c>
      <c r="K213" s="12"/>
      <c r="L213" s="155"/>
      <c r="M213" s="160"/>
      <c r="N213" s="161"/>
      <c r="O213" s="161"/>
      <c r="P213" s="162">
        <f>SUM(P214:P227)</f>
        <v>0</v>
      </c>
      <c r="Q213" s="161"/>
      <c r="R213" s="162">
        <f>SUM(R214:R227)</f>
        <v>0</v>
      </c>
      <c r="S213" s="161"/>
      <c r="T213" s="163">
        <f>SUM(T214:T227)</f>
        <v>0.0077000000000000002</v>
      </c>
      <c r="U213" s="12"/>
      <c r="V213" s="12"/>
      <c r="W213" s="12"/>
      <c r="X213" s="12"/>
      <c r="Y213" s="12"/>
      <c r="Z213" s="12"/>
      <c r="AA213" s="12"/>
      <c r="AB213" s="12"/>
      <c r="AC213" s="12"/>
      <c r="AD213" s="12"/>
      <c r="AE213" s="12"/>
      <c r="AR213" s="156" t="s">
        <v>156</v>
      </c>
      <c r="AT213" s="164" t="s">
        <v>72</v>
      </c>
      <c r="AU213" s="164" t="s">
        <v>81</v>
      </c>
      <c r="AY213" s="156" t="s">
        <v>146</v>
      </c>
      <c r="BK213" s="165">
        <f>SUM(BK214:BK227)</f>
        <v>0</v>
      </c>
    </row>
    <row r="214" s="2" customFormat="1" ht="21.75" customHeight="1">
      <c r="A214" s="34"/>
      <c r="B214" s="168"/>
      <c r="C214" s="189" t="s">
        <v>268</v>
      </c>
      <c r="D214" s="189" t="s">
        <v>181</v>
      </c>
      <c r="E214" s="190" t="s">
        <v>1404</v>
      </c>
      <c r="F214" s="191" t="s">
        <v>1405</v>
      </c>
      <c r="G214" s="192" t="s">
        <v>325</v>
      </c>
      <c r="H214" s="193">
        <v>203</v>
      </c>
      <c r="I214" s="194"/>
      <c r="J214" s="195">
        <f>ROUND(I214*H214,2)</f>
        <v>0</v>
      </c>
      <c r="K214" s="196"/>
      <c r="L214" s="35"/>
      <c r="M214" s="197" t="s">
        <v>1</v>
      </c>
      <c r="N214" s="198" t="s">
        <v>38</v>
      </c>
      <c r="O214" s="73"/>
      <c r="P214" s="180">
        <f>O214*H214</f>
        <v>0</v>
      </c>
      <c r="Q214" s="180">
        <v>0</v>
      </c>
      <c r="R214" s="180">
        <f>Q214*H214</f>
        <v>0</v>
      </c>
      <c r="S214" s="180">
        <v>0</v>
      </c>
      <c r="T214" s="181">
        <f>S214*H214</f>
        <v>0</v>
      </c>
      <c r="U214" s="34"/>
      <c r="V214" s="34"/>
      <c r="W214" s="34"/>
      <c r="X214" s="34"/>
      <c r="Y214" s="34"/>
      <c r="Z214" s="34"/>
      <c r="AA214" s="34"/>
      <c r="AB214" s="34"/>
      <c r="AC214" s="34"/>
      <c r="AD214" s="34"/>
      <c r="AE214" s="34"/>
      <c r="AR214" s="182" t="s">
        <v>201</v>
      </c>
      <c r="AT214" s="182" t="s">
        <v>181</v>
      </c>
      <c r="AU214" s="182" t="s">
        <v>83</v>
      </c>
      <c r="AY214" s="15" t="s">
        <v>146</v>
      </c>
      <c r="BE214" s="183">
        <f>IF(N214="základní",J214,0)</f>
        <v>0</v>
      </c>
      <c r="BF214" s="183">
        <f>IF(N214="snížená",J214,0)</f>
        <v>0</v>
      </c>
      <c r="BG214" s="183">
        <f>IF(N214="zákl. přenesená",J214,0)</f>
        <v>0</v>
      </c>
      <c r="BH214" s="183">
        <f>IF(N214="sníž. přenesená",J214,0)</f>
        <v>0</v>
      </c>
      <c r="BI214" s="183">
        <f>IF(N214="nulová",J214,0)</f>
        <v>0</v>
      </c>
      <c r="BJ214" s="15" t="s">
        <v>81</v>
      </c>
      <c r="BK214" s="183">
        <f>ROUND(I214*H214,2)</f>
        <v>0</v>
      </c>
      <c r="BL214" s="15" t="s">
        <v>201</v>
      </c>
      <c r="BM214" s="182" t="s">
        <v>1406</v>
      </c>
    </row>
    <row r="215" s="2" customFormat="1">
      <c r="A215" s="34"/>
      <c r="B215" s="35"/>
      <c r="C215" s="34"/>
      <c r="D215" s="184" t="s">
        <v>159</v>
      </c>
      <c r="E215" s="34"/>
      <c r="F215" s="185" t="s">
        <v>1405</v>
      </c>
      <c r="G215" s="34"/>
      <c r="H215" s="34"/>
      <c r="I215" s="186"/>
      <c r="J215" s="34"/>
      <c r="K215" s="34"/>
      <c r="L215" s="35"/>
      <c r="M215" s="187"/>
      <c r="N215" s="188"/>
      <c r="O215" s="73"/>
      <c r="P215" s="73"/>
      <c r="Q215" s="73"/>
      <c r="R215" s="73"/>
      <c r="S215" s="73"/>
      <c r="T215" s="74"/>
      <c r="U215" s="34"/>
      <c r="V215" s="34"/>
      <c r="W215" s="34"/>
      <c r="X215" s="34"/>
      <c r="Y215" s="34"/>
      <c r="Z215" s="34"/>
      <c r="AA215" s="34"/>
      <c r="AB215" s="34"/>
      <c r="AC215" s="34"/>
      <c r="AD215" s="34"/>
      <c r="AE215" s="34"/>
      <c r="AT215" s="15" t="s">
        <v>159</v>
      </c>
      <c r="AU215" s="15" t="s">
        <v>83</v>
      </c>
    </row>
    <row r="216" s="2" customFormat="1" ht="24.15" customHeight="1">
      <c r="A216" s="34"/>
      <c r="B216" s="168"/>
      <c r="C216" s="189" t="s">
        <v>278</v>
      </c>
      <c r="D216" s="189" t="s">
        <v>181</v>
      </c>
      <c r="E216" s="190" t="s">
        <v>1407</v>
      </c>
      <c r="F216" s="191" t="s">
        <v>1408</v>
      </c>
      <c r="G216" s="192" t="s">
        <v>1041</v>
      </c>
      <c r="H216" s="193">
        <v>138.09999999999999</v>
      </c>
      <c r="I216" s="194"/>
      <c r="J216" s="195">
        <f>ROUND(I216*H216,2)</f>
        <v>0</v>
      </c>
      <c r="K216" s="196"/>
      <c r="L216" s="35"/>
      <c r="M216" s="197" t="s">
        <v>1</v>
      </c>
      <c r="N216" s="198" t="s">
        <v>38</v>
      </c>
      <c r="O216" s="73"/>
      <c r="P216" s="180">
        <f>O216*H216</f>
        <v>0</v>
      </c>
      <c r="Q216" s="180">
        <v>0</v>
      </c>
      <c r="R216" s="180">
        <f>Q216*H216</f>
        <v>0</v>
      </c>
      <c r="S216" s="180">
        <v>0</v>
      </c>
      <c r="T216" s="181">
        <f>S216*H216</f>
        <v>0</v>
      </c>
      <c r="U216" s="34"/>
      <c r="V216" s="34"/>
      <c r="W216" s="34"/>
      <c r="X216" s="34"/>
      <c r="Y216" s="34"/>
      <c r="Z216" s="34"/>
      <c r="AA216" s="34"/>
      <c r="AB216" s="34"/>
      <c r="AC216" s="34"/>
      <c r="AD216" s="34"/>
      <c r="AE216" s="34"/>
      <c r="AR216" s="182" t="s">
        <v>201</v>
      </c>
      <c r="AT216" s="182" t="s">
        <v>181</v>
      </c>
      <c r="AU216" s="182" t="s">
        <v>83</v>
      </c>
      <c r="AY216" s="15" t="s">
        <v>146</v>
      </c>
      <c r="BE216" s="183">
        <f>IF(N216="základní",J216,0)</f>
        <v>0</v>
      </c>
      <c r="BF216" s="183">
        <f>IF(N216="snížená",J216,0)</f>
        <v>0</v>
      </c>
      <c r="BG216" s="183">
        <f>IF(N216="zákl. přenesená",J216,0)</f>
        <v>0</v>
      </c>
      <c r="BH216" s="183">
        <f>IF(N216="sníž. přenesená",J216,0)</f>
        <v>0</v>
      </c>
      <c r="BI216" s="183">
        <f>IF(N216="nulová",J216,0)</f>
        <v>0</v>
      </c>
      <c r="BJ216" s="15" t="s">
        <v>81</v>
      </c>
      <c r="BK216" s="183">
        <f>ROUND(I216*H216,2)</f>
        <v>0</v>
      </c>
      <c r="BL216" s="15" t="s">
        <v>201</v>
      </c>
      <c r="BM216" s="182" t="s">
        <v>1409</v>
      </c>
    </row>
    <row r="217" s="2" customFormat="1">
      <c r="A217" s="34"/>
      <c r="B217" s="35"/>
      <c r="C217" s="34"/>
      <c r="D217" s="184" t="s">
        <v>159</v>
      </c>
      <c r="E217" s="34"/>
      <c r="F217" s="185" t="s">
        <v>1410</v>
      </c>
      <c r="G217" s="34"/>
      <c r="H217" s="34"/>
      <c r="I217" s="186"/>
      <c r="J217" s="34"/>
      <c r="K217" s="34"/>
      <c r="L217" s="35"/>
      <c r="M217" s="187"/>
      <c r="N217" s="188"/>
      <c r="O217" s="73"/>
      <c r="P217" s="73"/>
      <c r="Q217" s="73"/>
      <c r="R217" s="73"/>
      <c r="S217" s="73"/>
      <c r="T217" s="74"/>
      <c r="U217" s="34"/>
      <c r="V217" s="34"/>
      <c r="W217" s="34"/>
      <c r="X217" s="34"/>
      <c r="Y217" s="34"/>
      <c r="Z217" s="34"/>
      <c r="AA217" s="34"/>
      <c r="AB217" s="34"/>
      <c r="AC217" s="34"/>
      <c r="AD217" s="34"/>
      <c r="AE217" s="34"/>
      <c r="AT217" s="15" t="s">
        <v>159</v>
      </c>
      <c r="AU217" s="15" t="s">
        <v>83</v>
      </c>
    </row>
    <row r="218" s="2" customFormat="1" ht="24.15" customHeight="1">
      <c r="A218" s="34"/>
      <c r="B218" s="168"/>
      <c r="C218" s="189" t="s">
        <v>273</v>
      </c>
      <c r="D218" s="189" t="s">
        <v>181</v>
      </c>
      <c r="E218" s="190" t="s">
        <v>1411</v>
      </c>
      <c r="F218" s="191" t="s">
        <v>1412</v>
      </c>
      <c r="G218" s="192" t="s">
        <v>199</v>
      </c>
      <c r="H218" s="193">
        <v>606</v>
      </c>
      <c r="I218" s="194"/>
      <c r="J218" s="195">
        <f>ROUND(I218*H218,2)</f>
        <v>0</v>
      </c>
      <c r="K218" s="196"/>
      <c r="L218" s="35"/>
      <c r="M218" s="197" t="s">
        <v>1</v>
      </c>
      <c r="N218" s="198" t="s">
        <v>38</v>
      </c>
      <c r="O218" s="73"/>
      <c r="P218" s="180">
        <f>O218*H218</f>
        <v>0</v>
      </c>
      <c r="Q218" s="180">
        <v>0</v>
      </c>
      <c r="R218" s="180">
        <f>Q218*H218</f>
        <v>0</v>
      </c>
      <c r="S218" s="180">
        <v>0</v>
      </c>
      <c r="T218" s="181">
        <f>S218*H218</f>
        <v>0</v>
      </c>
      <c r="U218" s="34"/>
      <c r="V218" s="34"/>
      <c r="W218" s="34"/>
      <c r="X218" s="34"/>
      <c r="Y218" s="34"/>
      <c r="Z218" s="34"/>
      <c r="AA218" s="34"/>
      <c r="AB218" s="34"/>
      <c r="AC218" s="34"/>
      <c r="AD218" s="34"/>
      <c r="AE218" s="34"/>
      <c r="AR218" s="182" t="s">
        <v>201</v>
      </c>
      <c r="AT218" s="182" t="s">
        <v>181</v>
      </c>
      <c r="AU218" s="182" t="s">
        <v>83</v>
      </c>
      <c r="AY218" s="15" t="s">
        <v>146</v>
      </c>
      <c r="BE218" s="183">
        <f>IF(N218="základní",J218,0)</f>
        <v>0</v>
      </c>
      <c r="BF218" s="183">
        <f>IF(N218="snížená",J218,0)</f>
        <v>0</v>
      </c>
      <c r="BG218" s="183">
        <f>IF(N218="zákl. přenesená",J218,0)</f>
        <v>0</v>
      </c>
      <c r="BH218" s="183">
        <f>IF(N218="sníž. přenesená",J218,0)</f>
        <v>0</v>
      </c>
      <c r="BI218" s="183">
        <f>IF(N218="nulová",J218,0)</f>
        <v>0</v>
      </c>
      <c r="BJ218" s="15" t="s">
        <v>81</v>
      </c>
      <c r="BK218" s="183">
        <f>ROUND(I218*H218,2)</f>
        <v>0</v>
      </c>
      <c r="BL218" s="15" t="s">
        <v>201</v>
      </c>
      <c r="BM218" s="182" t="s">
        <v>1413</v>
      </c>
    </row>
    <row r="219" s="2" customFormat="1">
      <c r="A219" s="34"/>
      <c r="B219" s="35"/>
      <c r="C219" s="34"/>
      <c r="D219" s="184" t="s">
        <v>159</v>
      </c>
      <c r="E219" s="34"/>
      <c r="F219" s="185" t="s">
        <v>1414</v>
      </c>
      <c r="G219" s="34"/>
      <c r="H219" s="34"/>
      <c r="I219" s="186"/>
      <c r="J219" s="34"/>
      <c r="K219" s="34"/>
      <c r="L219" s="35"/>
      <c r="M219" s="187"/>
      <c r="N219" s="188"/>
      <c r="O219" s="73"/>
      <c r="P219" s="73"/>
      <c r="Q219" s="73"/>
      <c r="R219" s="73"/>
      <c r="S219" s="73"/>
      <c r="T219" s="74"/>
      <c r="U219" s="34"/>
      <c r="V219" s="34"/>
      <c r="W219" s="34"/>
      <c r="X219" s="34"/>
      <c r="Y219" s="34"/>
      <c r="Z219" s="34"/>
      <c r="AA219" s="34"/>
      <c r="AB219" s="34"/>
      <c r="AC219" s="34"/>
      <c r="AD219" s="34"/>
      <c r="AE219" s="34"/>
      <c r="AT219" s="15" t="s">
        <v>159</v>
      </c>
      <c r="AU219" s="15" t="s">
        <v>83</v>
      </c>
    </row>
    <row r="220" s="2" customFormat="1" ht="24.15" customHeight="1">
      <c r="A220" s="34"/>
      <c r="B220" s="168"/>
      <c r="C220" s="189" t="s">
        <v>283</v>
      </c>
      <c r="D220" s="189" t="s">
        <v>181</v>
      </c>
      <c r="E220" s="190" t="s">
        <v>1415</v>
      </c>
      <c r="F220" s="191" t="s">
        <v>1416</v>
      </c>
      <c r="G220" s="192" t="s">
        <v>1041</v>
      </c>
      <c r="H220" s="193">
        <v>138.09999999999999</v>
      </c>
      <c r="I220" s="194"/>
      <c r="J220" s="195">
        <f>ROUND(I220*H220,2)</f>
        <v>0</v>
      </c>
      <c r="K220" s="196"/>
      <c r="L220" s="35"/>
      <c r="M220" s="197" t="s">
        <v>1</v>
      </c>
      <c r="N220" s="198" t="s">
        <v>38</v>
      </c>
      <c r="O220" s="73"/>
      <c r="P220" s="180">
        <f>O220*H220</f>
        <v>0</v>
      </c>
      <c r="Q220" s="180">
        <v>0</v>
      </c>
      <c r="R220" s="180">
        <f>Q220*H220</f>
        <v>0</v>
      </c>
      <c r="S220" s="180">
        <v>0</v>
      </c>
      <c r="T220" s="181">
        <f>S220*H220</f>
        <v>0</v>
      </c>
      <c r="U220" s="34"/>
      <c r="V220" s="34"/>
      <c r="W220" s="34"/>
      <c r="X220" s="34"/>
      <c r="Y220" s="34"/>
      <c r="Z220" s="34"/>
      <c r="AA220" s="34"/>
      <c r="AB220" s="34"/>
      <c r="AC220" s="34"/>
      <c r="AD220" s="34"/>
      <c r="AE220" s="34"/>
      <c r="AR220" s="182" t="s">
        <v>201</v>
      </c>
      <c r="AT220" s="182" t="s">
        <v>181</v>
      </c>
      <c r="AU220" s="182" t="s">
        <v>83</v>
      </c>
      <c r="AY220" s="15" t="s">
        <v>146</v>
      </c>
      <c r="BE220" s="183">
        <f>IF(N220="základní",J220,0)</f>
        <v>0</v>
      </c>
      <c r="BF220" s="183">
        <f>IF(N220="snížená",J220,0)</f>
        <v>0</v>
      </c>
      <c r="BG220" s="183">
        <f>IF(N220="zákl. přenesená",J220,0)</f>
        <v>0</v>
      </c>
      <c r="BH220" s="183">
        <f>IF(N220="sníž. přenesená",J220,0)</f>
        <v>0</v>
      </c>
      <c r="BI220" s="183">
        <f>IF(N220="nulová",J220,0)</f>
        <v>0</v>
      </c>
      <c r="BJ220" s="15" t="s">
        <v>81</v>
      </c>
      <c r="BK220" s="183">
        <f>ROUND(I220*H220,2)</f>
        <v>0</v>
      </c>
      <c r="BL220" s="15" t="s">
        <v>201</v>
      </c>
      <c r="BM220" s="182" t="s">
        <v>1417</v>
      </c>
    </row>
    <row r="221" s="2" customFormat="1">
      <c r="A221" s="34"/>
      <c r="B221" s="35"/>
      <c r="C221" s="34"/>
      <c r="D221" s="184" t="s">
        <v>159</v>
      </c>
      <c r="E221" s="34"/>
      <c r="F221" s="185" t="s">
        <v>1418</v>
      </c>
      <c r="G221" s="34"/>
      <c r="H221" s="34"/>
      <c r="I221" s="186"/>
      <c r="J221" s="34"/>
      <c r="K221" s="34"/>
      <c r="L221" s="35"/>
      <c r="M221" s="187"/>
      <c r="N221" s="188"/>
      <c r="O221" s="73"/>
      <c r="P221" s="73"/>
      <c r="Q221" s="73"/>
      <c r="R221" s="73"/>
      <c r="S221" s="73"/>
      <c r="T221" s="74"/>
      <c r="U221" s="34"/>
      <c r="V221" s="34"/>
      <c r="W221" s="34"/>
      <c r="X221" s="34"/>
      <c r="Y221" s="34"/>
      <c r="Z221" s="34"/>
      <c r="AA221" s="34"/>
      <c r="AB221" s="34"/>
      <c r="AC221" s="34"/>
      <c r="AD221" s="34"/>
      <c r="AE221" s="34"/>
      <c r="AT221" s="15" t="s">
        <v>159</v>
      </c>
      <c r="AU221" s="15" t="s">
        <v>83</v>
      </c>
    </row>
    <row r="222" s="2" customFormat="1" ht="24.15" customHeight="1">
      <c r="A222" s="34"/>
      <c r="B222" s="168"/>
      <c r="C222" s="189" t="s">
        <v>653</v>
      </c>
      <c r="D222" s="189" t="s">
        <v>181</v>
      </c>
      <c r="E222" s="190" t="s">
        <v>1419</v>
      </c>
      <c r="F222" s="191" t="s">
        <v>1420</v>
      </c>
      <c r="G222" s="192" t="s">
        <v>199</v>
      </c>
      <c r="H222" s="193">
        <v>606</v>
      </c>
      <c r="I222" s="194"/>
      <c r="J222" s="195">
        <f>ROUND(I222*H222,2)</f>
        <v>0</v>
      </c>
      <c r="K222" s="196"/>
      <c r="L222" s="35"/>
      <c r="M222" s="197" t="s">
        <v>1</v>
      </c>
      <c r="N222" s="198" t="s">
        <v>38</v>
      </c>
      <c r="O222" s="73"/>
      <c r="P222" s="180">
        <f>O222*H222</f>
        <v>0</v>
      </c>
      <c r="Q222" s="180">
        <v>0</v>
      </c>
      <c r="R222" s="180">
        <f>Q222*H222</f>
        <v>0</v>
      </c>
      <c r="S222" s="180">
        <v>0</v>
      </c>
      <c r="T222" s="181">
        <f>S222*H222</f>
        <v>0</v>
      </c>
      <c r="U222" s="34"/>
      <c r="V222" s="34"/>
      <c r="W222" s="34"/>
      <c r="X222" s="34"/>
      <c r="Y222" s="34"/>
      <c r="Z222" s="34"/>
      <c r="AA222" s="34"/>
      <c r="AB222" s="34"/>
      <c r="AC222" s="34"/>
      <c r="AD222" s="34"/>
      <c r="AE222" s="34"/>
      <c r="AR222" s="182" t="s">
        <v>201</v>
      </c>
      <c r="AT222" s="182" t="s">
        <v>181</v>
      </c>
      <c r="AU222" s="182" t="s">
        <v>83</v>
      </c>
      <c r="AY222" s="15" t="s">
        <v>146</v>
      </c>
      <c r="BE222" s="183">
        <f>IF(N222="základní",J222,0)</f>
        <v>0</v>
      </c>
      <c r="BF222" s="183">
        <f>IF(N222="snížená",J222,0)</f>
        <v>0</v>
      </c>
      <c r="BG222" s="183">
        <f>IF(N222="zákl. přenesená",J222,0)</f>
        <v>0</v>
      </c>
      <c r="BH222" s="183">
        <f>IF(N222="sníž. přenesená",J222,0)</f>
        <v>0</v>
      </c>
      <c r="BI222" s="183">
        <f>IF(N222="nulová",J222,0)</f>
        <v>0</v>
      </c>
      <c r="BJ222" s="15" t="s">
        <v>81</v>
      </c>
      <c r="BK222" s="183">
        <f>ROUND(I222*H222,2)</f>
        <v>0</v>
      </c>
      <c r="BL222" s="15" t="s">
        <v>201</v>
      </c>
      <c r="BM222" s="182" t="s">
        <v>1421</v>
      </c>
    </row>
    <row r="223" s="2" customFormat="1">
      <c r="A223" s="34"/>
      <c r="B223" s="35"/>
      <c r="C223" s="34"/>
      <c r="D223" s="184" t="s">
        <v>159</v>
      </c>
      <c r="E223" s="34"/>
      <c r="F223" s="185" t="s">
        <v>1422</v>
      </c>
      <c r="G223" s="34"/>
      <c r="H223" s="34"/>
      <c r="I223" s="186"/>
      <c r="J223" s="34"/>
      <c r="K223" s="34"/>
      <c r="L223" s="35"/>
      <c r="M223" s="187"/>
      <c r="N223" s="188"/>
      <c r="O223" s="73"/>
      <c r="P223" s="73"/>
      <c r="Q223" s="73"/>
      <c r="R223" s="73"/>
      <c r="S223" s="73"/>
      <c r="T223" s="74"/>
      <c r="U223" s="34"/>
      <c r="V223" s="34"/>
      <c r="W223" s="34"/>
      <c r="X223" s="34"/>
      <c r="Y223" s="34"/>
      <c r="Z223" s="34"/>
      <c r="AA223" s="34"/>
      <c r="AB223" s="34"/>
      <c r="AC223" s="34"/>
      <c r="AD223" s="34"/>
      <c r="AE223" s="34"/>
      <c r="AT223" s="15" t="s">
        <v>159</v>
      </c>
      <c r="AU223" s="15" t="s">
        <v>83</v>
      </c>
    </row>
    <row r="224" s="2" customFormat="1" ht="24.15" customHeight="1">
      <c r="A224" s="34"/>
      <c r="B224" s="168"/>
      <c r="C224" s="189" t="s">
        <v>595</v>
      </c>
      <c r="D224" s="189" t="s">
        <v>181</v>
      </c>
      <c r="E224" s="190" t="s">
        <v>720</v>
      </c>
      <c r="F224" s="191" t="s">
        <v>1096</v>
      </c>
      <c r="G224" s="192" t="s">
        <v>722</v>
      </c>
      <c r="H224" s="193">
        <v>2000</v>
      </c>
      <c r="I224" s="194"/>
      <c r="J224" s="195">
        <f>ROUND(I224*H224,2)</f>
        <v>0</v>
      </c>
      <c r="K224" s="196"/>
      <c r="L224" s="35"/>
      <c r="M224" s="197" t="s">
        <v>1</v>
      </c>
      <c r="N224" s="198" t="s">
        <v>38</v>
      </c>
      <c r="O224" s="73"/>
      <c r="P224" s="180">
        <f>O224*H224</f>
        <v>0</v>
      </c>
      <c r="Q224" s="180">
        <v>0</v>
      </c>
      <c r="R224" s="180">
        <f>Q224*H224</f>
        <v>0</v>
      </c>
      <c r="S224" s="180">
        <v>0</v>
      </c>
      <c r="T224" s="181">
        <f>S224*H224</f>
        <v>0</v>
      </c>
      <c r="U224" s="34"/>
      <c r="V224" s="34"/>
      <c r="W224" s="34"/>
      <c r="X224" s="34"/>
      <c r="Y224" s="34"/>
      <c r="Z224" s="34"/>
      <c r="AA224" s="34"/>
      <c r="AB224" s="34"/>
      <c r="AC224" s="34"/>
      <c r="AD224" s="34"/>
      <c r="AE224" s="34"/>
      <c r="AR224" s="182" t="s">
        <v>201</v>
      </c>
      <c r="AT224" s="182" t="s">
        <v>181</v>
      </c>
      <c r="AU224" s="182" t="s">
        <v>83</v>
      </c>
      <c r="AY224" s="15" t="s">
        <v>146</v>
      </c>
      <c r="BE224" s="183">
        <f>IF(N224="základní",J224,0)</f>
        <v>0</v>
      </c>
      <c r="BF224" s="183">
        <f>IF(N224="snížená",J224,0)</f>
        <v>0</v>
      </c>
      <c r="BG224" s="183">
        <f>IF(N224="zákl. přenesená",J224,0)</f>
        <v>0</v>
      </c>
      <c r="BH224" s="183">
        <f>IF(N224="sníž. přenesená",J224,0)</f>
        <v>0</v>
      </c>
      <c r="BI224" s="183">
        <f>IF(N224="nulová",J224,0)</f>
        <v>0</v>
      </c>
      <c r="BJ224" s="15" t="s">
        <v>81</v>
      </c>
      <c r="BK224" s="183">
        <f>ROUND(I224*H224,2)</f>
        <v>0</v>
      </c>
      <c r="BL224" s="15" t="s">
        <v>201</v>
      </c>
      <c r="BM224" s="182" t="s">
        <v>1423</v>
      </c>
    </row>
    <row r="225" s="2" customFormat="1">
      <c r="A225" s="34"/>
      <c r="B225" s="35"/>
      <c r="C225" s="34"/>
      <c r="D225" s="184" t="s">
        <v>159</v>
      </c>
      <c r="E225" s="34"/>
      <c r="F225" s="185" t="s">
        <v>1096</v>
      </c>
      <c r="G225" s="34"/>
      <c r="H225" s="34"/>
      <c r="I225" s="186"/>
      <c r="J225" s="34"/>
      <c r="K225" s="34"/>
      <c r="L225" s="35"/>
      <c r="M225" s="187"/>
      <c r="N225" s="188"/>
      <c r="O225" s="73"/>
      <c r="P225" s="73"/>
      <c r="Q225" s="73"/>
      <c r="R225" s="73"/>
      <c r="S225" s="73"/>
      <c r="T225" s="74"/>
      <c r="U225" s="34"/>
      <c r="V225" s="34"/>
      <c r="W225" s="34"/>
      <c r="X225" s="34"/>
      <c r="Y225" s="34"/>
      <c r="Z225" s="34"/>
      <c r="AA225" s="34"/>
      <c r="AB225" s="34"/>
      <c r="AC225" s="34"/>
      <c r="AD225" s="34"/>
      <c r="AE225" s="34"/>
      <c r="AT225" s="15" t="s">
        <v>159</v>
      </c>
      <c r="AU225" s="15" t="s">
        <v>83</v>
      </c>
    </row>
    <row r="226" s="2" customFormat="1" ht="24.15" customHeight="1">
      <c r="A226" s="34"/>
      <c r="B226" s="168"/>
      <c r="C226" s="189" t="s">
        <v>157</v>
      </c>
      <c r="D226" s="189" t="s">
        <v>181</v>
      </c>
      <c r="E226" s="190" t="s">
        <v>712</v>
      </c>
      <c r="F226" s="191" t="s">
        <v>713</v>
      </c>
      <c r="G226" s="192" t="s">
        <v>199</v>
      </c>
      <c r="H226" s="193">
        <v>14</v>
      </c>
      <c r="I226" s="194"/>
      <c r="J226" s="195">
        <f>ROUND(I226*H226,2)</f>
        <v>0</v>
      </c>
      <c r="K226" s="196"/>
      <c r="L226" s="35"/>
      <c r="M226" s="197" t="s">
        <v>1</v>
      </c>
      <c r="N226" s="198" t="s">
        <v>38</v>
      </c>
      <c r="O226" s="73"/>
      <c r="P226" s="180">
        <f>O226*H226</f>
        <v>0</v>
      </c>
      <c r="Q226" s="180">
        <v>0</v>
      </c>
      <c r="R226" s="180">
        <f>Q226*H226</f>
        <v>0</v>
      </c>
      <c r="S226" s="180">
        <v>0.00055000000000000003</v>
      </c>
      <c r="T226" s="181">
        <f>S226*H226</f>
        <v>0.0077000000000000002</v>
      </c>
      <c r="U226" s="34"/>
      <c r="V226" s="34"/>
      <c r="W226" s="34"/>
      <c r="X226" s="34"/>
      <c r="Y226" s="34"/>
      <c r="Z226" s="34"/>
      <c r="AA226" s="34"/>
      <c r="AB226" s="34"/>
      <c r="AC226" s="34"/>
      <c r="AD226" s="34"/>
      <c r="AE226" s="34"/>
      <c r="AR226" s="182" t="s">
        <v>201</v>
      </c>
      <c r="AT226" s="182" t="s">
        <v>181</v>
      </c>
      <c r="AU226" s="182" t="s">
        <v>83</v>
      </c>
      <c r="AY226" s="15" t="s">
        <v>146</v>
      </c>
      <c r="BE226" s="183">
        <f>IF(N226="základní",J226,0)</f>
        <v>0</v>
      </c>
      <c r="BF226" s="183">
        <f>IF(N226="snížená",J226,0)</f>
        <v>0</v>
      </c>
      <c r="BG226" s="183">
        <f>IF(N226="zákl. přenesená",J226,0)</f>
        <v>0</v>
      </c>
      <c r="BH226" s="183">
        <f>IF(N226="sníž. přenesená",J226,0)</f>
        <v>0</v>
      </c>
      <c r="BI226" s="183">
        <f>IF(N226="nulová",J226,0)</f>
        <v>0</v>
      </c>
      <c r="BJ226" s="15" t="s">
        <v>81</v>
      </c>
      <c r="BK226" s="183">
        <f>ROUND(I226*H226,2)</f>
        <v>0</v>
      </c>
      <c r="BL226" s="15" t="s">
        <v>201</v>
      </c>
      <c r="BM226" s="182" t="s">
        <v>1424</v>
      </c>
    </row>
    <row r="227" s="2" customFormat="1">
      <c r="A227" s="34"/>
      <c r="B227" s="35"/>
      <c r="C227" s="34"/>
      <c r="D227" s="184" t="s">
        <v>159</v>
      </c>
      <c r="E227" s="34"/>
      <c r="F227" s="185" t="s">
        <v>715</v>
      </c>
      <c r="G227" s="34"/>
      <c r="H227" s="34"/>
      <c r="I227" s="186"/>
      <c r="J227" s="34"/>
      <c r="K227" s="34"/>
      <c r="L227" s="35"/>
      <c r="M227" s="187"/>
      <c r="N227" s="188"/>
      <c r="O227" s="73"/>
      <c r="P227" s="73"/>
      <c r="Q227" s="73"/>
      <c r="R227" s="73"/>
      <c r="S227" s="73"/>
      <c r="T227" s="74"/>
      <c r="U227" s="34"/>
      <c r="V227" s="34"/>
      <c r="W227" s="34"/>
      <c r="X227" s="34"/>
      <c r="Y227" s="34"/>
      <c r="Z227" s="34"/>
      <c r="AA227" s="34"/>
      <c r="AB227" s="34"/>
      <c r="AC227" s="34"/>
      <c r="AD227" s="34"/>
      <c r="AE227" s="34"/>
      <c r="AT227" s="15" t="s">
        <v>159</v>
      </c>
      <c r="AU227" s="15" t="s">
        <v>83</v>
      </c>
    </row>
    <row r="228" s="12" customFormat="1" ht="22.8" customHeight="1">
      <c r="A228" s="12"/>
      <c r="B228" s="155"/>
      <c r="C228" s="12"/>
      <c r="D228" s="156" t="s">
        <v>72</v>
      </c>
      <c r="E228" s="166" t="s">
        <v>1425</v>
      </c>
      <c r="F228" s="166" t="s">
        <v>1426</v>
      </c>
      <c r="G228" s="12"/>
      <c r="H228" s="12"/>
      <c r="I228" s="158"/>
      <c r="J228" s="167">
        <f>BK228</f>
        <v>0</v>
      </c>
      <c r="K228" s="12"/>
      <c r="L228" s="155"/>
      <c r="M228" s="160"/>
      <c r="N228" s="161"/>
      <c r="O228" s="161"/>
      <c r="P228" s="162">
        <f>SUM(P229:P230)</f>
        <v>0</v>
      </c>
      <c r="Q228" s="161"/>
      <c r="R228" s="162">
        <f>SUM(R229:R230)</f>
        <v>0</v>
      </c>
      <c r="S228" s="161"/>
      <c r="T228" s="163">
        <f>SUM(T229:T230)</f>
        <v>0</v>
      </c>
      <c r="U228" s="12"/>
      <c r="V228" s="12"/>
      <c r="W228" s="12"/>
      <c r="X228" s="12"/>
      <c r="Y228" s="12"/>
      <c r="Z228" s="12"/>
      <c r="AA228" s="12"/>
      <c r="AB228" s="12"/>
      <c r="AC228" s="12"/>
      <c r="AD228" s="12"/>
      <c r="AE228" s="12"/>
      <c r="AR228" s="156" t="s">
        <v>156</v>
      </c>
      <c r="AT228" s="164" t="s">
        <v>72</v>
      </c>
      <c r="AU228" s="164" t="s">
        <v>81</v>
      </c>
      <c r="AY228" s="156" t="s">
        <v>146</v>
      </c>
      <c r="BK228" s="165">
        <f>SUM(BK229:BK230)</f>
        <v>0</v>
      </c>
    </row>
    <row r="229" s="2" customFormat="1" ht="16.5" customHeight="1">
      <c r="A229" s="34"/>
      <c r="B229" s="168"/>
      <c r="C229" s="189" t="s">
        <v>263</v>
      </c>
      <c r="D229" s="189" t="s">
        <v>181</v>
      </c>
      <c r="E229" s="190" t="s">
        <v>1427</v>
      </c>
      <c r="F229" s="191" t="s">
        <v>1428</v>
      </c>
      <c r="G229" s="192" t="s">
        <v>1429</v>
      </c>
      <c r="H229" s="193">
        <v>100</v>
      </c>
      <c r="I229" s="194"/>
      <c r="J229" s="195">
        <f>ROUND(I229*H229,2)</f>
        <v>0</v>
      </c>
      <c r="K229" s="196"/>
      <c r="L229" s="35"/>
      <c r="M229" s="197" t="s">
        <v>1</v>
      </c>
      <c r="N229" s="198" t="s">
        <v>38</v>
      </c>
      <c r="O229" s="73"/>
      <c r="P229" s="180">
        <f>O229*H229</f>
        <v>0</v>
      </c>
      <c r="Q229" s="180">
        <v>0</v>
      </c>
      <c r="R229" s="180">
        <f>Q229*H229</f>
        <v>0</v>
      </c>
      <c r="S229" s="180">
        <v>0</v>
      </c>
      <c r="T229" s="181">
        <f>S229*H229</f>
        <v>0</v>
      </c>
      <c r="U229" s="34"/>
      <c r="V229" s="34"/>
      <c r="W229" s="34"/>
      <c r="X229" s="34"/>
      <c r="Y229" s="34"/>
      <c r="Z229" s="34"/>
      <c r="AA229" s="34"/>
      <c r="AB229" s="34"/>
      <c r="AC229" s="34"/>
      <c r="AD229" s="34"/>
      <c r="AE229" s="34"/>
      <c r="AR229" s="182" t="s">
        <v>201</v>
      </c>
      <c r="AT229" s="182" t="s">
        <v>181</v>
      </c>
      <c r="AU229" s="182" t="s">
        <v>83</v>
      </c>
      <c r="AY229" s="15" t="s">
        <v>146</v>
      </c>
      <c r="BE229" s="183">
        <f>IF(N229="základní",J229,0)</f>
        <v>0</v>
      </c>
      <c r="BF229" s="183">
        <f>IF(N229="snížená",J229,0)</f>
        <v>0</v>
      </c>
      <c r="BG229" s="183">
        <f>IF(N229="zákl. přenesená",J229,0)</f>
        <v>0</v>
      </c>
      <c r="BH229" s="183">
        <f>IF(N229="sníž. přenesená",J229,0)</f>
        <v>0</v>
      </c>
      <c r="BI229" s="183">
        <f>IF(N229="nulová",J229,0)</f>
        <v>0</v>
      </c>
      <c r="BJ229" s="15" t="s">
        <v>81</v>
      </c>
      <c r="BK229" s="183">
        <f>ROUND(I229*H229,2)</f>
        <v>0</v>
      </c>
      <c r="BL229" s="15" t="s">
        <v>201</v>
      </c>
      <c r="BM229" s="182" t="s">
        <v>1430</v>
      </c>
    </row>
    <row r="230" s="2" customFormat="1">
      <c r="A230" s="34"/>
      <c r="B230" s="35"/>
      <c r="C230" s="34"/>
      <c r="D230" s="184" t="s">
        <v>159</v>
      </c>
      <c r="E230" s="34"/>
      <c r="F230" s="185" t="s">
        <v>1431</v>
      </c>
      <c r="G230" s="34"/>
      <c r="H230" s="34"/>
      <c r="I230" s="186"/>
      <c r="J230" s="34"/>
      <c r="K230" s="34"/>
      <c r="L230" s="35"/>
      <c r="M230" s="187"/>
      <c r="N230" s="188"/>
      <c r="O230" s="73"/>
      <c r="P230" s="73"/>
      <c r="Q230" s="73"/>
      <c r="R230" s="73"/>
      <c r="S230" s="73"/>
      <c r="T230" s="74"/>
      <c r="U230" s="34"/>
      <c r="V230" s="34"/>
      <c r="W230" s="34"/>
      <c r="X230" s="34"/>
      <c r="Y230" s="34"/>
      <c r="Z230" s="34"/>
      <c r="AA230" s="34"/>
      <c r="AB230" s="34"/>
      <c r="AC230" s="34"/>
      <c r="AD230" s="34"/>
      <c r="AE230" s="34"/>
      <c r="AT230" s="15" t="s">
        <v>159</v>
      </c>
      <c r="AU230" s="15" t="s">
        <v>83</v>
      </c>
    </row>
    <row r="231" s="12" customFormat="1" ht="25.92" customHeight="1">
      <c r="A231" s="12"/>
      <c r="B231" s="155"/>
      <c r="C231" s="12"/>
      <c r="D231" s="156" t="s">
        <v>72</v>
      </c>
      <c r="E231" s="157" t="s">
        <v>145</v>
      </c>
      <c r="F231" s="157" t="s">
        <v>1037</v>
      </c>
      <c r="G231" s="12"/>
      <c r="H231" s="12"/>
      <c r="I231" s="158"/>
      <c r="J231" s="159">
        <f>BK231</f>
        <v>0</v>
      </c>
      <c r="K231" s="12"/>
      <c r="L231" s="155"/>
      <c r="M231" s="160"/>
      <c r="N231" s="161"/>
      <c r="O231" s="161"/>
      <c r="P231" s="162">
        <f>P232+P235</f>
        <v>0</v>
      </c>
      <c r="Q231" s="161"/>
      <c r="R231" s="162">
        <f>R232+R235</f>
        <v>0.012</v>
      </c>
      <c r="S231" s="161"/>
      <c r="T231" s="163">
        <f>T232+T235</f>
        <v>11.52</v>
      </c>
      <c r="U231" s="12"/>
      <c r="V231" s="12"/>
      <c r="W231" s="12"/>
      <c r="X231" s="12"/>
      <c r="Y231" s="12"/>
      <c r="Z231" s="12"/>
      <c r="AA231" s="12"/>
      <c r="AB231" s="12"/>
      <c r="AC231" s="12"/>
      <c r="AD231" s="12"/>
      <c r="AE231" s="12"/>
      <c r="AR231" s="156" t="s">
        <v>81</v>
      </c>
      <c r="AT231" s="164" t="s">
        <v>72</v>
      </c>
      <c r="AU231" s="164" t="s">
        <v>73</v>
      </c>
      <c r="AY231" s="156" t="s">
        <v>146</v>
      </c>
      <c r="BK231" s="165">
        <f>BK232+BK235</f>
        <v>0</v>
      </c>
    </row>
    <row r="232" s="12" customFormat="1" ht="22.8" customHeight="1">
      <c r="A232" s="12"/>
      <c r="B232" s="155"/>
      <c r="C232" s="12"/>
      <c r="D232" s="156" t="s">
        <v>72</v>
      </c>
      <c r="E232" s="166" t="s">
        <v>156</v>
      </c>
      <c r="F232" s="166" t="s">
        <v>1432</v>
      </c>
      <c r="G232" s="12"/>
      <c r="H232" s="12"/>
      <c r="I232" s="158"/>
      <c r="J232" s="167">
        <f>BK232</f>
        <v>0</v>
      </c>
      <c r="K232" s="12"/>
      <c r="L232" s="155"/>
      <c r="M232" s="160"/>
      <c r="N232" s="161"/>
      <c r="O232" s="161"/>
      <c r="P232" s="162">
        <f>SUM(P233:P234)</f>
        <v>0</v>
      </c>
      <c r="Q232" s="161"/>
      <c r="R232" s="162">
        <f>SUM(R233:R234)</f>
        <v>0.012</v>
      </c>
      <c r="S232" s="161"/>
      <c r="T232" s="163">
        <f>SUM(T233:T234)</f>
        <v>0</v>
      </c>
      <c r="U232" s="12"/>
      <c r="V232" s="12"/>
      <c r="W232" s="12"/>
      <c r="X232" s="12"/>
      <c r="Y232" s="12"/>
      <c r="Z232" s="12"/>
      <c r="AA232" s="12"/>
      <c r="AB232" s="12"/>
      <c r="AC232" s="12"/>
      <c r="AD232" s="12"/>
      <c r="AE232" s="12"/>
      <c r="AR232" s="156" t="s">
        <v>81</v>
      </c>
      <c r="AT232" s="164" t="s">
        <v>72</v>
      </c>
      <c r="AU232" s="164" t="s">
        <v>81</v>
      </c>
      <c r="AY232" s="156" t="s">
        <v>146</v>
      </c>
      <c r="BK232" s="165">
        <f>SUM(BK233:BK234)</f>
        <v>0</v>
      </c>
    </row>
    <row r="233" s="2" customFormat="1" ht="24.15" customHeight="1">
      <c r="A233" s="34"/>
      <c r="B233" s="168"/>
      <c r="C233" s="189" t="s">
        <v>599</v>
      </c>
      <c r="D233" s="189" t="s">
        <v>181</v>
      </c>
      <c r="E233" s="190" t="s">
        <v>1433</v>
      </c>
      <c r="F233" s="191" t="s">
        <v>1434</v>
      </c>
      <c r="G233" s="192" t="s">
        <v>336</v>
      </c>
      <c r="H233" s="193">
        <v>6</v>
      </c>
      <c r="I233" s="194"/>
      <c r="J233" s="195">
        <f>ROUND(I233*H233,2)</f>
        <v>0</v>
      </c>
      <c r="K233" s="196"/>
      <c r="L233" s="35"/>
      <c r="M233" s="197" t="s">
        <v>1</v>
      </c>
      <c r="N233" s="198" t="s">
        <v>38</v>
      </c>
      <c r="O233" s="73"/>
      <c r="P233" s="180">
        <f>O233*H233</f>
        <v>0</v>
      </c>
      <c r="Q233" s="180">
        <v>0.002</v>
      </c>
      <c r="R233" s="180">
        <f>Q233*H233</f>
        <v>0.012</v>
      </c>
      <c r="S233" s="180">
        <v>0</v>
      </c>
      <c r="T233" s="181">
        <f>S233*H233</f>
        <v>0</v>
      </c>
      <c r="U233" s="34"/>
      <c r="V233" s="34"/>
      <c r="W233" s="34"/>
      <c r="X233" s="34"/>
      <c r="Y233" s="34"/>
      <c r="Z233" s="34"/>
      <c r="AA233" s="34"/>
      <c r="AB233" s="34"/>
      <c r="AC233" s="34"/>
      <c r="AD233" s="34"/>
      <c r="AE233" s="34"/>
      <c r="AR233" s="182" t="s">
        <v>157</v>
      </c>
      <c r="AT233" s="182" t="s">
        <v>181</v>
      </c>
      <c r="AU233" s="182" t="s">
        <v>83</v>
      </c>
      <c r="AY233" s="15" t="s">
        <v>146</v>
      </c>
      <c r="BE233" s="183">
        <f>IF(N233="základní",J233,0)</f>
        <v>0</v>
      </c>
      <c r="BF233" s="183">
        <f>IF(N233="snížená",J233,0)</f>
        <v>0</v>
      </c>
      <c r="BG233" s="183">
        <f>IF(N233="zákl. přenesená",J233,0)</f>
        <v>0</v>
      </c>
      <c r="BH233" s="183">
        <f>IF(N233="sníž. přenesená",J233,0)</f>
        <v>0</v>
      </c>
      <c r="BI233" s="183">
        <f>IF(N233="nulová",J233,0)</f>
        <v>0</v>
      </c>
      <c r="BJ233" s="15" t="s">
        <v>81</v>
      </c>
      <c r="BK233" s="183">
        <f>ROUND(I233*H233,2)</f>
        <v>0</v>
      </c>
      <c r="BL233" s="15" t="s">
        <v>157</v>
      </c>
      <c r="BM233" s="182" t="s">
        <v>1435</v>
      </c>
    </row>
    <row r="234" s="2" customFormat="1">
      <c r="A234" s="34"/>
      <c r="B234" s="35"/>
      <c r="C234" s="34"/>
      <c r="D234" s="184" t="s">
        <v>159</v>
      </c>
      <c r="E234" s="34"/>
      <c r="F234" s="185" t="s">
        <v>1436</v>
      </c>
      <c r="G234" s="34"/>
      <c r="H234" s="34"/>
      <c r="I234" s="186"/>
      <c r="J234" s="34"/>
      <c r="K234" s="34"/>
      <c r="L234" s="35"/>
      <c r="M234" s="187"/>
      <c r="N234" s="188"/>
      <c r="O234" s="73"/>
      <c r="P234" s="73"/>
      <c r="Q234" s="73"/>
      <c r="R234" s="73"/>
      <c r="S234" s="73"/>
      <c r="T234" s="74"/>
      <c r="U234" s="34"/>
      <c r="V234" s="34"/>
      <c r="W234" s="34"/>
      <c r="X234" s="34"/>
      <c r="Y234" s="34"/>
      <c r="Z234" s="34"/>
      <c r="AA234" s="34"/>
      <c r="AB234" s="34"/>
      <c r="AC234" s="34"/>
      <c r="AD234" s="34"/>
      <c r="AE234" s="34"/>
      <c r="AT234" s="15" t="s">
        <v>159</v>
      </c>
      <c r="AU234" s="15" t="s">
        <v>83</v>
      </c>
    </row>
    <row r="235" s="12" customFormat="1" ht="22.8" customHeight="1">
      <c r="A235" s="12"/>
      <c r="B235" s="155"/>
      <c r="C235" s="12"/>
      <c r="D235" s="156" t="s">
        <v>72</v>
      </c>
      <c r="E235" s="166" t="s">
        <v>155</v>
      </c>
      <c r="F235" s="166" t="s">
        <v>1437</v>
      </c>
      <c r="G235" s="12"/>
      <c r="H235" s="12"/>
      <c r="I235" s="158"/>
      <c r="J235" s="167">
        <f>BK235</f>
        <v>0</v>
      </c>
      <c r="K235" s="12"/>
      <c r="L235" s="155"/>
      <c r="M235" s="160"/>
      <c r="N235" s="161"/>
      <c r="O235" s="161"/>
      <c r="P235" s="162">
        <f>SUM(P236:P237)</f>
        <v>0</v>
      </c>
      <c r="Q235" s="161"/>
      <c r="R235" s="162">
        <f>SUM(R236:R237)</f>
        <v>0</v>
      </c>
      <c r="S235" s="161"/>
      <c r="T235" s="163">
        <f>SUM(T236:T237)</f>
        <v>11.52</v>
      </c>
      <c r="U235" s="12"/>
      <c r="V235" s="12"/>
      <c r="W235" s="12"/>
      <c r="X235" s="12"/>
      <c r="Y235" s="12"/>
      <c r="Z235" s="12"/>
      <c r="AA235" s="12"/>
      <c r="AB235" s="12"/>
      <c r="AC235" s="12"/>
      <c r="AD235" s="12"/>
      <c r="AE235" s="12"/>
      <c r="AR235" s="156" t="s">
        <v>81</v>
      </c>
      <c r="AT235" s="164" t="s">
        <v>72</v>
      </c>
      <c r="AU235" s="164" t="s">
        <v>81</v>
      </c>
      <c r="AY235" s="156" t="s">
        <v>146</v>
      </c>
      <c r="BK235" s="165">
        <f>SUM(BK236:BK237)</f>
        <v>0</v>
      </c>
    </row>
    <row r="236" s="2" customFormat="1" ht="24.15" customHeight="1">
      <c r="A236" s="34"/>
      <c r="B236" s="168"/>
      <c r="C236" s="189" t="s">
        <v>156</v>
      </c>
      <c r="D236" s="189" t="s">
        <v>181</v>
      </c>
      <c r="E236" s="190" t="s">
        <v>1438</v>
      </c>
      <c r="F236" s="191" t="s">
        <v>1439</v>
      </c>
      <c r="G236" s="192" t="s">
        <v>1041</v>
      </c>
      <c r="H236" s="193">
        <v>6</v>
      </c>
      <c r="I236" s="194"/>
      <c r="J236" s="195">
        <f>ROUND(I236*H236,2)</f>
        <v>0</v>
      </c>
      <c r="K236" s="196"/>
      <c r="L236" s="35"/>
      <c r="M236" s="197" t="s">
        <v>1</v>
      </c>
      <c r="N236" s="198" t="s">
        <v>38</v>
      </c>
      <c r="O236" s="73"/>
      <c r="P236" s="180">
        <f>O236*H236</f>
        <v>0</v>
      </c>
      <c r="Q236" s="180">
        <v>0</v>
      </c>
      <c r="R236" s="180">
        <f>Q236*H236</f>
        <v>0</v>
      </c>
      <c r="S236" s="180">
        <v>1.9199999999999999</v>
      </c>
      <c r="T236" s="181">
        <f>S236*H236</f>
        <v>11.52</v>
      </c>
      <c r="U236" s="34"/>
      <c r="V236" s="34"/>
      <c r="W236" s="34"/>
      <c r="X236" s="34"/>
      <c r="Y236" s="34"/>
      <c r="Z236" s="34"/>
      <c r="AA236" s="34"/>
      <c r="AB236" s="34"/>
      <c r="AC236" s="34"/>
      <c r="AD236" s="34"/>
      <c r="AE236" s="34"/>
      <c r="AR236" s="182" t="s">
        <v>157</v>
      </c>
      <c r="AT236" s="182" t="s">
        <v>181</v>
      </c>
      <c r="AU236" s="182" t="s">
        <v>83</v>
      </c>
      <c r="AY236" s="15" t="s">
        <v>146</v>
      </c>
      <c r="BE236" s="183">
        <f>IF(N236="základní",J236,0)</f>
        <v>0</v>
      </c>
      <c r="BF236" s="183">
        <f>IF(N236="snížená",J236,0)</f>
        <v>0</v>
      </c>
      <c r="BG236" s="183">
        <f>IF(N236="zákl. přenesená",J236,0)</f>
        <v>0</v>
      </c>
      <c r="BH236" s="183">
        <f>IF(N236="sníž. přenesená",J236,0)</f>
        <v>0</v>
      </c>
      <c r="BI236" s="183">
        <f>IF(N236="nulová",J236,0)</f>
        <v>0</v>
      </c>
      <c r="BJ236" s="15" t="s">
        <v>81</v>
      </c>
      <c r="BK236" s="183">
        <f>ROUND(I236*H236,2)</f>
        <v>0</v>
      </c>
      <c r="BL236" s="15" t="s">
        <v>157</v>
      </c>
      <c r="BM236" s="182" t="s">
        <v>1440</v>
      </c>
    </row>
    <row r="237" s="2" customFormat="1">
      <c r="A237" s="34"/>
      <c r="B237" s="35"/>
      <c r="C237" s="34"/>
      <c r="D237" s="184" t="s">
        <v>159</v>
      </c>
      <c r="E237" s="34"/>
      <c r="F237" s="185" t="s">
        <v>1441</v>
      </c>
      <c r="G237" s="34"/>
      <c r="H237" s="34"/>
      <c r="I237" s="186"/>
      <c r="J237" s="34"/>
      <c r="K237" s="34"/>
      <c r="L237" s="35"/>
      <c r="M237" s="187"/>
      <c r="N237" s="188"/>
      <c r="O237" s="73"/>
      <c r="P237" s="73"/>
      <c r="Q237" s="73"/>
      <c r="R237" s="73"/>
      <c r="S237" s="73"/>
      <c r="T237" s="74"/>
      <c r="U237" s="34"/>
      <c r="V237" s="34"/>
      <c r="W237" s="34"/>
      <c r="X237" s="34"/>
      <c r="Y237" s="34"/>
      <c r="Z237" s="34"/>
      <c r="AA237" s="34"/>
      <c r="AB237" s="34"/>
      <c r="AC237" s="34"/>
      <c r="AD237" s="34"/>
      <c r="AE237" s="34"/>
      <c r="AT237" s="15" t="s">
        <v>159</v>
      </c>
      <c r="AU237" s="15" t="s">
        <v>83</v>
      </c>
    </row>
    <row r="238" s="12" customFormat="1" ht="25.92" customHeight="1">
      <c r="A238" s="12"/>
      <c r="B238" s="155"/>
      <c r="C238" s="12"/>
      <c r="D238" s="156" t="s">
        <v>72</v>
      </c>
      <c r="E238" s="157" t="s">
        <v>441</v>
      </c>
      <c r="F238" s="157" t="s">
        <v>442</v>
      </c>
      <c r="G238" s="12"/>
      <c r="H238" s="12"/>
      <c r="I238" s="158"/>
      <c r="J238" s="159">
        <f>BK238</f>
        <v>0</v>
      </c>
      <c r="K238" s="12"/>
      <c r="L238" s="155"/>
      <c r="M238" s="160"/>
      <c r="N238" s="161"/>
      <c r="O238" s="161"/>
      <c r="P238" s="162">
        <f>P239</f>
        <v>0</v>
      </c>
      <c r="Q238" s="161"/>
      <c r="R238" s="162">
        <f>R239</f>
        <v>0</v>
      </c>
      <c r="S238" s="161"/>
      <c r="T238" s="163">
        <f>T239</f>
        <v>0</v>
      </c>
      <c r="U238" s="12"/>
      <c r="V238" s="12"/>
      <c r="W238" s="12"/>
      <c r="X238" s="12"/>
      <c r="Y238" s="12"/>
      <c r="Z238" s="12"/>
      <c r="AA238" s="12"/>
      <c r="AB238" s="12"/>
      <c r="AC238" s="12"/>
      <c r="AD238" s="12"/>
      <c r="AE238" s="12"/>
      <c r="AR238" s="156" t="s">
        <v>83</v>
      </c>
      <c r="AT238" s="164" t="s">
        <v>72</v>
      </c>
      <c r="AU238" s="164" t="s">
        <v>73</v>
      </c>
      <c r="AY238" s="156" t="s">
        <v>146</v>
      </c>
      <c r="BK238" s="165">
        <f>BK239</f>
        <v>0</v>
      </c>
    </row>
    <row r="239" s="12" customFormat="1" ht="22.8" customHeight="1">
      <c r="A239" s="12"/>
      <c r="B239" s="155"/>
      <c r="C239" s="12"/>
      <c r="D239" s="156" t="s">
        <v>72</v>
      </c>
      <c r="E239" s="166" t="s">
        <v>443</v>
      </c>
      <c r="F239" s="166" t="s">
        <v>444</v>
      </c>
      <c r="G239" s="12"/>
      <c r="H239" s="12"/>
      <c r="I239" s="158"/>
      <c r="J239" s="167">
        <f>BK239</f>
        <v>0</v>
      </c>
      <c r="K239" s="12"/>
      <c r="L239" s="155"/>
      <c r="M239" s="160"/>
      <c r="N239" s="161"/>
      <c r="O239" s="161"/>
      <c r="P239" s="162">
        <f>SUM(P240:P253)</f>
        <v>0</v>
      </c>
      <c r="Q239" s="161"/>
      <c r="R239" s="162">
        <f>SUM(R240:R253)</f>
        <v>0</v>
      </c>
      <c r="S239" s="161"/>
      <c r="T239" s="163">
        <f>SUM(T240:T253)</f>
        <v>0</v>
      </c>
      <c r="U239" s="12"/>
      <c r="V239" s="12"/>
      <c r="W239" s="12"/>
      <c r="X239" s="12"/>
      <c r="Y239" s="12"/>
      <c r="Z239" s="12"/>
      <c r="AA239" s="12"/>
      <c r="AB239" s="12"/>
      <c r="AC239" s="12"/>
      <c r="AD239" s="12"/>
      <c r="AE239" s="12"/>
      <c r="AR239" s="156" t="s">
        <v>83</v>
      </c>
      <c r="AT239" s="164" t="s">
        <v>72</v>
      </c>
      <c r="AU239" s="164" t="s">
        <v>81</v>
      </c>
      <c r="AY239" s="156" t="s">
        <v>146</v>
      </c>
      <c r="BK239" s="165">
        <f>SUM(BK240:BK253)</f>
        <v>0</v>
      </c>
    </row>
    <row r="240" s="2" customFormat="1" ht="33" customHeight="1">
      <c r="A240" s="34"/>
      <c r="B240" s="168"/>
      <c r="C240" s="189" t="s">
        <v>221</v>
      </c>
      <c r="D240" s="189" t="s">
        <v>181</v>
      </c>
      <c r="E240" s="190" t="s">
        <v>1442</v>
      </c>
      <c r="F240" s="191" t="s">
        <v>1443</v>
      </c>
      <c r="G240" s="192" t="s">
        <v>199</v>
      </c>
      <c r="H240" s="193">
        <v>2</v>
      </c>
      <c r="I240" s="194"/>
      <c r="J240" s="195">
        <f>ROUND(I240*H240,2)</f>
        <v>0</v>
      </c>
      <c r="K240" s="196"/>
      <c r="L240" s="35"/>
      <c r="M240" s="197" t="s">
        <v>1</v>
      </c>
      <c r="N240" s="198" t="s">
        <v>38</v>
      </c>
      <c r="O240" s="73"/>
      <c r="P240" s="180">
        <f>O240*H240</f>
        <v>0</v>
      </c>
      <c r="Q240" s="180">
        <v>0</v>
      </c>
      <c r="R240" s="180">
        <f>Q240*H240</f>
        <v>0</v>
      </c>
      <c r="S240" s="180">
        <v>0</v>
      </c>
      <c r="T240" s="181">
        <f>S240*H240</f>
        <v>0</v>
      </c>
      <c r="U240" s="34"/>
      <c r="V240" s="34"/>
      <c r="W240" s="34"/>
      <c r="X240" s="34"/>
      <c r="Y240" s="34"/>
      <c r="Z240" s="34"/>
      <c r="AA240" s="34"/>
      <c r="AB240" s="34"/>
      <c r="AC240" s="34"/>
      <c r="AD240" s="34"/>
      <c r="AE240" s="34"/>
      <c r="AR240" s="182" t="s">
        <v>337</v>
      </c>
      <c r="AT240" s="182" t="s">
        <v>181</v>
      </c>
      <c r="AU240" s="182" t="s">
        <v>83</v>
      </c>
      <c r="AY240" s="15" t="s">
        <v>146</v>
      </c>
      <c r="BE240" s="183">
        <f>IF(N240="základní",J240,0)</f>
        <v>0</v>
      </c>
      <c r="BF240" s="183">
        <f>IF(N240="snížená",J240,0)</f>
        <v>0</v>
      </c>
      <c r="BG240" s="183">
        <f>IF(N240="zákl. přenesená",J240,0)</f>
        <v>0</v>
      </c>
      <c r="BH240" s="183">
        <f>IF(N240="sníž. přenesená",J240,0)</f>
        <v>0</v>
      </c>
      <c r="BI240" s="183">
        <f>IF(N240="nulová",J240,0)</f>
        <v>0</v>
      </c>
      <c r="BJ240" s="15" t="s">
        <v>81</v>
      </c>
      <c r="BK240" s="183">
        <f>ROUND(I240*H240,2)</f>
        <v>0</v>
      </c>
      <c r="BL240" s="15" t="s">
        <v>337</v>
      </c>
      <c r="BM240" s="182" t="s">
        <v>1444</v>
      </c>
    </row>
    <row r="241" s="2" customFormat="1">
      <c r="A241" s="34"/>
      <c r="B241" s="35"/>
      <c r="C241" s="34"/>
      <c r="D241" s="184" t="s">
        <v>159</v>
      </c>
      <c r="E241" s="34"/>
      <c r="F241" s="185" t="s">
        <v>1445</v>
      </c>
      <c r="G241" s="34"/>
      <c r="H241" s="34"/>
      <c r="I241" s="186"/>
      <c r="J241" s="34"/>
      <c r="K241" s="34"/>
      <c r="L241" s="35"/>
      <c r="M241" s="187"/>
      <c r="N241" s="188"/>
      <c r="O241" s="73"/>
      <c r="P241" s="73"/>
      <c r="Q241" s="73"/>
      <c r="R241" s="73"/>
      <c r="S241" s="73"/>
      <c r="T241" s="74"/>
      <c r="U241" s="34"/>
      <c r="V241" s="34"/>
      <c r="W241" s="34"/>
      <c r="X241" s="34"/>
      <c r="Y241" s="34"/>
      <c r="Z241" s="34"/>
      <c r="AA241" s="34"/>
      <c r="AB241" s="34"/>
      <c r="AC241" s="34"/>
      <c r="AD241" s="34"/>
      <c r="AE241" s="34"/>
      <c r="AT241" s="15" t="s">
        <v>159</v>
      </c>
      <c r="AU241" s="15" t="s">
        <v>83</v>
      </c>
    </row>
    <row r="242" s="2" customFormat="1" ht="33" customHeight="1">
      <c r="A242" s="34"/>
      <c r="B242" s="168"/>
      <c r="C242" s="189" t="s">
        <v>216</v>
      </c>
      <c r="D242" s="189" t="s">
        <v>181</v>
      </c>
      <c r="E242" s="190" t="s">
        <v>1446</v>
      </c>
      <c r="F242" s="191" t="s">
        <v>1447</v>
      </c>
      <c r="G242" s="192" t="s">
        <v>199</v>
      </c>
      <c r="H242" s="193">
        <v>3</v>
      </c>
      <c r="I242" s="194"/>
      <c r="J242" s="195">
        <f>ROUND(I242*H242,2)</f>
        <v>0</v>
      </c>
      <c r="K242" s="196"/>
      <c r="L242" s="35"/>
      <c r="M242" s="197" t="s">
        <v>1</v>
      </c>
      <c r="N242" s="198" t="s">
        <v>38</v>
      </c>
      <c r="O242" s="73"/>
      <c r="P242" s="180">
        <f>O242*H242</f>
        <v>0</v>
      </c>
      <c r="Q242" s="180">
        <v>0</v>
      </c>
      <c r="R242" s="180">
        <f>Q242*H242</f>
        <v>0</v>
      </c>
      <c r="S242" s="180">
        <v>0</v>
      </c>
      <c r="T242" s="181">
        <f>S242*H242</f>
        <v>0</v>
      </c>
      <c r="U242" s="34"/>
      <c r="V242" s="34"/>
      <c r="W242" s="34"/>
      <c r="X242" s="34"/>
      <c r="Y242" s="34"/>
      <c r="Z242" s="34"/>
      <c r="AA242" s="34"/>
      <c r="AB242" s="34"/>
      <c r="AC242" s="34"/>
      <c r="AD242" s="34"/>
      <c r="AE242" s="34"/>
      <c r="AR242" s="182" t="s">
        <v>337</v>
      </c>
      <c r="AT242" s="182" t="s">
        <v>181</v>
      </c>
      <c r="AU242" s="182" t="s">
        <v>83</v>
      </c>
      <c r="AY242" s="15" t="s">
        <v>146</v>
      </c>
      <c r="BE242" s="183">
        <f>IF(N242="základní",J242,0)</f>
        <v>0</v>
      </c>
      <c r="BF242" s="183">
        <f>IF(N242="snížená",J242,0)</f>
        <v>0</v>
      </c>
      <c r="BG242" s="183">
        <f>IF(N242="zákl. přenesená",J242,0)</f>
        <v>0</v>
      </c>
      <c r="BH242" s="183">
        <f>IF(N242="sníž. přenesená",J242,0)</f>
        <v>0</v>
      </c>
      <c r="BI242" s="183">
        <f>IF(N242="nulová",J242,0)</f>
        <v>0</v>
      </c>
      <c r="BJ242" s="15" t="s">
        <v>81</v>
      </c>
      <c r="BK242" s="183">
        <f>ROUND(I242*H242,2)</f>
        <v>0</v>
      </c>
      <c r="BL242" s="15" t="s">
        <v>337</v>
      </c>
      <c r="BM242" s="182" t="s">
        <v>1448</v>
      </c>
    </row>
    <row r="243" s="2" customFormat="1">
      <c r="A243" s="34"/>
      <c r="B243" s="35"/>
      <c r="C243" s="34"/>
      <c r="D243" s="184" t="s">
        <v>159</v>
      </c>
      <c r="E243" s="34"/>
      <c r="F243" s="185" t="s">
        <v>1449</v>
      </c>
      <c r="G243" s="34"/>
      <c r="H243" s="34"/>
      <c r="I243" s="186"/>
      <c r="J243" s="34"/>
      <c r="K243" s="34"/>
      <c r="L243" s="35"/>
      <c r="M243" s="187"/>
      <c r="N243" s="188"/>
      <c r="O243" s="73"/>
      <c r="P243" s="73"/>
      <c r="Q243" s="73"/>
      <c r="R243" s="73"/>
      <c r="S243" s="73"/>
      <c r="T243" s="74"/>
      <c r="U243" s="34"/>
      <c r="V243" s="34"/>
      <c r="W243" s="34"/>
      <c r="X243" s="34"/>
      <c r="Y243" s="34"/>
      <c r="Z243" s="34"/>
      <c r="AA243" s="34"/>
      <c r="AB243" s="34"/>
      <c r="AC243" s="34"/>
      <c r="AD243" s="34"/>
      <c r="AE243" s="34"/>
      <c r="AT243" s="15" t="s">
        <v>159</v>
      </c>
      <c r="AU243" s="15" t="s">
        <v>83</v>
      </c>
    </row>
    <row r="244" s="2" customFormat="1" ht="24.15" customHeight="1">
      <c r="A244" s="34"/>
      <c r="B244" s="168"/>
      <c r="C244" s="189" t="s">
        <v>230</v>
      </c>
      <c r="D244" s="189" t="s">
        <v>181</v>
      </c>
      <c r="E244" s="190" t="s">
        <v>1450</v>
      </c>
      <c r="F244" s="191" t="s">
        <v>1451</v>
      </c>
      <c r="G244" s="192" t="s">
        <v>336</v>
      </c>
      <c r="H244" s="193">
        <v>8</v>
      </c>
      <c r="I244" s="194"/>
      <c r="J244" s="195">
        <f>ROUND(I244*H244,2)</f>
        <v>0</v>
      </c>
      <c r="K244" s="196"/>
      <c r="L244" s="35"/>
      <c r="M244" s="197" t="s">
        <v>1</v>
      </c>
      <c r="N244" s="198" t="s">
        <v>38</v>
      </c>
      <c r="O244" s="73"/>
      <c r="P244" s="180">
        <f>O244*H244</f>
        <v>0</v>
      </c>
      <c r="Q244" s="180">
        <v>0</v>
      </c>
      <c r="R244" s="180">
        <f>Q244*H244</f>
        <v>0</v>
      </c>
      <c r="S244" s="180">
        <v>0</v>
      </c>
      <c r="T244" s="181">
        <f>S244*H244</f>
        <v>0</v>
      </c>
      <c r="U244" s="34"/>
      <c r="V244" s="34"/>
      <c r="W244" s="34"/>
      <c r="X244" s="34"/>
      <c r="Y244" s="34"/>
      <c r="Z244" s="34"/>
      <c r="AA244" s="34"/>
      <c r="AB244" s="34"/>
      <c r="AC244" s="34"/>
      <c r="AD244" s="34"/>
      <c r="AE244" s="34"/>
      <c r="AR244" s="182" t="s">
        <v>337</v>
      </c>
      <c r="AT244" s="182" t="s">
        <v>181</v>
      </c>
      <c r="AU244" s="182" t="s">
        <v>83</v>
      </c>
      <c r="AY244" s="15" t="s">
        <v>146</v>
      </c>
      <c r="BE244" s="183">
        <f>IF(N244="základní",J244,0)</f>
        <v>0</v>
      </c>
      <c r="BF244" s="183">
        <f>IF(N244="snížená",J244,0)</f>
        <v>0</v>
      </c>
      <c r="BG244" s="183">
        <f>IF(N244="zákl. přenesená",J244,0)</f>
        <v>0</v>
      </c>
      <c r="BH244" s="183">
        <f>IF(N244="sníž. přenesená",J244,0)</f>
        <v>0</v>
      </c>
      <c r="BI244" s="183">
        <f>IF(N244="nulová",J244,0)</f>
        <v>0</v>
      </c>
      <c r="BJ244" s="15" t="s">
        <v>81</v>
      </c>
      <c r="BK244" s="183">
        <f>ROUND(I244*H244,2)</f>
        <v>0</v>
      </c>
      <c r="BL244" s="15" t="s">
        <v>337</v>
      </c>
      <c r="BM244" s="182" t="s">
        <v>1452</v>
      </c>
    </row>
    <row r="245" s="2" customFormat="1">
      <c r="A245" s="34"/>
      <c r="B245" s="35"/>
      <c r="C245" s="34"/>
      <c r="D245" s="184" t="s">
        <v>159</v>
      </c>
      <c r="E245" s="34"/>
      <c r="F245" s="185" t="s">
        <v>1453</v>
      </c>
      <c r="G245" s="34"/>
      <c r="H245" s="34"/>
      <c r="I245" s="186"/>
      <c r="J245" s="34"/>
      <c r="K245" s="34"/>
      <c r="L245" s="35"/>
      <c r="M245" s="187"/>
      <c r="N245" s="188"/>
      <c r="O245" s="73"/>
      <c r="P245" s="73"/>
      <c r="Q245" s="73"/>
      <c r="R245" s="73"/>
      <c r="S245" s="73"/>
      <c r="T245" s="74"/>
      <c r="U245" s="34"/>
      <c r="V245" s="34"/>
      <c r="W245" s="34"/>
      <c r="X245" s="34"/>
      <c r="Y245" s="34"/>
      <c r="Z245" s="34"/>
      <c r="AA245" s="34"/>
      <c r="AB245" s="34"/>
      <c r="AC245" s="34"/>
      <c r="AD245" s="34"/>
      <c r="AE245" s="34"/>
      <c r="AT245" s="15" t="s">
        <v>159</v>
      </c>
      <c r="AU245" s="15" t="s">
        <v>83</v>
      </c>
    </row>
    <row r="246" s="2" customFormat="1" ht="24.15" customHeight="1">
      <c r="A246" s="34"/>
      <c r="B246" s="168"/>
      <c r="C246" s="189" t="s">
        <v>225</v>
      </c>
      <c r="D246" s="189" t="s">
        <v>181</v>
      </c>
      <c r="E246" s="190" t="s">
        <v>1454</v>
      </c>
      <c r="F246" s="191" t="s">
        <v>1455</v>
      </c>
      <c r="G246" s="192" t="s">
        <v>336</v>
      </c>
      <c r="H246" s="193">
        <v>12</v>
      </c>
      <c r="I246" s="194"/>
      <c r="J246" s="195">
        <f>ROUND(I246*H246,2)</f>
        <v>0</v>
      </c>
      <c r="K246" s="196"/>
      <c r="L246" s="35"/>
      <c r="M246" s="197" t="s">
        <v>1</v>
      </c>
      <c r="N246" s="198" t="s">
        <v>38</v>
      </c>
      <c r="O246" s="73"/>
      <c r="P246" s="180">
        <f>O246*H246</f>
        <v>0</v>
      </c>
      <c r="Q246" s="180">
        <v>0</v>
      </c>
      <c r="R246" s="180">
        <f>Q246*H246</f>
        <v>0</v>
      </c>
      <c r="S246" s="180">
        <v>0</v>
      </c>
      <c r="T246" s="181">
        <f>S246*H246</f>
        <v>0</v>
      </c>
      <c r="U246" s="34"/>
      <c r="V246" s="34"/>
      <c r="W246" s="34"/>
      <c r="X246" s="34"/>
      <c r="Y246" s="34"/>
      <c r="Z246" s="34"/>
      <c r="AA246" s="34"/>
      <c r="AB246" s="34"/>
      <c r="AC246" s="34"/>
      <c r="AD246" s="34"/>
      <c r="AE246" s="34"/>
      <c r="AR246" s="182" t="s">
        <v>337</v>
      </c>
      <c r="AT246" s="182" t="s">
        <v>181</v>
      </c>
      <c r="AU246" s="182" t="s">
        <v>83</v>
      </c>
      <c r="AY246" s="15" t="s">
        <v>146</v>
      </c>
      <c r="BE246" s="183">
        <f>IF(N246="základní",J246,0)</f>
        <v>0</v>
      </c>
      <c r="BF246" s="183">
        <f>IF(N246="snížená",J246,0)</f>
        <v>0</v>
      </c>
      <c r="BG246" s="183">
        <f>IF(N246="zákl. přenesená",J246,0)</f>
        <v>0</v>
      </c>
      <c r="BH246" s="183">
        <f>IF(N246="sníž. přenesená",J246,0)</f>
        <v>0</v>
      </c>
      <c r="BI246" s="183">
        <f>IF(N246="nulová",J246,0)</f>
        <v>0</v>
      </c>
      <c r="BJ246" s="15" t="s">
        <v>81</v>
      </c>
      <c r="BK246" s="183">
        <f>ROUND(I246*H246,2)</f>
        <v>0</v>
      </c>
      <c r="BL246" s="15" t="s">
        <v>337</v>
      </c>
      <c r="BM246" s="182" t="s">
        <v>1456</v>
      </c>
    </row>
    <row r="247" s="2" customFormat="1">
      <c r="A247" s="34"/>
      <c r="B247" s="35"/>
      <c r="C247" s="34"/>
      <c r="D247" s="184" t="s">
        <v>159</v>
      </c>
      <c r="E247" s="34"/>
      <c r="F247" s="185" t="s">
        <v>1457</v>
      </c>
      <c r="G247" s="34"/>
      <c r="H247" s="34"/>
      <c r="I247" s="186"/>
      <c r="J247" s="34"/>
      <c r="K247" s="34"/>
      <c r="L247" s="35"/>
      <c r="M247" s="187"/>
      <c r="N247" s="188"/>
      <c r="O247" s="73"/>
      <c r="P247" s="73"/>
      <c r="Q247" s="73"/>
      <c r="R247" s="73"/>
      <c r="S247" s="73"/>
      <c r="T247" s="74"/>
      <c r="U247" s="34"/>
      <c r="V247" s="34"/>
      <c r="W247" s="34"/>
      <c r="X247" s="34"/>
      <c r="Y247" s="34"/>
      <c r="Z247" s="34"/>
      <c r="AA247" s="34"/>
      <c r="AB247" s="34"/>
      <c r="AC247" s="34"/>
      <c r="AD247" s="34"/>
      <c r="AE247" s="34"/>
      <c r="AT247" s="15" t="s">
        <v>159</v>
      </c>
      <c r="AU247" s="15" t="s">
        <v>83</v>
      </c>
    </row>
    <row r="248" s="2" customFormat="1" ht="24.15" customHeight="1">
      <c r="A248" s="34"/>
      <c r="B248" s="168"/>
      <c r="C248" s="189" t="s">
        <v>203</v>
      </c>
      <c r="D248" s="189" t="s">
        <v>181</v>
      </c>
      <c r="E248" s="190" t="s">
        <v>1458</v>
      </c>
      <c r="F248" s="191" t="s">
        <v>1459</v>
      </c>
      <c r="G248" s="192" t="s">
        <v>199</v>
      </c>
      <c r="H248" s="193">
        <v>865</v>
      </c>
      <c r="I248" s="194"/>
      <c r="J248" s="195">
        <f>ROUND(I248*H248,2)</f>
        <v>0</v>
      </c>
      <c r="K248" s="196"/>
      <c r="L248" s="35"/>
      <c r="M248" s="197" t="s">
        <v>1</v>
      </c>
      <c r="N248" s="198" t="s">
        <v>38</v>
      </c>
      <c r="O248" s="73"/>
      <c r="P248" s="180">
        <f>O248*H248</f>
        <v>0</v>
      </c>
      <c r="Q248" s="180">
        <v>0</v>
      </c>
      <c r="R248" s="180">
        <f>Q248*H248</f>
        <v>0</v>
      </c>
      <c r="S248" s="180">
        <v>0</v>
      </c>
      <c r="T248" s="181">
        <f>S248*H248</f>
        <v>0</v>
      </c>
      <c r="U248" s="34"/>
      <c r="V248" s="34"/>
      <c r="W248" s="34"/>
      <c r="X248" s="34"/>
      <c r="Y248" s="34"/>
      <c r="Z248" s="34"/>
      <c r="AA248" s="34"/>
      <c r="AB248" s="34"/>
      <c r="AC248" s="34"/>
      <c r="AD248" s="34"/>
      <c r="AE248" s="34"/>
      <c r="AR248" s="182" t="s">
        <v>337</v>
      </c>
      <c r="AT248" s="182" t="s">
        <v>181</v>
      </c>
      <c r="AU248" s="182" t="s">
        <v>83</v>
      </c>
      <c r="AY248" s="15" t="s">
        <v>146</v>
      </c>
      <c r="BE248" s="183">
        <f>IF(N248="základní",J248,0)</f>
        <v>0</v>
      </c>
      <c r="BF248" s="183">
        <f>IF(N248="snížená",J248,0)</f>
        <v>0</v>
      </c>
      <c r="BG248" s="183">
        <f>IF(N248="zákl. přenesená",J248,0)</f>
        <v>0</v>
      </c>
      <c r="BH248" s="183">
        <f>IF(N248="sníž. přenesená",J248,0)</f>
        <v>0</v>
      </c>
      <c r="BI248" s="183">
        <f>IF(N248="nulová",J248,0)</f>
        <v>0</v>
      </c>
      <c r="BJ248" s="15" t="s">
        <v>81</v>
      </c>
      <c r="BK248" s="183">
        <f>ROUND(I248*H248,2)</f>
        <v>0</v>
      </c>
      <c r="BL248" s="15" t="s">
        <v>337</v>
      </c>
      <c r="BM248" s="182" t="s">
        <v>1460</v>
      </c>
    </row>
    <row r="249" s="2" customFormat="1">
      <c r="A249" s="34"/>
      <c r="B249" s="35"/>
      <c r="C249" s="34"/>
      <c r="D249" s="184" t="s">
        <v>159</v>
      </c>
      <c r="E249" s="34"/>
      <c r="F249" s="185" t="s">
        <v>1461</v>
      </c>
      <c r="G249" s="34"/>
      <c r="H249" s="34"/>
      <c r="I249" s="186"/>
      <c r="J249" s="34"/>
      <c r="K249" s="34"/>
      <c r="L249" s="35"/>
      <c r="M249" s="187"/>
      <c r="N249" s="188"/>
      <c r="O249" s="73"/>
      <c r="P249" s="73"/>
      <c r="Q249" s="73"/>
      <c r="R249" s="73"/>
      <c r="S249" s="73"/>
      <c r="T249" s="74"/>
      <c r="U249" s="34"/>
      <c r="V249" s="34"/>
      <c r="W249" s="34"/>
      <c r="X249" s="34"/>
      <c r="Y249" s="34"/>
      <c r="Z249" s="34"/>
      <c r="AA249" s="34"/>
      <c r="AB249" s="34"/>
      <c r="AC249" s="34"/>
      <c r="AD249" s="34"/>
      <c r="AE249" s="34"/>
      <c r="AT249" s="15" t="s">
        <v>159</v>
      </c>
      <c r="AU249" s="15" t="s">
        <v>83</v>
      </c>
    </row>
    <row r="250" s="2" customFormat="1" ht="21.75" customHeight="1">
      <c r="A250" s="34"/>
      <c r="B250" s="168"/>
      <c r="C250" s="189" t="s">
        <v>240</v>
      </c>
      <c r="D250" s="189" t="s">
        <v>181</v>
      </c>
      <c r="E250" s="190" t="s">
        <v>1462</v>
      </c>
      <c r="F250" s="191" t="s">
        <v>1463</v>
      </c>
      <c r="G250" s="192" t="s">
        <v>336</v>
      </c>
      <c r="H250" s="193">
        <v>1</v>
      </c>
      <c r="I250" s="194"/>
      <c r="J250" s="195">
        <f>ROUND(I250*H250,2)</f>
        <v>0</v>
      </c>
      <c r="K250" s="196"/>
      <c r="L250" s="35"/>
      <c r="M250" s="197" t="s">
        <v>1</v>
      </c>
      <c r="N250" s="198" t="s">
        <v>38</v>
      </c>
      <c r="O250" s="73"/>
      <c r="P250" s="180">
        <f>O250*H250</f>
        <v>0</v>
      </c>
      <c r="Q250" s="180">
        <v>0</v>
      </c>
      <c r="R250" s="180">
        <f>Q250*H250</f>
        <v>0</v>
      </c>
      <c r="S250" s="180">
        <v>0</v>
      </c>
      <c r="T250" s="181">
        <f>S250*H250</f>
        <v>0</v>
      </c>
      <c r="U250" s="34"/>
      <c r="V250" s="34"/>
      <c r="W250" s="34"/>
      <c r="X250" s="34"/>
      <c r="Y250" s="34"/>
      <c r="Z250" s="34"/>
      <c r="AA250" s="34"/>
      <c r="AB250" s="34"/>
      <c r="AC250" s="34"/>
      <c r="AD250" s="34"/>
      <c r="AE250" s="34"/>
      <c r="AR250" s="182" t="s">
        <v>201</v>
      </c>
      <c r="AT250" s="182" t="s">
        <v>181</v>
      </c>
      <c r="AU250" s="182" t="s">
        <v>83</v>
      </c>
      <c r="AY250" s="15" t="s">
        <v>146</v>
      </c>
      <c r="BE250" s="183">
        <f>IF(N250="základní",J250,0)</f>
        <v>0</v>
      </c>
      <c r="BF250" s="183">
        <f>IF(N250="snížená",J250,0)</f>
        <v>0</v>
      </c>
      <c r="BG250" s="183">
        <f>IF(N250="zákl. přenesená",J250,0)</f>
        <v>0</v>
      </c>
      <c r="BH250" s="183">
        <f>IF(N250="sníž. přenesená",J250,0)</f>
        <v>0</v>
      </c>
      <c r="BI250" s="183">
        <f>IF(N250="nulová",J250,0)</f>
        <v>0</v>
      </c>
      <c r="BJ250" s="15" t="s">
        <v>81</v>
      </c>
      <c r="BK250" s="183">
        <f>ROUND(I250*H250,2)</f>
        <v>0</v>
      </c>
      <c r="BL250" s="15" t="s">
        <v>201</v>
      </c>
      <c r="BM250" s="182" t="s">
        <v>1464</v>
      </c>
    </row>
    <row r="251" s="2" customFormat="1">
      <c r="A251" s="34"/>
      <c r="B251" s="35"/>
      <c r="C251" s="34"/>
      <c r="D251" s="184" t="s">
        <v>159</v>
      </c>
      <c r="E251" s="34"/>
      <c r="F251" s="185" t="s">
        <v>1465</v>
      </c>
      <c r="G251" s="34"/>
      <c r="H251" s="34"/>
      <c r="I251" s="186"/>
      <c r="J251" s="34"/>
      <c r="K251" s="34"/>
      <c r="L251" s="35"/>
      <c r="M251" s="187"/>
      <c r="N251" s="188"/>
      <c r="O251" s="73"/>
      <c r="P251" s="73"/>
      <c r="Q251" s="73"/>
      <c r="R251" s="73"/>
      <c r="S251" s="73"/>
      <c r="T251" s="74"/>
      <c r="U251" s="34"/>
      <c r="V251" s="34"/>
      <c r="W251" s="34"/>
      <c r="X251" s="34"/>
      <c r="Y251" s="34"/>
      <c r="Z251" s="34"/>
      <c r="AA251" s="34"/>
      <c r="AB251" s="34"/>
      <c r="AC251" s="34"/>
      <c r="AD251" s="34"/>
      <c r="AE251" s="34"/>
      <c r="AT251" s="15" t="s">
        <v>159</v>
      </c>
      <c r="AU251" s="15" t="s">
        <v>83</v>
      </c>
    </row>
    <row r="252" s="2" customFormat="1" ht="16.5" customHeight="1">
      <c r="A252" s="34"/>
      <c r="B252" s="168"/>
      <c r="C252" s="189" t="s">
        <v>591</v>
      </c>
      <c r="D252" s="189" t="s">
        <v>181</v>
      </c>
      <c r="E252" s="190" t="s">
        <v>1466</v>
      </c>
      <c r="F252" s="191" t="s">
        <v>1467</v>
      </c>
      <c r="G252" s="192" t="s">
        <v>336</v>
      </c>
      <c r="H252" s="193">
        <v>15</v>
      </c>
      <c r="I252" s="194"/>
      <c r="J252" s="195">
        <f>ROUND(I252*H252,2)</f>
        <v>0</v>
      </c>
      <c r="K252" s="196"/>
      <c r="L252" s="35"/>
      <c r="M252" s="197" t="s">
        <v>1</v>
      </c>
      <c r="N252" s="198" t="s">
        <v>38</v>
      </c>
      <c r="O252" s="73"/>
      <c r="P252" s="180">
        <f>O252*H252</f>
        <v>0</v>
      </c>
      <c r="Q252" s="180">
        <v>0</v>
      </c>
      <c r="R252" s="180">
        <f>Q252*H252</f>
        <v>0</v>
      </c>
      <c r="S252" s="180">
        <v>0</v>
      </c>
      <c r="T252" s="181">
        <f>S252*H252</f>
        <v>0</v>
      </c>
      <c r="U252" s="34"/>
      <c r="V252" s="34"/>
      <c r="W252" s="34"/>
      <c r="X252" s="34"/>
      <c r="Y252" s="34"/>
      <c r="Z252" s="34"/>
      <c r="AA252" s="34"/>
      <c r="AB252" s="34"/>
      <c r="AC252" s="34"/>
      <c r="AD252" s="34"/>
      <c r="AE252" s="34"/>
      <c r="AR252" s="182" t="s">
        <v>337</v>
      </c>
      <c r="AT252" s="182" t="s">
        <v>181</v>
      </c>
      <c r="AU252" s="182" t="s">
        <v>83</v>
      </c>
      <c r="AY252" s="15" t="s">
        <v>146</v>
      </c>
      <c r="BE252" s="183">
        <f>IF(N252="základní",J252,0)</f>
        <v>0</v>
      </c>
      <c r="BF252" s="183">
        <f>IF(N252="snížená",J252,0)</f>
        <v>0</v>
      </c>
      <c r="BG252" s="183">
        <f>IF(N252="zákl. přenesená",J252,0)</f>
        <v>0</v>
      </c>
      <c r="BH252" s="183">
        <f>IF(N252="sníž. přenesená",J252,0)</f>
        <v>0</v>
      </c>
      <c r="BI252" s="183">
        <f>IF(N252="nulová",J252,0)</f>
        <v>0</v>
      </c>
      <c r="BJ252" s="15" t="s">
        <v>81</v>
      </c>
      <c r="BK252" s="183">
        <f>ROUND(I252*H252,2)</f>
        <v>0</v>
      </c>
      <c r="BL252" s="15" t="s">
        <v>337</v>
      </c>
      <c r="BM252" s="182" t="s">
        <v>1468</v>
      </c>
    </row>
    <row r="253" s="2" customFormat="1">
      <c r="A253" s="34"/>
      <c r="B253" s="35"/>
      <c r="C253" s="34"/>
      <c r="D253" s="184" t="s">
        <v>159</v>
      </c>
      <c r="E253" s="34"/>
      <c r="F253" s="185" t="s">
        <v>1469</v>
      </c>
      <c r="G253" s="34"/>
      <c r="H253" s="34"/>
      <c r="I253" s="186"/>
      <c r="J253" s="34"/>
      <c r="K253" s="34"/>
      <c r="L253" s="35"/>
      <c r="M253" s="187"/>
      <c r="N253" s="188"/>
      <c r="O253" s="73"/>
      <c r="P253" s="73"/>
      <c r="Q253" s="73"/>
      <c r="R253" s="73"/>
      <c r="S253" s="73"/>
      <c r="T253" s="74"/>
      <c r="U253" s="34"/>
      <c r="V253" s="34"/>
      <c r="W253" s="34"/>
      <c r="X253" s="34"/>
      <c r="Y253" s="34"/>
      <c r="Z253" s="34"/>
      <c r="AA253" s="34"/>
      <c r="AB253" s="34"/>
      <c r="AC253" s="34"/>
      <c r="AD253" s="34"/>
      <c r="AE253" s="34"/>
      <c r="AT253" s="15" t="s">
        <v>159</v>
      </c>
      <c r="AU253" s="15" t="s">
        <v>83</v>
      </c>
    </row>
    <row r="254" s="12" customFormat="1" ht="25.92" customHeight="1">
      <c r="A254" s="12"/>
      <c r="B254" s="155"/>
      <c r="C254" s="12"/>
      <c r="D254" s="156" t="s">
        <v>72</v>
      </c>
      <c r="E254" s="157" t="s">
        <v>479</v>
      </c>
      <c r="F254" s="157" t="s">
        <v>480</v>
      </c>
      <c r="G254" s="12"/>
      <c r="H254" s="12"/>
      <c r="I254" s="158"/>
      <c r="J254" s="159">
        <f>BK254</f>
        <v>0</v>
      </c>
      <c r="K254" s="12"/>
      <c r="L254" s="155"/>
      <c r="M254" s="160"/>
      <c r="N254" s="161"/>
      <c r="O254" s="161"/>
      <c r="P254" s="162">
        <f>SUM(P255:P260)</f>
        <v>0</v>
      </c>
      <c r="Q254" s="161"/>
      <c r="R254" s="162">
        <f>SUM(R255:R260)</f>
        <v>0</v>
      </c>
      <c r="S254" s="161"/>
      <c r="T254" s="163">
        <f>SUM(T255:T260)</f>
        <v>0</v>
      </c>
      <c r="U254" s="12"/>
      <c r="V254" s="12"/>
      <c r="W254" s="12"/>
      <c r="X254" s="12"/>
      <c r="Y254" s="12"/>
      <c r="Z254" s="12"/>
      <c r="AA254" s="12"/>
      <c r="AB254" s="12"/>
      <c r="AC254" s="12"/>
      <c r="AD254" s="12"/>
      <c r="AE254" s="12"/>
      <c r="AR254" s="156" t="s">
        <v>157</v>
      </c>
      <c r="AT254" s="164" t="s">
        <v>72</v>
      </c>
      <c r="AU254" s="164" t="s">
        <v>73</v>
      </c>
      <c r="AY254" s="156" t="s">
        <v>146</v>
      </c>
      <c r="BK254" s="165">
        <f>SUM(BK255:BK260)</f>
        <v>0</v>
      </c>
    </row>
    <row r="255" s="2" customFormat="1" ht="16.5" customHeight="1">
      <c r="A255" s="34"/>
      <c r="B255" s="168"/>
      <c r="C255" s="189" t="s">
        <v>300</v>
      </c>
      <c r="D255" s="189" t="s">
        <v>181</v>
      </c>
      <c r="E255" s="190" t="s">
        <v>482</v>
      </c>
      <c r="F255" s="191" t="s">
        <v>483</v>
      </c>
      <c r="G255" s="192" t="s">
        <v>184</v>
      </c>
      <c r="H255" s="193">
        <v>8</v>
      </c>
      <c r="I255" s="194"/>
      <c r="J255" s="195">
        <f>ROUND(I255*H255,2)</f>
        <v>0</v>
      </c>
      <c r="K255" s="196"/>
      <c r="L255" s="35"/>
      <c r="M255" s="197" t="s">
        <v>1</v>
      </c>
      <c r="N255" s="198" t="s">
        <v>38</v>
      </c>
      <c r="O255" s="73"/>
      <c r="P255" s="180">
        <f>O255*H255</f>
        <v>0</v>
      </c>
      <c r="Q255" s="180">
        <v>0</v>
      </c>
      <c r="R255" s="180">
        <f>Q255*H255</f>
        <v>0</v>
      </c>
      <c r="S255" s="180">
        <v>0</v>
      </c>
      <c r="T255" s="181">
        <f>S255*H255</f>
        <v>0</v>
      </c>
      <c r="U255" s="34"/>
      <c r="V255" s="34"/>
      <c r="W255" s="34"/>
      <c r="X255" s="34"/>
      <c r="Y255" s="34"/>
      <c r="Z255" s="34"/>
      <c r="AA255" s="34"/>
      <c r="AB255" s="34"/>
      <c r="AC255" s="34"/>
      <c r="AD255" s="34"/>
      <c r="AE255" s="34"/>
      <c r="AR255" s="182" t="s">
        <v>484</v>
      </c>
      <c r="AT255" s="182" t="s">
        <v>181</v>
      </c>
      <c r="AU255" s="182" t="s">
        <v>81</v>
      </c>
      <c r="AY255" s="15" t="s">
        <v>146</v>
      </c>
      <c r="BE255" s="183">
        <f>IF(N255="základní",J255,0)</f>
        <v>0</v>
      </c>
      <c r="BF255" s="183">
        <f>IF(N255="snížená",J255,0)</f>
        <v>0</v>
      </c>
      <c r="BG255" s="183">
        <f>IF(N255="zákl. přenesená",J255,0)</f>
        <v>0</v>
      </c>
      <c r="BH255" s="183">
        <f>IF(N255="sníž. přenesená",J255,0)</f>
        <v>0</v>
      </c>
      <c r="BI255" s="183">
        <f>IF(N255="nulová",J255,0)</f>
        <v>0</v>
      </c>
      <c r="BJ255" s="15" t="s">
        <v>81</v>
      </c>
      <c r="BK255" s="183">
        <f>ROUND(I255*H255,2)</f>
        <v>0</v>
      </c>
      <c r="BL255" s="15" t="s">
        <v>484</v>
      </c>
      <c r="BM255" s="182" t="s">
        <v>1470</v>
      </c>
    </row>
    <row r="256" s="2" customFormat="1">
      <c r="A256" s="34"/>
      <c r="B256" s="35"/>
      <c r="C256" s="34"/>
      <c r="D256" s="184" t="s">
        <v>159</v>
      </c>
      <c r="E256" s="34"/>
      <c r="F256" s="185" t="s">
        <v>486</v>
      </c>
      <c r="G256" s="34"/>
      <c r="H256" s="34"/>
      <c r="I256" s="186"/>
      <c r="J256" s="34"/>
      <c r="K256" s="34"/>
      <c r="L256" s="35"/>
      <c r="M256" s="187"/>
      <c r="N256" s="188"/>
      <c r="O256" s="73"/>
      <c r="P256" s="73"/>
      <c r="Q256" s="73"/>
      <c r="R256" s="73"/>
      <c r="S256" s="73"/>
      <c r="T256" s="74"/>
      <c r="U256" s="34"/>
      <c r="V256" s="34"/>
      <c r="W256" s="34"/>
      <c r="X256" s="34"/>
      <c r="Y256" s="34"/>
      <c r="Z256" s="34"/>
      <c r="AA256" s="34"/>
      <c r="AB256" s="34"/>
      <c r="AC256" s="34"/>
      <c r="AD256" s="34"/>
      <c r="AE256" s="34"/>
      <c r="AT256" s="15" t="s">
        <v>159</v>
      </c>
      <c r="AU256" s="15" t="s">
        <v>81</v>
      </c>
    </row>
    <row r="257" s="2" customFormat="1" ht="16.5" customHeight="1">
      <c r="A257" s="34"/>
      <c r="B257" s="168"/>
      <c r="C257" s="189" t="s">
        <v>304</v>
      </c>
      <c r="D257" s="189" t="s">
        <v>181</v>
      </c>
      <c r="E257" s="190" t="s">
        <v>488</v>
      </c>
      <c r="F257" s="191" t="s">
        <v>489</v>
      </c>
      <c r="G257" s="192" t="s">
        <v>184</v>
      </c>
      <c r="H257" s="193">
        <v>8</v>
      </c>
      <c r="I257" s="194"/>
      <c r="J257" s="195">
        <f>ROUND(I257*H257,2)</f>
        <v>0</v>
      </c>
      <c r="K257" s="196"/>
      <c r="L257" s="35"/>
      <c r="M257" s="197" t="s">
        <v>1</v>
      </c>
      <c r="N257" s="198" t="s">
        <v>38</v>
      </c>
      <c r="O257" s="73"/>
      <c r="P257" s="180">
        <f>O257*H257</f>
        <v>0</v>
      </c>
      <c r="Q257" s="180">
        <v>0</v>
      </c>
      <c r="R257" s="180">
        <f>Q257*H257</f>
        <v>0</v>
      </c>
      <c r="S257" s="180">
        <v>0</v>
      </c>
      <c r="T257" s="181">
        <f>S257*H257</f>
        <v>0</v>
      </c>
      <c r="U257" s="34"/>
      <c r="V257" s="34"/>
      <c r="W257" s="34"/>
      <c r="X257" s="34"/>
      <c r="Y257" s="34"/>
      <c r="Z257" s="34"/>
      <c r="AA257" s="34"/>
      <c r="AB257" s="34"/>
      <c r="AC257" s="34"/>
      <c r="AD257" s="34"/>
      <c r="AE257" s="34"/>
      <c r="AR257" s="182" t="s">
        <v>484</v>
      </c>
      <c r="AT257" s="182" t="s">
        <v>181</v>
      </c>
      <c r="AU257" s="182" t="s">
        <v>81</v>
      </c>
      <c r="AY257" s="15" t="s">
        <v>146</v>
      </c>
      <c r="BE257" s="183">
        <f>IF(N257="základní",J257,0)</f>
        <v>0</v>
      </c>
      <c r="BF257" s="183">
        <f>IF(N257="snížená",J257,0)</f>
        <v>0</v>
      </c>
      <c r="BG257" s="183">
        <f>IF(N257="zákl. přenesená",J257,0)</f>
        <v>0</v>
      </c>
      <c r="BH257" s="183">
        <f>IF(N257="sníž. přenesená",J257,0)</f>
        <v>0</v>
      </c>
      <c r="BI257" s="183">
        <f>IF(N257="nulová",J257,0)</f>
        <v>0</v>
      </c>
      <c r="BJ257" s="15" t="s">
        <v>81</v>
      </c>
      <c r="BK257" s="183">
        <f>ROUND(I257*H257,2)</f>
        <v>0</v>
      </c>
      <c r="BL257" s="15" t="s">
        <v>484</v>
      </c>
      <c r="BM257" s="182" t="s">
        <v>1471</v>
      </c>
    </row>
    <row r="258" s="2" customFormat="1">
      <c r="A258" s="34"/>
      <c r="B258" s="35"/>
      <c r="C258" s="34"/>
      <c r="D258" s="184" t="s">
        <v>159</v>
      </c>
      <c r="E258" s="34"/>
      <c r="F258" s="185" t="s">
        <v>491</v>
      </c>
      <c r="G258" s="34"/>
      <c r="H258" s="34"/>
      <c r="I258" s="186"/>
      <c r="J258" s="34"/>
      <c r="K258" s="34"/>
      <c r="L258" s="35"/>
      <c r="M258" s="187"/>
      <c r="N258" s="188"/>
      <c r="O258" s="73"/>
      <c r="P258" s="73"/>
      <c r="Q258" s="73"/>
      <c r="R258" s="73"/>
      <c r="S258" s="73"/>
      <c r="T258" s="74"/>
      <c r="U258" s="34"/>
      <c r="V258" s="34"/>
      <c r="W258" s="34"/>
      <c r="X258" s="34"/>
      <c r="Y258" s="34"/>
      <c r="Z258" s="34"/>
      <c r="AA258" s="34"/>
      <c r="AB258" s="34"/>
      <c r="AC258" s="34"/>
      <c r="AD258" s="34"/>
      <c r="AE258" s="34"/>
      <c r="AT258" s="15" t="s">
        <v>159</v>
      </c>
      <c r="AU258" s="15" t="s">
        <v>81</v>
      </c>
    </row>
    <row r="259" s="2" customFormat="1" ht="24.15" customHeight="1">
      <c r="A259" s="34"/>
      <c r="B259" s="168"/>
      <c r="C259" s="189" t="s">
        <v>316</v>
      </c>
      <c r="D259" s="189" t="s">
        <v>181</v>
      </c>
      <c r="E259" s="190" t="s">
        <v>493</v>
      </c>
      <c r="F259" s="191" t="s">
        <v>494</v>
      </c>
      <c r="G259" s="192" t="s">
        <v>184</v>
      </c>
      <c r="H259" s="193">
        <v>8</v>
      </c>
      <c r="I259" s="194"/>
      <c r="J259" s="195">
        <f>ROUND(I259*H259,2)</f>
        <v>0</v>
      </c>
      <c r="K259" s="196"/>
      <c r="L259" s="35"/>
      <c r="M259" s="197" t="s">
        <v>1</v>
      </c>
      <c r="N259" s="198" t="s">
        <v>38</v>
      </c>
      <c r="O259" s="73"/>
      <c r="P259" s="180">
        <f>O259*H259</f>
        <v>0</v>
      </c>
      <c r="Q259" s="180">
        <v>0</v>
      </c>
      <c r="R259" s="180">
        <f>Q259*H259</f>
        <v>0</v>
      </c>
      <c r="S259" s="180">
        <v>0</v>
      </c>
      <c r="T259" s="181">
        <f>S259*H259</f>
        <v>0</v>
      </c>
      <c r="U259" s="34"/>
      <c r="V259" s="34"/>
      <c r="W259" s="34"/>
      <c r="X259" s="34"/>
      <c r="Y259" s="34"/>
      <c r="Z259" s="34"/>
      <c r="AA259" s="34"/>
      <c r="AB259" s="34"/>
      <c r="AC259" s="34"/>
      <c r="AD259" s="34"/>
      <c r="AE259" s="34"/>
      <c r="AR259" s="182" t="s">
        <v>484</v>
      </c>
      <c r="AT259" s="182" t="s">
        <v>181</v>
      </c>
      <c r="AU259" s="182" t="s">
        <v>81</v>
      </c>
      <c r="AY259" s="15" t="s">
        <v>146</v>
      </c>
      <c r="BE259" s="183">
        <f>IF(N259="základní",J259,0)</f>
        <v>0</v>
      </c>
      <c r="BF259" s="183">
        <f>IF(N259="snížená",J259,0)</f>
        <v>0</v>
      </c>
      <c r="BG259" s="183">
        <f>IF(N259="zákl. přenesená",J259,0)</f>
        <v>0</v>
      </c>
      <c r="BH259" s="183">
        <f>IF(N259="sníž. přenesená",J259,0)</f>
        <v>0</v>
      </c>
      <c r="BI259" s="183">
        <f>IF(N259="nulová",J259,0)</f>
        <v>0</v>
      </c>
      <c r="BJ259" s="15" t="s">
        <v>81</v>
      </c>
      <c r="BK259" s="183">
        <f>ROUND(I259*H259,2)</f>
        <v>0</v>
      </c>
      <c r="BL259" s="15" t="s">
        <v>484</v>
      </c>
      <c r="BM259" s="182" t="s">
        <v>1472</v>
      </c>
    </row>
    <row r="260" s="2" customFormat="1">
      <c r="A260" s="34"/>
      <c r="B260" s="35"/>
      <c r="C260" s="34"/>
      <c r="D260" s="184" t="s">
        <v>159</v>
      </c>
      <c r="E260" s="34"/>
      <c r="F260" s="185" t="s">
        <v>494</v>
      </c>
      <c r="G260" s="34"/>
      <c r="H260" s="34"/>
      <c r="I260" s="186"/>
      <c r="J260" s="34"/>
      <c r="K260" s="34"/>
      <c r="L260" s="35"/>
      <c r="M260" s="187"/>
      <c r="N260" s="188"/>
      <c r="O260" s="73"/>
      <c r="P260" s="73"/>
      <c r="Q260" s="73"/>
      <c r="R260" s="73"/>
      <c r="S260" s="73"/>
      <c r="T260" s="74"/>
      <c r="U260" s="34"/>
      <c r="V260" s="34"/>
      <c r="W260" s="34"/>
      <c r="X260" s="34"/>
      <c r="Y260" s="34"/>
      <c r="Z260" s="34"/>
      <c r="AA260" s="34"/>
      <c r="AB260" s="34"/>
      <c r="AC260" s="34"/>
      <c r="AD260" s="34"/>
      <c r="AE260" s="34"/>
      <c r="AT260" s="15" t="s">
        <v>159</v>
      </c>
      <c r="AU260" s="15" t="s">
        <v>81</v>
      </c>
    </row>
    <row r="261" s="12" customFormat="1" ht="25.92" customHeight="1">
      <c r="A261" s="12"/>
      <c r="B261" s="155"/>
      <c r="C261" s="12"/>
      <c r="D261" s="156" t="s">
        <v>72</v>
      </c>
      <c r="E261" s="157" t="s">
        <v>108</v>
      </c>
      <c r="F261" s="157" t="s">
        <v>109</v>
      </c>
      <c r="G261" s="12"/>
      <c r="H261" s="12"/>
      <c r="I261" s="158"/>
      <c r="J261" s="159">
        <f>BK261</f>
        <v>0</v>
      </c>
      <c r="K261" s="12"/>
      <c r="L261" s="155"/>
      <c r="M261" s="160"/>
      <c r="N261" s="161"/>
      <c r="O261" s="161"/>
      <c r="P261" s="162">
        <f>P262</f>
        <v>0</v>
      </c>
      <c r="Q261" s="161"/>
      <c r="R261" s="162">
        <f>R262</f>
        <v>0</v>
      </c>
      <c r="S261" s="161"/>
      <c r="T261" s="163">
        <f>T262</f>
        <v>0</v>
      </c>
      <c r="U261" s="12"/>
      <c r="V261" s="12"/>
      <c r="W261" s="12"/>
      <c r="X261" s="12"/>
      <c r="Y261" s="12"/>
      <c r="Z261" s="12"/>
      <c r="AA261" s="12"/>
      <c r="AB261" s="12"/>
      <c r="AC261" s="12"/>
      <c r="AD261" s="12"/>
      <c r="AE261" s="12"/>
      <c r="AR261" s="156" t="s">
        <v>173</v>
      </c>
      <c r="AT261" s="164" t="s">
        <v>72</v>
      </c>
      <c r="AU261" s="164" t="s">
        <v>73</v>
      </c>
      <c r="AY261" s="156" t="s">
        <v>146</v>
      </c>
      <c r="BK261" s="165">
        <f>BK262</f>
        <v>0</v>
      </c>
    </row>
    <row r="262" s="12" customFormat="1" ht="22.8" customHeight="1">
      <c r="A262" s="12"/>
      <c r="B262" s="155"/>
      <c r="C262" s="12"/>
      <c r="D262" s="156" t="s">
        <v>72</v>
      </c>
      <c r="E262" s="166" t="s">
        <v>1473</v>
      </c>
      <c r="F262" s="166" t="s">
        <v>1474</v>
      </c>
      <c r="G262" s="12"/>
      <c r="H262" s="12"/>
      <c r="I262" s="158"/>
      <c r="J262" s="167">
        <f>BK262</f>
        <v>0</v>
      </c>
      <c r="K262" s="12"/>
      <c r="L262" s="155"/>
      <c r="M262" s="160"/>
      <c r="N262" s="161"/>
      <c r="O262" s="161"/>
      <c r="P262" s="162">
        <f>SUM(P263:P264)</f>
        <v>0</v>
      </c>
      <c r="Q262" s="161"/>
      <c r="R262" s="162">
        <f>SUM(R263:R264)</f>
        <v>0</v>
      </c>
      <c r="S262" s="161"/>
      <c r="T262" s="163">
        <f>SUM(T263:T264)</f>
        <v>0</v>
      </c>
      <c r="U262" s="12"/>
      <c r="V262" s="12"/>
      <c r="W262" s="12"/>
      <c r="X262" s="12"/>
      <c r="Y262" s="12"/>
      <c r="Z262" s="12"/>
      <c r="AA262" s="12"/>
      <c r="AB262" s="12"/>
      <c r="AC262" s="12"/>
      <c r="AD262" s="12"/>
      <c r="AE262" s="12"/>
      <c r="AR262" s="156" t="s">
        <v>173</v>
      </c>
      <c r="AT262" s="164" t="s">
        <v>72</v>
      </c>
      <c r="AU262" s="164" t="s">
        <v>81</v>
      </c>
      <c r="AY262" s="156" t="s">
        <v>146</v>
      </c>
      <c r="BK262" s="165">
        <f>SUM(BK263:BK264)</f>
        <v>0</v>
      </c>
    </row>
    <row r="263" s="2" customFormat="1" ht="16.5" customHeight="1">
      <c r="A263" s="34"/>
      <c r="B263" s="168"/>
      <c r="C263" s="189" t="s">
        <v>292</v>
      </c>
      <c r="D263" s="189" t="s">
        <v>181</v>
      </c>
      <c r="E263" s="190" t="s">
        <v>1475</v>
      </c>
      <c r="F263" s="191" t="s">
        <v>1476</v>
      </c>
      <c r="G263" s="192" t="s">
        <v>206</v>
      </c>
      <c r="H263" s="193">
        <v>2</v>
      </c>
      <c r="I263" s="194"/>
      <c r="J263" s="195">
        <f>ROUND(I263*H263,2)</f>
        <v>0</v>
      </c>
      <c r="K263" s="196"/>
      <c r="L263" s="35"/>
      <c r="M263" s="197" t="s">
        <v>1</v>
      </c>
      <c r="N263" s="198" t="s">
        <v>38</v>
      </c>
      <c r="O263" s="73"/>
      <c r="P263" s="180">
        <f>O263*H263</f>
        <v>0</v>
      </c>
      <c r="Q263" s="180">
        <v>0</v>
      </c>
      <c r="R263" s="180">
        <f>Q263*H263</f>
        <v>0</v>
      </c>
      <c r="S263" s="180">
        <v>0</v>
      </c>
      <c r="T263" s="181">
        <f>S263*H263</f>
        <v>0</v>
      </c>
      <c r="U263" s="34"/>
      <c r="V263" s="34"/>
      <c r="W263" s="34"/>
      <c r="X263" s="34"/>
      <c r="Y263" s="34"/>
      <c r="Z263" s="34"/>
      <c r="AA263" s="34"/>
      <c r="AB263" s="34"/>
      <c r="AC263" s="34"/>
      <c r="AD263" s="34"/>
      <c r="AE263" s="34"/>
      <c r="AR263" s="182" t="s">
        <v>1477</v>
      </c>
      <c r="AT263" s="182" t="s">
        <v>181</v>
      </c>
      <c r="AU263" s="182" t="s">
        <v>83</v>
      </c>
      <c r="AY263" s="15" t="s">
        <v>146</v>
      </c>
      <c r="BE263" s="183">
        <f>IF(N263="základní",J263,0)</f>
        <v>0</v>
      </c>
      <c r="BF263" s="183">
        <f>IF(N263="snížená",J263,0)</f>
        <v>0</v>
      </c>
      <c r="BG263" s="183">
        <f>IF(N263="zákl. přenesená",J263,0)</f>
        <v>0</v>
      </c>
      <c r="BH263" s="183">
        <f>IF(N263="sníž. přenesená",J263,0)</f>
        <v>0</v>
      </c>
      <c r="BI263" s="183">
        <f>IF(N263="nulová",J263,0)</f>
        <v>0</v>
      </c>
      <c r="BJ263" s="15" t="s">
        <v>81</v>
      </c>
      <c r="BK263" s="183">
        <f>ROUND(I263*H263,2)</f>
        <v>0</v>
      </c>
      <c r="BL263" s="15" t="s">
        <v>1477</v>
      </c>
      <c r="BM263" s="182" t="s">
        <v>1478</v>
      </c>
    </row>
    <row r="264" s="2" customFormat="1">
      <c r="A264" s="34"/>
      <c r="B264" s="35"/>
      <c r="C264" s="34"/>
      <c r="D264" s="184" t="s">
        <v>159</v>
      </c>
      <c r="E264" s="34"/>
      <c r="F264" s="185" t="s">
        <v>1476</v>
      </c>
      <c r="G264" s="34"/>
      <c r="H264" s="34"/>
      <c r="I264" s="186"/>
      <c r="J264" s="34"/>
      <c r="K264" s="34"/>
      <c r="L264" s="35"/>
      <c r="M264" s="199"/>
      <c r="N264" s="200"/>
      <c r="O264" s="201"/>
      <c r="P264" s="201"/>
      <c r="Q264" s="201"/>
      <c r="R264" s="201"/>
      <c r="S264" s="201"/>
      <c r="T264" s="202"/>
      <c r="U264" s="34"/>
      <c r="V264" s="34"/>
      <c r="W264" s="34"/>
      <c r="X264" s="34"/>
      <c r="Y264" s="34"/>
      <c r="Z264" s="34"/>
      <c r="AA264" s="34"/>
      <c r="AB264" s="34"/>
      <c r="AC264" s="34"/>
      <c r="AD264" s="34"/>
      <c r="AE264" s="34"/>
      <c r="AT264" s="15" t="s">
        <v>159</v>
      </c>
      <c r="AU264" s="15" t="s">
        <v>83</v>
      </c>
    </row>
    <row r="265" s="2" customFormat="1" ht="6.96" customHeight="1">
      <c r="A265" s="34"/>
      <c r="B265" s="56"/>
      <c r="C265" s="57"/>
      <c r="D265" s="57"/>
      <c r="E265" s="57"/>
      <c r="F265" s="57"/>
      <c r="G265" s="57"/>
      <c r="H265" s="57"/>
      <c r="I265" s="57"/>
      <c r="J265" s="57"/>
      <c r="K265" s="57"/>
      <c r="L265" s="35"/>
      <c r="M265" s="34"/>
      <c r="O265" s="34"/>
      <c r="P265" s="34"/>
      <c r="Q265" s="34"/>
      <c r="R265" s="34"/>
      <c r="S265" s="34"/>
      <c r="T265" s="34"/>
      <c r="U265" s="34"/>
      <c r="V265" s="34"/>
      <c r="W265" s="34"/>
      <c r="X265" s="34"/>
      <c r="Y265" s="34"/>
      <c r="Z265" s="34"/>
      <c r="AA265" s="34"/>
      <c r="AB265" s="34"/>
      <c r="AC265" s="34"/>
      <c r="AD265" s="34"/>
      <c r="AE265" s="34"/>
    </row>
  </sheetData>
  <autoFilter ref="C129:K264"/>
  <mergeCells count="9">
    <mergeCell ref="E7:H7"/>
    <mergeCell ref="E9:H9"/>
    <mergeCell ref="E18:H18"/>
    <mergeCell ref="E27:H27"/>
    <mergeCell ref="E85:H85"/>
    <mergeCell ref="E87:H87"/>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4" t="s">
        <v>5</v>
      </c>
      <c r="M2" s="1"/>
      <c r="N2" s="1"/>
      <c r="O2" s="1"/>
      <c r="P2" s="1"/>
      <c r="Q2" s="1"/>
      <c r="R2" s="1"/>
      <c r="S2" s="1"/>
      <c r="T2" s="1"/>
      <c r="U2" s="1"/>
      <c r="V2" s="1"/>
      <c r="AT2" s="15" t="s">
        <v>101</v>
      </c>
    </row>
    <row r="3" s="1" customFormat="1" ht="6.96" customHeight="1">
      <c r="B3" s="16"/>
      <c r="C3" s="17"/>
      <c r="D3" s="17"/>
      <c r="E3" s="17"/>
      <c r="F3" s="17"/>
      <c r="G3" s="17"/>
      <c r="H3" s="17"/>
      <c r="I3" s="17"/>
      <c r="J3" s="17"/>
      <c r="K3" s="17"/>
      <c r="L3" s="18"/>
      <c r="AT3" s="15" t="s">
        <v>83</v>
      </c>
    </row>
    <row r="4" s="1" customFormat="1" ht="24.96" customHeight="1">
      <c r="B4" s="18"/>
      <c r="D4" s="19" t="s">
        <v>111</v>
      </c>
      <c r="L4" s="18"/>
      <c r="M4" s="116" t="s">
        <v>10</v>
      </c>
      <c r="AT4" s="15" t="s">
        <v>3</v>
      </c>
    </row>
    <row r="5" s="1" customFormat="1" ht="6.96" customHeight="1">
      <c r="B5" s="18"/>
      <c r="L5" s="18"/>
    </row>
    <row r="6" s="1" customFormat="1" ht="12" customHeight="1">
      <c r="B6" s="18"/>
      <c r="D6" s="28" t="s">
        <v>16</v>
      </c>
      <c r="L6" s="18"/>
    </row>
    <row r="7" s="1" customFormat="1" ht="16.5" customHeight="1">
      <c r="B7" s="18"/>
      <c r="E7" s="117" t="str">
        <f>'Rekapitulace stavby'!K6</f>
        <v>Čepro Šlapanov</v>
      </c>
      <c r="F7" s="28"/>
      <c r="G7" s="28"/>
      <c r="H7" s="28"/>
      <c r="L7" s="18"/>
    </row>
    <row r="8" s="2" customFormat="1" ht="12" customHeight="1">
      <c r="A8" s="34"/>
      <c r="B8" s="35"/>
      <c r="C8" s="34"/>
      <c r="D8" s="28" t="s">
        <v>112</v>
      </c>
      <c r="E8" s="34"/>
      <c r="F8" s="34"/>
      <c r="G8" s="34"/>
      <c r="H8" s="34"/>
      <c r="I8" s="34"/>
      <c r="J8" s="34"/>
      <c r="K8" s="34"/>
      <c r="L8" s="51"/>
      <c r="S8" s="34"/>
      <c r="T8" s="34"/>
      <c r="U8" s="34"/>
      <c r="V8" s="34"/>
      <c r="W8" s="34"/>
      <c r="X8" s="34"/>
      <c r="Y8" s="34"/>
      <c r="Z8" s="34"/>
      <c r="AA8" s="34"/>
      <c r="AB8" s="34"/>
      <c r="AC8" s="34"/>
      <c r="AD8" s="34"/>
      <c r="AE8" s="34"/>
    </row>
    <row r="9" s="2" customFormat="1" ht="16.5" customHeight="1">
      <c r="A9" s="34"/>
      <c r="B9" s="35"/>
      <c r="C9" s="34"/>
      <c r="D9" s="34"/>
      <c r="E9" s="63" t="s">
        <v>1479</v>
      </c>
      <c r="F9" s="34"/>
      <c r="G9" s="34"/>
      <c r="H9" s="34"/>
      <c r="I9" s="34"/>
      <c r="J9" s="34"/>
      <c r="K9" s="34"/>
      <c r="L9" s="51"/>
      <c r="S9" s="34"/>
      <c r="T9" s="34"/>
      <c r="U9" s="34"/>
      <c r="V9" s="34"/>
      <c r="W9" s="34"/>
      <c r="X9" s="34"/>
      <c r="Y9" s="34"/>
      <c r="Z9" s="34"/>
      <c r="AA9" s="34"/>
      <c r="AB9" s="34"/>
      <c r="AC9" s="34"/>
      <c r="AD9" s="34"/>
      <c r="AE9" s="34"/>
    </row>
    <row r="10" s="2" customFormat="1">
      <c r="A10" s="34"/>
      <c r="B10" s="35"/>
      <c r="C10" s="34"/>
      <c r="D10" s="34"/>
      <c r="E10" s="34"/>
      <c r="F10" s="34"/>
      <c r="G10" s="34"/>
      <c r="H10" s="34"/>
      <c r="I10" s="34"/>
      <c r="J10" s="34"/>
      <c r="K10" s="34"/>
      <c r="L10" s="51"/>
      <c r="S10" s="34"/>
      <c r="T10" s="34"/>
      <c r="U10" s="34"/>
      <c r="V10" s="34"/>
      <c r="W10" s="34"/>
      <c r="X10" s="34"/>
      <c r="Y10" s="34"/>
      <c r="Z10" s="34"/>
      <c r="AA10" s="34"/>
      <c r="AB10" s="34"/>
      <c r="AC10" s="34"/>
      <c r="AD10" s="34"/>
      <c r="AE10" s="34"/>
    </row>
    <row r="11" s="2" customFormat="1" ht="12" customHeight="1">
      <c r="A11" s="34"/>
      <c r="B11" s="35"/>
      <c r="C11" s="34"/>
      <c r="D11" s="28" t="s">
        <v>18</v>
      </c>
      <c r="E11" s="34"/>
      <c r="F11" s="23" t="s">
        <v>1</v>
      </c>
      <c r="G11" s="34"/>
      <c r="H11" s="34"/>
      <c r="I11" s="28" t="s">
        <v>19</v>
      </c>
      <c r="J11" s="23" t="s">
        <v>1</v>
      </c>
      <c r="K11" s="34"/>
      <c r="L11" s="51"/>
      <c r="S11" s="34"/>
      <c r="T11" s="34"/>
      <c r="U11" s="34"/>
      <c r="V11" s="34"/>
      <c r="W11" s="34"/>
      <c r="X11" s="34"/>
      <c r="Y11" s="34"/>
      <c r="Z11" s="34"/>
      <c r="AA11" s="34"/>
      <c r="AB11" s="34"/>
      <c r="AC11" s="34"/>
      <c r="AD11" s="34"/>
      <c r="AE11" s="34"/>
    </row>
    <row r="12" s="2" customFormat="1" ht="12" customHeight="1">
      <c r="A12" s="34"/>
      <c r="B12" s="35"/>
      <c r="C12" s="34"/>
      <c r="D12" s="28" t="s">
        <v>20</v>
      </c>
      <c r="E12" s="34"/>
      <c r="F12" s="23" t="s">
        <v>21</v>
      </c>
      <c r="G12" s="34"/>
      <c r="H12" s="34"/>
      <c r="I12" s="28" t="s">
        <v>22</v>
      </c>
      <c r="J12" s="65" t="str">
        <f>'Rekapitulace stavby'!AN8</f>
        <v>18. 3. 2024</v>
      </c>
      <c r="K12" s="34"/>
      <c r="L12" s="51"/>
      <c r="S12" s="34"/>
      <c r="T12" s="34"/>
      <c r="U12" s="34"/>
      <c r="V12" s="34"/>
      <c r="W12" s="34"/>
      <c r="X12" s="34"/>
      <c r="Y12" s="34"/>
      <c r="Z12" s="34"/>
      <c r="AA12" s="34"/>
      <c r="AB12" s="34"/>
      <c r="AC12" s="34"/>
      <c r="AD12" s="34"/>
      <c r="AE12" s="34"/>
    </row>
    <row r="13" s="2" customFormat="1" ht="10.8" customHeight="1">
      <c r="A13" s="34"/>
      <c r="B13" s="35"/>
      <c r="C13" s="34"/>
      <c r="D13" s="34"/>
      <c r="E13" s="34"/>
      <c r="F13" s="34"/>
      <c r="G13" s="34"/>
      <c r="H13" s="34"/>
      <c r="I13" s="34"/>
      <c r="J13" s="34"/>
      <c r="K13" s="34"/>
      <c r="L13" s="51"/>
      <c r="S13" s="34"/>
      <c r="T13" s="34"/>
      <c r="U13" s="34"/>
      <c r="V13" s="34"/>
      <c r="W13" s="34"/>
      <c r="X13" s="34"/>
      <c r="Y13" s="34"/>
      <c r="Z13" s="34"/>
      <c r="AA13" s="34"/>
      <c r="AB13" s="34"/>
      <c r="AC13" s="34"/>
      <c r="AD13" s="34"/>
      <c r="AE13" s="34"/>
    </row>
    <row r="14" s="2" customFormat="1" ht="12" customHeight="1">
      <c r="A14" s="34"/>
      <c r="B14" s="35"/>
      <c r="C14" s="34"/>
      <c r="D14" s="28" t="s">
        <v>24</v>
      </c>
      <c r="E14" s="34"/>
      <c r="F14" s="34"/>
      <c r="G14" s="34"/>
      <c r="H14" s="34"/>
      <c r="I14" s="28" t="s">
        <v>25</v>
      </c>
      <c r="J14" s="23" t="str">
        <f>IF('Rekapitulace stavby'!AN10="","",'Rekapitulace stavby'!AN10)</f>
        <v/>
      </c>
      <c r="K14" s="34"/>
      <c r="L14" s="51"/>
      <c r="S14" s="34"/>
      <c r="T14" s="34"/>
      <c r="U14" s="34"/>
      <c r="V14" s="34"/>
      <c r="W14" s="34"/>
      <c r="X14" s="34"/>
      <c r="Y14" s="34"/>
      <c r="Z14" s="34"/>
      <c r="AA14" s="34"/>
      <c r="AB14" s="34"/>
      <c r="AC14" s="34"/>
      <c r="AD14" s="34"/>
      <c r="AE14" s="34"/>
    </row>
    <row r="15" s="2" customFormat="1" ht="18" customHeight="1">
      <c r="A15" s="34"/>
      <c r="B15" s="35"/>
      <c r="C15" s="34"/>
      <c r="D15" s="34"/>
      <c r="E15" s="23" t="str">
        <f>IF('Rekapitulace stavby'!E11="","",'Rekapitulace stavby'!E11)</f>
        <v xml:space="preserve"> </v>
      </c>
      <c r="F15" s="34"/>
      <c r="G15" s="34"/>
      <c r="H15" s="34"/>
      <c r="I15" s="28" t="s">
        <v>26</v>
      </c>
      <c r="J15" s="23" t="str">
        <f>IF('Rekapitulace stavby'!AN11="","",'Rekapitulace stavby'!AN11)</f>
        <v/>
      </c>
      <c r="K15" s="34"/>
      <c r="L15" s="51"/>
      <c r="S15" s="34"/>
      <c r="T15" s="34"/>
      <c r="U15" s="34"/>
      <c r="V15" s="34"/>
      <c r="W15" s="34"/>
      <c r="X15" s="34"/>
      <c r="Y15" s="34"/>
      <c r="Z15" s="34"/>
      <c r="AA15" s="34"/>
      <c r="AB15" s="34"/>
      <c r="AC15" s="34"/>
      <c r="AD15" s="34"/>
      <c r="AE15" s="34"/>
    </row>
    <row r="16" s="2" customFormat="1" ht="6.96" customHeight="1">
      <c r="A16" s="34"/>
      <c r="B16" s="35"/>
      <c r="C16" s="34"/>
      <c r="D16" s="34"/>
      <c r="E16" s="34"/>
      <c r="F16" s="34"/>
      <c r="G16" s="34"/>
      <c r="H16" s="34"/>
      <c r="I16" s="34"/>
      <c r="J16" s="34"/>
      <c r="K16" s="34"/>
      <c r="L16" s="51"/>
      <c r="S16" s="34"/>
      <c r="T16" s="34"/>
      <c r="U16" s="34"/>
      <c r="V16" s="34"/>
      <c r="W16" s="34"/>
      <c r="X16" s="34"/>
      <c r="Y16" s="34"/>
      <c r="Z16" s="34"/>
      <c r="AA16" s="34"/>
      <c r="AB16" s="34"/>
      <c r="AC16" s="34"/>
      <c r="AD16" s="34"/>
      <c r="AE16" s="34"/>
    </row>
    <row r="17" s="2" customFormat="1" ht="12" customHeight="1">
      <c r="A17" s="34"/>
      <c r="B17" s="35"/>
      <c r="C17" s="34"/>
      <c r="D17" s="28" t="s">
        <v>27</v>
      </c>
      <c r="E17" s="34"/>
      <c r="F17" s="34"/>
      <c r="G17" s="34"/>
      <c r="H17" s="34"/>
      <c r="I17" s="28" t="s">
        <v>25</v>
      </c>
      <c r="J17" s="29" t="str">
        <f>'Rekapitulace stavby'!AN13</f>
        <v>Vyplň údaj</v>
      </c>
      <c r="K17" s="34"/>
      <c r="L17" s="51"/>
      <c r="S17" s="34"/>
      <c r="T17" s="34"/>
      <c r="U17" s="34"/>
      <c r="V17" s="34"/>
      <c r="W17" s="34"/>
      <c r="X17" s="34"/>
      <c r="Y17" s="34"/>
      <c r="Z17" s="34"/>
      <c r="AA17" s="34"/>
      <c r="AB17" s="34"/>
      <c r="AC17" s="34"/>
      <c r="AD17" s="34"/>
      <c r="AE17" s="34"/>
    </row>
    <row r="18" s="2" customFormat="1" ht="18" customHeight="1">
      <c r="A18" s="34"/>
      <c r="B18" s="35"/>
      <c r="C18" s="34"/>
      <c r="D18" s="34"/>
      <c r="E18" s="29" t="str">
        <f>'Rekapitulace stavby'!E14</f>
        <v>Vyplň údaj</v>
      </c>
      <c r="F18" s="23"/>
      <c r="G18" s="23"/>
      <c r="H18" s="23"/>
      <c r="I18" s="28" t="s">
        <v>26</v>
      </c>
      <c r="J18" s="29" t="str">
        <f>'Rekapitulace stavby'!AN14</f>
        <v>Vyplň údaj</v>
      </c>
      <c r="K18" s="34"/>
      <c r="L18" s="51"/>
      <c r="S18" s="34"/>
      <c r="T18" s="34"/>
      <c r="U18" s="34"/>
      <c r="V18" s="34"/>
      <c r="W18" s="34"/>
      <c r="X18" s="34"/>
      <c r="Y18" s="34"/>
      <c r="Z18" s="34"/>
      <c r="AA18" s="34"/>
      <c r="AB18" s="34"/>
      <c r="AC18" s="34"/>
      <c r="AD18" s="34"/>
      <c r="AE18" s="34"/>
    </row>
    <row r="19" s="2" customFormat="1" ht="6.96" customHeight="1">
      <c r="A19" s="34"/>
      <c r="B19" s="35"/>
      <c r="C19" s="34"/>
      <c r="D19" s="34"/>
      <c r="E19" s="34"/>
      <c r="F19" s="34"/>
      <c r="G19" s="34"/>
      <c r="H19" s="34"/>
      <c r="I19" s="34"/>
      <c r="J19" s="34"/>
      <c r="K19" s="34"/>
      <c r="L19" s="51"/>
      <c r="S19" s="34"/>
      <c r="T19" s="34"/>
      <c r="U19" s="34"/>
      <c r="V19" s="34"/>
      <c r="W19" s="34"/>
      <c r="X19" s="34"/>
      <c r="Y19" s="34"/>
      <c r="Z19" s="34"/>
      <c r="AA19" s="34"/>
      <c r="AB19" s="34"/>
      <c r="AC19" s="34"/>
      <c r="AD19" s="34"/>
      <c r="AE19" s="34"/>
    </row>
    <row r="20" s="2" customFormat="1" ht="12" customHeight="1">
      <c r="A20" s="34"/>
      <c r="B20" s="35"/>
      <c r="C20" s="34"/>
      <c r="D20" s="28" t="s">
        <v>29</v>
      </c>
      <c r="E20" s="34"/>
      <c r="F20" s="34"/>
      <c r="G20" s="34"/>
      <c r="H20" s="34"/>
      <c r="I20" s="28" t="s">
        <v>25</v>
      </c>
      <c r="J20" s="23" t="str">
        <f>IF('Rekapitulace stavby'!AN16="","",'Rekapitulace stavby'!AN16)</f>
        <v/>
      </c>
      <c r="K20" s="34"/>
      <c r="L20" s="51"/>
      <c r="S20" s="34"/>
      <c r="T20" s="34"/>
      <c r="U20" s="34"/>
      <c r="V20" s="34"/>
      <c r="W20" s="34"/>
      <c r="X20" s="34"/>
      <c r="Y20" s="34"/>
      <c r="Z20" s="34"/>
      <c r="AA20" s="34"/>
      <c r="AB20" s="34"/>
      <c r="AC20" s="34"/>
      <c r="AD20" s="34"/>
      <c r="AE20" s="34"/>
    </row>
    <row r="21" s="2" customFormat="1" ht="18" customHeight="1">
      <c r="A21" s="34"/>
      <c r="B21" s="35"/>
      <c r="C21" s="34"/>
      <c r="D21" s="34"/>
      <c r="E21" s="23" t="str">
        <f>IF('Rekapitulace stavby'!E17="","",'Rekapitulace stavby'!E17)</f>
        <v xml:space="preserve"> </v>
      </c>
      <c r="F21" s="34"/>
      <c r="G21" s="34"/>
      <c r="H21" s="34"/>
      <c r="I21" s="28" t="s">
        <v>26</v>
      </c>
      <c r="J21" s="23" t="str">
        <f>IF('Rekapitulace stavby'!AN17="","",'Rekapitulace stavby'!AN17)</f>
        <v/>
      </c>
      <c r="K21" s="34"/>
      <c r="L21" s="51"/>
      <c r="S21" s="34"/>
      <c r="T21" s="34"/>
      <c r="U21" s="34"/>
      <c r="V21" s="34"/>
      <c r="W21" s="34"/>
      <c r="X21" s="34"/>
      <c r="Y21" s="34"/>
      <c r="Z21" s="34"/>
      <c r="AA21" s="34"/>
      <c r="AB21" s="34"/>
      <c r="AC21" s="34"/>
      <c r="AD21" s="34"/>
      <c r="AE21" s="34"/>
    </row>
    <row r="22" s="2" customFormat="1" ht="6.96" customHeight="1">
      <c r="A22" s="34"/>
      <c r="B22" s="35"/>
      <c r="C22" s="34"/>
      <c r="D22" s="34"/>
      <c r="E22" s="34"/>
      <c r="F22" s="34"/>
      <c r="G22" s="34"/>
      <c r="H22" s="34"/>
      <c r="I22" s="34"/>
      <c r="J22" s="34"/>
      <c r="K22" s="34"/>
      <c r="L22" s="51"/>
      <c r="S22" s="34"/>
      <c r="T22" s="34"/>
      <c r="U22" s="34"/>
      <c r="V22" s="34"/>
      <c r="W22" s="34"/>
      <c r="X22" s="34"/>
      <c r="Y22" s="34"/>
      <c r="Z22" s="34"/>
      <c r="AA22" s="34"/>
      <c r="AB22" s="34"/>
      <c r="AC22" s="34"/>
      <c r="AD22" s="34"/>
      <c r="AE22" s="34"/>
    </row>
    <row r="23" s="2" customFormat="1" ht="12" customHeight="1">
      <c r="A23" s="34"/>
      <c r="B23" s="35"/>
      <c r="C23" s="34"/>
      <c r="D23" s="28" t="s">
        <v>31</v>
      </c>
      <c r="E23" s="34"/>
      <c r="F23" s="34"/>
      <c r="G23" s="34"/>
      <c r="H23" s="34"/>
      <c r="I23" s="28" t="s">
        <v>25</v>
      </c>
      <c r="J23" s="23" t="str">
        <f>IF('Rekapitulace stavby'!AN19="","",'Rekapitulace stavby'!AN19)</f>
        <v/>
      </c>
      <c r="K23" s="34"/>
      <c r="L23" s="51"/>
      <c r="S23" s="34"/>
      <c r="T23" s="34"/>
      <c r="U23" s="34"/>
      <c r="V23" s="34"/>
      <c r="W23" s="34"/>
      <c r="X23" s="34"/>
      <c r="Y23" s="34"/>
      <c r="Z23" s="34"/>
      <c r="AA23" s="34"/>
      <c r="AB23" s="34"/>
      <c r="AC23" s="34"/>
      <c r="AD23" s="34"/>
      <c r="AE23" s="34"/>
    </row>
    <row r="24" s="2" customFormat="1" ht="18" customHeight="1">
      <c r="A24" s="34"/>
      <c r="B24" s="35"/>
      <c r="C24" s="34"/>
      <c r="D24" s="34"/>
      <c r="E24" s="23" t="str">
        <f>IF('Rekapitulace stavby'!E20="","",'Rekapitulace stavby'!E20)</f>
        <v xml:space="preserve"> </v>
      </c>
      <c r="F24" s="34"/>
      <c r="G24" s="34"/>
      <c r="H24" s="34"/>
      <c r="I24" s="28" t="s">
        <v>26</v>
      </c>
      <c r="J24" s="23" t="str">
        <f>IF('Rekapitulace stavby'!AN20="","",'Rekapitulace stavby'!AN20)</f>
        <v/>
      </c>
      <c r="K24" s="34"/>
      <c r="L24" s="51"/>
      <c r="S24" s="34"/>
      <c r="T24" s="34"/>
      <c r="U24" s="34"/>
      <c r="V24" s="34"/>
      <c r="W24" s="34"/>
      <c r="X24" s="34"/>
      <c r="Y24" s="34"/>
      <c r="Z24" s="34"/>
      <c r="AA24" s="34"/>
      <c r="AB24" s="34"/>
      <c r="AC24" s="34"/>
      <c r="AD24" s="34"/>
      <c r="AE24" s="34"/>
    </row>
    <row r="25" s="2" customFormat="1" ht="6.96" customHeight="1">
      <c r="A25" s="34"/>
      <c r="B25" s="35"/>
      <c r="C25" s="34"/>
      <c r="D25" s="34"/>
      <c r="E25" s="34"/>
      <c r="F25" s="34"/>
      <c r="G25" s="34"/>
      <c r="H25" s="34"/>
      <c r="I25" s="34"/>
      <c r="J25" s="34"/>
      <c r="K25" s="34"/>
      <c r="L25" s="51"/>
      <c r="S25" s="34"/>
      <c r="T25" s="34"/>
      <c r="U25" s="34"/>
      <c r="V25" s="34"/>
      <c r="W25" s="34"/>
      <c r="X25" s="34"/>
      <c r="Y25" s="34"/>
      <c r="Z25" s="34"/>
      <c r="AA25" s="34"/>
      <c r="AB25" s="34"/>
      <c r="AC25" s="34"/>
      <c r="AD25" s="34"/>
      <c r="AE25" s="34"/>
    </row>
    <row r="26" s="2" customFormat="1" ht="12" customHeight="1">
      <c r="A26" s="34"/>
      <c r="B26" s="35"/>
      <c r="C26" s="34"/>
      <c r="D26" s="28" t="s">
        <v>32</v>
      </c>
      <c r="E26" s="34"/>
      <c r="F26" s="34"/>
      <c r="G26" s="34"/>
      <c r="H26" s="34"/>
      <c r="I26" s="34"/>
      <c r="J26" s="34"/>
      <c r="K26" s="34"/>
      <c r="L26" s="51"/>
      <c r="S26" s="34"/>
      <c r="T26" s="34"/>
      <c r="U26" s="34"/>
      <c r="V26" s="34"/>
      <c r="W26" s="34"/>
      <c r="X26" s="34"/>
      <c r="Y26" s="34"/>
      <c r="Z26" s="34"/>
      <c r="AA26" s="34"/>
      <c r="AB26" s="34"/>
      <c r="AC26" s="34"/>
      <c r="AD26" s="34"/>
      <c r="AE26" s="34"/>
    </row>
    <row r="27" s="8" customFormat="1" ht="16.5" customHeight="1">
      <c r="A27" s="118"/>
      <c r="B27" s="119"/>
      <c r="C27" s="118"/>
      <c r="D27" s="118"/>
      <c r="E27" s="32" t="s">
        <v>1</v>
      </c>
      <c r="F27" s="32"/>
      <c r="G27" s="32"/>
      <c r="H27" s="32"/>
      <c r="I27" s="118"/>
      <c r="J27" s="118"/>
      <c r="K27" s="118"/>
      <c r="L27" s="120"/>
      <c r="S27" s="118"/>
      <c r="T27" s="118"/>
      <c r="U27" s="118"/>
      <c r="V27" s="118"/>
      <c r="W27" s="118"/>
      <c r="X27" s="118"/>
      <c r="Y27" s="118"/>
      <c r="Z27" s="118"/>
      <c r="AA27" s="118"/>
      <c r="AB27" s="118"/>
      <c r="AC27" s="118"/>
      <c r="AD27" s="118"/>
      <c r="AE27" s="118"/>
    </row>
    <row r="28" s="2" customFormat="1" ht="6.96" customHeight="1">
      <c r="A28" s="34"/>
      <c r="B28" s="35"/>
      <c r="C28" s="34"/>
      <c r="D28" s="34"/>
      <c r="E28" s="34"/>
      <c r="F28" s="34"/>
      <c r="G28" s="34"/>
      <c r="H28" s="34"/>
      <c r="I28" s="34"/>
      <c r="J28" s="34"/>
      <c r="K28" s="34"/>
      <c r="L28" s="51"/>
      <c r="S28" s="34"/>
      <c r="T28" s="34"/>
      <c r="U28" s="34"/>
      <c r="V28" s="34"/>
      <c r="W28" s="34"/>
      <c r="X28" s="34"/>
      <c r="Y28" s="34"/>
      <c r="Z28" s="34"/>
      <c r="AA28" s="34"/>
      <c r="AB28" s="34"/>
      <c r="AC28" s="34"/>
      <c r="AD28" s="34"/>
      <c r="AE28" s="34"/>
    </row>
    <row r="29" s="2" customFormat="1" ht="6.96" customHeight="1">
      <c r="A29" s="34"/>
      <c r="B29" s="35"/>
      <c r="C29" s="34"/>
      <c r="D29" s="86"/>
      <c r="E29" s="86"/>
      <c r="F29" s="86"/>
      <c r="G29" s="86"/>
      <c r="H29" s="86"/>
      <c r="I29" s="86"/>
      <c r="J29" s="86"/>
      <c r="K29" s="86"/>
      <c r="L29" s="51"/>
      <c r="S29" s="34"/>
      <c r="T29" s="34"/>
      <c r="U29" s="34"/>
      <c r="V29" s="34"/>
      <c r="W29" s="34"/>
      <c r="X29" s="34"/>
      <c r="Y29" s="34"/>
      <c r="Z29" s="34"/>
      <c r="AA29" s="34"/>
      <c r="AB29" s="34"/>
      <c r="AC29" s="34"/>
      <c r="AD29" s="34"/>
      <c r="AE29" s="34"/>
    </row>
    <row r="30" s="2" customFormat="1" ht="25.44" customHeight="1">
      <c r="A30" s="34"/>
      <c r="B30" s="35"/>
      <c r="C30" s="34"/>
      <c r="D30" s="121" t="s">
        <v>33</v>
      </c>
      <c r="E30" s="34"/>
      <c r="F30" s="34"/>
      <c r="G30" s="34"/>
      <c r="H30" s="34"/>
      <c r="I30" s="34"/>
      <c r="J30" s="92">
        <f>ROUND(J131, 2)</f>
        <v>0</v>
      </c>
      <c r="K30" s="34"/>
      <c r="L30" s="51"/>
      <c r="S30" s="34"/>
      <c r="T30" s="34"/>
      <c r="U30" s="34"/>
      <c r="V30" s="34"/>
      <c r="W30" s="34"/>
      <c r="X30" s="34"/>
      <c r="Y30" s="34"/>
      <c r="Z30" s="34"/>
      <c r="AA30" s="34"/>
      <c r="AB30" s="34"/>
      <c r="AC30" s="34"/>
      <c r="AD30" s="34"/>
      <c r="AE30" s="34"/>
    </row>
    <row r="31" s="2" customFormat="1" ht="6.96" customHeight="1">
      <c r="A31" s="34"/>
      <c r="B31" s="35"/>
      <c r="C31" s="34"/>
      <c r="D31" s="86"/>
      <c r="E31" s="86"/>
      <c r="F31" s="86"/>
      <c r="G31" s="86"/>
      <c r="H31" s="86"/>
      <c r="I31" s="86"/>
      <c r="J31" s="86"/>
      <c r="K31" s="86"/>
      <c r="L31" s="51"/>
      <c r="S31" s="34"/>
      <c r="T31" s="34"/>
      <c r="U31" s="34"/>
      <c r="V31" s="34"/>
      <c r="W31" s="34"/>
      <c r="X31" s="34"/>
      <c r="Y31" s="34"/>
      <c r="Z31" s="34"/>
      <c r="AA31" s="34"/>
      <c r="AB31" s="34"/>
      <c r="AC31" s="34"/>
      <c r="AD31" s="34"/>
      <c r="AE31" s="34"/>
    </row>
    <row r="32" s="2" customFormat="1" ht="14.4" customHeight="1">
      <c r="A32" s="34"/>
      <c r="B32" s="35"/>
      <c r="C32" s="34"/>
      <c r="D32" s="34"/>
      <c r="E32" s="34"/>
      <c r="F32" s="39" t="s">
        <v>35</v>
      </c>
      <c r="G32" s="34"/>
      <c r="H32" s="34"/>
      <c r="I32" s="39" t="s">
        <v>34</v>
      </c>
      <c r="J32" s="39" t="s">
        <v>36</v>
      </c>
      <c r="K32" s="34"/>
      <c r="L32" s="51"/>
      <c r="S32" s="34"/>
      <c r="T32" s="34"/>
      <c r="U32" s="34"/>
      <c r="V32" s="34"/>
      <c r="W32" s="34"/>
      <c r="X32" s="34"/>
      <c r="Y32" s="34"/>
      <c r="Z32" s="34"/>
      <c r="AA32" s="34"/>
      <c r="AB32" s="34"/>
      <c r="AC32" s="34"/>
      <c r="AD32" s="34"/>
      <c r="AE32" s="34"/>
    </row>
    <row r="33" s="2" customFormat="1" ht="14.4" customHeight="1">
      <c r="A33" s="34"/>
      <c r="B33" s="35"/>
      <c r="C33" s="34"/>
      <c r="D33" s="122" t="s">
        <v>37</v>
      </c>
      <c r="E33" s="28" t="s">
        <v>38</v>
      </c>
      <c r="F33" s="123">
        <f>ROUND((SUM(BE131:BE210)),  2)</f>
        <v>0</v>
      </c>
      <c r="G33" s="34"/>
      <c r="H33" s="34"/>
      <c r="I33" s="124">
        <v>0.20999999999999999</v>
      </c>
      <c r="J33" s="123">
        <f>ROUND(((SUM(BE131:BE210))*I33),  2)</f>
        <v>0</v>
      </c>
      <c r="K33" s="34"/>
      <c r="L33" s="51"/>
      <c r="S33" s="34"/>
      <c r="T33" s="34"/>
      <c r="U33" s="34"/>
      <c r="V33" s="34"/>
      <c r="W33" s="34"/>
      <c r="X33" s="34"/>
      <c r="Y33" s="34"/>
      <c r="Z33" s="34"/>
      <c r="AA33" s="34"/>
      <c r="AB33" s="34"/>
      <c r="AC33" s="34"/>
      <c r="AD33" s="34"/>
      <c r="AE33" s="34"/>
    </row>
    <row r="34" s="2" customFormat="1" ht="14.4" customHeight="1">
      <c r="A34" s="34"/>
      <c r="B34" s="35"/>
      <c r="C34" s="34"/>
      <c r="D34" s="34"/>
      <c r="E34" s="28" t="s">
        <v>39</v>
      </c>
      <c r="F34" s="123">
        <f>ROUND((SUM(BF131:BF210)),  2)</f>
        <v>0</v>
      </c>
      <c r="G34" s="34"/>
      <c r="H34" s="34"/>
      <c r="I34" s="124">
        <v>0.12</v>
      </c>
      <c r="J34" s="123">
        <f>ROUND(((SUM(BF131:BF210))*I34),  2)</f>
        <v>0</v>
      </c>
      <c r="K34" s="34"/>
      <c r="L34" s="51"/>
      <c r="S34" s="34"/>
      <c r="T34" s="34"/>
      <c r="U34" s="34"/>
      <c r="V34" s="34"/>
      <c r="W34" s="34"/>
      <c r="X34" s="34"/>
      <c r="Y34" s="34"/>
      <c r="Z34" s="34"/>
      <c r="AA34" s="34"/>
      <c r="AB34" s="34"/>
      <c r="AC34" s="34"/>
      <c r="AD34" s="34"/>
      <c r="AE34" s="34"/>
    </row>
    <row r="35" hidden="1" s="2" customFormat="1" ht="14.4" customHeight="1">
      <c r="A35" s="34"/>
      <c r="B35" s="35"/>
      <c r="C35" s="34"/>
      <c r="D35" s="34"/>
      <c r="E35" s="28" t="s">
        <v>40</v>
      </c>
      <c r="F35" s="123">
        <f>ROUND((SUM(BG131:BG210)),  2)</f>
        <v>0</v>
      </c>
      <c r="G35" s="34"/>
      <c r="H35" s="34"/>
      <c r="I35" s="124">
        <v>0.20999999999999999</v>
      </c>
      <c r="J35" s="123">
        <f>0</f>
        <v>0</v>
      </c>
      <c r="K35" s="34"/>
      <c r="L35" s="51"/>
      <c r="S35" s="34"/>
      <c r="T35" s="34"/>
      <c r="U35" s="34"/>
      <c r="V35" s="34"/>
      <c r="W35" s="34"/>
      <c r="X35" s="34"/>
      <c r="Y35" s="34"/>
      <c r="Z35" s="34"/>
      <c r="AA35" s="34"/>
      <c r="AB35" s="34"/>
      <c r="AC35" s="34"/>
      <c r="AD35" s="34"/>
      <c r="AE35" s="34"/>
    </row>
    <row r="36" hidden="1" s="2" customFormat="1" ht="14.4" customHeight="1">
      <c r="A36" s="34"/>
      <c r="B36" s="35"/>
      <c r="C36" s="34"/>
      <c r="D36" s="34"/>
      <c r="E36" s="28" t="s">
        <v>41</v>
      </c>
      <c r="F36" s="123">
        <f>ROUND((SUM(BH131:BH210)),  2)</f>
        <v>0</v>
      </c>
      <c r="G36" s="34"/>
      <c r="H36" s="34"/>
      <c r="I36" s="124">
        <v>0.12</v>
      </c>
      <c r="J36" s="123">
        <f>0</f>
        <v>0</v>
      </c>
      <c r="K36" s="34"/>
      <c r="L36" s="51"/>
      <c r="S36" s="34"/>
      <c r="T36" s="34"/>
      <c r="U36" s="34"/>
      <c r="V36" s="34"/>
      <c r="W36" s="34"/>
      <c r="X36" s="34"/>
      <c r="Y36" s="34"/>
      <c r="Z36" s="34"/>
      <c r="AA36" s="34"/>
      <c r="AB36" s="34"/>
      <c r="AC36" s="34"/>
      <c r="AD36" s="34"/>
      <c r="AE36" s="34"/>
    </row>
    <row r="37" hidden="1" s="2" customFormat="1" ht="14.4" customHeight="1">
      <c r="A37" s="34"/>
      <c r="B37" s="35"/>
      <c r="C37" s="34"/>
      <c r="D37" s="34"/>
      <c r="E37" s="28" t="s">
        <v>42</v>
      </c>
      <c r="F37" s="123">
        <f>ROUND((SUM(BI131:BI210)),  2)</f>
        <v>0</v>
      </c>
      <c r="G37" s="34"/>
      <c r="H37" s="34"/>
      <c r="I37" s="124">
        <v>0</v>
      </c>
      <c r="J37" s="123">
        <f>0</f>
        <v>0</v>
      </c>
      <c r="K37" s="34"/>
      <c r="L37" s="51"/>
      <c r="S37" s="34"/>
      <c r="T37" s="34"/>
      <c r="U37" s="34"/>
      <c r="V37" s="34"/>
      <c r="W37" s="34"/>
      <c r="X37" s="34"/>
      <c r="Y37" s="34"/>
      <c r="Z37" s="34"/>
      <c r="AA37" s="34"/>
      <c r="AB37" s="34"/>
      <c r="AC37" s="34"/>
      <c r="AD37" s="34"/>
      <c r="AE37" s="34"/>
    </row>
    <row r="38" s="2" customFormat="1" ht="6.96" customHeight="1">
      <c r="A38" s="34"/>
      <c r="B38" s="35"/>
      <c r="C38" s="34"/>
      <c r="D38" s="34"/>
      <c r="E38" s="34"/>
      <c r="F38" s="34"/>
      <c r="G38" s="34"/>
      <c r="H38" s="34"/>
      <c r="I38" s="34"/>
      <c r="J38" s="34"/>
      <c r="K38" s="34"/>
      <c r="L38" s="51"/>
      <c r="S38" s="34"/>
      <c r="T38" s="34"/>
      <c r="U38" s="34"/>
      <c r="V38" s="34"/>
      <c r="W38" s="34"/>
      <c r="X38" s="34"/>
      <c r="Y38" s="34"/>
      <c r="Z38" s="34"/>
      <c r="AA38" s="34"/>
      <c r="AB38" s="34"/>
      <c r="AC38" s="34"/>
      <c r="AD38" s="34"/>
      <c r="AE38" s="34"/>
    </row>
    <row r="39" s="2" customFormat="1" ht="25.44" customHeight="1">
      <c r="A39" s="34"/>
      <c r="B39" s="35"/>
      <c r="C39" s="125"/>
      <c r="D39" s="126" t="s">
        <v>43</v>
      </c>
      <c r="E39" s="77"/>
      <c r="F39" s="77"/>
      <c r="G39" s="127" t="s">
        <v>44</v>
      </c>
      <c r="H39" s="128" t="s">
        <v>45</v>
      </c>
      <c r="I39" s="77"/>
      <c r="J39" s="129">
        <f>SUM(J30:J37)</f>
        <v>0</v>
      </c>
      <c r="K39" s="130"/>
      <c r="L39" s="51"/>
      <c r="S39" s="34"/>
      <c r="T39" s="34"/>
      <c r="U39" s="34"/>
      <c r="V39" s="34"/>
      <c r="W39" s="34"/>
      <c r="X39" s="34"/>
      <c r="Y39" s="34"/>
      <c r="Z39" s="34"/>
      <c r="AA39" s="34"/>
      <c r="AB39" s="34"/>
      <c r="AC39" s="34"/>
      <c r="AD39" s="34"/>
      <c r="AE39" s="34"/>
    </row>
    <row r="40" s="2" customFormat="1" ht="14.4" customHeight="1">
      <c r="A40" s="34"/>
      <c r="B40" s="35"/>
      <c r="C40" s="34"/>
      <c r="D40" s="34"/>
      <c r="E40" s="34"/>
      <c r="F40" s="34"/>
      <c r="G40" s="34"/>
      <c r="H40" s="34"/>
      <c r="I40" s="34"/>
      <c r="J40" s="34"/>
      <c r="K40" s="34"/>
      <c r="L40" s="51"/>
      <c r="S40" s="34"/>
      <c r="T40" s="34"/>
      <c r="U40" s="34"/>
      <c r="V40" s="34"/>
      <c r="W40" s="34"/>
      <c r="X40" s="34"/>
      <c r="Y40" s="34"/>
      <c r="Z40" s="34"/>
      <c r="AA40" s="34"/>
      <c r="AB40" s="34"/>
      <c r="AC40" s="34"/>
      <c r="AD40" s="34"/>
      <c r="AE40" s="34"/>
    </row>
    <row r="41" s="1" customFormat="1" ht="14.4" customHeight="1">
      <c r="B41" s="18"/>
      <c r="L41" s="18"/>
    </row>
    <row r="42" s="1" customFormat="1" ht="14.4" customHeight="1">
      <c r="B42" s="18"/>
      <c r="L42" s="18"/>
    </row>
    <row r="43" s="1" customFormat="1" ht="14.4" customHeight="1">
      <c r="B43" s="18"/>
      <c r="L43" s="18"/>
    </row>
    <row r="44" s="1" customFormat="1" ht="14.4" customHeight="1">
      <c r="B44" s="18"/>
      <c r="L44" s="18"/>
    </row>
    <row r="45" s="1" customFormat="1" ht="14.4" customHeight="1">
      <c r="B45" s="18"/>
      <c r="L45" s="18"/>
    </row>
    <row r="46" s="1" customFormat="1" ht="14.4" customHeight="1">
      <c r="B46" s="18"/>
      <c r="L46" s="18"/>
    </row>
    <row r="47" s="1" customFormat="1" ht="14.4" customHeight="1">
      <c r="B47" s="18"/>
      <c r="L47" s="18"/>
    </row>
    <row r="48" s="1" customFormat="1" ht="14.4" customHeight="1">
      <c r="B48" s="18"/>
      <c r="L48" s="18"/>
    </row>
    <row r="49" s="1" customFormat="1" ht="14.4" customHeight="1">
      <c r="B49" s="18"/>
      <c r="L49" s="18"/>
    </row>
    <row r="50" s="2" customFormat="1" ht="14.4" customHeight="1">
      <c r="B50" s="51"/>
      <c r="D50" s="52" t="s">
        <v>46</v>
      </c>
      <c r="E50" s="53"/>
      <c r="F50" s="53"/>
      <c r="G50" s="52" t="s">
        <v>47</v>
      </c>
      <c r="H50" s="53"/>
      <c r="I50" s="53"/>
      <c r="J50" s="53"/>
      <c r="K50" s="53"/>
      <c r="L50" s="5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4"/>
      <c r="B61" s="35"/>
      <c r="C61" s="34"/>
      <c r="D61" s="54" t="s">
        <v>48</v>
      </c>
      <c r="E61" s="37"/>
      <c r="F61" s="131" t="s">
        <v>49</v>
      </c>
      <c r="G61" s="54" t="s">
        <v>48</v>
      </c>
      <c r="H61" s="37"/>
      <c r="I61" s="37"/>
      <c r="J61" s="132" t="s">
        <v>49</v>
      </c>
      <c r="K61" s="37"/>
      <c r="L61" s="51"/>
      <c r="S61" s="34"/>
      <c r="T61" s="34"/>
      <c r="U61" s="34"/>
      <c r="V61" s="34"/>
      <c r="W61" s="34"/>
      <c r="X61" s="34"/>
      <c r="Y61" s="34"/>
      <c r="Z61" s="34"/>
      <c r="AA61" s="34"/>
      <c r="AB61" s="34"/>
      <c r="AC61" s="34"/>
      <c r="AD61" s="34"/>
      <c r="AE61" s="34"/>
    </row>
    <row r="62">
      <c r="B62" s="18"/>
      <c r="L62" s="18"/>
    </row>
    <row r="63">
      <c r="B63" s="18"/>
      <c r="L63" s="18"/>
    </row>
    <row r="64">
      <c r="B64" s="18"/>
      <c r="L64" s="18"/>
    </row>
    <row r="65" s="2" customFormat="1">
      <c r="A65" s="34"/>
      <c r="B65" s="35"/>
      <c r="C65" s="34"/>
      <c r="D65" s="52" t="s">
        <v>50</v>
      </c>
      <c r="E65" s="55"/>
      <c r="F65" s="55"/>
      <c r="G65" s="52" t="s">
        <v>51</v>
      </c>
      <c r="H65" s="55"/>
      <c r="I65" s="55"/>
      <c r="J65" s="55"/>
      <c r="K65" s="55"/>
      <c r="L65" s="51"/>
      <c r="S65" s="34"/>
      <c r="T65" s="34"/>
      <c r="U65" s="34"/>
      <c r="V65" s="34"/>
      <c r="W65" s="34"/>
      <c r="X65" s="34"/>
      <c r="Y65" s="34"/>
      <c r="Z65" s="34"/>
      <c r="AA65" s="34"/>
      <c r="AB65" s="34"/>
      <c r="AC65" s="34"/>
      <c r="AD65" s="34"/>
      <c r="AE65" s="34"/>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4"/>
      <c r="B76" s="35"/>
      <c r="C76" s="34"/>
      <c r="D76" s="54" t="s">
        <v>48</v>
      </c>
      <c r="E76" s="37"/>
      <c r="F76" s="131" t="s">
        <v>49</v>
      </c>
      <c r="G76" s="54" t="s">
        <v>48</v>
      </c>
      <c r="H76" s="37"/>
      <c r="I76" s="37"/>
      <c r="J76" s="132" t="s">
        <v>49</v>
      </c>
      <c r="K76" s="37"/>
      <c r="L76" s="51"/>
      <c r="S76" s="34"/>
      <c r="T76" s="34"/>
      <c r="U76" s="34"/>
      <c r="V76" s="34"/>
      <c r="W76" s="34"/>
      <c r="X76" s="34"/>
      <c r="Y76" s="34"/>
      <c r="Z76" s="34"/>
      <c r="AA76" s="34"/>
      <c r="AB76" s="34"/>
      <c r="AC76" s="34"/>
      <c r="AD76" s="34"/>
      <c r="AE76" s="34"/>
    </row>
    <row r="77" s="2" customFormat="1" ht="14.4" customHeight="1">
      <c r="A77" s="34"/>
      <c r="B77" s="56"/>
      <c r="C77" s="57"/>
      <c r="D77" s="57"/>
      <c r="E77" s="57"/>
      <c r="F77" s="57"/>
      <c r="G77" s="57"/>
      <c r="H77" s="57"/>
      <c r="I77" s="57"/>
      <c r="J77" s="57"/>
      <c r="K77" s="57"/>
      <c r="L77" s="51"/>
      <c r="S77" s="34"/>
      <c r="T77" s="34"/>
      <c r="U77" s="34"/>
      <c r="V77" s="34"/>
      <c r="W77" s="34"/>
      <c r="X77" s="34"/>
      <c r="Y77" s="34"/>
      <c r="Z77" s="34"/>
      <c r="AA77" s="34"/>
      <c r="AB77" s="34"/>
      <c r="AC77" s="34"/>
      <c r="AD77" s="34"/>
      <c r="AE77" s="34"/>
    </row>
    <row r="81" s="2" customFormat="1" ht="6.96" customHeight="1">
      <c r="A81" s="34"/>
      <c r="B81" s="58"/>
      <c r="C81" s="59"/>
      <c r="D81" s="59"/>
      <c r="E81" s="59"/>
      <c r="F81" s="59"/>
      <c r="G81" s="59"/>
      <c r="H81" s="59"/>
      <c r="I81" s="59"/>
      <c r="J81" s="59"/>
      <c r="K81" s="59"/>
      <c r="L81" s="51"/>
      <c r="S81" s="34"/>
      <c r="T81" s="34"/>
      <c r="U81" s="34"/>
      <c r="V81" s="34"/>
      <c r="W81" s="34"/>
      <c r="X81" s="34"/>
      <c r="Y81" s="34"/>
      <c r="Z81" s="34"/>
      <c r="AA81" s="34"/>
      <c r="AB81" s="34"/>
      <c r="AC81" s="34"/>
      <c r="AD81" s="34"/>
      <c r="AE81" s="34"/>
    </row>
    <row r="82" s="2" customFormat="1" ht="24.96" customHeight="1">
      <c r="A82" s="34"/>
      <c r="B82" s="35"/>
      <c r="C82" s="19" t="s">
        <v>114</v>
      </c>
      <c r="D82" s="34"/>
      <c r="E82" s="34"/>
      <c r="F82" s="34"/>
      <c r="G82" s="34"/>
      <c r="H82" s="34"/>
      <c r="I82" s="34"/>
      <c r="J82" s="34"/>
      <c r="K82" s="34"/>
      <c r="L82" s="51"/>
      <c r="S82" s="34"/>
      <c r="T82" s="34"/>
      <c r="U82" s="34"/>
      <c r="V82" s="34"/>
      <c r="W82" s="34"/>
      <c r="X82" s="34"/>
      <c r="Y82" s="34"/>
      <c r="Z82" s="34"/>
      <c r="AA82" s="34"/>
      <c r="AB82" s="34"/>
      <c r="AC82" s="34"/>
      <c r="AD82" s="34"/>
      <c r="AE82" s="34"/>
    </row>
    <row r="83" s="2" customFormat="1" ht="6.96" customHeight="1">
      <c r="A83" s="34"/>
      <c r="B83" s="35"/>
      <c r="C83" s="34"/>
      <c r="D83" s="34"/>
      <c r="E83" s="34"/>
      <c r="F83" s="34"/>
      <c r="G83" s="34"/>
      <c r="H83" s="34"/>
      <c r="I83" s="34"/>
      <c r="J83" s="34"/>
      <c r="K83" s="34"/>
      <c r="L83" s="51"/>
      <c r="S83" s="34"/>
      <c r="T83" s="34"/>
      <c r="U83" s="34"/>
      <c r="V83" s="34"/>
      <c r="W83" s="34"/>
      <c r="X83" s="34"/>
      <c r="Y83" s="34"/>
      <c r="Z83" s="34"/>
      <c r="AA83" s="34"/>
      <c r="AB83" s="34"/>
      <c r="AC83" s="34"/>
      <c r="AD83" s="34"/>
      <c r="AE83" s="34"/>
    </row>
    <row r="84" s="2" customFormat="1" ht="12" customHeight="1">
      <c r="A84" s="34"/>
      <c r="B84" s="35"/>
      <c r="C84" s="28" t="s">
        <v>16</v>
      </c>
      <c r="D84" s="34"/>
      <c r="E84" s="34"/>
      <c r="F84" s="34"/>
      <c r="G84" s="34"/>
      <c r="H84" s="34"/>
      <c r="I84" s="34"/>
      <c r="J84" s="34"/>
      <c r="K84" s="34"/>
      <c r="L84" s="51"/>
      <c r="S84" s="34"/>
      <c r="T84" s="34"/>
      <c r="U84" s="34"/>
      <c r="V84" s="34"/>
      <c r="W84" s="34"/>
      <c r="X84" s="34"/>
      <c r="Y84" s="34"/>
      <c r="Z84" s="34"/>
      <c r="AA84" s="34"/>
      <c r="AB84" s="34"/>
      <c r="AC84" s="34"/>
      <c r="AD84" s="34"/>
      <c r="AE84" s="34"/>
    </row>
    <row r="85" s="2" customFormat="1" ht="16.5" customHeight="1">
      <c r="A85" s="34"/>
      <c r="B85" s="35"/>
      <c r="C85" s="34"/>
      <c r="D85" s="34"/>
      <c r="E85" s="117" t="str">
        <f>E7</f>
        <v>Čepro Šlapanov</v>
      </c>
      <c r="F85" s="28"/>
      <c r="G85" s="28"/>
      <c r="H85" s="28"/>
      <c r="I85" s="34"/>
      <c r="J85" s="34"/>
      <c r="K85" s="34"/>
      <c r="L85" s="51"/>
      <c r="S85" s="34"/>
      <c r="T85" s="34"/>
      <c r="U85" s="34"/>
      <c r="V85" s="34"/>
      <c r="W85" s="34"/>
      <c r="X85" s="34"/>
      <c r="Y85" s="34"/>
      <c r="Z85" s="34"/>
      <c r="AA85" s="34"/>
      <c r="AB85" s="34"/>
      <c r="AC85" s="34"/>
      <c r="AD85" s="34"/>
      <c r="AE85" s="34"/>
    </row>
    <row r="86" s="2" customFormat="1" ht="12" customHeight="1">
      <c r="A86" s="34"/>
      <c r="B86" s="35"/>
      <c r="C86" s="28" t="s">
        <v>112</v>
      </c>
      <c r="D86" s="34"/>
      <c r="E86" s="34"/>
      <c r="F86" s="34"/>
      <c r="G86" s="34"/>
      <c r="H86" s="34"/>
      <c r="I86" s="34"/>
      <c r="J86" s="34"/>
      <c r="K86" s="34"/>
      <c r="L86" s="51"/>
      <c r="S86" s="34"/>
      <c r="T86" s="34"/>
      <c r="U86" s="34"/>
      <c r="V86" s="34"/>
      <c r="W86" s="34"/>
      <c r="X86" s="34"/>
      <c r="Y86" s="34"/>
      <c r="Z86" s="34"/>
      <c r="AA86" s="34"/>
      <c r="AB86" s="34"/>
      <c r="AC86" s="34"/>
      <c r="AD86" s="34"/>
      <c r="AE86" s="34"/>
    </row>
    <row r="87" s="2" customFormat="1" ht="16.5" customHeight="1">
      <c r="A87" s="34"/>
      <c r="B87" s="35"/>
      <c r="C87" s="34"/>
      <c r="D87" s="34"/>
      <c r="E87" s="63" t="str">
        <f>E9</f>
        <v>SO 510.1 - Sanace stanoviště transformátoru</v>
      </c>
      <c r="F87" s="34"/>
      <c r="G87" s="34"/>
      <c r="H87" s="34"/>
      <c r="I87" s="34"/>
      <c r="J87" s="34"/>
      <c r="K87" s="34"/>
      <c r="L87" s="51"/>
      <c r="S87" s="34"/>
      <c r="T87" s="34"/>
      <c r="U87" s="34"/>
      <c r="V87" s="34"/>
      <c r="W87" s="34"/>
      <c r="X87" s="34"/>
      <c r="Y87" s="34"/>
      <c r="Z87" s="34"/>
      <c r="AA87" s="34"/>
      <c r="AB87" s="34"/>
      <c r="AC87" s="34"/>
      <c r="AD87" s="34"/>
      <c r="AE87" s="34"/>
    </row>
    <row r="88" s="2" customFormat="1" ht="6.96" customHeight="1">
      <c r="A88" s="34"/>
      <c r="B88" s="35"/>
      <c r="C88" s="34"/>
      <c r="D88" s="34"/>
      <c r="E88" s="34"/>
      <c r="F88" s="34"/>
      <c r="G88" s="34"/>
      <c r="H88" s="34"/>
      <c r="I88" s="34"/>
      <c r="J88" s="34"/>
      <c r="K88" s="34"/>
      <c r="L88" s="51"/>
      <c r="S88" s="34"/>
      <c r="T88" s="34"/>
      <c r="U88" s="34"/>
      <c r="V88" s="34"/>
      <c r="W88" s="34"/>
      <c r="X88" s="34"/>
      <c r="Y88" s="34"/>
      <c r="Z88" s="34"/>
      <c r="AA88" s="34"/>
      <c r="AB88" s="34"/>
      <c r="AC88" s="34"/>
      <c r="AD88" s="34"/>
      <c r="AE88" s="34"/>
    </row>
    <row r="89" s="2" customFormat="1" ht="12" customHeight="1">
      <c r="A89" s="34"/>
      <c r="B89" s="35"/>
      <c r="C89" s="28" t="s">
        <v>20</v>
      </c>
      <c r="D89" s="34"/>
      <c r="E89" s="34"/>
      <c r="F89" s="23" t="str">
        <f>F12</f>
        <v xml:space="preserve"> </v>
      </c>
      <c r="G89" s="34"/>
      <c r="H89" s="34"/>
      <c r="I89" s="28" t="s">
        <v>22</v>
      </c>
      <c r="J89" s="65" t="str">
        <f>IF(J12="","",J12)</f>
        <v>18. 3. 2024</v>
      </c>
      <c r="K89" s="34"/>
      <c r="L89" s="51"/>
      <c r="S89" s="34"/>
      <c r="T89" s="34"/>
      <c r="U89" s="34"/>
      <c r="V89" s="34"/>
      <c r="W89" s="34"/>
      <c r="X89" s="34"/>
      <c r="Y89" s="34"/>
      <c r="Z89" s="34"/>
      <c r="AA89" s="34"/>
      <c r="AB89" s="34"/>
      <c r="AC89" s="34"/>
      <c r="AD89" s="34"/>
      <c r="AE89" s="34"/>
    </row>
    <row r="90" s="2" customFormat="1" ht="6.96" customHeight="1">
      <c r="A90" s="34"/>
      <c r="B90" s="35"/>
      <c r="C90" s="34"/>
      <c r="D90" s="34"/>
      <c r="E90" s="34"/>
      <c r="F90" s="34"/>
      <c r="G90" s="34"/>
      <c r="H90" s="34"/>
      <c r="I90" s="34"/>
      <c r="J90" s="34"/>
      <c r="K90" s="34"/>
      <c r="L90" s="51"/>
      <c r="S90" s="34"/>
      <c r="T90" s="34"/>
      <c r="U90" s="34"/>
      <c r="V90" s="34"/>
      <c r="W90" s="34"/>
      <c r="X90" s="34"/>
      <c r="Y90" s="34"/>
      <c r="Z90" s="34"/>
      <c r="AA90" s="34"/>
      <c r="AB90" s="34"/>
      <c r="AC90" s="34"/>
      <c r="AD90" s="34"/>
      <c r="AE90" s="34"/>
    </row>
    <row r="91" s="2" customFormat="1" ht="15.15" customHeight="1">
      <c r="A91" s="34"/>
      <c r="B91" s="35"/>
      <c r="C91" s="28" t="s">
        <v>24</v>
      </c>
      <c r="D91" s="34"/>
      <c r="E91" s="34"/>
      <c r="F91" s="23" t="str">
        <f>E15</f>
        <v xml:space="preserve"> </v>
      </c>
      <c r="G91" s="34"/>
      <c r="H91" s="34"/>
      <c r="I91" s="28" t="s">
        <v>29</v>
      </c>
      <c r="J91" s="32" t="str">
        <f>E21</f>
        <v xml:space="preserve"> </v>
      </c>
      <c r="K91" s="34"/>
      <c r="L91" s="51"/>
      <c r="S91" s="34"/>
      <c r="T91" s="34"/>
      <c r="U91" s="34"/>
      <c r="V91" s="34"/>
      <c r="W91" s="34"/>
      <c r="X91" s="34"/>
      <c r="Y91" s="34"/>
      <c r="Z91" s="34"/>
      <c r="AA91" s="34"/>
      <c r="AB91" s="34"/>
      <c r="AC91" s="34"/>
      <c r="AD91" s="34"/>
      <c r="AE91" s="34"/>
    </row>
    <row r="92" s="2" customFormat="1" ht="15.15" customHeight="1">
      <c r="A92" s="34"/>
      <c r="B92" s="35"/>
      <c r="C92" s="28" t="s">
        <v>27</v>
      </c>
      <c r="D92" s="34"/>
      <c r="E92" s="34"/>
      <c r="F92" s="23" t="str">
        <f>IF(E18="","",E18)</f>
        <v>Vyplň údaj</v>
      </c>
      <c r="G92" s="34"/>
      <c r="H92" s="34"/>
      <c r="I92" s="28" t="s">
        <v>31</v>
      </c>
      <c r="J92" s="32" t="str">
        <f>E24</f>
        <v xml:space="preserve"> </v>
      </c>
      <c r="K92" s="34"/>
      <c r="L92" s="51"/>
      <c r="S92" s="34"/>
      <c r="T92" s="34"/>
      <c r="U92" s="34"/>
      <c r="V92" s="34"/>
      <c r="W92" s="34"/>
      <c r="X92" s="34"/>
      <c r="Y92" s="34"/>
      <c r="Z92" s="34"/>
      <c r="AA92" s="34"/>
      <c r="AB92" s="34"/>
      <c r="AC92" s="34"/>
      <c r="AD92" s="34"/>
      <c r="AE92" s="34"/>
    </row>
    <row r="93" s="2" customFormat="1" ht="10.32" customHeight="1">
      <c r="A93" s="34"/>
      <c r="B93" s="35"/>
      <c r="C93" s="34"/>
      <c r="D93" s="34"/>
      <c r="E93" s="34"/>
      <c r="F93" s="34"/>
      <c r="G93" s="34"/>
      <c r="H93" s="34"/>
      <c r="I93" s="34"/>
      <c r="J93" s="34"/>
      <c r="K93" s="34"/>
      <c r="L93" s="51"/>
      <c r="S93" s="34"/>
      <c r="T93" s="34"/>
      <c r="U93" s="34"/>
      <c r="V93" s="34"/>
      <c r="W93" s="34"/>
      <c r="X93" s="34"/>
      <c r="Y93" s="34"/>
      <c r="Z93" s="34"/>
      <c r="AA93" s="34"/>
      <c r="AB93" s="34"/>
      <c r="AC93" s="34"/>
      <c r="AD93" s="34"/>
      <c r="AE93" s="34"/>
    </row>
    <row r="94" s="2" customFormat="1" ht="29.28" customHeight="1">
      <c r="A94" s="34"/>
      <c r="B94" s="35"/>
      <c r="C94" s="133" t="s">
        <v>115</v>
      </c>
      <c r="D94" s="125"/>
      <c r="E94" s="125"/>
      <c r="F94" s="125"/>
      <c r="G94" s="125"/>
      <c r="H94" s="125"/>
      <c r="I94" s="125"/>
      <c r="J94" s="134" t="s">
        <v>116</v>
      </c>
      <c r="K94" s="125"/>
      <c r="L94" s="51"/>
      <c r="S94" s="34"/>
      <c r="T94" s="34"/>
      <c r="U94" s="34"/>
      <c r="V94" s="34"/>
      <c r="W94" s="34"/>
      <c r="X94" s="34"/>
      <c r="Y94" s="34"/>
      <c r="Z94" s="34"/>
      <c r="AA94" s="34"/>
      <c r="AB94" s="34"/>
      <c r="AC94" s="34"/>
      <c r="AD94" s="34"/>
      <c r="AE94" s="34"/>
    </row>
    <row r="95" s="2" customFormat="1" ht="10.32" customHeight="1">
      <c r="A95" s="34"/>
      <c r="B95" s="35"/>
      <c r="C95" s="34"/>
      <c r="D95" s="34"/>
      <c r="E95" s="34"/>
      <c r="F95" s="34"/>
      <c r="G95" s="34"/>
      <c r="H95" s="34"/>
      <c r="I95" s="34"/>
      <c r="J95" s="34"/>
      <c r="K95" s="34"/>
      <c r="L95" s="51"/>
      <c r="S95" s="34"/>
      <c r="T95" s="34"/>
      <c r="U95" s="34"/>
      <c r="V95" s="34"/>
      <c r="W95" s="34"/>
      <c r="X95" s="34"/>
      <c r="Y95" s="34"/>
      <c r="Z95" s="34"/>
      <c r="AA95" s="34"/>
      <c r="AB95" s="34"/>
      <c r="AC95" s="34"/>
      <c r="AD95" s="34"/>
      <c r="AE95" s="34"/>
    </row>
    <row r="96" s="2" customFormat="1" ht="22.8" customHeight="1">
      <c r="A96" s="34"/>
      <c r="B96" s="35"/>
      <c r="C96" s="135" t="s">
        <v>117</v>
      </c>
      <c r="D96" s="34"/>
      <c r="E96" s="34"/>
      <c r="F96" s="34"/>
      <c r="G96" s="34"/>
      <c r="H96" s="34"/>
      <c r="I96" s="34"/>
      <c r="J96" s="92">
        <f>J131</f>
        <v>0</v>
      </c>
      <c r="K96" s="34"/>
      <c r="L96" s="51"/>
      <c r="S96" s="34"/>
      <c r="T96" s="34"/>
      <c r="U96" s="34"/>
      <c r="V96" s="34"/>
      <c r="W96" s="34"/>
      <c r="X96" s="34"/>
      <c r="Y96" s="34"/>
      <c r="Z96" s="34"/>
      <c r="AA96" s="34"/>
      <c r="AB96" s="34"/>
      <c r="AC96" s="34"/>
      <c r="AD96" s="34"/>
      <c r="AE96" s="34"/>
      <c r="AU96" s="15" t="s">
        <v>118</v>
      </c>
    </row>
    <row r="97" s="9" customFormat="1" ht="24.96" customHeight="1">
      <c r="A97" s="9"/>
      <c r="B97" s="136"/>
      <c r="C97" s="9"/>
      <c r="D97" s="137" t="s">
        <v>501</v>
      </c>
      <c r="E97" s="138"/>
      <c r="F97" s="138"/>
      <c r="G97" s="138"/>
      <c r="H97" s="138"/>
      <c r="I97" s="138"/>
      <c r="J97" s="139">
        <f>J132</f>
        <v>0</v>
      </c>
      <c r="K97" s="9"/>
      <c r="L97" s="136"/>
      <c r="S97" s="9"/>
      <c r="T97" s="9"/>
      <c r="U97" s="9"/>
      <c r="V97" s="9"/>
      <c r="W97" s="9"/>
      <c r="X97" s="9"/>
      <c r="Y97" s="9"/>
      <c r="Z97" s="9"/>
      <c r="AA97" s="9"/>
      <c r="AB97" s="9"/>
      <c r="AC97" s="9"/>
      <c r="AD97" s="9"/>
      <c r="AE97" s="9"/>
    </row>
    <row r="98" s="10" customFormat="1" ht="19.92" customHeight="1">
      <c r="A98" s="10"/>
      <c r="B98" s="140"/>
      <c r="C98" s="10"/>
      <c r="D98" s="141" t="s">
        <v>124</v>
      </c>
      <c r="E98" s="142"/>
      <c r="F98" s="142"/>
      <c r="G98" s="142"/>
      <c r="H98" s="142"/>
      <c r="I98" s="142"/>
      <c r="J98" s="143">
        <f>J133</f>
        <v>0</v>
      </c>
      <c r="K98" s="10"/>
      <c r="L98" s="140"/>
      <c r="S98" s="10"/>
      <c r="T98" s="10"/>
      <c r="U98" s="10"/>
      <c r="V98" s="10"/>
      <c r="W98" s="10"/>
      <c r="X98" s="10"/>
      <c r="Y98" s="10"/>
      <c r="Z98" s="10"/>
      <c r="AA98" s="10"/>
      <c r="AB98" s="10"/>
      <c r="AC98" s="10"/>
      <c r="AD98" s="10"/>
      <c r="AE98" s="10"/>
    </row>
    <row r="99" s="10" customFormat="1" ht="14.88" customHeight="1">
      <c r="A99" s="10"/>
      <c r="B99" s="140"/>
      <c r="C99" s="10"/>
      <c r="D99" s="141" t="s">
        <v>125</v>
      </c>
      <c r="E99" s="142"/>
      <c r="F99" s="142"/>
      <c r="G99" s="142"/>
      <c r="H99" s="142"/>
      <c r="I99" s="142"/>
      <c r="J99" s="143">
        <f>J134</f>
        <v>0</v>
      </c>
      <c r="K99" s="10"/>
      <c r="L99" s="140"/>
      <c r="S99" s="10"/>
      <c r="T99" s="10"/>
      <c r="U99" s="10"/>
      <c r="V99" s="10"/>
      <c r="W99" s="10"/>
      <c r="X99" s="10"/>
      <c r="Y99" s="10"/>
      <c r="Z99" s="10"/>
      <c r="AA99" s="10"/>
      <c r="AB99" s="10"/>
      <c r="AC99" s="10"/>
      <c r="AD99" s="10"/>
      <c r="AE99" s="10"/>
    </row>
    <row r="100" s="10" customFormat="1" ht="19.92" customHeight="1">
      <c r="A100" s="10"/>
      <c r="B100" s="140"/>
      <c r="C100" s="10"/>
      <c r="D100" s="141" t="s">
        <v>502</v>
      </c>
      <c r="E100" s="142"/>
      <c r="F100" s="142"/>
      <c r="G100" s="142"/>
      <c r="H100" s="142"/>
      <c r="I100" s="142"/>
      <c r="J100" s="143">
        <f>J153</f>
        <v>0</v>
      </c>
      <c r="K100" s="10"/>
      <c r="L100" s="140"/>
      <c r="S100" s="10"/>
      <c r="T100" s="10"/>
      <c r="U100" s="10"/>
      <c r="V100" s="10"/>
      <c r="W100" s="10"/>
      <c r="X100" s="10"/>
      <c r="Y100" s="10"/>
      <c r="Z100" s="10"/>
      <c r="AA100" s="10"/>
      <c r="AB100" s="10"/>
      <c r="AC100" s="10"/>
      <c r="AD100" s="10"/>
      <c r="AE100" s="10"/>
    </row>
    <row r="101" s="9" customFormat="1" ht="24.96" customHeight="1">
      <c r="A101" s="9"/>
      <c r="B101" s="136"/>
      <c r="C101" s="9"/>
      <c r="D101" s="137" t="s">
        <v>1033</v>
      </c>
      <c r="E101" s="138"/>
      <c r="F101" s="138"/>
      <c r="G101" s="138"/>
      <c r="H101" s="138"/>
      <c r="I101" s="138"/>
      <c r="J101" s="139">
        <f>J156</f>
        <v>0</v>
      </c>
      <c r="K101" s="9"/>
      <c r="L101" s="136"/>
      <c r="S101" s="9"/>
      <c r="T101" s="9"/>
      <c r="U101" s="9"/>
      <c r="V101" s="9"/>
      <c r="W101" s="9"/>
      <c r="X101" s="9"/>
      <c r="Y101" s="9"/>
      <c r="Z101" s="9"/>
      <c r="AA101" s="9"/>
      <c r="AB101" s="9"/>
      <c r="AC101" s="9"/>
      <c r="AD101" s="9"/>
      <c r="AE101" s="9"/>
    </row>
    <row r="102" s="10" customFormat="1" ht="19.92" customHeight="1">
      <c r="A102" s="10"/>
      <c r="B102" s="140"/>
      <c r="C102" s="10"/>
      <c r="D102" s="141" t="s">
        <v>1297</v>
      </c>
      <c r="E102" s="142"/>
      <c r="F102" s="142"/>
      <c r="G102" s="142"/>
      <c r="H102" s="142"/>
      <c r="I102" s="142"/>
      <c r="J102" s="143">
        <f>J157</f>
        <v>0</v>
      </c>
      <c r="K102" s="10"/>
      <c r="L102" s="140"/>
      <c r="S102" s="10"/>
      <c r="T102" s="10"/>
      <c r="U102" s="10"/>
      <c r="V102" s="10"/>
      <c r="W102" s="10"/>
      <c r="X102" s="10"/>
      <c r="Y102" s="10"/>
      <c r="Z102" s="10"/>
      <c r="AA102" s="10"/>
      <c r="AB102" s="10"/>
      <c r="AC102" s="10"/>
      <c r="AD102" s="10"/>
      <c r="AE102" s="10"/>
    </row>
    <row r="103" s="10" customFormat="1" ht="19.92" customHeight="1">
      <c r="A103" s="10"/>
      <c r="B103" s="140"/>
      <c r="C103" s="10"/>
      <c r="D103" s="141" t="s">
        <v>122</v>
      </c>
      <c r="E103" s="142"/>
      <c r="F103" s="142"/>
      <c r="G103" s="142"/>
      <c r="H103" s="142"/>
      <c r="I103" s="142"/>
      <c r="J103" s="143">
        <f>J168</f>
        <v>0</v>
      </c>
      <c r="K103" s="10"/>
      <c r="L103" s="140"/>
      <c r="S103" s="10"/>
      <c r="T103" s="10"/>
      <c r="U103" s="10"/>
      <c r="V103" s="10"/>
      <c r="W103" s="10"/>
      <c r="X103" s="10"/>
      <c r="Y103" s="10"/>
      <c r="Z103" s="10"/>
      <c r="AA103" s="10"/>
      <c r="AB103" s="10"/>
      <c r="AC103" s="10"/>
      <c r="AD103" s="10"/>
      <c r="AE103" s="10"/>
    </row>
    <row r="104" s="10" customFormat="1" ht="19.92" customHeight="1">
      <c r="A104" s="10"/>
      <c r="B104" s="140"/>
      <c r="C104" s="10"/>
      <c r="D104" s="141" t="s">
        <v>840</v>
      </c>
      <c r="E104" s="142"/>
      <c r="F104" s="142"/>
      <c r="G104" s="142"/>
      <c r="H104" s="142"/>
      <c r="I104" s="142"/>
      <c r="J104" s="143">
        <f>J179</f>
        <v>0</v>
      </c>
      <c r="K104" s="10"/>
      <c r="L104" s="140"/>
      <c r="S104" s="10"/>
      <c r="T104" s="10"/>
      <c r="U104" s="10"/>
      <c r="V104" s="10"/>
      <c r="W104" s="10"/>
      <c r="X104" s="10"/>
      <c r="Y104" s="10"/>
      <c r="Z104" s="10"/>
      <c r="AA104" s="10"/>
      <c r="AB104" s="10"/>
      <c r="AC104" s="10"/>
      <c r="AD104" s="10"/>
      <c r="AE104" s="10"/>
    </row>
    <row r="105" s="9" customFormat="1" ht="24.96" customHeight="1">
      <c r="A105" s="9"/>
      <c r="B105" s="136"/>
      <c r="C105" s="9"/>
      <c r="D105" s="137" t="s">
        <v>129</v>
      </c>
      <c r="E105" s="138"/>
      <c r="F105" s="138"/>
      <c r="G105" s="138"/>
      <c r="H105" s="138"/>
      <c r="I105" s="138"/>
      <c r="J105" s="139">
        <f>J182</f>
        <v>0</v>
      </c>
      <c r="K105" s="9"/>
      <c r="L105" s="136"/>
      <c r="S105" s="9"/>
      <c r="T105" s="9"/>
      <c r="U105" s="9"/>
      <c r="V105" s="9"/>
      <c r="W105" s="9"/>
      <c r="X105" s="9"/>
      <c r="Y105" s="9"/>
      <c r="Z105" s="9"/>
      <c r="AA105" s="9"/>
      <c r="AB105" s="9"/>
      <c r="AC105" s="9"/>
      <c r="AD105" s="9"/>
      <c r="AE105" s="9"/>
    </row>
    <row r="106" s="10" customFormat="1" ht="19.92" customHeight="1">
      <c r="A106" s="10"/>
      <c r="B106" s="140"/>
      <c r="C106" s="10"/>
      <c r="D106" s="141" t="s">
        <v>1099</v>
      </c>
      <c r="E106" s="142"/>
      <c r="F106" s="142"/>
      <c r="G106" s="142"/>
      <c r="H106" s="142"/>
      <c r="I106" s="142"/>
      <c r="J106" s="143">
        <f>J183</f>
        <v>0</v>
      </c>
      <c r="K106" s="10"/>
      <c r="L106" s="140"/>
      <c r="S106" s="10"/>
      <c r="T106" s="10"/>
      <c r="U106" s="10"/>
      <c r="V106" s="10"/>
      <c r="W106" s="10"/>
      <c r="X106" s="10"/>
      <c r="Y106" s="10"/>
      <c r="Z106" s="10"/>
      <c r="AA106" s="10"/>
      <c r="AB106" s="10"/>
      <c r="AC106" s="10"/>
      <c r="AD106" s="10"/>
      <c r="AE106" s="10"/>
    </row>
    <row r="107" s="10" customFormat="1" ht="19.92" customHeight="1">
      <c r="A107" s="10"/>
      <c r="B107" s="140"/>
      <c r="C107" s="10"/>
      <c r="D107" s="141" t="s">
        <v>130</v>
      </c>
      <c r="E107" s="142"/>
      <c r="F107" s="142"/>
      <c r="G107" s="142"/>
      <c r="H107" s="142"/>
      <c r="I107" s="142"/>
      <c r="J107" s="143">
        <f>J186</f>
        <v>0</v>
      </c>
      <c r="K107" s="10"/>
      <c r="L107" s="140"/>
      <c r="S107" s="10"/>
      <c r="T107" s="10"/>
      <c r="U107" s="10"/>
      <c r="V107" s="10"/>
      <c r="W107" s="10"/>
      <c r="X107" s="10"/>
      <c r="Y107" s="10"/>
      <c r="Z107" s="10"/>
      <c r="AA107" s="10"/>
      <c r="AB107" s="10"/>
      <c r="AC107" s="10"/>
      <c r="AD107" s="10"/>
      <c r="AE107" s="10"/>
    </row>
    <row r="108" s="10" customFormat="1" ht="19.92" customHeight="1">
      <c r="A108" s="10"/>
      <c r="B108" s="140"/>
      <c r="C108" s="10"/>
      <c r="D108" s="141" t="s">
        <v>1480</v>
      </c>
      <c r="E108" s="142"/>
      <c r="F108" s="142"/>
      <c r="G108" s="142"/>
      <c r="H108" s="142"/>
      <c r="I108" s="142"/>
      <c r="J108" s="143">
        <f>J193</f>
        <v>0</v>
      </c>
      <c r="K108" s="10"/>
      <c r="L108" s="140"/>
      <c r="S108" s="10"/>
      <c r="T108" s="10"/>
      <c r="U108" s="10"/>
      <c r="V108" s="10"/>
      <c r="W108" s="10"/>
      <c r="X108" s="10"/>
      <c r="Y108" s="10"/>
      <c r="Z108" s="10"/>
      <c r="AA108" s="10"/>
      <c r="AB108" s="10"/>
      <c r="AC108" s="10"/>
      <c r="AD108" s="10"/>
      <c r="AE108" s="10"/>
    </row>
    <row r="109" s="9" customFormat="1" ht="24.96" customHeight="1">
      <c r="A109" s="9"/>
      <c r="B109" s="136"/>
      <c r="C109" s="9"/>
      <c r="D109" s="137" t="s">
        <v>131</v>
      </c>
      <c r="E109" s="138"/>
      <c r="F109" s="138"/>
      <c r="G109" s="138"/>
      <c r="H109" s="138"/>
      <c r="I109" s="138"/>
      <c r="J109" s="139">
        <f>J196</f>
        <v>0</v>
      </c>
      <c r="K109" s="9"/>
      <c r="L109" s="136"/>
      <c r="S109" s="9"/>
      <c r="T109" s="9"/>
      <c r="U109" s="9"/>
      <c r="V109" s="9"/>
      <c r="W109" s="9"/>
      <c r="X109" s="9"/>
      <c r="Y109" s="9"/>
      <c r="Z109" s="9"/>
      <c r="AA109" s="9"/>
      <c r="AB109" s="9"/>
      <c r="AC109" s="9"/>
      <c r="AD109" s="9"/>
      <c r="AE109" s="9"/>
    </row>
    <row r="110" s="9" customFormat="1" ht="24.96" customHeight="1">
      <c r="A110" s="9"/>
      <c r="B110" s="136"/>
      <c r="C110" s="9"/>
      <c r="D110" s="137" t="s">
        <v>1299</v>
      </c>
      <c r="E110" s="138"/>
      <c r="F110" s="138"/>
      <c r="G110" s="138"/>
      <c r="H110" s="138"/>
      <c r="I110" s="138"/>
      <c r="J110" s="139">
        <f>J199</f>
        <v>0</v>
      </c>
      <c r="K110" s="9"/>
      <c r="L110" s="136"/>
      <c r="S110" s="9"/>
      <c r="T110" s="9"/>
      <c r="U110" s="9"/>
      <c r="V110" s="9"/>
      <c r="W110" s="9"/>
      <c r="X110" s="9"/>
      <c r="Y110" s="9"/>
      <c r="Z110" s="9"/>
      <c r="AA110" s="9"/>
      <c r="AB110" s="9"/>
      <c r="AC110" s="9"/>
      <c r="AD110" s="9"/>
      <c r="AE110" s="9"/>
    </row>
    <row r="111" s="10" customFormat="1" ht="19.92" customHeight="1">
      <c r="A111" s="10"/>
      <c r="B111" s="140"/>
      <c r="C111" s="10"/>
      <c r="D111" s="141" t="s">
        <v>1300</v>
      </c>
      <c r="E111" s="142"/>
      <c r="F111" s="142"/>
      <c r="G111" s="142"/>
      <c r="H111" s="142"/>
      <c r="I111" s="142"/>
      <c r="J111" s="143">
        <f>J200</f>
        <v>0</v>
      </c>
      <c r="K111" s="10"/>
      <c r="L111" s="140"/>
      <c r="S111" s="10"/>
      <c r="T111" s="10"/>
      <c r="U111" s="10"/>
      <c r="V111" s="10"/>
      <c r="W111" s="10"/>
      <c r="X111" s="10"/>
      <c r="Y111" s="10"/>
      <c r="Z111" s="10"/>
      <c r="AA111" s="10"/>
      <c r="AB111" s="10"/>
      <c r="AC111" s="10"/>
      <c r="AD111" s="10"/>
      <c r="AE111" s="10"/>
    </row>
    <row r="112" s="2" customFormat="1" ht="21.84" customHeight="1">
      <c r="A112" s="34"/>
      <c r="B112" s="35"/>
      <c r="C112" s="34"/>
      <c r="D112" s="34"/>
      <c r="E112" s="34"/>
      <c r="F112" s="34"/>
      <c r="G112" s="34"/>
      <c r="H112" s="34"/>
      <c r="I112" s="34"/>
      <c r="J112" s="34"/>
      <c r="K112" s="34"/>
      <c r="L112" s="51"/>
      <c r="S112" s="34"/>
      <c r="T112" s="34"/>
      <c r="U112" s="34"/>
      <c r="V112" s="34"/>
      <c r="W112" s="34"/>
      <c r="X112" s="34"/>
      <c r="Y112" s="34"/>
      <c r="Z112" s="34"/>
      <c r="AA112" s="34"/>
      <c r="AB112" s="34"/>
      <c r="AC112" s="34"/>
      <c r="AD112" s="34"/>
      <c r="AE112" s="34"/>
    </row>
    <row r="113" s="2" customFormat="1" ht="6.96" customHeight="1">
      <c r="A113" s="34"/>
      <c r="B113" s="56"/>
      <c r="C113" s="57"/>
      <c r="D113" s="57"/>
      <c r="E113" s="57"/>
      <c r="F113" s="57"/>
      <c r="G113" s="57"/>
      <c r="H113" s="57"/>
      <c r="I113" s="57"/>
      <c r="J113" s="57"/>
      <c r="K113" s="57"/>
      <c r="L113" s="51"/>
      <c r="S113" s="34"/>
      <c r="T113" s="34"/>
      <c r="U113" s="34"/>
      <c r="V113" s="34"/>
      <c r="W113" s="34"/>
      <c r="X113" s="34"/>
      <c r="Y113" s="34"/>
      <c r="Z113" s="34"/>
      <c r="AA113" s="34"/>
      <c r="AB113" s="34"/>
      <c r="AC113" s="34"/>
      <c r="AD113" s="34"/>
      <c r="AE113" s="34"/>
    </row>
    <row r="117" s="2" customFormat="1" ht="6.96" customHeight="1">
      <c r="A117" s="34"/>
      <c r="B117" s="58"/>
      <c r="C117" s="59"/>
      <c r="D117" s="59"/>
      <c r="E117" s="59"/>
      <c r="F117" s="59"/>
      <c r="G117" s="59"/>
      <c r="H117" s="59"/>
      <c r="I117" s="59"/>
      <c r="J117" s="59"/>
      <c r="K117" s="59"/>
      <c r="L117" s="51"/>
      <c r="S117" s="34"/>
      <c r="T117" s="34"/>
      <c r="U117" s="34"/>
      <c r="V117" s="34"/>
      <c r="W117" s="34"/>
      <c r="X117" s="34"/>
      <c r="Y117" s="34"/>
      <c r="Z117" s="34"/>
      <c r="AA117" s="34"/>
      <c r="AB117" s="34"/>
      <c r="AC117" s="34"/>
      <c r="AD117" s="34"/>
      <c r="AE117" s="34"/>
    </row>
    <row r="118" s="2" customFormat="1" ht="24.96" customHeight="1">
      <c r="A118" s="34"/>
      <c r="B118" s="35"/>
      <c r="C118" s="19" t="s">
        <v>132</v>
      </c>
      <c r="D118" s="34"/>
      <c r="E118" s="34"/>
      <c r="F118" s="34"/>
      <c r="G118" s="34"/>
      <c r="H118" s="34"/>
      <c r="I118" s="34"/>
      <c r="J118" s="34"/>
      <c r="K118" s="34"/>
      <c r="L118" s="51"/>
      <c r="S118" s="34"/>
      <c r="T118" s="34"/>
      <c r="U118" s="34"/>
      <c r="V118" s="34"/>
      <c r="W118" s="34"/>
      <c r="X118" s="34"/>
      <c r="Y118" s="34"/>
      <c r="Z118" s="34"/>
      <c r="AA118" s="34"/>
      <c r="AB118" s="34"/>
      <c r="AC118" s="34"/>
      <c r="AD118" s="34"/>
      <c r="AE118" s="34"/>
    </row>
    <row r="119" s="2" customFormat="1" ht="6.96" customHeight="1">
      <c r="A119" s="34"/>
      <c r="B119" s="35"/>
      <c r="C119" s="34"/>
      <c r="D119" s="34"/>
      <c r="E119" s="34"/>
      <c r="F119" s="34"/>
      <c r="G119" s="34"/>
      <c r="H119" s="34"/>
      <c r="I119" s="34"/>
      <c r="J119" s="34"/>
      <c r="K119" s="34"/>
      <c r="L119" s="51"/>
      <c r="S119" s="34"/>
      <c r="T119" s="34"/>
      <c r="U119" s="34"/>
      <c r="V119" s="34"/>
      <c r="W119" s="34"/>
      <c r="X119" s="34"/>
      <c r="Y119" s="34"/>
      <c r="Z119" s="34"/>
      <c r="AA119" s="34"/>
      <c r="AB119" s="34"/>
      <c r="AC119" s="34"/>
      <c r="AD119" s="34"/>
      <c r="AE119" s="34"/>
    </row>
    <row r="120" s="2" customFormat="1" ht="12" customHeight="1">
      <c r="A120" s="34"/>
      <c r="B120" s="35"/>
      <c r="C120" s="28" t="s">
        <v>16</v>
      </c>
      <c r="D120" s="34"/>
      <c r="E120" s="34"/>
      <c r="F120" s="34"/>
      <c r="G120" s="34"/>
      <c r="H120" s="34"/>
      <c r="I120" s="34"/>
      <c r="J120" s="34"/>
      <c r="K120" s="34"/>
      <c r="L120" s="51"/>
      <c r="S120" s="34"/>
      <c r="T120" s="34"/>
      <c r="U120" s="34"/>
      <c r="V120" s="34"/>
      <c r="W120" s="34"/>
      <c r="X120" s="34"/>
      <c r="Y120" s="34"/>
      <c r="Z120" s="34"/>
      <c r="AA120" s="34"/>
      <c r="AB120" s="34"/>
      <c r="AC120" s="34"/>
      <c r="AD120" s="34"/>
      <c r="AE120" s="34"/>
    </row>
    <row r="121" s="2" customFormat="1" ht="16.5" customHeight="1">
      <c r="A121" s="34"/>
      <c r="B121" s="35"/>
      <c r="C121" s="34"/>
      <c r="D121" s="34"/>
      <c r="E121" s="117" t="str">
        <f>E7</f>
        <v>Čepro Šlapanov</v>
      </c>
      <c r="F121" s="28"/>
      <c r="G121" s="28"/>
      <c r="H121" s="28"/>
      <c r="I121" s="34"/>
      <c r="J121" s="34"/>
      <c r="K121" s="34"/>
      <c r="L121" s="51"/>
      <c r="S121" s="34"/>
      <c r="T121" s="34"/>
      <c r="U121" s="34"/>
      <c r="V121" s="34"/>
      <c r="W121" s="34"/>
      <c r="X121" s="34"/>
      <c r="Y121" s="34"/>
      <c r="Z121" s="34"/>
      <c r="AA121" s="34"/>
      <c r="AB121" s="34"/>
      <c r="AC121" s="34"/>
      <c r="AD121" s="34"/>
      <c r="AE121" s="34"/>
    </row>
    <row r="122" s="2" customFormat="1" ht="12" customHeight="1">
      <c r="A122" s="34"/>
      <c r="B122" s="35"/>
      <c r="C122" s="28" t="s">
        <v>112</v>
      </c>
      <c r="D122" s="34"/>
      <c r="E122" s="34"/>
      <c r="F122" s="34"/>
      <c r="G122" s="34"/>
      <c r="H122" s="34"/>
      <c r="I122" s="34"/>
      <c r="J122" s="34"/>
      <c r="K122" s="34"/>
      <c r="L122" s="51"/>
      <c r="S122" s="34"/>
      <c r="T122" s="34"/>
      <c r="U122" s="34"/>
      <c r="V122" s="34"/>
      <c r="W122" s="34"/>
      <c r="X122" s="34"/>
      <c r="Y122" s="34"/>
      <c r="Z122" s="34"/>
      <c r="AA122" s="34"/>
      <c r="AB122" s="34"/>
      <c r="AC122" s="34"/>
      <c r="AD122" s="34"/>
      <c r="AE122" s="34"/>
    </row>
    <row r="123" s="2" customFormat="1" ht="16.5" customHeight="1">
      <c r="A123" s="34"/>
      <c r="B123" s="35"/>
      <c r="C123" s="34"/>
      <c r="D123" s="34"/>
      <c r="E123" s="63" t="str">
        <f>E9</f>
        <v>SO 510.1 - Sanace stanoviště transformátoru</v>
      </c>
      <c r="F123" s="34"/>
      <c r="G123" s="34"/>
      <c r="H123" s="34"/>
      <c r="I123" s="34"/>
      <c r="J123" s="34"/>
      <c r="K123" s="34"/>
      <c r="L123" s="51"/>
      <c r="S123" s="34"/>
      <c r="T123" s="34"/>
      <c r="U123" s="34"/>
      <c r="V123" s="34"/>
      <c r="W123" s="34"/>
      <c r="X123" s="34"/>
      <c r="Y123" s="34"/>
      <c r="Z123" s="34"/>
      <c r="AA123" s="34"/>
      <c r="AB123" s="34"/>
      <c r="AC123" s="34"/>
      <c r="AD123" s="34"/>
      <c r="AE123" s="34"/>
    </row>
    <row r="124" s="2" customFormat="1" ht="6.96" customHeight="1">
      <c r="A124" s="34"/>
      <c r="B124" s="35"/>
      <c r="C124" s="34"/>
      <c r="D124" s="34"/>
      <c r="E124" s="34"/>
      <c r="F124" s="34"/>
      <c r="G124" s="34"/>
      <c r="H124" s="34"/>
      <c r="I124" s="34"/>
      <c r="J124" s="34"/>
      <c r="K124" s="34"/>
      <c r="L124" s="51"/>
      <c r="S124" s="34"/>
      <c r="T124" s="34"/>
      <c r="U124" s="34"/>
      <c r="V124" s="34"/>
      <c r="W124" s="34"/>
      <c r="X124" s="34"/>
      <c r="Y124" s="34"/>
      <c r="Z124" s="34"/>
      <c r="AA124" s="34"/>
      <c r="AB124" s="34"/>
      <c r="AC124" s="34"/>
      <c r="AD124" s="34"/>
      <c r="AE124" s="34"/>
    </row>
    <row r="125" s="2" customFormat="1" ht="12" customHeight="1">
      <c r="A125" s="34"/>
      <c r="B125" s="35"/>
      <c r="C125" s="28" t="s">
        <v>20</v>
      </c>
      <c r="D125" s="34"/>
      <c r="E125" s="34"/>
      <c r="F125" s="23" t="str">
        <f>F12</f>
        <v xml:space="preserve"> </v>
      </c>
      <c r="G125" s="34"/>
      <c r="H125" s="34"/>
      <c r="I125" s="28" t="s">
        <v>22</v>
      </c>
      <c r="J125" s="65" t="str">
        <f>IF(J12="","",J12)</f>
        <v>18. 3. 2024</v>
      </c>
      <c r="K125" s="34"/>
      <c r="L125" s="51"/>
      <c r="S125" s="34"/>
      <c r="T125" s="34"/>
      <c r="U125" s="34"/>
      <c r="V125" s="34"/>
      <c r="W125" s="34"/>
      <c r="X125" s="34"/>
      <c r="Y125" s="34"/>
      <c r="Z125" s="34"/>
      <c r="AA125" s="34"/>
      <c r="AB125" s="34"/>
      <c r="AC125" s="34"/>
      <c r="AD125" s="34"/>
      <c r="AE125" s="34"/>
    </row>
    <row r="126" s="2" customFormat="1" ht="6.96" customHeight="1">
      <c r="A126" s="34"/>
      <c r="B126" s="35"/>
      <c r="C126" s="34"/>
      <c r="D126" s="34"/>
      <c r="E126" s="34"/>
      <c r="F126" s="34"/>
      <c r="G126" s="34"/>
      <c r="H126" s="34"/>
      <c r="I126" s="34"/>
      <c r="J126" s="34"/>
      <c r="K126" s="34"/>
      <c r="L126" s="51"/>
      <c r="S126" s="34"/>
      <c r="T126" s="34"/>
      <c r="U126" s="34"/>
      <c r="V126" s="34"/>
      <c r="W126" s="34"/>
      <c r="X126" s="34"/>
      <c r="Y126" s="34"/>
      <c r="Z126" s="34"/>
      <c r="AA126" s="34"/>
      <c r="AB126" s="34"/>
      <c r="AC126" s="34"/>
      <c r="AD126" s="34"/>
      <c r="AE126" s="34"/>
    </row>
    <row r="127" s="2" customFormat="1" ht="15.15" customHeight="1">
      <c r="A127" s="34"/>
      <c r="B127" s="35"/>
      <c r="C127" s="28" t="s">
        <v>24</v>
      </c>
      <c r="D127" s="34"/>
      <c r="E127" s="34"/>
      <c r="F127" s="23" t="str">
        <f>E15</f>
        <v xml:space="preserve"> </v>
      </c>
      <c r="G127" s="34"/>
      <c r="H127" s="34"/>
      <c r="I127" s="28" t="s">
        <v>29</v>
      </c>
      <c r="J127" s="32" t="str">
        <f>E21</f>
        <v xml:space="preserve"> </v>
      </c>
      <c r="K127" s="34"/>
      <c r="L127" s="51"/>
      <c r="S127" s="34"/>
      <c r="T127" s="34"/>
      <c r="U127" s="34"/>
      <c r="V127" s="34"/>
      <c r="W127" s="34"/>
      <c r="X127" s="34"/>
      <c r="Y127" s="34"/>
      <c r="Z127" s="34"/>
      <c r="AA127" s="34"/>
      <c r="AB127" s="34"/>
      <c r="AC127" s="34"/>
      <c r="AD127" s="34"/>
      <c r="AE127" s="34"/>
    </row>
    <row r="128" s="2" customFormat="1" ht="15.15" customHeight="1">
      <c r="A128" s="34"/>
      <c r="B128" s="35"/>
      <c r="C128" s="28" t="s">
        <v>27</v>
      </c>
      <c r="D128" s="34"/>
      <c r="E128" s="34"/>
      <c r="F128" s="23" t="str">
        <f>IF(E18="","",E18)</f>
        <v>Vyplň údaj</v>
      </c>
      <c r="G128" s="34"/>
      <c r="H128" s="34"/>
      <c r="I128" s="28" t="s">
        <v>31</v>
      </c>
      <c r="J128" s="32" t="str">
        <f>E24</f>
        <v xml:space="preserve"> </v>
      </c>
      <c r="K128" s="34"/>
      <c r="L128" s="51"/>
      <c r="S128" s="34"/>
      <c r="T128" s="34"/>
      <c r="U128" s="34"/>
      <c r="V128" s="34"/>
      <c r="W128" s="34"/>
      <c r="X128" s="34"/>
      <c r="Y128" s="34"/>
      <c r="Z128" s="34"/>
      <c r="AA128" s="34"/>
      <c r="AB128" s="34"/>
      <c r="AC128" s="34"/>
      <c r="AD128" s="34"/>
      <c r="AE128" s="34"/>
    </row>
    <row r="129" s="2" customFormat="1" ht="10.32" customHeight="1">
      <c r="A129" s="34"/>
      <c r="B129" s="35"/>
      <c r="C129" s="34"/>
      <c r="D129" s="34"/>
      <c r="E129" s="34"/>
      <c r="F129" s="34"/>
      <c r="G129" s="34"/>
      <c r="H129" s="34"/>
      <c r="I129" s="34"/>
      <c r="J129" s="34"/>
      <c r="K129" s="34"/>
      <c r="L129" s="51"/>
      <c r="S129" s="34"/>
      <c r="T129" s="34"/>
      <c r="U129" s="34"/>
      <c r="V129" s="34"/>
      <c r="W129" s="34"/>
      <c r="X129" s="34"/>
      <c r="Y129" s="34"/>
      <c r="Z129" s="34"/>
      <c r="AA129" s="34"/>
      <c r="AB129" s="34"/>
      <c r="AC129" s="34"/>
      <c r="AD129" s="34"/>
      <c r="AE129" s="34"/>
    </row>
    <row r="130" s="11" customFormat="1" ht="29.28" customHeight="1">
      <c r="A130" s="144"/>
      <c r="B130" s="145"/>
      <c r="C130" s="146" t="s">
        <v>133</v>
      </c>
      <c r="D130" s="147" t="s">
        <v>58</v>
      </c>
      <c r="E130" s="147" t="s">
        <v>54</v>
      </c>
      <c r="F130" s="147" t="s">
        <v>55</v>
      </c>
      <c r="G130" s="147" t="s">
        <v>134</v>
      </c>
      <c r="H130" s="147" t="s">
        <v>135</v>
      </c>
      <c r="I130" s="147" t="s">
        <v>136</v>
      </c>
      <c r="J130" s="148" t="s">
        <v>116</v>
      </c>
      <c r="K130" s="149" t="s">
        <v>137</v>
      </c>
      <c r="L130" s="150"/>
      <c r="M130" s="82" t="s">
        <v>1</v>
      </c>
      <c r="N130" s="83" t="s">
        <v>37</v>
      </c>
      <c r="O130" s="83" t="s">
        <v>138</v>
      </c>
      <c r="P130" s="83" t="s">
        <v>139</v>
      </c>
      <c r="Q130" s="83" t="s">
        <v>140</v>
      </c>
      <c r="R130" s="83" t="s">
        <v>141</v>
      </c>
      <c r="S130" s="83" t="s">
        <v>142</v>
      </c>
      <c r="T130" s="84" t="s">
        <v>143</v>
      </c>
      <c r="U130" s="144"/>
      <c r="V130" s="144"/>
      <c r="W130" s="144"/>
      <c r="X130" s="144"/>
      <c r="Y130" s="144"/>
      <c r="Z130" s="144"/>
      <c r="AA130" s="144"/>
      <c r="AB130" s="144"/>
      <c r="AC130" s="144"/>
      <c r="AD130" s="144"/>
      <c r="AE130" s="144"/>
    </row>
    <row r="131" s="2" customFormat="1" ht="22.8" customHeight="1">
      <c r="A131" s="34"/>
      <c r="B131" s="35"/>
      <c r="C131" s="89" t="s">
        <v>144</v>
      </c>
      <c r="D131" s="34"/>
      <c r="E131" s="34"/>
      <c r="F131" s="34"/>
      <c r="G131" s="34"/>
      <c r="H131" s="34"/>
      <c r="I131" s="34"/>
      <c r="J131" s="151">
        <f>BK131</f>
        <v>0</v>
      </c>
      <c r="K131" s="34"/>
      <c r="L131" s="35"/>
      <c r="M131" s="85"/>
      <c r="N131" s="69"/>
      <c r="O131" s="86"/>
      <c r="P131" s="152">
        <f>P132+P156+P182+P196+P199</f>
        <v>0</v>
      </c>
      <c r="Q131" s="86"/>
      <c r="R131" s="152">
        <f>R132+R156+R182+R196+R199</f>
        <v>0.7228</v>
      </c>
      <c r="S131" s="86"/>
      <c r="T131" s="153">
        <f>T132+T156+T182+T196+T199</f>
        <v>3.0882499999999999</v>
      </c>
      <c r="U131" s="34"/>
      <c r="V131" s="34"/>
      <c r="W131" s="34"/>
      <c r="X131" s="34"/>
      <c r="Y131" s="34"/>
      <c r="Z131" s="34"/>
      <c r="AA131" s="34"/>
      <c r="AB131" s="34"/>
      <c r="AC131" s="34"/>
      <c r="AD131" s="34"/>
      <c r="AE131" s="34"/>
      <c r="AT131" s="15" t="s">
        <v>72</v>
      </c>
      <c r="AU131" s="15" t="s">
        <v>118</v>
      </c>
      <c r="BK131" s="154">
        <f>BK132+BK156+BK182+BK196+BK199</f>
        <v>0</v>
      </c>
    </row>
    <row r="132" s="12" customFormat="1" ht="25.92" customHeight="1">
      <c r="A132" s="12"/>
      <c r="B132" s="155"/>
      <c r="C132" s="12"/>
      <c r="D132" s="156" t="s">
        <v>72</v>
      </c>
      <c r="E132" s="157" t="s">
        <v>151</v>
      </c>
      <c r="F132" s="157" t="s">
        <v>524</v>
      </c>
      <c r="G132" s="12"/>
      <c r="H132" s="12"/>
      <c r="I132" s="158"/>
      <c r="J132" s="159">
        <f>BK132</f>
        <v>0</v>
      </c>
      <c r="K132" s="12"/>
      <c r="L132" s="155"/>
      <c r="M132" s="160"/>
      <c r="N132" s="161"/>
      <c r="O132" s="161"/>
      <c r="P132" s="162">
        <f>P133+P153</f>
        <v>0</v>
      </c>
      <c r="Q132" s="161"/>
      <c r="R132" s="162">
        <f>R133+R153</f>
        <v>0</v>
      </c>
      <c r="S132" s="161"/>
      <c r="T132" s="163">
        <f>T133+T153</f>
        <v>0</v>
      </c>
      <c r="U132" s="12"/>
      <c r="V132" s="12"/>
      <c r="W132" s="12"/>
      <c r="X132" s="12"/>
      <c r="Y132" s="12"/>
      <c r="Z132" s="12"/>
      <c r="AA132" s="12"/>
      <c r="AB132" s="12"/>
      <c r="AC132" s="12"/>
      <c r="AD132" s="12"/>
      <c r="AE132" s="12"/>
      <c r="AR132" s="156" t="s">
        <v>156</v>
      </c>
      <c r="AT132" s="164" t="s">
        <v>72</v>
      </c>
      <c r="AU132" s="164" t="s">
        <v>73</v>
      </c>
      <c r="AY132" s="156" t="s">
        <v>146</v>
      </c>
      <c r="BK132" s="165">
        <f>BK133+BK153</f>
        <v>0</v>
      </c>
    </row>
    <row r="133" s="12" customFormat="1" ht="22.8" customHeight="1">
      <c r="A133" s="12"/>
      <c r="B133" s="155"/>
      <c r="C133" s="12"/>
      <c r="D133" s="156" t="s">
        <v>72</v>
      </c>
      <c r="E133" s="166" t="s">
        <v>192</v>
      </c>
      <c r="F133" s="166" t="s">
        <v>193</v>
      </c>
      <c r="G133" s="12"/>
      <c r="H133" s="12"/>
      <c r="I133" s="158"/>
      <c r="J133" s="167">
        <f>BK133</f>
        <v>0</v>
      </c>
      <c r="K133" s="12"/>
      <c r="L133" s="155"/>
      <c r="M133" s="160"/>
      <c r="N133" s="161"/>
      <c r="O133" s="161"/>
      <c r="P133" s="162">
        <f>P134</f>
        <v>0</v>
      </c>
      <c r="Q133" s="161"/>
      <c r="R133" s="162">
        <f>R134</f>
        <v>0</v>
      </c>
      <c r="S133" s="161"/>
      <c r="T133" s="163">
        <f>T134</f>
        <v>0</v>
      </c>
      <c r="U133" s="12"/>
      <c r="V133" s="12"/>
      <c r="W133" s="12"/>
      <c r="X133" s="12"/>
      <c r="Y133" s="12"/>
      <c r="Z133" s="12"/>
      <c r="AA133" s="12"/>
      <c r="AB133" s="12"/>
      <c r="AC133" s="12"/>
      <c r="AD133" s="12"/>
      <c r="AE133" s="12"/>
      <c r="AR133" s="156" t="s">
        <v>156</v>
      </c>
      <c r="AT133" s="164" t="s">
        <v>72</v>
      </c>
      <c r="AU133" s="164" t="s">
        <v>81</v>
      </c>
      <c r="AY133" s="156" t="s">
        <v>146</v>
      </c>
      <c r="BK133" s="165">
        <f>BK134</f>
        <v>0</v>
      </c>
    </row>
    <row r="134" s="12" customFormat="1" ht="20.88" customHeight="1">
      <c r="A134" s="12"/>
      <c r="B134" s="155"/>
      <c r="C134" s="12"/>
      <c r="D134" s="156" t="s">
        <v>72</v>
      </c>
      <c r="E134" s="166" t="s">
        <v>194</v>
      </c>
      <c r="F134" s="166" t="s">
        <v>195</v>
      </c>
      <c r="G134" s="12"/>
      <c r="H134" s="12"/>
      <c r="I134" s="158"/>
      <c r="J134" s="167">
        <f>BK134</f>
        <v>0</v>
      </c>
      <c r="K134" s="12"/>
      <c r="L134" s="155"/>
      <c r="M134" s="160"/>
      <c r="N134" s="161"/>
      <c r="O134" s="161"/>
      <c r="P134" s="162">
        <f>SUM(P135:P152)</f>
        <v>0</v>
      </c>
      <c r="Q134" s="161"/>
      <c r="R134" s="162">
        <f>SUM(R135:R152)</f>
        <v>0</v>
      </c>
      <c r="S134" s="161"/>
      <c r="T134" s="163">
        <f>SUM(T135:T152)</f>
        <v>0</v>
      </c>
      <c r="U134" s="12"/>
      <c r="V134" s="12"/>
      <c r="W134" s="12"/>
      <c r="X134" s="12"/>
      <c r="Y134" s="12"/>
      <c r="Z134" s="12"/>
      <c r="AA134" s="12"/>
      <c r="AB134" s="12"/>
      <c r="AC134" s="12"/>
      <c r="AD134" s="12"/>
      <c r="AE134" s="12"/>
      <c r="AR134" s="156" t="s">
        <v>156</v>
      </c>
      <c r="AT134" s="164" t="s">
        <v>72</v>
      </c>
      <c r="AU134" s="164" t="s">
        <v>83</v>
      </c>
      <c r="AY134" s="156" t="s">
        <v>146</v>
      </c>
      <c r="BK134" s="165">
        <f>SUM(BK135:BK152)</f>
        <v>0</v>
      </c>
    </row>
    <row r="135" s="2" customFormat="1" ht="16.5" customHeight="1">
      <c r="A135" s="34"/>
      <c r="B135" s="168"/>
      <c r="C135" s="169" t="s">
        <v>83</v>
      </c>
      <c r="D135" s="169" t="s">
        <v>151</v>
      </c>
      <c r="E135" s="170" t="s">
        <v>1481</v>
      </c>
      <c r="F135" s="171" t="s">
        <v>1482</v>
      </c>
      <c r="G135" s="172" t="s">
        <v>199</v>
      </c>
      <c r="H135" s="173">
        <v>30</v>
      </c>
      <c r="I135" s="174"/>
      <c r="J135" s="175">
        <f>ROUND(I135*H135,2)</f>
        <v>0</v>
      </c>
      <c r="K135" s="176"/>
      <c r="L135" s="177"/>
      <c r="M135" s="178" t="s">
        <v>1</v>
      </c>
      <c r="N135" s="179" t="s">
        <v>38</v>
      </c>
      <c r="O135" s="73"/>
      <c r="P135" s="180">
        <f>O135*H135</f>
        <v>0</v>
      </c>
      <c r="Q135" s="180">
        <v>0</v>
      </c>
      <c r="R135" s="180">
        <f>Q135*H135</f>
        <v>0</v>
      </c>
      <c r="S135" s="180">
        <v>0</v>
      </c>
      <c r="T135" s="181">
        <f>S135*H135</f>
        <v>0</v>
      </c>
      <c r="U135" s="34"/>
      <c r="V135" s="34"/>
      <c r="W135" s="34"/>
      <c r="X135" s="34"/>
      <c r="Y135" s="34"/>
      <c r="Z135" s="34"/>
      <c r="AA135" s="34"/>
      <c r="AB135" s="34"/>
      <c r="AC135" s="34"/>
      <c r="AD135" s="34"/>
      <c r="AE135" s="34"/>
      <c r="AR135" s="182" t="s">
        <v>200</v>
      </c>
      <c r="AT135" s="182" t="s">
        <v>151</v>
      </c>
      <c r="AU135" s="182" t="s">
        <v>156</v>
      </c>
      <c r="AY135" s="15" t="s">
        <v>146</v>
      </c>
      <c r="BE135" s="183">
        <f>IF(N135="základní",J135,0)</f>
        <v>0</v>
      </c>
      <c r="BF135" s="183">
        <f>IF(N135="snížená",J135,0)</f>
        <v>0</v>
      </c>
      <c r="BG135" s="183">
        <f>IF(N135="zákl. přenesená",J135,0)</f>
        <v>0</v>
      </c>
      <c r="BH135" s="183">
        <f>IF(N135="sníž. přenesená",J135,0)</f>
        <v>0</v>
      </c>
      <c r="BI135" s="183">
        <f>IF(N135="nulová",J135,0)</f>
        <v>0</v>
      </c>
      <c r="BJ135" s="15" t="s">
        <v>81</v>
      </c>
      <c r="BK135" s="183">
        <f>ROUND(I135*H135,2)</f>
        <v>0</v>
      </c>
      <c r="BL135" s="15" t="s">
        <v>201</v>
      </c>
      <c r="BM135" s="182" t="s">
        <v>1483</v>
      </c>
    </row>
    <row r="136" s="2" customFormat="1">
      <c r="A136" s="34"/>
      <c r="B136" s="35"/>
      <c r="C136" s="34"/>
      <c r="D136" s="184" t="s">
        <v>159</v>
      </c>
      <c r="E136" s="34"/>
      <c r="F136" s="185" t="s">
        <v>1482</v>
      </c>
      <c r="G136" s="34"/>
      <c r="H136" s="34"/>
      <c r="I136" s="186"/>
      <c r="J136" s="34"/>
      <c r="K136" s="34"/>
      <c r="L136" s="35"/>
      <c r="M136" s="187"/>
      <c r="N136" s="188"/>
      <c r="O136" s="73"/>
      <c r="P136" s="73"/>
      <c r="Q136" s="73"/>
      <c r="R136" s="73"/>
      <c r="S136" s="73"/>
      <c r="T136" s="74"/>
      <c r="U136" s="34"/>
      <c r="V136" s="34"/>
      <c r="W136" s="34"/>
      <c r="X136" s="34"/>
      <c r="Y136" s="34"/>
      <c r="Z136" s="34"/>
      <c r="AA136" s="34"/>
      <c r="AB136" s="34"/>
      <c r="AC136" s="34"/>
      <c r="AD136" s="34"/>
      <c r="AE136" s="34"/>
      <c r="AT136" s="15" t="s">
        <v>159</v>
      </c>
      <c r="AU136" s="15" t="s">
        <v>156</v>
      </c>
    </row>
    <row r="137" s="2" customFormat="1" ht="16.5" customHeight="1">
      <c r="A137" s="34"/>
      <c r="B137" s="168"/>
      <c r="C137" s="169" t="s">
        <v>156</v>
      </c>
      <c r="D137" s="169" t="s">
        <v>151</v>
      </c>
      <c r="E137" s="170" t="s">
        <v>1304</v>
      </c>
      <c r="F137" s="171" t="s">
        <v>1484</v>
      </c>
      <c r="G137" s="172" t="s">
        <v>154</v>
      </c>
      <c r="H137" s="173">
        <v>30</v>
      </c>
      <c r="I137" s="174"/>
      <c r="J137" s="175">
        <f>ROUND(I137*H137,2)</f>
        <v>0</v>
      </c>
      <c r="K137" s="176"/>
      <c r="L137" s="177"/>
      <c r="M137" s="178" t="s">
        <v>1</v>
      </c>
      <c r="N137" s="179" t="s">
        <v>38</v>
      </c>
      <c r="O137" s="73"/>
      <c r="P137" s="180">
        <f>O137*H137</f>
        <v>0</v>
      </c>
      <c r="Q137" s="180">
        <v>0</v>
      </c>
      <c r="R137" s="180">
        <f>Q137*H137</f>
        <v>0</v>
      </c>
      <c r="S137" s="180">
        <v>0</v>
      </c>
      <c r="T137" s="181">
        <f>S137*H137</f>
        <v>0</v>
      </c>
      <c r="U137" s="34"/>
      <c r="V137" s="34"/>
      <c r="W137" s="34"/>
      <c r="X137" s="34"/>
      <c r="Y137" s="34"/>
      <c r="Z137" s="34"/>
      <c r="AA137" s="34"/>
      <c r="AB137" s="34"/>
      <c r="AC137" s="34"/>
      <c r="AD137" s="34"/>
      <c r="AE137" s="34"/>
      <c r="AR137" s="182" t="s">
        <v>200</v>
      </c>
      <c r="AT137" s="182" t="s">
        <v>151</v>
      </c>
      <c r="AU137" s="182" t="s">
        <v>156</v>
      </c>
      <c r="AY137" s="15" t="s">
        <v>146</v>
      </c>
      <c r="BE137" s="183">
        <f>IF(N137="základní",J137,0)</f>
        <v>0</v>
      </c>
      <c r="BF137" s="183">
        <f>IF(N137="snížená",J137,0)</f>
        <v>0</v>
      </c>
      <c r="BG137" s="183">
        <f>IF(N137="zákl. přenesená",J137,0)</f>
        <v>0</v>
      </c>
      <c r="BH137" s="183">
        <f>IF(N137="sníž. přenesená",J137,0)</f>
        <v>0</v>
      </c>
      <c r="BI137" s="183">
        <f>IF(N137="nulová",J137,0)</f>
        <v>0</v>
      </c>
      <c r="BJ137" s="15" t="s">
        <v>81</v>
      </c>
      <c r="BK137" s="183">
        <f>ROUND(I137*H137,2)</f>
        <v>0</v>
      </c>
      <c r="BL137" s="15" t="s">
        <v>201</v>
      </c>
      <c r="BM137" s="182" t="s">
        <v>1485</v>
      </c>
    </row>
    <row r="138" s="2" customFormat="1">
      <c r="A138" s="34"/>
      <c r="B138" s="35"/>
      <c r="C138" s="34"/>
      <c r="D138" s="184" t="s">
        <v>159</v>
      </c>
      <c r="E138" s="34"/>
      <c r="F138" s="185" t="s">
        <v>1484</v>
      </c>
      <c r="G138" s="34"/>
      <c r="H138" s="34"/>
      <c r="I138" s="186"/>
      <c r="J138" s="34"/>
      <c r="K138" s="34"/>
      <c r="L138" s="35"/>
      <c r="M138" s="187"/>
      <c r="N138" s="188"/>
      <c r="O138" s="73"/>
      <c r="P138" s="73"/>
      <c r="Q138" s="73"/>
      <c r="R138" s="73"/>
      <c r="S138" s="73"/>
      <c r="T138" s="74"/>
      <c r="U138" s="34"/>
      <c r="V138" s="34"/>
      <c r="W138" s="34"/>
      <c r="X138" s="34"/>
      <c r="Y138" s="34"/>
      <c r="Z138" s="34"/>
      <c r="AA138" s="34"/>
      <c r="AB138" s="34"/>
      <c r="AC138" s="34"/>
      <c r="AD138" s="34"/>
      <c r="AE138" s="34"/>
      <c r="AT138" s="15" t="s">
        <v>159</v>
      </c>
      <c r="AU138" s="15" t="s">
        <v>156</v>
      </c>
    </row>
    <row r="139" s="2" customFormat="1" ht="16.5" customHeight="1">
      <c r="A139" s="34"/>
      <c r="B139" s="168"/>
      <c r="C139" s="169" t="s">
        <v>157</v>
      </c>
      <c r="D139" s="169" t="s">
        <v>151</v>
      </c>
      <c r="E139" s="170" t="s">
        <v>1486</v>
      </c>
      <c r="F139" s="171" t="s">
        <v>1487</v>
      </c>
      <c r="G139" s="172" t="s">
        <v>154</v>
      </c>
      <c r="H139" s="173">
        <v>16</v>
      </c>
      <c r="I139" s="174"/>
      <c r="J139" s="175">
        <f>ROUND(I139*H139,2)</f>
        <v>0</v>
      </c>
      <c r="K139" s="176"/>
      <c r="L139" s="177"/>
      <c r="M139" s="178" t="s">
        <v>1</v>
      </c>
      <c r="N139" s="179" t="s">
        <v>38</v>
      </c>
      <c r="O139" s="73"/>
      <c r="P139" s="180">
        <f>O139*H139</f>
        <v>0</v>
      </c>
      <c r="Q139" s="180">
        <v>0</v>
      </c>
      <c r="R139" s="180">
        <f>Q139*H139</f>
        <v>0</v>
      </c>
      <c r="S139" s="180">
        <v>0</v>
      </c>
      <c r="T139" s="181">
        <f>S139*H139</f>
        <v>0</v>
      </c>
      <c r="U139" s="34"/>
      <c r="V139" s="34"/>
      <c r="W139" s="34"/>
      <c r="X139" s="34"/>
      <c r="Y139" s="34"/>
      <c r="Z139" s="34"/>
      <c r="AA139" s="34"/>
      <c r="AB139" s="34"/>
      <c r="AC139" s="34"/>
      <c r="AD139" s="34"/>
      <c r="AE139" s="34"/>
      <c r="AR139" s="182" t="s">
        <v>200</v>
      </c>
      <c r="AT139" s="182" t="s">
        <v>151</v>
      </c>
      <c r="AU139" s="182" t="s">
        <v>156</v>
      </c>
      <c r="AY139" s="15" t="s">
        <v>146</v>
      </c>
      <c r="BE139" s="183">
        <f>IF(N139="základní",J139,0)</f>
        <v>0</v>
      </c>
      <c r="BF139" s="183">
        <f>IF(N139="snížená",J139,0)</f>
        <v>0</v>
      </c>
      <c r="BG139" s="183">
        <f>IF(N139="zákl. přenesená",J139,0)</f>
        <v>0</v>
      </c>
      <c r="BH139" s="183">
        <f>IF(N139="sníž. přenesená",J139,0)</f>
        <v>0</v>
      </c>
      <c r="BI139" s="183">
        <f>IF(N139="nulová",J139,0)</f>
        <v>0</v>
      </c>
      <c r="BJ139" s="15" t="s">
        <v>81</v>
      </c>
      <c r="BK139" s="183">
        <f>ROUND(I139*H139,2)</f>
        <v>0</v>
      </c>
      <c r="BL139" s="15" t="s">
        <v>201</v>
      </c>
      <c r="BM139" s="182" t="s">
        <v>1488</v>
      </c>
    </row>
    <row r="140" s="2" customFormat="1">
      <c r="A140" s="34"/>
      <c r="B140" s="35"/>
      <c r="C140" s="34"/>
      <c r="D140" s="184" t="s">
        <v>159</v>
      </c>
      <c r="E140" s="34"/>
      <c r="F140" s="185" t="s">
        <v>1487</v>
      </c>
      <c r="G140" s="34"/>
      <c r="H140" s="34"/>
      <c r="I140" s="186"/>
      <c r="J140" s="34"/>
      <c r="K140" s="34"/>
      <c r="L140" s="35"/>
      <c r="M140" s="187"/>
      <c r="N140" s="188"/>
      <c r="O140" s="73"/>
      <c r="P140" s="73"/>
      <c r="Q140" s="73"/>
      <c r="R140" s="73"/>
      <c r="S140" s="73"/>
      <c r="T140" s="74"/>
      <c r="U140" s="34"/>
      <c r="V140" s="34"/>
      <c r="W140" s="34"/>
      <c r="X140" s="34"/>
      <c r="Y140" s="34"/>
      <c r="Z140" s="34"/>
      <c r="AA140" s="34"/>
      <c r="AB140" s="34"/>
      <c r="AC140" s="34"/>
      <c r="AD140" s="34"/>
      <c r="AE140" s="34"/>
      <c r="AT140" s="15" t="s">
        <v>159</v>
      </c>
      <c r="AU140" s="15" t="s">
        <v>156</v>
      </c>
    </row>
    <row r="141" s="2" customFormat="1" ht="16.5" customHeight="1">
      <c r="A141" s="34"/>
      <c r="B141" s="168"/>
      <c r="C141" s="169" t="s">
        <v>173</v>
      </c>
      <c r="D141" s="169" t="s">
        <v>151</v>
      </c>
      <c r="E141" s="170" t="s">
        <v>1489</v>
      </c>
      <c r="F141" s="171" t="s">
        <v>1490</v>
      </c>
      <c r="G141" s="172" t="s">
        <v>722</v>
      </c>
      <c r="H141" s="173">
        <v>9</v>
      </c>
      <c r="I141" s="174"/>
      <c r="J141" s="175">
        <f>ROUND(I141*H141,2)</f>
        <v>0</v>
      </c>
      <c r="K141" s="176"/>
      <c r="L141" s="177"/>
      <c r="M141" s="178" t="s">
        <v>1</v>
      </c>
      <c r="N141" s="179" t="s">
        <v>38</v>
      </c>
      <c r="O141" s="73"/>
      <c r="P141" s="180">
        <f>O141*H141</f>
        <v>0</v>
      </c>
      <c r="Q141" s="180">
        <v>0</v>
      </c>
      <c r="R141" s="180">
        <f>Q141*H141</f>
        <v>0</v>
      </c>
      <c r="S141" s="180">
        <v>0</v>
      </c>
      <c r="T141" s="181">
        <f>S141*H141</f>
        <v>0</v>
      </c>
      <c r="U141" s="34"/>
      <c r="V141" s="34"/>
      <c r="W141" s="34"/>
      <c r="X141" s="34"/>
      <c r="Y141" s="34"/>
      <c r="Z141" s="34"/>
      <c r="AA141" s="34"/>
      <c r="AB141" s="34"/>
      <c r="AC141" s="34"/>
      <c r="AD141" s="34"/>
      <c r="AE141" s="34"/>
      <c r="AR141" s="182" t="s">
        <v>200</v>
      </c>
      <c r="AT141" s="182" t="s">
        <v>151</v>
      </c>
      <c r="AU141" s="182" t="s">
        <v>156</v>
      </c>
      <c r="AY141" s="15" t="s">
        <v>146</v>
      </c>
      <c r="BE141" s="183">
        <f>IF(N141="základní",J141,0)</f>
        <v>0</v>
      </c>
      <c r="BF141" s="183">
        <f>IF(N141="snížená",J141,0)</f>
        <v>0</v>
      </c>
      <c r="BG141" s="183">
        <f>IF(N141="zákl. přenesená",J141,0)</f>
        <v>0</v>
      </c>
      <c r="BH141" s="183">
        <f>IF(N141="sníž. přenesená",J141,0)</f>
        <v>0</v>
      </c>
      <c r="BI141" s="183">
        <f>IF(N141="nulová",J141,0)</f>
        <v>0</v>
      </c>
      <c r="BJ141" s="15" t="s">
        <v>81</v>
      </c>
      <c r="BK141" s="183">
        <f>ROUND(I141*H141,2)</f>
        <v>0</v>
      </c>
      <c r="BL141" s="15" t="s">
        <v>201</v>
      </c>
      <c r="BM141" s="182" t="s">
        <v>1491</v>
      </c>
    </row>
    <row r="142" s="2" customFormat="1">
      <c r="A142" s="34"/>
      <c r="B142" s="35"/>
      <c r="C142" s="34"/>
      <c r="D142" s="184" t="s">
        <v>159</v>
      </c>
      <c r="E142" s="34"/>
      <c r="F142" s="185" t="s">
        <v>1490</v>
      </c>
      <c r="G142" s="34"/>
      <c r="H142" s="34"/>
      <c r="I142" s="186"/>
      <c r="J142" s="34"/>
      <c r="K142" s="34"/>
      <c r="L142" s="35"/>
      <c r="M142" s="187"/>
      <c r="N142" s="188"/>
      <c r="O142" s="73"/>
      <c r="P142" s="73"/>
      <c r="Q142" s="73"/>
      <c r="R142" s="73"/>
      <c r="S142" s="73"/>
      <c r="T142" s="74"/>
      <c r="U142" s="34"/>
      <c r="V142" s="34"/>
      <c r="W142" s="34"/>
      <c r="X142" s="34"/>
      <c r="Y142" s="34"/>
      <c r="Z142" s="34"/>
      <c r="AA142" s="34"/>
      <c r="AB142" s="34"/>
      <c r="AC142" s="34"/>
      <c r="AD142" s="34"/>
      <c r="AE142" s="34"/>
      <c r="AT142" s="15" t="s">
        <v>159</v>
      </c>
      <c r="AU142" s="15" t="s">
        <v>156</v>
      </c>
    </row>
    <row r="143" s="2" customFormat="1" ht="16.5" customHeight="1">
      <c r="A143" s="34"/>
      <c r="B143" s="168"/>
      <c r="C143" s="169" t="s">
        <v>716</v>
      </c>
      <c r="D143" s="169" t="s">
        <v>151</v>
      </c>
      <c r="E143" s="170" t="s">
        <v>1492</v>
      </c>
      <c r="F143" s="171" t="s">
        <v>1493</v>
      </c>
      <c r="G143" s="172" t="s">
        <v>199</v>
      </c>
      <c r="H143" s="173">
        <v>15</v>
      </c>
      <c r="I143" s="174"/>
      <c r="J143" s="175">
        <f>ROUND(I143*H143,2)</f>
        <v>0</v>
      </c>
      <c r="K143" s="176"/>
      <c r="L143" s="177"/>
      <c r="M143" s="178" t="s">
        <v>1</v>
      </c>
      <c r="N143" s="179" t="s">
        <v>38</v>
      </c>
      <c r="O143" s="73"/>
      <c r="P143" s="180">
        <f>O143*H143</f>
        <v>0</v>
      </c>
      <c r="Q143" s="180">
        <v>0</v>
      </c>
      <c r="R143" s="180">
        <f>Q143*H143</f>
        <v>0</v>
      </c>
      <c r="S143" s="180">
        <v>0</v>
      </c>
      <c r="T143" s="181">
        <f>S143*H143</f>
        <v>0</v>
      </c>
      <c r="U143" s="34"/>
      <c r="V143" s="34"/>
      <c r="W143" s="34"/>
      <c r="X143" s="34"/>
      <c r="Y143" s="34"/>
      <c r="Z143" s="34"/>
      <c r="AA143" s="34"/>
      <c r="AB143" s="34"/>
      <c r="AC143" s="34"/>
      <c r="AD143" s="34"/>
      <c r="AE143" s="34"/>
      <c r="AR143" s="182" t="s">
        <v>200</v>
      </c>
      <c r="AT143" s="182" t="s">
        <v>151</v>
      </c>
      <c r="AU143" s="182" t="s">
        <v>156</v>
      </c>
      <c r="AY143" s="15" t="s">
        <v>146</v>
      </c>
      <c r="BE143" s="183">
        <f>IF(N143="základní",J143,0)</f>
        <v>0</v>
      </c>
      <c r="BF143" s="183">
        <f>IF(N143="snížená",J143,0)</f>
        <v>0</v>
      </c>
      <c r="BG143" s="183">
        <f>IF(N143="zákl. přenesená",J143,0)</f>
        <v>0</v>
      </c>
      <c r="BH143" s="183">
        <f>IF(N143="sníž. přenesená",J143,0)</f>
        <v>0</v>
      </c>
      <c r="BI143" s="183">
        <f>IF(N143="nulová",J143,0)</f>
        <v>0</v>
      </c>
      <c r="BJ143" s="15" t="s">
        <v>81</v>
      </c>
      <c r="BK143" s="183">
        <f>ROUND(I143*H143,2)</f>
        <v>0</v>
      </c>
      <c r="BL143" s="15" t="s">
        <v>201</v>
      </c>
      <c r="BM143" s="182" t="s">
        <v>1494</v>
      </c>
    </row>
    <row r="144" s="2" customFormat="1">
      <c r="A144" s="34"/>
      <c r="B144" s="35"/>
      <c r="C144" s="34"/>
      <c r="D144" s="184" t="s">
        <v>159</v>
      </c>
      <c r="E144" s="34"/>
      <c r="F144" s="185" t="s">
        <v>1493</v>
      </c>
      <c r="G144" s="34"/>
      <c r="H144" s="34"/>
      <c r="I144" s="186"/>
      <c r="J144" s="34"/>
      <c r="K144" s="34"/>
      <c r="L144" s="35"/>
      <c r="M144" s="187"/>
      <c r="N144" s="188"/>
      <c r="O144" s="73"/>
      <c r="P144" s="73"/>
      <c r="Q144" s="73"/>
      <c r="R144" s="73"/>
      <c r="S144" s="73"/>
      <c r="T144" s="74"/>
      <c r="U144" s="34"/>
      <c r="V144" s="34"/>
      <c r="W144" s="34"/>
      <c r="X144" s="34"/>
      <c r="Y144" s="34"/>
      <c r="Z144" s="34"/>
      <c r="AA144" s="34"/>
      <c r="AB144" s="34"/>
      <c r="AC144" s="34"/>
      <c r="AD144" s="34"/>
      <c r="AE144" s="34"/>
      <c r="AT144" s="15" t="s">
        <v>159</v>
      </c>
      <c r="AU144" s="15" t="s">
        <v>156</v>
      </c>
    </row>
    <row r="145" s="2" customFormat="1" ht="16.5" customHeight="1">
      <c r="A145" s="34"/>
      <c r="B145" s="168"/>
      <c r="C145" s="169" t="s">
        <v>828</v>
      </c>
      <c r="D145" s="169" t="s">
        <v>151</v>
      </c>
      <c r="E145" s="170" t="s">
        <v>1495</v>
      </c>
      <c r="F145" s="171" t="s">
        <v>1496</v>
      </c>
      <c r="G145" s="172" t="s">
        <v>154</v>
      </c>
      <c r="H145" s="173">
        <v>24</v>
      </c>
      <c r="I145" s="174"/>
      <c r="J145" s="175">
        <f>ROUND(I145*H145,2)</f>
        <v>0</v>
      </c>
      <c r="K145" s="176"/>
      <c r="L145" s="177"/>
      <c r="M145" s="178" t="s">
        <v>1</v>
      </c>
      <c r="N145" s="179" t="s">
        <v>38</v>
      </c>
      <c r="O145" s="73"/>
      <c r="P145" s="180">
        <f>O145*H145</f>
        <v>0</v>
      </c>
      <c r="Q145" s="180">
        <v>0</v>
      </c>
      <c r="R145" s="180">
        <f>Q145*H145</f>
        <v>0</v>
      </c>
      <c r="S145" s="180">
        <v>0</v>
      </c>
      <c r="T145" s="181">
        <f>S145*H145</f>
        <v>0</v>
      </c>
      <c r="U145" s="34"/>
      <c r="V145" s="34"/>
      <c r="W145" s="34"/>
      <c r="X145" s="34"/>
      <c r="Y145" s="34"/>
      <c r="Z145" s="34"/>
      <c r="AA145" s="34"/>
      <c r="AB145" s="34"/>
      <c r="AC145" s="34"/>
      <c r="AD145" s="34"/>
      <c r="AE145" s="34"/>
      <c r="AR145" s="182" t="s">
        <v>200</v>
      </c>
      <c r="AT145" s="182" t="s">
        <v>151</v>
      </c>
      <c r="AU145" s="182" t="s">
        <v>156</v>
      </c>
      <c r="AY145" s="15" t="s">
        <v>146</v>
      </c>
      <c r="BE145" s="183">
        <f>IF(N145="základní",J145,0)</f>
        <v>0</v>
      </c>
      <c r="BF145" s="183">
        <f>IF(N145="snížená",J145,0)</f>
        <v>0</v>
      </c>
      <c r="BG145" s="183">
        <f>IF(N145="zákl. přenesená",J145,0)</f>
        <v>0</v>
      </c>
      <c r="BH145" s="183">
        <f>IF(N145="sníž. přenesená",J145,0)</f>
        <v>0</v>
      </c>
      <c r="BI145" s="183">
        <f>IF(N145="nulová",J145,0)</f>
        <v>0</v>
      </c>
      <c r="BJ145" s="15" t="s">
        <v>81</v>
      </c>
      <c r="BK145" s="183">
        <f>ROUND(I145*H145,2)</f>
        <v>0</v>
      </c>
      <c r="BL145" s="15" t="s">
        <v>201</v>
      </c>
      <c r="BM145" s="182" t="s">
        <v>1497</v>
      </c>
    </row>
    <row r="146" s="2" customFormat="1">
      <c r="A146" s="34"/>
      <c r="B146" s="35"/>
      <c r="C146" s="34"/>
      <c r="D146" s="184" t="s">
        <v>159</v>
      </c>
      <c r="E146" s="34"/>
      <c r="F146" s="185" t="s">
        <v>1496</v>
      </c>
      <c r="G146" s="34"/>
      <c r="H146" s="34"/>
      <c r="I146" s="186"/>
      <c r="J146" s="34"/>
      <c r="K146" s="34"/>
      <c r="L146" s="35"/>
      <c r="M146" s="187"/>
      <c r="N146" s="188"/>
      <c r="O146" s="73"/>
      <c r="P146" s="73"/>
      <c r="Q146" s="73"/>
      <c r="R146" s="73"/>
      <c r="S146" s="73"/>
      <c r="T146" s="74"/>
      <c r="U146" s="34"/>
      <c r="V146" s="34"/>
      <c r="W146" s="34"/>
      <c r="X146" s="34"/>
      <c r="Y146" s="34"/>
      <c r="Z146" s="34"/>
      <c r="AA146" s="34"/>
      <c r="AB146" s="34"/>
      <c r="AC146" s="34"/>
      <c r="AD146" s="34"/>
      <c r="AE146" s="34"/>
      <c r="AT146" s="15" t="s">
        <v>159</v>
      </c>
      <c r="AU146" s="15" t="s">
        <v>156</v>
      </c>
    </row>
    <row r="147" s="2" customFormat="1" ht="16.5" customHeight="1">
      <c r="A147" s="34"/>
      <c r="B147" s="168"/>
      <c r="C147" s="169" t="s">
        <v>155</v>
      </c>
      <c r="D147" s="169" t="s">
        <v>151</v>
      </c>
      <c r="E147" s="170" t="s">
        <v>1498</v>
      </c>
      <c r="F147" s="171" t="s">
        <v>1499</v>
      </c>
      <c r="G147" s="172" t="s">
        <v>154</v>
      </c>
      <c r="H147" s="173">
        <v>24</v>
      </c>
      <c r="I147" s="174"/>
      <c r="J147" s="175">
        <f>ROUND(I147*H147,2)</f>
        <v>0</v>
      </c>
      <c r="K147" s="176"/>
      <c r="L147" s="177"/>
      <c r="M147" s="178" t="s">
        <v>1</v>
      </c>
      <c r="N147" s="179" t="s">
        <v>38</v>
      </c>
      <c r="O147" s="73"/>
      <c r="P147" s="180">
        <f>O147*H147</f>
        <v>0</v>
      </c>
      <c r="Q147" s="180">
        <v>0</v>
      </c>
      <c r="R147" s="180">
        <f>Q147*H147</f>
        <v>0</v>
      </c>
      <c r="S147" s="180">
        <v>0</v>
      </c>
      <c r="T147" s="181">
        <f>S147*H147</f>
        <v>0</v>
      </c>
      <c r="U147" s="34"/>
      <c r="V147" s="34"/>
      <c r="W147" s="34"/>
      <c r="X147" s="34"/>
      <c r="Y147" s="34"/>
      <c r="Z147" s="34"/>
      <c r="AA147" s="34"/>
      <c r="AB147" s="34"/>
      <c r="AC147" s="34"/>
      <c r="AD147" s="34"/>
      <c r="AE147" s="34"/>
      <c r="AR147" s="182" t="s">
        <v>200</v>
      </c>
      <c r="AT147" s="182" t="s">
        <v>151</v>
      </c>
      <c r="AU147" s="182" t="s">
        <v>156</v>
      </c>
      <c r="AY147" s="15" t="s">
        <v>146</v>
      </c>
      <c r="BE147" s="183">
        <f>IF(N147="základní",J147,0)</f>
        <v>0</v>
      </c>
      <c r="BF147" s="183">
        <f>IF(N147="snížená",J147,0)</f>
        <v>0</v>
      </c>
      <c r="BG147" s="183">
        <f>IF(N147="zákl. přenesená",J147,0)</f>
        <v>0</v>
      </c>
      <c r="BH147" s="183">
        <f>IF(N147="sníž. přenesená",J147,0)</f>
        <v>0</v>
      </c>
      <c r="BI147" s="183">
        <f>IF(N147="nulová",J147,0)</f>
        <v>0</v>
      </c>
      <c r="BJ147" s="15" t="s">
        <v>81</v>
      </c>
      <c r="BK147" s="183">
        <f>ROUND(I147*H147,2)</f>
        <v>0</v>
      </c>
      <c r="BL147" s="15" t="s">
        <v>201</v>
      </c>
      <c r="BM147" s="182" t="s">
        <v>1500</v>
      </c>
    </row>
    <row r="148" s="2" customFormat="1">
      <c r="A148" s="34"/>
      <c r="B148" s="35"/>
      <c r="C148" s="34"/>
      <c r="D148" s="184" t="s">
        <v>159</v>
      </c>
      <c r="E148" s="34"/>
      <c r="F148" s="185" t="s">
        <v>1499</v>
      </c>
      <c r="G148" s="34"/>
      <c r="H148" s="34"/>
      <c r="I148" s="186"/>
      <c r="J148" s="34"/>
      <c r="K148" s="34"/>
      <c r="L148" s="35"/>
      <c r="M148" s="187"/>
      <c r="N148" s="188"/>
      <c r="O148" s="73"/>
      <c r="P148" s="73"/>
      <c r="Q148" s="73"/>
      <c r="R148" s="73"/>
      <c r="S148" s="73"/>
      <c r="T148" s="74"/>
      <c r="U148" s="34"/>
      <c r="V148" s="34"/>
      <c r="W148" s="34"/>
      <c r="X148" s="34"/>
      <c r="Y148" s="34"/>
      <c r="Z148" s="34"/>
      <c r="AA148" s="34"/>
      <c r="AB148" s="34"/>
      <c r="AC148" s="34"/>
      <c r="AD148" s="34"/>
      <c r="AE148" s="34"/>
      <c r="AT148" s="15" t="s">
        <v>159</v>
      </c>
      <c r="AU148" s="15" t="s">
        <v>156</v>
      </c>
    </row>
    <row r="149" s="2" customFormat="1" ht="16.5" customHeight="1">
      <c r="A149" s="34"/>
      <c r="B149" s="168"/>
      <c r="C149" s="169" t="s">
        <v>178</v>
      </c>
      <c r="D149" s="169" t="s">
        <v>151</v>
      </c>
      <c r="E149" s="170" t="s">
        <v>1501</v>
      </c>
      <c r="F149" s="171" t="s">
        <v>1502</v>
      </c>
      <c r="G149" s="172" t="s">
        <v>199</v>
      </c>
      <c r="H149" s="173">
        <v>5</v>
      </c>
      <c r="I149" s="174"/>
      <c r="J149" s="175">
        <f>ROUND(I149*H149,2)</f>
        <v>0</v>
      </c>
      <c r="K149" s="176"/>
      <c r="L149" s="177"/>
      <c r="M149" s="178" t="s">
        <v>1</v>
      </c>
      <c r="N149" s="179" t="s">
        <v>38</v>
      </c>
      <c r="O149" s="73"/>
      <c r="P149" s="180">
        <f>O149*H149</f>
        <v>0</v>
      </c>
      <c r="Q149" s="180">
        <v>0</v>
      </c>
      <c r="R149" s="180">
        <f>Q149*H149</f>
        <v>0</v>
      </c>
      <c r="S149" s="180">
        <v>0</v>
      </c>
      <c r="T149" s="181">
        <f>S149*H149</f>
        <v>0</v>
      </c>
      <c r="U149" s="34"/>
      <c r="V149" s="34"/>
      <c r="W149" s="34"/>
      <c r="X149" s="34"/>
      <c r="Y149" s="34"/>
      <c r="Z149" s="34"/>
      <c r="AA149" s="34"/>
      <c r="AB149" s="34"/>
      <c r="AC149" s="34"/>
      <c r="AD149" s="34"/>
      <c r="AE149" s="34"/>
      <c r="AR149" s="182" t="s">
        <v>200</v>
      </c>
      <c r="AT149" s="182" t="s">
        <v>151</v>
      </c>
      <c r="AU149" s="182" t="s">
        <v>156</v>
      </c>
      <c r="AY149" s="15" t="s">
        <v>146</v>
      </c>
      <c r="BE149" s="183">
        <f>IF(N149="základní",J149,0)</f>
        <v>0</v>
      </c>
      <c r="BF149" s="183">
        <f>IF(N149="snížená",J149,0)</f>
        <v>0</v>
      </c>
      <c r="BG149" s="183">
        <f>IF(N149="zákl. přenesená",J149,0)</f>
        <v>0</v>
      </c>
      <c r="BH149" s="183">
        <f>IF(N149="sníž. přenesená",J149,0)</f>
        <v>0</v>
      </c>
      <c r="BI149" s="183">
        <f>IF(N149="nulová",J149,0)</f>
        <v>0</v>
      </c>
      <c r="BJ149" s="15" t="s">
        <v>81</v>
      </c>
      <c r="BK149" s="183">
        <f>ROUND(I149*H149,2)</f>
        <v>0</v>
      </c>
      <c r="BL149" s="15" t="s">
        <v>201</v>
      </c>
      <c r="BM149" s="182" t="s">
        <v>1503</v>
      </c>
    </row>
    <row r="150" s="2" customFormat="1">
      <c r="A150" s="34"/>
      <c r="B150" s="35"/>
      <c r="C150" s="34"/>
      <c r="D150" s="184" t="s">
        <v>159</v>
      </c>
      <c r="E150" s="34"/>
      <c r="F150" s="185" t="s">
        <v>1502</v>
      </c>
      <c r="G150" s="34"/>
      <c r="H150" s="34"/>
      <c r="I150" s="186"/>
      <c r="J150" s="34"/>
      <c r="K150" s="34"/>
      <c r="L150" s="35"/>
      <c r="M150" s="187"/>
      <c r="N150" s="188"/>
      <c r="O150" s="73"/>
      <c r="P150" s="73"/>
      <c r="Q150" s="73"/>
      <c r="R150" s="73"/>
      <c r="S150" s="73"/>
      <c r="T150" s="74"/>
      <c r="U150" s="34"/>
      <c r="V150" s="34"/>
      <c r="W150" s="34"/>
      <c r="X150" s="34"/>
      <c r="Y150" s="34"/>
      <c r="Z150" s="34"/>
      <c r="AA150" s="34"/>
      <c r="AB150" s="34"/>
      <c r="AC150" s="34"/>
      <c r="AD150" s="34"/>
      <c r="AE150" s="34"/>
      <c r="AT150" s="15" t="s">
        <v>159</v>
      </c>
      <c r="AU150" s="15" t="s">
        <v>156</v>
      </c>
    </row>
    <row r="151" s="2" customFormat="1" ht="21.75" customHeight="1">
      <c r="A151" s="34"/>
      <c r="B151" s="168"/>
      <c r="C151" s="169" t="s">
        <v>258</v>
      </c>
      <c r="D151" s="169" t="s">
        <v>151</v>
      </c>
      <c r="E151" s="170" t="s">
        <v>1325</v>
      </c>
      <c r="F151" s="171" t="s">
        <v>1504</v>
      </c>
      <c r="G151" s="172" t="s">
        <v>1</v>
      </c>
      <c r="H151" s="173">
        <v>7.5</v>
      </c>
      <c r="I151" s="174"/>
      <c r="J151" s="175">
        <f>ROUND(I151*H151,2)</f>
        <v>0</v>
      </c>
      <c r="K151" s="176"/>
      <c r="L151" s="177"/>
      <c r="M151" s="178" t="s">
        <v>1</v>
      </c>
      <c r="N151" s="179" t="s">
        <v>38</v>
      </c>
      <c r="O151" s="73"/>
      <c r="P151" s="180">
        <f>O151*H151</f>
        <v>0</v>
      </c>
      <c r="Q151" s="180">
        <v>0</v>
      </c>
      <c r="R151" s="180">
        <f>Q151*H151</f>
        <v>0</v>
      </c>
      <c r="S151" s="180">
        <v>0</v>
      </c>
      <c r="T151" s="181">
        <f>S151*H151</f>
        <v>0</v>
      </c>
      <c r="U151" s="34"/>
      <c r="V151" s="34"/>
      <c r="W151" s="34"/>
      <c r="X151" s="34"/>
      <c r="Y151" s="34"/>
      <c r="Z151" s="34"/>
      <c r="AA151" s="34"/>
      <c r="AB151" s="34"/>
      <c r="AC151" s="34"/>
      <c r="AD151" s="34"/>
      <c r="AE151" s="34"/>
      <c r="AR151" s="182" t="s">
        <v>200</v>
      </c>
      <c r="AT151" s="182" t="s">
        <v>151</v>
      </c>
      <c r="AU151" s="182" t="s">
        <v>156</v>
      </c>
      <c r="AY151" s="15" t="s">
        <v>146</v>
      </c>
      <c r="BE151" s="183">
        <f>IF(N151="základní",J151,0)</f>
        <v>0</v>
      </c>
      <c r="BF151" s="183">
        <f>IF(N151="snížená",J151,0)</f>
        <v>0</v>
      </c>
      <c r="BG151" s="183">
        <f>IF(N151="zákl. přenesená",J151,0)</f>
        <v>0</v>
      </c>
      <c r="BH151" s="183">
        <f>IF(N151="sníž. přenesená",J151,0)</f>
        <v>0</v>
      </c>
      <c r="BI151" s="183">
        <f>IF(N151="nulová",J151,0)</f>
        <v>0</v>
      </c>
      <c r="BJ151" s="15" t="s">
        <v>81</v>
      </c>
      <c r="BK151" s="183">
        <f>ROUND(I151*H151,2)</f>
        <v>0</v>
      </c>
      <c r="BL151" s="15" t="s">
        <v>201</v>
      </c>
      <c r="BM151" s="182" t="s">
        <v>1505</v>
      </c>
    </row>
    <row r="152" s="2" customFormat="1">
      <c r="A152" s="34"/>
      <c r="B152" s="35"/>
      <c r="C152" s="34"/>
      <c r="D152" s="184" t="s">
        <v>159</v>
      </c>
      <c r="E152" s="34"/>
      <c r="F152" s="185" t="s">
        <v>1504</v>
      </c>
      <c r="G152" s="34"/>
      <c r="H152" s="34"/>
      <c r="I152" s="186"/>
      <c r="J152" s="34"/>
      <c r="K152" s="34"/>
      <c r="L152" s="35"/>
      <c r="M152" s="187"/>
      <c r="N152" s="188"/>
      <c r="O152" s="73"/>
      <c r="P152" s="73"/>
      <c r="Q152" s="73"/>
      <c r="R152" s="73"/>
      <c r="S152" s="73"/>
      <c r="T152" s="74"/>
      <c r="U152" s="34"/>
      <c r="V152" s="34"/>
      <c r="W152" s="34"/>
      <c r="X152" s="34"/>
      <c r="Y152" s="34"/>
      <c r="Z152" s="34"/>
      <c r="AA152" s="34"/>
      <c r="AB152" s="34"/>
      <c r="AC152" s="34"/>
      <c r="AD152" s="34"/>
      <c r="AE152" s="34"/>
      <c r="AT152" s="15" t="s">
        <v>159</v>
      </c>
      <c r="AU152" s="15" t="s">
        <v>156</v>
      </c>
    </row>
    <row r="153" s="12" customFormat="1" ht="22.8" customHeight="1">
      <c r="A153" s="12"/>
      <c r="B153" s="155"/>
      <c r="C153" s="12"/>
      <c r="D153" s="156" t="s">
        <v>72</v>
      </c>
      <c r="E153" s="166" t="s">
        <v>694</v>
      </c>
      <c r="F153" s="166" t="s">
        <v>695</v>
      </c>
      <c r="G153" s="12"/>
      <c r="H153" s="12"/>
      <c r="I153" s="158"/>
      <c r="J153" s="167">
        <f>BK153</f>
        <v>0</v>
      </c>
      <c r="K153" s="12"/>
      <c r="L153" s="155"/>
      <c r="M153" s="160"/>
      <c r="N153" s="161"/>
      <c r="O153" s="161"/>
      <c r="P153" s="162">
        <f>SUM(P154:P155)</f>
        <v>0</v>
      </c>
      <c r="Q153" s="161"/>
      <c r="R153" s="162">
        <f>SUM(R154:R155)</f>
        <v>0</v>
      </c>
      <c r="S153" s="161"/>
      <c r="T153" s="163">
        <f>SUM(T154:T155)</f>
        <v>0</v>
      </c>
      <c r="U153" s="12"/>
      <c r="V153" s="12"/>
      <c r="W153" s="12"/>
      <c r="X153" s="12"/>
      <c r="Y153" s="12"/>
      <c r="Z153" s="12"/>
      <c r="AA153" s="12"/>
      <c r="AB153" s="12"/>
      <c r="AC153" s="12"/>
      <c r="AD153" s="12"/>
      <c r="AE153" s="12"/>
      <c r="AR153" s="156" t="s">
        <v>156</v>
      </c>
      <c r="AT153" s="164" t="s">
        <v>72</v>
      </c>
      <c r="AU153" s="164" t="s">
        <v>81</v>
      </c>
      <c r="AY153" s="156" t="s">
        <v>146</v>
      </c>
      <c r="BK153" s="165">
        <f>SUM(BK154:BK155)</f>
        <v>0</v>
      </c>
    </row>
    <row r="154" s="2" customFormat="1" ht="33" customHeight="1">
      <c r="A154" s="34"/>
      <c r="B154" s="168"/>
      <c r="C154" s="189" t="s">
        <v>559</v>
      </c>
      <c r="D154" s="189" t="s">
        <v>181</v>
      </c>
      <c r="E154" s="190" t="s">
        <v>1506</v>
      </c>
      <c r="F154" s="191" t="s">
        <v>1507</v>
      </c>
      <c r="G154" s="192" t="s">
        <v>877</v>
      </c>
      <c r="H154" s="193">
        <v>0.5</v>
      </c>
      <c r="I154" s="194"/>
      <c r="J154" s="195">
        <f>ROUND(I154*H154,2)</f>
        <v>0</v>
      </c>
      <c r="K154" s="196"/>
      <c r="L154" s="35"/>
      <c r="M154" s="197" t="s">
        <v>1</v>
      </c>
      <c r="N154" s="198" t="s">
        <v>38</v>
      </c>
      <c r="O154" s="73"/>
      <c r="P154" s="180">
        <f>O154*H154</f>
        <v>0</v>
      </c>
      <c r="Q154" s="180">
        <v>0</v>
      </c>
      <c r="R154" s="180">
        <f>Q154*H154</f>
        <v>0</v>
      </c>
      <c r="S154" s="180">
        <v>0</v>
      </c>
      <c r="T154" s="181">
        <f>S154*H154</f>
        <v>0</v>
      </c>
      <c r="U154" s="34"/>
      <c r="V154" s="34"/>
      <c r="W154" s="34"/>
      <c r="X154" s="34"/>
      <c r="Y154" s="34"/>
      <c r="Z154" s="34"/>
      <c r="AA154" s="34"/>
      <c r="AB154" s="34"/>
      <c r="AC154" s="34"/>
      <c r="AD154" s="34"/>
      <c r="AE154" s="34"/>
      <c r="AR154" s="182" t="s">
        <v>201</v>
      </c>
      <c r="AT154" s="182" t="s">
        <v>181</v>
      </c>
      <c r="AU154" s="182" t="s">
        <v>83</v>
      </c>
      <c r="AY154" s="15" t="s">
        <v>146</v>
      </c>
      <c r="BE154" s="183">
        <f>IF(N154="základní",J154,0)</f>
        <v>0</v>
      </c>
      <c r="BF154" s="183">
        <f>IF(N154="snížená",J154,0)</f>
        <v>0</v>
      </c>
      <c r="BG154" s="183">
        <f>IF(N154="zákl. přenesená",J154,0)</f>
        <v>0</v>
      </c>
      <c r="BH154" s="183">
        <f>IF(N154="sníž. přenesená",J154,0)</f>
        <v>0</v>
      </c>
      <c r="BI154" s="183">
        <f>IF(N154="nulová",J154,0)</f>
        <v>0</v>
      </c>
      <c r="BJ154" s="15" t="s">
        <v>81</v>
      </c>
      <c r="BK154" s="183">
        <f>ROUND(I154*H154,2)</f>
        <v>0</v>
      </c>
      <c r="BL154" s="15" t="s">
        <v>201</v>
      </c>
      <c r="BM154" s="182" t="s">
        <v>1508</v>
      </c>
    </row>
    <row r="155" s="2" customFormat="1">
      <c r="A155" s="34"/>
      <c r="B155" s="35"/>
      <c r="C155" s="34"/>
      <c r="D155" s="184" t="s">
        <v>159</v>
      </c>
      <c r="E155" s="34"/>
      <c r="F155" s="185" t="s">
        <v>1509</v>
      </c>
      <c r="G155" s="34"/>
      <c r="H155" s="34"/>
      <c r="I155" s="186"/>
      <c r="J155" s="34"/>
      <c r="K155" s="34"/>
      <c r="L155" s="35"/>
      <c r="M155" s="187"/>
      <c r="N155" s="188"/>
      <c r="O155" s="73"/>
      <c r="P155" s="73"/>
      <c r="Q155" s="73"/>
      <c r="R155" s="73"/>
      <c r="S155" s="73"/>
      <c r="T155" s="74"/>
      <c r="U155" s="34"/>
      <c r="V155" s="34"/>
      <c r="W155" s="34"/>
      <c r="X155" s="34"/>
      <c r="Y155" s="34"/>
      <c r="Z155" s="34"/>
      <c r="AA155" s="34"/>
      <c r="AB155" s="34"/>
      <c r="AC155" s="34"/>
      <c r="AD155" s="34"/>
      <c r="AE155" s="34"/>
      <c r="AT155" s="15" t="s">
        <v>159</v>
      </c>
      <c r="AU155" s="15" t="s">
        <v>83</v>
      </c>
    </row>
    <row r="156" s="12" customFormat="1" ht="25.92" customHeight="1">
      <c r="A156" s="12"/>
      <c r="B156" s="155"/>
      <c r="C156" s="12"/>
      <c r="D156" s="156" t="s">
        <v>72</v>
      </c>
      <c r="E156" s="157" t="s">
        <v>145</v>
      </c>
      <c r="F156" s="157" t="s">
        <v>1037</v>
      </c>
      <c r="G156" s="12"/>
      <c r="H156" s="12"/>
      <c r="I156" s="158"/>
      <c r="J156" s="159">
        <f>BK156</f>
        <v>0</v>
      </c>
      <c r="K156" s="12"/>
      <c r="L156" s="155"/>
      <c r="M156" s="160"/>
      <c r="N156" s="161"/>
      <c r="O156" s="161"/>
      <c r="P156" s="162">
        <f>P157+P168+P179</f>
        <v>0</v>
      </c>
      <c r="Q156" s="161"/>
      <c r="R156" s="162">
        <f>R157+R168+R179</f>
        <v>0.099220000000000003</v>
      </c>
      <c r="S156" s="161"/>
      <c r="T156" s="163">
        <f>T157+T168+T179</f>
        <v>3.0882499999999999</v>
      </c>
      <c r="U156" s="12"/>
      <c r="V156" s="12"/>
      <c r="W156" s="12"/>
      <c r="X156" s="12"/>
      <c r="Y156" s="12"/>
      <c r="Z156" s="12"/>
      <c r="AA156" s="12"/>
      <c r="AB156" s="12"/>
      <c r="AC156" s="12"/>
      <c r="AD156" s="12"/>
      <c r="AE156" s="12"/>
      <c r="AR156" s="156" t="s">
        <v>81</v>
      </c>
      <c r="AT156" s="164" t="s">
        <v>72</v>
      </c>
      <c r="AU156" s="164" t="s">
        <v>73</v>
      </c>
      <c r="AY156" s="156" t="s">
        <v>146</v>
      </c>
      <c r="BK156" s="165">
        <f>BK157+BK168+BK179</f>
        <v>0</v>
      </c>
    </row>
    <row r="157" s="12" customFormat="1" ht="22.8" customHeight="1">
      <c r="A157" s="12"/>
      <c r="B157" s="155"/>
      <c r="C157" s="12"/>
      <c r="D157" s="156" t="s">
        <v>72</v>
      </c>
      <c r="E157" s="166" t="s">
        <v>156</v>
      </c>
      <c r="F157" s="166" t="s">
        <v>1432</v>
      </c>
      <c r="G157" s="12"/>
      <c r="H157" s="12"/>
      <c r="I157" s="158"/>
      <c r="J157" s="167">
        <f>BK157</f>
        <v>0</v>
      </c>
      <c r="K157" s="12"/>
      <c r="L157" s="155"/>
      <c r="M157" s="160"/>
      <c r="N157" s="161"/>
      <c r="O157" s="161"/>
      <c r="P157" s="162">
        <f>SUM(P158:P167)</f>
        <v>0</v>
      </c>
      <c r="Q157" s="161"/>
      <c r="R157" s="162">
        <f>SUM(R158:R167)</f>
        <v>0.099220000000000003</v>
      </c>
      <c r="S157" s="161"/>
      <c r="T157" s="163">
        <f>SUM(T158:T167)</f>
        <v>0</v>
      </c>
      <c r="U157" s="12"/>
      <c r="V157" s="12"/>
      <c r="W157" s="12"/>
      <c r="X157" s="12"/>
      <c r="Y157" s="12"/>
      <c r="Z157" s="12"/>
      <c r="AA157" s="12"/>
      <c r="AB157" s="12"/>
      <c r="AC157" s="12"/>
      <c r="AD157" s="12"/>
      <c r="AE157" s="12"/>
      <c r="AR157" s="156" t="s">
        <v>81</v>
      </c>
      <c r="AT157" s="164" t="s">
        <v>72</v>
      </c>
      <c r="AU157" s="164" t="s">
        <v>81</v>
      </c>
      <c r="AY157" s="156" t="s">
        <v>146</v>
      </c>
      <c r="BK157" s="165">
        <f>SUM(BK158:BK167)</f>
        <v>0</v>
      </c>
    </row>
    <row r="158" s="2" customFormat="1" ht="24.15" customHeight="1">
      <c r="A158" s="34"/>
      <c r="B158" s="168"/>
      <c r="C158" s="189" t="s">
        <v>551</v>
      </c>
      <c r="D158" s="189" t="s">
        <v>181</v>
      </c>
      <c r="E158" s="190" t="s">
        <v>1510</v>
      </c>
      <c r="F158" s="191" t="s">
        <v>1511</v>
      </c>
      <c r="G158" s="192" t="s">
        <v>336</v>
      </c>
      <c r="H158" s="193">
        <v>1</v>
      </c>
      <c r="I158" s="194"/>
      <c r="J158" s="195">
        <f>ROUND(I158*H158,2)</f>
        <v>0</v>
      </c>
      <c r="K158" s="196"/>
      <c r="L158" s="35"/>
      <c r="M158" s="197" t="s">
        <v>1</v>
      </c>
      <c r="N158" s="198" t="s">
        <v>38</v>
      </c>
      <c r="O158" s="73"/>
      <c r="P158" s="180">
        <f>O158*H158</f>
        <v>0</v>
      </c>
      <c r="Q158" s="180">
        <v>0</v>
      </c>
      <c r="R158" s="180">
        <f>Q158*H158</f>
        <v>0</v>
      </c>
      <c r="S158" s="180">
        <v>0</v>
      </c>
      <c r="T158" s="181">
        <f>S158*H158</f>
        <v>0</v>
      </c>
      <c r="U158" s="34"/>
      <c r="V158" s="34"/>
      <c r="W158" s="34"/>
      <c r="X158" s="34"/>
      <c r="Y158" s="34"/>
      <c r="Z158" s="34"/>
      <c r="AA158" s="34"/>
      <c r="AB158" s="34"/>
      <c r="AC158" s="34"/>
      <c r="AD158" s="34"/>
      <c r="AE158" s="34"/>
      <c r="AR158" s="182" t="s">
        <v>157</v>
      </c>
      <c r="AT158" s="182" t="s">
        <v>181</v>
      </c>
      <c r="AU158" s="182" t="s">
        <v>83</v>
      </c>
      <c r="AY158" s="15" t="s">
        <v>146</v>
      </c>
      <c r="BE158" s="183">
        <f>IF(N158="základní",J158,0)</f>
        <v>0</v>
      </c>
      <c r="BF158" s="183">
        <f>IF(N158="snížená",J158,0)</f>
        <v>0</v>
      </c>
      <c r="BG158" s="183">
        <f>IF(N158="zákl. přenesená",J158,0)</f>
        <v>0</v>
      </c>
      <c r="BH158" s="183">
        <f>IF(N158="sníž. přenesená",J158,0)</f>
        <v>0</v>
      </c>
      <c r="BI158" s="183">
        <f>IF(N158="nulová",J158,0)</f>
        <v>0</v>
      </c>
      <c r="BJ158" s="15" t="s">
        <v>81</v>
      </c>
      <c r="BK158" s="183">
        <f>ROUND(I158*H158,2)</f>
        <v>0</v>
      </c>
      <c r="BL158" s="15" t="s">
        <v>157</v>
      </c>
      <c r="BM158" s="182" t="s">
        <v>1512</v>
      </c>
    </row>
    <row r="159" s="2" customFormat="1">
      <c r="A159" s="34"/>
      <c r="B159" s="35"/>
      <c r="C159" s="34"/>
      <c r="D159" s="184" t="s">
        <v>159</v>
      </c>
      <c r="E159" s="34"/>
      <c r="F159" s="185" t="s">
        <v>1513</v>
      </c>
      <c r="G159" s="34"/>
      <c r="H159" s="34"/>
      <c r="I159" s="186"/>
      <c r="J159" s="34"/>
      <c r="K159" s="34"/>
      <c r="L159" s="35"/>
      <c r="M159" s="187"/>
      <c r="N159" s="188"/>
      <c r="O159" s="73"/>
      <c r="P159" s="73"/>
      <c r="Q159" s="73"/>
      <c r="R159" s="73"/>
      <c r="S159" s="73"/>
      <c r="T159" s="74"/>
      <c r="U159" s="34"/>
      <c r="V159" s="34"/>
      <c r="W159" s="34"/>
      <c r="X159" s="34"/>
      <c r="Y159" s="34"/>
      <c r="Z159" s="34"/>
      <c r="AA159" s="34"/>
      <c r="AB159" s="34"/>
      <c r="AC159" s="34"/>
      <c r="AD159" s="34"/>
      <c r="AE159" s="34"/>
      <c r="AT159" s="15" t="s">
        <v>159</v>
      </c>
      <c r="AU159" s="15" t="s">
        <v>83</v>
      </c>
    </row>
    <row r="160" s="2" customFormat="1" ht="16.5" customHeight="1">
      <c r="A160" s="34"/>
      <c r="B160" s="168"/>
      <c r="C160" s="169" t="s">
        <v>555</v>
      </c>
      <c r="D160" s="169" t="s">
        <v>151</v>
      </c>
      <c r="E160" s="170" t="s">
        <v>1514</v>
      </c>
      <c r="F160" s="171" t="s">
        <v>1515</v>
      </c>
      <c r="G160" s="172" t="s">
        <v>336</v>
      </c>
      <c r="H160" s="173">
        <v>1</v>
      </c>
      <c r="I160" s="174"/>
      <c r="J160" s="175">
        <f>ROUND(I160*H160,2)</f>
        <v>0</v>
      </c>
      <c r="K160" s="176"/>
      <c r="L160" s="177"/>
      <c r="M160" s="178" t="s">
        <v>1</v>
      </c>
      <c r="N160" s="179" t="s">
        <v>38</v>
      </c>
      <c r="O160" s="73"/>
      <c r="P160" s="180">
        <f>O160*H160</f>
        <v>0</v>
      </c>
      <c r="Q160" s="180">
        <v>0.099220000000000003</v>
      </c>
      <c r="R160" s="180">
        <f>Q160*H160</f>
        <v>0.099220000000000003</v>
      </c>
      <c r="S160" s="180">
        <v>0</v>
      </c>
      <c r="T160" s="181">
        <f>S160*H160</f>
        <v>0</v>
      </c>
      <c r="U160" s="34"/>
      <c r="V160" s="34"/>
      <c r="W160" s="34"/>
      <c r="X160" s="34"/>
      <c r="Y160" s="34"/>
      <c r="Z160" s="34"/>
      <c r="AA160" s="34"/>
      <c r="AB160" s="34"/>
      <c r="AC160" s="34"/>
      <c r="AD160" s="34"/>
      <c r="AE160" s="34"/>
      <c r="AR160" s="182" t="s">
        <v>155</v>
      </c>
      <c r="AT160" s="182" t="s">
        <v>151</v>
      </c>
      <c r="AU160" s="182" t="s">
        <v>83</v>
      </c>
      <c r="AY160" s="15" t="s">
        <v>146</v>
      </c>
      <c r="BE160" s="183">
        <f>IF(N160="základní",J160,0)</f>
        <v>0</v>
      </c>
      <c r="BF160" s="183">
        <f>IF(N160="snížená",J160,0)</f>
        <v>0</v>
      </c>
      <c r="BG160" s="183">
        <f>IF(N160="zákl. přenesená",J160,0)</f>
        <v>0</v>
      </c>
      <c r="BH160" s="183">
        <f>IF(N160="sníž. přenesená",J160,0)</f>
        <v>0</v>
      </c>
      <c r="BI160" s="183">
        <f>IF(N160="nulová",J160,0)</f>
        <v>0</v>
      </c>
      <c r="BJ160" s="15" t="s">
        <v>81</v>
      </c>
      <c r="BK160" s="183">
        <f>ROUND(I160*H160,2)</f>
        <v>0</v>
      </c>
      <c r="BL160" s="15" t="s">
        <v>157</v>
      </c>
      <c r="BM160" s="182" t="s">
        <v>1516</v>
      </c>
    </row>
    <row r="161" s="2" customFormat="1">
      <c r="A161" s="34"/>
      <c r="B161" s="35"/>
      <c r="C161" s="34"/>
      <c r="D161" s="184" t="s">
        <v>159</v>
      </c>
      <c r="E161" s="34"/>
      <c r="F161" s="185" t="s">
        <v>1515</v>
      </c>
      <c r="G161" s="34"/>
      <c r="H161" s="34"/>
      <c r="I161" s="186"/>
      <c r="J161" s="34"/>
      <c r="K161" s="34"/>
      <c r="L161" s="35"/>
      <c r="M161" s="187"/>
      <c r="N161" s="188"/>
      <c r="O161" s="73"/>
      <c r="P161" s="73"/>
      <c r="Q161" s="73"/>
      <c r="R161" s="73"/>
      <c r="S161" s="73"/>
      <c r="T161" s="74"/>
      <c r="U161" s="34"/>
      <c r="V161" s="34"/>
      <c r="W161" s="34"/>
      <c r="X161" s="34"/>
      <c r="Y161" s="34"/>
      <c r="Z161" s="34"/>
      <c r="AA161" s="34"/>
      <c r="AB161" s="34"/>
      <c r="AC161" s="34"/>
      <c r="AD161" s="34"/>
      <c r="AE161" s="34"/>
      <c r="AT161" s="15" t="s">
        <v>159</v>
      </c>
      <c r="AU161" s="15" t="s">
        <v>83</v>
      </c>
    </row>
    <row r="162" s="2" customFormat="1" ht="16.5" customHeight="1">
      <c r="A162" s="34"/>
      <c r="B162" s="168"/>
      <c r="C162" s="189" t="s">
        <v>253</v>
      </c>
      <c r="D162" s="189" t="s">
        <v>181</v>
      </c>
      <c r="E162" s="190" t="s">
        <v>1517</v>
      </c>
      <c r="F162" s="191" t="s">
        <v>1518</v>
      </c>
      <c r="G162" s="192" t="s">
        <v>199</v>
      </c>
      <c r="H162" s="193">
        <v>15</v>
      </c>
      <c r="I162" s="194"/>
      <c r="J162" s="195">
        <f>ROUND(I162*H162,2)</f>
        <v>0</v>
      </c>
      <c r="K162" s="196"/>
      <c r="L162" s="35"/>
      <c r="M162" s="197" t="s">
        <v>1</v>
      </c>
      <c r="N162" s="198" t="s">
        <v>38</v>
      </c>
      <c r="O162" s="73"/>
      <c r="P162" s="180">
        <f>O162*H162</f>
        <v>0</v>
      </c>
      <c r="Q162" s="180">
        <v>0</v>
      </c>
      <c r="R162" s="180">
        <f>Q162*H162</f>
        <v>0</v>
      </c>
      <c r="S162" s="180">
        <v>0</v>
      </c>
      <c r="T162" s="181">
        <f>S162*H162</f>
        <v>0</v>
      </c>
      <c r="U162" s="34"/>
      <c r="V162" s="34"/>
      <c r="W162" s="34"/>
      <c r="X162" s="34"/>
      <c r="Y162" s="34"/>
      <c r="Z162" s="34"/>
      <c r="AA162" s="34"/>
      <c r="AB162" s="34"/>
      <c r="AC162" s="34"/>
      <c r="AD162" s="34"/>
      <c r="AE162" s="34"/>
      <c r="AR162" s="182" t="s">
        <v>157</v>
      </c>
      <c r="AT162" s="182" t="s">
        <v>181</v>
      </c>
      <c r="AU162" s="182" t="s">
        <v>83</v>
      </c>
      <c r="AY162" s="15" t="s">
        <v>146</v>
      </c>
      <c r="BE162" s="183">
        <f>IF(N162="základní",J162,0)</f>
        <v>0</v>
      </c>
      <c r="BF162" s="183">
        <f>IF(N162="snížená",J162,0)</f>
        <v>0</v>
      </c>
      <c r="BG162" s="183">
        <f>IF(N162="zákl. přenesená",J162,0)</f>
        <v>0</v>
      </c>
      <c r="BH162" s="183">
        <f>IF(N162="sníž. přenesená",J162,0)</f>
        <v>0</v>
      </c>
      <c r="BI162" s="183">
        <f>IF(N162="nulová",J162,0)</f>
        <v>0</v>
      </c>
      <c r="BJ162" s="15" t="s">
        <v>81</v>
      </c>
      <c r="BK162" s="183">
        <f>ROUND(I162*H162,2)</f>
        <v>0</v>
      </c>
      <c r="BL162" s="15" t="s">
        <v>157</v>
      </c>
      <c r="BM162" s="182" t="s">
        <v>1519</v>
      </c>
    </row>
    <row r="163" s="2" customFormat="1">
      <c r="A163" s="34"/>
      <c r="B163" s="35"/>
      <c r="C163" s="34"/>
      <c r="D163" s="184" t="s">
        <v>159</v>
      </c>
      <c r="E163" s="34"/>
      <c r="F163" s="185" t="s">
        <v>1520</v>
      </c>
      <c r="G163" s="34"/>
      <c r="H163" s="34"/>
      <c r="I163" s="186"/>
      <c r="J163" s="34"/>
      <c r="K163" s="34"/>
      <c r="L163" s="35"/>
      <c r="M163" s="187"/>
      <c r="N163" s="188"/>
      <c r="O163" s="73"/>
      <c r="P163" s="73"/>
      <c r="Q163" s="73"/>
      <c r="R163" s="73"/>
      <c r="S163" s="73"/>
      <c r="T163" s="74"/>
      <c r="U163" s="34"/>
      <c r="V163" s="34"/>
      <c r="W163" s="34"/>
      <c r="X163" s="34"/>
      <c r="Y163" s="34"/>
      <c r="Z163" s="34"/>
      <c r="AA163" s="34"/>
      <c r="AB163" s="34"/>
      <c r="AC163" s="34"/>
      <c r="AD163" s="34"/>
      <c r="AE163" s="34"/>
      <c r="AT163" s="15" t="s">
        <v>159</v>
      </c>
      <c r="AU163" s="15" t="s">
        <v>83</v>
      </c>
    </row>
    <row r="164" s="2" customFormat="1" ht="16.5" customHeight="1">
      <c r="A164" s="34"/>
      <c r="B164" s="168"/>
      <c r="C164" s="189" t="s">
        <v>268</v>
      </c>
      <c r="D164" s="189" t="s">
        <v>181</v>
      </c>
      <c r="E164" s="190" t="s">
        <v>1521</v>
      </c>
      <c r="F164" s="191" t="s">
        <v>1522</v>
      </c>
      <c r="G164" s="192" t="s">
        <v>206</v>
      </c>
      <c r="H164" s="193">
        <v>1</v>
      </c>
      <c r="I164" s="194"/>
      <c r="J164" s="195">
        <f>ROUND(I164*H164,2)</f>
        <v>0</v>
      </c>
      <c r="K164" s="196"/>
      <c r="L164" s="35"/>
      <c r="M164" s="197" t="s">
        <v>1</v>
      </c>
      <c r="N164" s="198" t="s">
        <v>38</v>
      </c>
      <c r="O164" s="73"/>
      <c r="P164" s="180">
        <f>O164*H164</f>
        <v>0</v>
      </c>
      <c r="Q164" s="180">
        <v>0</v>
      </c>
      <c r="R164" s="180">
        <f>Q164*H164</f>
        <v>0</v>
      </c>
      <c r="S164" s="180">
        <v>0</v>
      </c>
      <c r="T164" s="181">
        <f>S164*H164</f>
        <v>0</v>
      </c>
      <c r="U164" s="34"/>
      <c r="V164" s="34"/>
      <c r="W164" s="34"/>
      <c r="X164" s="34"/>
      <c r="Y164" s="34"/>
      <c r="Z164" s="34"/>
      <c r="AA164" s="34"/>
      <c r="AB164" s="34"/>
      <c r="AC164" s="34"/>
      <c r="AD164" s="34"/>
      <c r="AE164" s="34"/>
      <c r="AR164" s="182" t="s">
        <v>157</v>
      </c>
      <c r="AT164" s="182" t="s">
        <v>181</v>
      </c>
      <c r="AU164" s="182" t="s">
        <v>83</v>
      </c>
      <c r="AY164" s="15" t="s">
        <v>146</v>
      </c>
      <c r="BE164" s="183">
        <f>IF(N164="základní",J164,0)</f>
        <v>0</v>
      </c>
      <c r="BF164" s="183">
        <f>IF(N164="snížená",J164,0)</f>
        <v>0</v>
      </c>
      <c r="BG164" s="183">
        <f>IF(N164="zákl. přenesená",J164,0)</f>
        <v>0</v>
      </c>
      <c r="BH164" s="183">
        <f>IF(N164="sníž. přenesená",J164,0)</f>
        <v>0</v>
      </c>
      <c r="BI164" s="183">
        <f>IF(N164="nulová",J164,0)</f>
        <v>0</v>
      </c>
      <c r="BJ164" s="15" t="s">
        <v>81</v>
      </c>
      <c r="BK164" s="183">
        <f>ROUND(I164*H164,2)</f>
        <v>0</v>
      </c>
      <c r="BL164" s="15" t="s">
        <v>157</v>
      </c>
      <c r="BM164" s="182" t="s">
        <v>1523</v>
      </c>
    </row>
    <row r="165" s="2" customFormat="1">
      <c r="A165" s="34"/>
      <c r="B165" s="35"/>
      <c r="C165" s="34"/>
      <c r="D165" s="184" t="s">
        <v>159</v>
      </c>
      <c r="E165" s="34"/>
      <c r="F165" s="185" t="s">
        <v>1524</v>
      </c>
      <c r="G165" s="34"/>
      <c r="H165" s="34"/>
      <c r="I165" s="186"/>
      <c r="J165" s="34"/>
      <c r="K165" s="34"/>
      <c r="L165" s="35"/>
      <c r="M165" s="187"/>
      <c r="N165" s="188"/>
      <c r="O165" s="73"/>
      <c r="P165" s="73"/>
      <c r="Q165" s="73"/>
      <c r="R165" s="73"/>
      <c r="S165" s="73"/>
      <c r="T165" s="74"/>
      <c r="U165" s="34"/>
      <c r="V165" s="34"/>
      <c r="W165" s="34"/>
      <c r="X165" s="34"/>
      <c r="Y165" s="34"/>
      <c r="Z165" s="34"/>
      <c r="AA165" s="34"/>
      <c r="AB165" s="34"/>
      <c r="AC165" s="34"/>
      <c r="AD165" s="34"/>
      <c r="AE165" s="34"/>
      <c r="AT165" s="15" t="s">
        <v>159</v>
      </c>
      <c r="AU165" s="15" t="s">
        <v>83</v>
      </c>
    </row>
    <row r="166" s="2" customFormat="1" ht="24.15" customHeight="1">
      <c r="A166" s="34"/>
      <c r="B166" s="168"/>
      <c r="C166" s="189" t="s">
        <v>544</v>
      </c>
      <c r="D166" s="189" t="s">
        <v>181</v>
      </c>
      <c r="E166" s="190" t="s">
        <v>1525</v>
      </c>
      <c r="F166" s="191" t="s">
        <v>1526</v>
      </c>
      <c r="G166" s="192" t="s">
        <v>199</v>
      </c>
      <c r="H166" s="193">
        <v>7.5</v>
      </c>
      <c r="I166" s="194"/>
      <c r="J166" s="195">
        <f>ROUND(I166*H166,2)</f>
        <v>0</v>
      </c>
      <c r="K166" s="196"/>
      <c r="L166" s="35"/>
      <c r="M166" s="197" t="s">
        <v>1</v>
      </c>
      <c r="N166" s="198" t="s">
        <v>38</v>
      </c>
      <c r="O166" s="73"/>
      <c r="P166" s="180">
        <f>O166*H166</f>
        <v>0</v>
      </c>
      <c r="Q166" s="180">
        <v>0</v>
      </c>
      <c r="R166" s="180">
        <f>Q166*H166</f>
        <v>0</v>
      </c>
      <c r="S166" s="180">
        <v>0</v>
      </c>
      <c r="T166" s="181">
        <f>S166*H166</f>
        <v>0</v>
      </c>
      <c r="U166" s="34"/>
      <c r="V166" s="34"/>
      <c r="W166" s="34"/>
      <c r="X166" s="34"/>
      <c r="Y166" s="34"/>
      <c r="Z166" s="34"/>
      <c r="AA166" s="34"/>
      <c r="AB166" s="34"/>
      <c r="AC166" s="34"/>
      <c r="AD166" s="34"/>
      <c r="AE166" s="34"/>
      <c r="AR166" s="182" t="s">
        <v>157</v>
      </c>
      <c r="AT166" s="182" t="s">
        <v>181</v>
      </c>
      <c r="AU166" s="182" t="s">
        <v>83</v>
      </c>
      <c r="AY166" s="15" t="s">
        <v>146</v>
      </c>
      <c r="BE166" s="183">
        <f>IF(N166="základní",J166,0)</f>
        <v>0</v>
      </c>
      <c r="BF166" s="183">
        <f>IF(N166="snížená",J166,0)</f>
        <v>0</v>
      </c>
      <c r="BG166" s="183">
        <f>IF(N166="zákl. přenesená",J166,0)</f>
        <v>0</v>
      </c>
      <c r="BH166" s="183">
        <f>IF(N166="sníž. přenesená",J166,0)</f>
        <v>0</v>
      </c>
      <c r="BI166" s="183">
        <f>IF(N166="nulová",J166,0)</f>
        <v>0</v>
      </c>
      <c r="BJ166" s="15" t="s">
        <v>81</v>
      </c>
      <c r="BK166" s="183">
        <f>ROUND(I166*H166,2)</f>
        <v>0</v>
      </c>
      <c r="BL166" s="15" t="s">
        <v>157</v>
      </c>
      <c r="BM166" s="182" t="s">
        <v>1527</v>
      </c>
    </row>
    <row r="167" s="2" customFormat="1">
      <c r="A167" s="34"/>
      <c r="B167" s="35"/>
      <c r="C167" s="34"/>
      <c r="D167" s="184" t="s">
        <v>159</v>
      </c>
      <c r="E167" s="34"/>
      <c r="F167" s="185" t="s">
        <v>1528</v>
      </c>
      <c r="G167" s="34"/>
      <c r="H167" s="34"/>
      <c r="I167" s="186"/>
      <c r="J167" s="34"/>
      <c r="K167" s="34"/>
      <c r="L167" s="35"/>
      <c r="M167" s="187"/>
      <c r="N167" s="188"/>
      <c r="O167" s="73"/>
      <c r="P167" s="73"/>
      <c r="Q167" s="73"/>
      <c r="R167" s="73"/>
      <c r="S167" s="73"/>
      <c r="T167" s="74"/>
      <c r="U167" s="34"/>
      <c r="V167" s="34"/>
      <c r="W167" s="34"/>
      <c r="X167" s="34"/>
      <c r="Y167" s="34"/>
      <c r="Z167" s="34"/>
      <c r="AA167" s="34"/>
      <c r="AB167" s="34"/>
      <c r="AC167" s="34"/>
      <c r="AD167" s="34"/>
      <c r="AE167" s="34"/>
      <c r="AT167" s="15" t="s">
        <v>159</v>
      </c>
      <c r="AU167" s="15" t="s">
        <v>83</v>
      </c>
    </row>
    <row r="168" s="12" customFormat="1" ht="22.8" customHeight="1">
      <c r="A168" s="12"/>
      <c r="B168" s="155"/>
      <c r="C168" s="12"/>
      <c r="D168" s="156" t="s">
        <v>72</v>
      </c>
      <c r="E168" s="166" t="s">
        <v>178</v>
      </c>
      <c r="F168" s="166" t="s">
        <v>179</v>
      </c>
      <c r="G168" s="12"/>
      <c r="H168" s="12"/>
      <c r="I168" s="158"/>
      <c r="J168" s="167">
        <f>BK168</f>
        <v>0</v>
      </c>
      <c r="K168" s="12"/>
      <c r="L168" s="155"/>
      <c r="M168" s="160"/>
      <c r="N168" s="161"/>
      <c r="O168" s="161"/>
      <c r="P168" s="162">
        <f>SUM(P169:P178)</f>
        <v>0</v>
      </c>
      <c r="Q168" s="161"/>
      <c r="R168" s="162">
        <f>SUM(R169:R178)</f>
        <v>0</v>
      </c>
      <c r="S168" s="161"/>
      <c r="T168" s="163">
        <f>SUM(T169:T178)</f>
        <v>3.0882499999999999</v>
      </c>
      <c r="U168" s="12"/>
      <c r="V168" s="12"/>
      <c r="W168" s="12"/>
      <c r="X168" s="12"/>
      <c r="Y168" s="12"/>
      <c r="Z168" s="12"/>
      <c r="AA168" s="12"/>
      <c r="AB168" s="12"/>
      <c r="AC168" s="12"/>
      <c r="AD168" s="12"/>
      <c r="AE168" s="12"/>
      <c r="AR168" s="156" t="s">
        <v>81</v>
      </c>
      <c r="AT168" s="164" t="s">
        <v>72</v>
      </c>
      <c r="AU168" s="164" t="s">
        <v>81</v>
      </c>
      <c r="AY168" s="156" t="s">
        <v>146</v>
      </c>
      <c r="BK168" s="165">
        <f>SUM(BK169:BK178)</f>
        <v>0</v>
      </c>
    </row>
    <row r="169" s="2" customFormat="1" ht="24.15" customHeight="1">
      <c r="A169" s="34"/>
      <c r="B169" s="168"/>
      <c r="C169" s="189" t="s">
        <v>81</v>
      </c>
      <c r="D169" s="189" t="s">
        <v>181</v>
      </c>
      <c r="E169" s="190" t="s">
        <v>1529</v>
      </c>
      <c r="F169" s="191" t="s">
        <v>1530</v>
      </c>
      <c r="G169" s="192" t="s">
        <v>199</v>
      </c>
      <c r="H169" s="193">
        <v>29</v>
      </c>
      <c r="I169" s="194"/>
      <c r="J169" s="195">
        <f>ROUND(I169*H169,2)</f>
        <v>0</v>
      </c>
      <c r="K169" s="196"/>
      <c r="L169" s="35"/>
      <c r="M169" s="197" t="s">
        <v>1</v>
      </c>
      <c r="N169" s="198" t="s">
        <v>38</v>
      </c>
      <c r="O169" s="73"/>
      <c r="P169" s="180">
        <f>O169*H169</f>
        <v>0</v>
      </c>
      <c r="Q169" s="180">
        <v>0</v>
      </c>
      <c r="R169" s="180">
        <f>Q169*H169</f>
        <v>0</v>
      </c>
      <c r="S169" s="180">
        <v>0.0092499999999999995</v>
      </c>
      <c r="T169" s="181">
        <f>S169*H169</f>
        <v>0.26824999999999999</v>
      </c>
      <c r="U169" s="34"/>
      <c r="V169" s="34"/>
      <c r="W169" s="34"/>
      <c r="X169" s="34"/>
      <c r="Y169" s="34"/>
      <c r="Z169" s="34"/>
      <c r="AA169" s="34"/>
      <c r="AB169" s="34"/>
      <c r="AC169" s="34"/>
      <c r="AD169" s="34"/>
      <c r="AE169" s="34"/>
      <c r="AR169" s="182" t="s">
        <v>157</v>
      </c>
      <c r="AT169" s="182" t="s">
        <v>181</v>
      </c>
      <c r="AU169" s="182" t="s">
        <v>83</v>
      </c>
      <c r="AY169" s="15" t="s">
        <v>146</v>
      </c>
      <c r="BE169" s="183">
        <f>IF(N169="základní",J169,0)</f>
        <v>0</v>
      </c>
      <c r="BF169" s="183">
        <f>IF(N169="snížená",J169,0)</f>
        <v>0</v>
      </c>
      <c r="BG169" s="183">
        <f>IF(N169="zákl. přenesená",J169,0)</f>
        <v>0</v>
      </c>
      <c r="BH169" s="183">
        <f>IF(N169="sníž. přenesená",J169,0)</f>
        <v>0</v>
      </c>
      <c r="BI169" s="183">
        <f>IF(N169="nulová",J169,0)</f>
        <v>0</v>
      </c>
      <c r="BJ169" s="15" t="s">
        <v>81</v>
      </c>
      <c r="BK169" s="183">
        <f>ROUND(I169*H169,2)</f>
        <v>0</v>
      </c>
      <c r="BL169" s="15" t="s">
        <v>157</v>
      </c>
      <c r="BM169" s="182" t="s">
        <v>1531</v>
      </c>
    </row>
    <row r="170" s="2" customFormat="1">
      <c r="A170" s="34"/>
      <c r="B170" s="35"/>
      <c r="C170" s="34"/>
      <c r="D170" s="184" t="s">
        <v>159</v>
      </c>
      <c r="E170" s="34"/>
      <c r="F170" s="185" t="s">
        <v>1532</v>
      </c>
      <c r="G170" s="34"/>
      <c r="H170" s="34"/>
      <c r="I170" s="186"/>
      <c r="J170" s="34"/>
      <c r="K170" s="34"/>
      <c r="L170" s="35"/>
      <c r="M170" s="187"/>
      <c r="N170" s="188"/>
      <c r="O170" s="73"/>
      <c r="P170" s="73"/>
      <c r="Q170" s="73"/>
      <c r="R170" s="73"/>
      <c r="S170" s="73"/>
      <c r="T170" s="74"/>
      <c r="U170" s="34"/>
      <c r="V170" s="34"/>
      <c r="W170" s="34"/>
      <c r="X170" s="34"/>
      <c r="Y170" s="34"/>
      <c r="Z170" s="34"/>
      <c r="AA170" s="34"/>
      <c r="AB170" s="34"/>
      <c r="AC170" s="34"/>
      <c r="AD170" s="34"/>
      <c r="AE170" s="34"/>
      <c r="AT170" s="15" t="s">
        <v>159</v>
      </c>
      <c r="AU170" s="15" t="s">
        <v>83</v>
      </c>
    </row>
    <row r="171" s="2" customFormat="1" ht="24.15" customHeight="1">
      <c r="A171" s="34"/>
      <c r="B171" s="168"/>
      <c r="C171" s="189" t="s">
        <v>532</v>
      </c>
      <c r="D171" s="189" t="s">
        <v>181</v>
      </c>
      <c r="E171" s="190" t="s">
        <v>1533</v>
      </c>
      <c r="F171" s="191" t="s">
        <v>1534</v>
      </c>
      <c r="G171" s="192" t="s">
        <v>199</v>
      </c>
      <c r="H171" s="193">
        <v>9</v>
      </c>
      <c r="I171" s="194"/>
      <c r="J171" s="195">
        <f>ROUND(I171*H171,2)</f>
        <v>0</v>
      </c>
      <c r="K171" s="196"/>
      <c r="L171" s="35"/>
      <c r="M171" s="197" t="s">
        <v>1</v>
      </c>
      <c r="N171" s="198" t="s">
        <v>38</v>
      </c>
      <c r="O171" s="73"/>
      <c r="P171" s="180">
        <f>O171*H171</f>
        <v>0</v>
      </c>
      <c r="Q171" s="180">
        <v>0</v>
      </c>
      <c r="R171" s="180">
        <f>Q171*H171</f>
        <v>0</v>
      </c>
      <c r="S171" s="180">
        <v>0.188</v>
      </c>
      <c r="T171" s="181">
        <f>S171*H171</f>
        <v>1.692</v>
      </c>
      <c r="U171" s="34"/>
      <c r="V171" s="34"/>
      <c r="W171" s="34"/>
      <c r="X171" s="34"/>
      <c r="Y171" s="34"/>
      <c r="Z171" s="34"/>
      <c r="AA171" s="34"/>
      <c r="AB171" s="34"/>
      <c r="AC171" s="34"/>
      <c r="AD171" s="34"/>
      <c r="AE171" s="34"/>
      <c r="AR171" s="182" t="s">
        <v>157</v>
      </c>
      <c r="AT171" s="182" t="s">
        <v>181</v>
      </c>
      <c r="AU171" s="182" t="s">
        <v>83</v>
      </c>
      <c r="AY171" s="15" t="s">
        <v>146</v>
      </c>
      <c r="BE171" s="183">
        <f>IF(N171="základní",J171,0)</f>
        <v>0</v>
      </c>
      <c r="BF171" s="183">
        <f>IF(N171="snížená",J171,0)</f>
        <v>0</v>
      </c>
      <c r="BG171" s="183">
        <f>IF(N171="zákl. přenesená",J171,0)</f>
        <v>0</v>
      </c>
      <c r="BH171" s="183">
        <f>IF(N171="sníž. přenesená",J171,0)</f>
        <v>0</v>
      </c>
      <c r="BI171" s="183">
        <f>IF(N171="nulová",J171,0)</f>
        <v>0</v>
      </c>
      <c r="BJ171" s="15" t="s">
        <v>81</v>
      </c>
      <c r="BK171" s="183">
        <f>ROUND(I171*H171,2)</f>
        <v>0</v>
      </c>
      <c r="BL171" s="15" t="s">
        <v>157</v>
      </c>
      <c r="BM171" s="182" t="s">
        <v>1535</v>
      </c>
    </row>
    <row r="172" s="2" customFormat="1">
      <c r="A172" s="34"/>
      <c r="B172" s="35"/>
      <c r="C172" s="34"/>
      <c r="D172" s="184" t="s">
        <v>159</v>
      </c>
      <c r="E172" s="34"/>
      <c r="F172" s="185" t="s">
        <v>1536</v>
      </c>
      <c r="G172" s="34"/>
      <c r="H172" s="34"/>
      <c r="I172" s="186"/>
      <c r="J172" s="34"/>
      <c r="K172" s="34"/>
      <c r="L172" s="35"/>
      <c r="M172" s="187"/>
      <c r="N172" s="188"/>
      <c r="O172" s="73"/>
      <c r="P172" s="73"/>
      <c r="Q172" s="73"/>
      <c r="R172" s="73"/>
      <c r="S172" s="73"/>
      <c r="T172" s="74"/>
      <c r="U172" s="34"/>
      <c r="V172" s="34"/>
      <c r="W172" s="34"/>
      <c r="X172" s="34"/>
      <c r="Y172" s="34"/>
      <c r="Z172" s="34"/>
      <c r="AA172" s="34"/>
      <c r="AB172" s="34"/>
      <c r="AC172" s="34"/>
      <c r="AD172" s="34"/>
      <c r="AE172" s="34"/>
      <c r="AT172" s="15" t="s">
        <v>159</v>
      </c>
      <c r="AU172" s="15" t="s">
        <v>83</v>
      </c>
    </row>
    <row r="173" s="2" customFormat="1" ht="16.5" customHeight="1">
      <c r="A173" s="34"/>
      <c r="B173" s="168"/>
      <c r="C173" s="189" t="s">
        <v>536</v>
      </c>
      <c r="D173" s="189" t="s">
        <v>181</v>
      </c>
      <c r="E173" s="190" t="s">
        <v>1537</v>
      </c>
      <c r="F173" s="191" t="s">
        <v>1538</v>
      </c>
      <c r="G173" s="192" t="s">
        <v>206</v>
      </c>
      <c r="H173" s="193">
        <v>4</v>
      </c>
      <c r="I173" s="194"/>
      <c r="J173" s="195">
        <f>ROUND(I173*H173,2)</f>
        <v>0</v>
      </c>
      <c r="K173" s="196"/>
      <c r="L173" s="35"/>
      <c r="M173" s="197" t="s">
        <v>1</v>
      </c>
      <c r="N173" s="198" t="s">
        <v>38</v>
      </c>
      <c r="O173" s="73"/>
      <c r="P173" s="180">
        <f>O173*H173</f>
        <v>0</v>
      </c>
      <c r="Q173" s="180">
        <v>0</v>
      </c>
      <c r="R173" s="180">
        <f>Q173*H173</f>
        <v>0</v>
      </c>
      <c r="S173" s="180">
        <v>0.188</v>
      </c>
      <c r="T173" s="181">
        <f>S173*H173</f>
        <v>0.752</v>
      </c>
      <c r="U173" s="34"/>
      <c r="V173" s="34"/>
      <c r="W173" s="34"/>
      <c r="X173" s="34"/>
      <c r="Y173" s="34"/>
      <c r="Z173" s="34"/>
      <c r="AA173" s="34"/>
      <c r="AB173" s="34"/>
      <c r="AC173" s="34"/>
      <c r="AD173" s="34"/>
      <c r="AE173" s="34"/>
      <c r="AR173" s="182" t="s">
        <v>157</v>
      </c>
      <c r="AT173" s="182" t="s">
        <v>181</v>
      </c>
      <c r="AU173" s="182" t="s">
        <v>83</v>
      </c>
      <c r="AY173" s="15" t="s">
        <v>146</v>
      </c>
      <c r="BE173" s="183">
        <f>IF(N173="základní",J173,0)</f>
        <v>0</v>
      </c>
      <c r="BF173" s="183">
        <f>IF(N173="snížená",J173,0)</f>
        <v>0</v>
      </c>
      <c r="BG173" s="183">
        <f>IF(N173="zákl. přenesená",J173,0)</f>
        <v>0</v>
      </c>
      <c r="BH173" s="183">
        <f>IF(N173="sníž. přenesená",J173,0)</f>
        <v>0</v>
      </c>
      <c r="BI173" s="183">
        <f>IF(N173="nulová",J173,0)</f>
        <v>0</v>
      </c>
      <c r="BJ173" s="15" t="s">
        <v>81</v>
      </c>
      <c r="BK173" s="183">
        <f>ROUND(I173*H173,2)</f>
        <v>0</v>
      </c>
      <c r="BL173" s="15" t="s">
        <v>157</v>
      </c>
      <c r="BM173" s="182" t="s">
        <v>1539</v>
      </c>
    </row>
    <row r="174" s="2" customFormat="1">
      <c r="A174" s="34"/>
      <c r="B174" s="35"/>
      <c r="C174" s="34"/>
      <c r="D174" s="184" t="s">
        <v>159</v>
      </c>
      <c r="E174" s="34"/>
      <c r="F174" s="185" t="s">
        <v>1540</v>
      </c>
      <c r="G174" s="34"/>
      <c r="H174" s="34"/>
      <c r="I174" s="186"/>
      <c r="J174" s="34"/>
      <c r="K174" s="34"/>
      <c r="L174" s="35"/>
      <c r="M174" s="187"/>
      <c r="N174" s="188"/>
      <c r="O174" s="73"/>
      <c r="P174" s="73"/>
      <c r="Q174" s="73"/>
      <c r="R174" s="73"/>
      <c r="S174" s="73"/>
      <c r="T174" s="74"/>
      <c r="U174" s="34"/>
      <c r="V174" s="34"/>
      <c r="W174" s="34"/>
      <c r="X174" s="34"/>
      <c r="Y174" s="34"/>
      <c r="Z174" s="34"/>
      <c r="AA174" s="34"/>
      <c r="AB174" s="34"/>
      <c r="AC174" s="34"/>
      <c r="AD174" s="34"/>
      <c r="AE174" s="34"/>
      <c r="AT174" s="15" t="s">
        <v>159</v>
      </c>
      <c r="AU174" s="15" t="s">
        <v>83</v>
      </c>
    </row>
    <row r="175" s="2" customFormat="1" ht="16.5" customHeight="1">
      <c r="A175" s="34"/>
      <c r="B175" s="168"/>
      <c r="C175" s="189" t="s">
        <v>540</v>
      </c>
      <c r="D175" s="189" t="s">
        <v>181</v>
      </c>
      <c r="E175" s="190" t="s">
        <v>1541</v>
      </c>
      <c r="F175" s="191" t="s">
        <v>1538</v>
      </c>
      <c r="G175" s="192" t="s">
        <v>206</v>
      </c>
      <c r="H175" s="193">
        <v>2</v>
      </c>
      <c r="I175" s="194"/>
      <c r="J175" s="195">
        <f>ROUND(I175*H175,2)</f>
        <v>0</v>
      </c>
      <c r="K175" s="196"/>
      <c r="L175" s="35"/>
      <c r="M175" s="197" t="s">
        <v>1</v>
      </c>
      <c r="N175" s="198" t="s">
        <v>38</v>
      </c>
      <c r="O175" s="73"/>
      <c r="P175" s="180">
        <f>O175*H175</f>
        <v>0</v>
      </c>
      <c r="Q175" s="180">
        <v>0</v>
      </c>
      <c r="R175" s="180">
        <f>Q175*H175</f>
        <v>0</v>
      </c>
      <c r="S175" s="180">
        <v>0.188</v>
      </c>
      <c r="T175" s="181">
        <f>S175*H175</f>
        <v>0.376</v>
      </c>
      <c r="U175" s="34"/>
      <c r="V175" s="34"/>
      <c r="W175" s="34"/>
      <c r="X175" s="34"/>
      <c r="Y175" s="34"/>
      <c r="Z175" s="34"/>
      <c r="AA175" s="34"/>
      <c r="AB175" s="34"/>
      <c r="AC175" s="34"/>
      <c r="AD175" s="34"/>
      <c r="AE175" s="34"/>
      <c r="AR175" s="182" t="s">
        <v>157</v>
      </c>
      <c r="AT175" s="182" t="s">
        <v>181</v>
      </c>
      <c r="AU175" s="182" t="s">
        <v>83</v>
      </c>
      <c r="AY175" s="15" t="s">
        <v>146</v>
      </c>
      <c r="BE175" s="183">
        <f>IF(N175="základní",J175,0)</f>
        <v>0</v>
      </c>
      <c r="BF175" s="183">
        <f>IF(N175="snížená",J175,0)</f>
        <v>0</v>
      </c>
      <c r="BG175" s="183">
        <f>IF(N175="zákl. přenesená",J175,0)</f>
        <v>0</v>
      </c>
      <c r="BH175" s="183">
        <f>IF(N175="sníž. přenesená",J175,0)</f>
        <v>0</v>
      </c>
      <c r="BI175" s="183">
        <f>IF(N175="nulová",J175,0)</f>
        <v>0</v>
      </c>
      <c r="BJ175" s="15" t="s">
        <v>81</v>
      </c>
      <c r="BK175" s="183">
        <f>ROUND(I175*H175,2)</f>
        <v>0</v>
      </c>
      <c r="BL175" s="15" t="s">
        <v>157</v>
      </c>
      <c r="BM175" s="182" t="s">
        <v>1542</v>
      </c>
    </row>
    <row r="176" s="2" customFormat="1">
      <c r="A176" s="34"/>
      <c r="B176" s="35"/>
      <c r="C176" s="34"/>
      <c r="D176" s="184" t="s">
        <v>159</v>
      </c>
      <c r="E176" s="34"/>
      <c r="F176" s="185" t="s">
        <v>1543</v>
      </c>
      <c r="G176" s="34"/>
      <c r="H176" s="34"/>
      <c r="I176" s="186"/>
      <c r="J176" s="34"/>
      <c r="K176" s="34"/>
      <c r="L176" s="35"/>
      <c r="M176" s="187"/>
      <c r="N176" s="188"/>
      <c r="O176" s="73"/>
      <c r="P176" s="73"/>
      <c r="Q176" s="73"/>
      <c r="R176" s="73"/>
      <c r="S176" s="73"/>
      <c r="T176" s="74"/>
      <c r="U176" s="34"/>
      <c r="V176" s="34"/>
      <c r="W176" s="34"/>
      <c r="X176" s="34"/>
      <c r="Y176" s="34"/>
      <c r="Z176" s="34"/>
      <c r="AA176" s="34"/>
      <c r="AB176" s="34"/>
      <c r="AC176" s="34"/>
      <c r="AD176" s="34"/>
      <c r="AE176" s="34"/>
      <c r="AT176" s="15" t="s">
        <v>159</v>
      </c>
      <c r="AU176" s="15" t="s">
        <v>83</v>
      </c>
    </row>
    <row r="177" s="2" customFormat="1" ht="24.15" customHeight="1">
      <c r="A177" s="34"/>
      <c r="B177" s="168"/>
      <c r="C177" s="189" t="s">
        <v>525</v>
      </c>
      <c r="D177" s="189" t="s">
        <v>181</v>
      </c>
      <c r="E177" s="190" t="s">
        <v>1544</v>
      </c>
      <c r="F177" s="191" t="s">
        <v>1545</v>
      </c>
      <c r="G177" s="192" t="s">
        <v>206</v>
      </c>
      <c r="H177" s="193">
        <v>2</v>
      </c>
      <c r="I177" s="194"/>
      <c r="J177" s="195">
        <f>ROUND(I177*H177,2)</f>
        <v>0</v>
      </c>
      <c r="K177" s="196"/>
      <c r="L177" s="35"/>
      <c r="M177" s="197" t="s">
        <v>1</v>
      </c>
      <c r="N177" s="198" t="s">
        <v>38</v>
      </c>
      <c r="O177" s="73"/>
      <c r="P177" s="180">
        <f>O177*H177</f>
        <v>0</v>
      </c>
      <c r="Q177" s="180">
        <v>0</v>
      </c>
      <c r="R177" s="180">
        <f>Q177*H177</f>
        <v>0</v>
      </c>
      <c r="S177" s="180">
        <v>0</v>
      </c>
      <c r="T177" s="181">
        <f>S177*H177</f>
        <v>0</v>
      </c>
      <c r="U177" s="34"/>
      <c r="V177" s="34"/>
      <c r="W177" s="34"/>
      <c r="X177" s="34"/>
      <c r="Y177" s="34"/>
      <c r="Z177" s="34"/>
      <c r="AA177" s="34"/>
      <c r="AB177" s="34"/>
      <c r="AC177" s="34"/>
      <c r="AD177" s="34"/>
      <c r="AE177" s="34"/>
      <c r="AR177" s="182" t="s">
        <v>157</v>
      </c>
      <c r="AT177" s="182" t="s">
        <v>181</v>
      </c>
      <c r="AU177" s="182" t="s">
        <v>83</v>
      </c>
      <c r="AY177" s="15" t="s">
        <v>146</v>
      </c>
      <c r="BE177" s="183">
        <f>IF(N177="základní",J177,0)</f>
        <v>0</v>
      </c>
      <c r="BF177" s="183">
        <f>IF(N177="snížená",J177,0)</f>
        <v>0</v>
      </c>
      <c r="BG177" s="183">
        <f>IF(N177="zákl. přenesená",J177,0)</f>
        <v>0</v>
      </c>
      <c r="BH177" s="183">
        <f>IF(N177="sníž. přenesená",J177,0)</f>
        <v>0</v>
      </c>
      <c r="BI177" s="183">
        <f>IF(N177="nulová",J177,0)</f>
        <v>0</v>
      </c>
      <c r="BJ177" s="15" t="s">
        <v>81</v>
      </c>
      <c r="BK177" s="183">
        <f>ROUND(I177*H177,2)</f>
        <v>0</v>
      </c>
      <c r="BL177" s="15" t="s">
        <v>157</v>
      </c>
      <c r="BM177" s="182" t="s">
        <v>1546</v>
      </c>
    </row>
    <row r="178" s="2" customFormat="1">
      <c r="A178" s="34"/>
      <c r="B178" s="35"/>
      <c r="C178" s="34"/>
      <c r="D178" s="184" t="s">
        <v>159</v>
      </c>
      <c r="E178" s="34"/>
      <c r="F178" s="185" t="s">
        <v>1547</v>
      </c>
      <c r="G178" s="34"/>
      <c r="H178" s="34"/>
      <c r="I178" s="186"/>
      <c r="J178" s="34"/>
      <c r="K178" s="34"/>
      <c r="L178" s="35"/>
      <c r="M178" s="187"/>
      <c r="N178" s="188"/>
      <c r="O178" s="73"/>
      <c r="P178" s="73"/>
      <c r="Q178" s="73"/>
      <c r="R178" s="73"/>
      <c r="S178" s="73"/>
      <c r="T178" s="74"/>
      <c r="U178" s="34"/>
      <c r="V178" s="34"/>
      <c r="W178" s="34"/>
      <c r="X178" s="34"/>
      <c r="Y178" s="34"/>
      <c r="Z178" s="34"/>
      <c r="AA178" s="34"/>
      <c r="AB178" s="34"/>
      <c r="AC178" s="34"/>
      <c r="AD178" s="34"/>
      <c r="AE178" s="34"/>
      <c r="AT178" s="15" t="s">
        <v>159</v>
      </c>
      <c r="AU178" s="15" t="s">
        <v>83</v>
      </c>
    </row>
    <row r="179" s="12" customFormat="1" ht="22.8" customHeight="1">
      <c r="A179" s="12"/>
      <c r="B179" s="155"/>
      <c r="C179" s="12"/>
      <c r="D179" s="156" t="s">
        <v>72</v>
      </c>
      <c r="E179" s="166" t="s">
        <v>873</v>
      </c>
      <c r="F179" s="166" t="s">
        <v>874</v>
      </c>
      <c r="G179" s="12"/>
      <c r="H179" s="12"/>
      <c r="I179" s="158"/>
      <c r="J179" s="167">
        <f>BK179</f>
        <v>0</v>
      </c>
      <c r="K179" s="12"/>
      <c r="L179" s="155"/>
      <c r="M179" s="160"/>
      <c r="N179" s="161"/>
      <c r="O179" s="161"/>
      <c r="P179" s="162">
        <f>SUM(P180:P181)</f>
        <v>0</v>
      </c>
      <c r="Q179" s="161"/>
      <c r="R179" s="162">
        <f>SUM(R180:R181)</f>
        <v>0</v>
      </c>
      <c r="S179" s="161"/>
      <c r="T179" s="163">
        <f>SUM(T180:T181)</f>
        <v>0</v>
      </c>
      <c r="U179" s="12"/>
      <c r="V179" s="12"/>
      <c r="W179" s="12"/>
      <c r="X179" s="12"/>
      <c r="Y179" s="12"/>
      <c r="Z179" s="12"/>
      <c r="AA179" s="12"/>
      <c r="AB179" s="12"/>
      <c r="AC179" s="12"/>
      <c r="AD179" s="12"/>
      <c r="AE179" s="12"/>
      <c r="AR179" s="156" t="s">
        <v>81</v>
      </c>
      <c r="AT179" s="164" t="s">
        <v>72</v>
      </c>
      <c r="AU179" s="164" t="s">
        <v>81</v>
      </c>
      <c r="AY179" s="156" t="s">
        <v>146</v>
      </c>
      <c r="BK179" s="165">
        <f>SUM(BK180:BK181)</f>
        <v>0</v>
      </c>
    </row>
    <row r="180" s="2" customFormat="1" ht="16.5" customHeight="1">
      <c r="A180" s="34"/>
      <c r="B180" s="168"/>
      <c r="C180" s="189" t="s">
        <v>563</v>
      </c>
      <c r="D180" s="189" t="s">
        <v>181</v>
      </c>
      <c r="E180" s="190" t="s">
        <v>1548</v>
      </c>
      <c r="F180" s="191" t="s">
        <v>1549</v>
      </c>
      <c r="G180" s="192" t="s">
        <v>877</v>
      </c>
      <c r="H180" s="193">
        <v>4</v>
      </c>
      <c r="I180" s="194"/>
      <c r="J180" s="195">
        <f>ROUND(I180*H180,2)</f>
        <v>0</v>
      </c>
      <c r="K180" s="196"/>
      <c r="L180" s="35"/>
      <c r="M180" s="197" t="s">
        <v>1</v>
      </c>
      <c r="N180" s="198" t="s">
        <v>38</v>
      </c>
      <c r="O180" s="73"/>
      <c r="P180" s="180">
        <f>O180*H180</f>
        <v>0</v>
      </c>
      <c r="Q180" s="180">
        <v>0</v>
      </c>
      <c r="R180" s="180">
        <f>Q180*H180</f>
        <v>0</v>
      </c>
      <c r="S180" s="180">
        <v>0</v>
      </c>
      <c r="T180" s="181">
        <f>S180*H180</f>
        <v>0</v>
      </c>
      <c r="U180" s="34"/>
      <c r="V180" s="34"/>
      <c r="W180" s="34"/>
      <c r="X180" s="34"/>
      <c r="Y180" s="34"/>
      <c r="Z180" s="34"/>
      <c r="AA180" s="34"/>
      <c r="AB180" s="34"/>
      <c r="AC180" s="34"/>
      <c r="AD180" s="34"/>
      <c r="AE180" s="34"/>
      <c r="AR180" s="182" t="s">
        <v>157</v>
      </c>
      <c r="AT180" s="182" t="s">
        <v>181</v>
      </c>
      <c r="AU180" s="182" t="s">
        <v>83</v>
      </c>
      <c r="AY180" s="15" t="s">
        <v>146</v>
      </c>
      <c r="BE180" s="183">
        <f>IF(N180="základní",J180,0)</f>
        <v>0</v>
      </c>
      <c r="BF180" s="183">
        <f>IF(N180="snížená",J180,0)</f>
        <v>0</v>
      </c>
      <c r="BG180" s="183">
        <f>IF(N180="zákl. přenesená",J180,0)</f>
        <v>0</v>
      </c>
      <c r="BH180" s="183">
        <f>IF(N180="sníž. přenesená",J180,0)</f>
        <v>0</v>
      </c>
      <c r="BI180" s="183">
        <f>IF(N180="nulová",J180,0)</f>
        <v>0</v>
      </c>
      <c r="BJ180" s="15" t="s">
        <v>81</v>
      </c>
      <c r="BK180" s="183">
        <f>ROUND(I180*H180,2)</f>
        <v>0</v>
      </c>
      <c r="BL180" s="15" t="s">
        <v>157</v>
      </c>
      <c r="BM180" s="182" t="s">
        <v>1550</v>
      </c>
    </row>
    <row r="181" s="2" customFormat="1">
      <c r="A181" s="34"/>
      <c r="B181" s="35"/>
      <c r="C181" s="34"/>
      <c r="D181" s="184" t="s">
        <v>159</v>
      </c>
      <c r="E181" s="34"/>
      <c r="F181" s="185" t="s">
        <v>1551</v>
      </c>
      <c r="G181" s="34"/>
      <c r="H181" s="34"/>
      <c r="I181" s="186"/>
      <c r="J181" s="34"/>
      <c r="K181" s="34"/>
      <c r="L181" s="35"/>
      <c r="M181" s="187"/>
      <c r="N181" s="188"/>
      <c r="O181" s="73"/>
      <c r="P181" s="73"/>
      <c r="Q181" s="73"/>
      <c r="R181" s="73"/>
      <c r="S181" s="73"/>
      <c r="T181" s="74"/>
      <c r="U181" s="34"/>
      <c r="V181" s="34"/>
      <c r="W181" s="34"/>
      <c r="X181" s="34"/>
      <c r="Y181" s="34"/>
      <c r="Z181" s="34"/>
      <c r="AA181" s="34"/>
      <c r="AB181" s="34"/>
      <c r="AC181" s="34"/>
      <c r="AD181" s="34"/>
      <c r="AE181" s="34"/>
      <c r="AT181" s="15" t="s">
        <v>159</v>
      </c>
      <c r="AU181" s="15" t="s">
        <v>83</v>
      </c>
    </row>
    <row r="182" s="12" customFormat="1" ht="25.92" customHeight="1">
      <c r="A182" s="12"/>
      <c r="B182" s="155"/>
      <c r="C182" s="12"/>
      <c r="D182" s="156" t="s">
        <v>72</v>
      </c>
      <c r="E182" s="157" t="s">
        <v>441</v>
      </c>
      <c r="F182" s="157" t="s">
        <v>442</v>
      </c>
      <c r="G182" s="12"/>
      <c r="H182" s="12"/>
      <c r="I182" s="158"/>
      <c r="J182" s="159">
        <f>BK182</f>
        <v>0</v>
      </c>
      <c r="K182" s="12"/>
      <c r="L182" s="155"/>
      <c r="M182" s="160"/>
      <c r="N182" s="161"/>
      <c r="O182" s="161"/>
      <c r="P182" s="162">
        <f>P183+P186+P193</f>
        <v>0</v>
      </c>
      <c r="Q182" s="161"/>
      <c r="R182" s="162">
        <f>R183+R186+R193</f>
        <v>0.62358000000000002</v>
      </c>
      <c r="S182" s="161"/>
      <c r="T182" s="163">
        <f>T183+T186+T193</f>
        <v>0</v>
      </c>
      <c r="U182" s="12"/>
      <c r="V182" s="12"/>
      <c r="W182" s="12"/>
      <c r="X182" s="12"/>
      <c r="Y182" s="12"/>
      <c r="Z182" s="12"/>
      <c r="AA182" s="12"/>
      <c r="AB182" s="12"/>
      <c r="AC182" s="12"/>
      <c r="AD182" s="12"/>
      <c r="AE182" s="12"/>
      <c r="AR182" s="156" t="s">
        <v>83</v>
      </c>
      <c r="AT182" s="164" t="s">
        <v>72</v>
      </c>
      <c r="AU182" s="164" t="s">
        <v>73</v>
      </c>
      <c r="AY182" s="156" t="s">
        <v>146</v>
      </c>
      <c r="BK182" s="165">
        <f>BK183+BK186+BK193</f>
        <v>0</v>
      </c>
    </row>
    <row r="183" s="12" customFormat="1" ht="22.8" customHeight="1">
      <c r="A183" s="12"/>
      <c r="B183" s="155"/>
      <c r="C183" s="12"/>
      <c r="D183" s="156" t="s">
        <v>72</v>
      </c>
      <c r="E183" s="166" t="s">
        <v>1262</v>
      </c>
      <c r="F183" s="166" t="s">
        <v>1263</v>
      </c>
      <c r="G183" s="12"/>
      <c r="H183" s="12"/>
      <c r="I183" s="158"/>
      <c r="J183" s="167">
        <f>BK183</f>
        <v>0</v>
      </c>
      <c r="K183" s="12"/>
      <c r="L183" s="155"/>
      <c r="M183" s="160"/>
      <c r="N183" s="161"/>
      <c r="O183" s="161"/>
      <c r="P183" s="162">
        <f>SUM(P184:P185)</f>
        <v>0</v>
      </c>
      <c r="Q183" s="161"/>
      <c r="R183" s="162">
        <f>SUM(R184:R185)</f>
        <v>0.041460000000000004</v>
      </c>
      <c r="S183" s="161"/>
      <c r="T183" s="163">
        <f>SUM(T184:T185)</f>
        <v>0</v>
      </c>
      <c r="U183" s="12"/>
      <c r="V183" s="12"/>
      <c r="W183" s="12"/>
      <c r="X183" s="12"/>
      <c r="Y183" s="12"/>
      <c r="Z183" s="12"/>
      <c r="AA183" s="12"/>
      <c r="AB183" s="12"/>
      <c r="AC183" s="12"/>
      <c r="AD183" s="12"/>
      <c r="AE183" s="12"/>
      <c r="AR183" s="156" t="s">
        <v>83</v>
      </c>
      <c r="AT183" s="164" t="s">
        <v>72</v>
      </c>
      <c r="AU183" s="164" t="s">
        <v>81</v>
      </c>
      <c r="AY183" s="156" t="s">
        <v>146</v>
      </c>
      <c r="BK183" s="165">
        <f>SUM(BK184:BK185)</f>
        <v>0</v>
      </c>
    </row>
    <row r="184" s="2" customFormat="1" ht="33" customHeight="1">
      <c r="A184" s="34"/>
      <c r="B184" s="168"/>
      <c r="C184" s="189" t="s">
        <v>337</v>
      </c>
      <c r="D184" s="189" t="s">
        <v>181</v>
      </c>
      <c r="E184" s="190" t="s">
        <v>1552</v>
      </c>
      <c r="F184" s="191" t="s">
        <v>1553</v>
      </c>
      <c r="G184" s="192" t="s">
        <v>336</v>
      </c>
      <c r="H184" s="193">
        <v>6</v>
      </c>
      <c r="I184" s="194"/>
      <c r="J184" s="195">
        <f>ROUND(I184*H184,2)</f>
        <v>0</v>
      </c>
      <c r="K184" s="196"/>
      <c r="L184" s="35"/>
      <c r="M184" s="197" t="s">
        <v>1</v>
      </c>
      <c r="N184" s="198" t="s">
        <v>38</v>
      </c>
      <c r="O184" s="73"/>
      <c r="P184" s="180">
        <f>O184*H184</f>
        <v>0</v>
      </c>
      <c r="Q184" s="180">
        <v>0.0069100000000000003</v>
      </c>
      <c r="R184" s="180">
        <f>Q184*H184</f>
        <v>0.041460000000000004</v>
      </c>
      <c r="S184" s="180">
        <v>0</v>
      </c>
      <c r="T184" s="181">
        <f>S184*H184</f>
        <v>0</v>
      </c>
      <c r="U184" s="34"/>
      <c r="V184" s="34"/>
      <c r="W184" s="34"/>
      <c r="X184" s="34"/>
      <c r="Y184" s="34"/>
      <c r="Z184" s="34"/>
      <c r="AA184" s="34"/>
      <c r="AB184" s="34"/>
      <c r="AC184" s="34"/>
      <c r="AD184" s="34"/>
      <c r="AE184" s="34"/>
      <c r="AR184" s="182" t="s">
        <v>337</v>
      </c>
      <c r="AT184" s="182" t="s">
        <v>181</v>
      </c>
      <c r="AU184" s="182" t="s">
        <v>83</v>
      </c>
      <c r="AY184" s="15" t="s">
        <v>146</v>
      </c>
      <c r="BE184" s="183">
        <f>IF(N184="základní",J184,0)</f>
        <v>0</v>
      </c>
      <c r="BF184" s="183">
        <f>IF(N184="snížená",J184,0)</f>
        <v>0</v>
      </c>
      <c r="BG184" s="183">
        <f>IF(N184="zákl. přenesená",J184,0)</f>
        <v>0</v>
      </c>
      <c r="BH184" s="183">
        <f>IF(N184="sníž. přenesená",J184,0)</f>
        <v>0</v>
      </c>
      <c r="BI184" s="183">
        <f>IF(N184="nulová",J184,0)</f>
        <v>0</v>
      </c>
      <c r="BJ184" s="15" t="s">
        <v>81</v>
      </c>
      <c r="BK184" s="183">
        <f>ROUND(I184*H184,2)</f>
        <v>0</v>
      </c>
      <c r="BL184" s="15" t="s">
        <v>337</v>
      </c>
      <c r="BM184" s="182" t="s">
        <v>1554</v>
      </c>
    </row>
    <row r="185" s="2" customFormat="1">
      <c r="A185" s="34"/>
      <c r="B185" s="35"/>
      <c r="C185" s="34"/>
      <c r="D185" s="184" t="s">
        <v>159</v>
      </c>
      <c r="E185" s="34"/>
      <c r="F185" s="185" t="s">
        <v>1555</v>
      </c>
      <c r="G185" s="34"/>
      <c r="H185" s="34"/>
      <c r="I185" s="186"/>
      <c r="J185" s="34"/>
      <c r="K185" s="34"/>
      <c r="L185" s="35"/>
      <c r="M185" s="187"/>
      <c r="N185" s="188"/>
      <c r="O185" s="73"/>
      <c r="P185" s="73"/>
      <c r="Q185" s="73"/>
      <c r="R185" s="73"/>
      <c r="S185" s="73"/>
      <c r="T185" s="74"/>
      <c r="U185" s="34"/>
      <c r="V185" s="34"/>
      <c r="W185" s="34"/>
      <c r="X185" s="34"/>
      <c r="Y185" s="34"/>
      <c r="Z185" s="34"/>
      <c r="AA185" s="34"/>
      <c r="AB185" s="34"/>
      <c r="AC185" s="34"/>
      <c r="AD185" s="34"/>
      <c r="AE185" s="34"/>
      <c r="AT185" s="15" t="s">
        <v>159</v>
      </c>
      <c r="AU185" s="15" t="s">
        <v>83</v>
      </c>
    </row>
    <row r="186" s="12" customFormat="1" ht="22.8" customHeight="1">
      <c r="A186" s="12"/>
      <c r="B186" s="155"/>
      <c r="C186" s="12"/>
      <c r="D186" s="156" t="s">
        <v>72</v>
      </c>
      <c r="E186" s="166" t="s">
        <v>443</v>
      </c>
      <c r="F186" s="166" t="s">
        <v>444</v>
      </c>
      <c r="G186" s="12"/>
      <c r="H186" s="12"/>
      <c r="I186" s="158"/>
      <c r="J186" s="167">
        <f>BK186</f>
        <v>0</v>
      </c>
      <c r="K186" s="12"/>
      <c r="L186" s="155"/>
      <c r="M186" s="160"/>
      <c r="N186" s="161"/>
      <c r="O186" s="161"/>
      <c r="P186" s="162">
        <f>SUM(P187:P192)</f>
        <v>0</v>
      </c>
      <c r="Q186" s="161"/>
      <c r="R186" s="162">
        <f>SUM(R187:R192)</f>
        <v>0</v>
      </c>
      <c r="S186" s="161"/>
      <c r="T186" s="163">
        <f>SUM(T187:T192)</f>
        <v>0</v>
      </c>
      <c r="U186" s="12"/>
      <c r="V186" s="12"/>
      <c r="W186" s="12"/>
      <c r="X186" s="12"/>
      <c r="Y186" s="12"/>
      <c r="Z186" s="12"/>
      <c r="AA186" s="12"/>
      <c r="AB186" s="12"/>
      <c r="AC186" s="12"/>
      <c r="AD186" s="12"/>
      <c r="AE186" s="12"/>
      <c r="AR186" s="156" t="s">
        <v>83</v>
      </c>
      <c r="AT186" s="164" t="s">
        <v>72</v>
      </c>
      <c r="AU186" s="164" t="s">
        <v>81</v>
      </c>
      <c r="AY186" s="156" t="s">
        <v>146</v>
      </c>
      <c r="BK186" s="165">
        <f>SUM(BK187:BK192)</f>
        <v>0</v>
      </c>
    </row>
    <row r="187" s="2" customFormat="1" ht="33" customHeight="1">
      <c r="A187" s="34"/>
      <c r="B187" s="168"/>
      <c r="C187" s="189" t="s">
        <v>505</v>
      </c>
      <c r="D187" s="189" t="s">
        <v>181</v>
      </c>
      <c r="E187" s="190" t="s">
        <v>1442</v>
      </c>
      <c r="F187" s="191" t="s">
        <v>1443</v>
      </c>
      <c r="G187" s="192" t="s">
        <v>199</v>
      </c>
      <c r="H187" s="193">
        <v>15</v>
      </c>
      <c r="I187" s="194"/>
      <c r="J187" s="195">
        <f>ROUND(I187*H187,2)</f>
        <v>0</v>
      </c>
      <c r="K187" s="196"/>
      <c r="L187" s="35"/>
      <c r="M187" s="197" t="s">
        <v>1</v>
      </c>
      <c r="N187" s="198" t="s">
        <v>38</v>
      </c>
      <c r="O187" s="73"/>
      <c r="P187" s="180">
        <f>O187*H187</f>
        <v>0</v>
      </c>
      <c r="Q187" s="180">
        <v>0</v>
      </c>
      <c r="R187" s="180">
        <f>Q187*H187</f>
        <v>0</v>
      </c>
      <c r="S187" s="180">
        <v>0</v>
      </c>
      <c r="T187" s="181">
        <f>S187*H187</f>
        <v>0</v>
      </c>
      <c r="U187" s="34"/>
      <c r="V187" s="34"/>
      <c r="W187" s="34"/>
      <c r="X187" s="34"/>
      <c r="Y187" s="34"/>
      <c r="Z187" s="34"/>
      <c r="AA187" s="34"/>
      <c r="AB187" s="34"/>
      <c r="AC187" s="34"/>
      <c r="AD187" s="34"/>
      <c r="AE187" s="34"/>
      <c r="AR187" s="182" t="s">
        <v>337</v>
      </c>
      <c r="AT187" s="182" t="s">
        <v>181</v>
      </c>
      <c r="AU187" s="182" t="s">
        <v>83</v>
      </c>
      <c r="AY187" s="15" t="s">
        <v>146</v>
      </c>
      <c r="BE187" s="183">
        <f>IF(N187="základní",J187,0)</f>
        <v>0</v>
      </c>
      <c r="BF187" s="183">
        <f>IF(N187="snížená",J187,0)</f>
        <v>0</v>
      </c>
      <c r="BG187" s="183">
        <f>IF(N187="zákl. přenesená",J187,0)</f>
        <v>0</v>
      </c>
      <c r="BH187" s="183">
        <f>IF(N187="sníž. přenesená",J187,0)</f>
        <v>0</v>
      </c>
      <c r="BI187" s="183">
        <f>IF(N187="nulová",J187,0)</f>
        <v>0</v>
      </c>
      <c r="BJ187" s="15" t="s">
        <v>81</v>
      </c>
      <c r="BK187" s="183">
        <f>ROUND(I187*H187,2)</f>
        <v>0</v>
      </c>
      <c r="BL187" s="15" t="s">
        <v>337</v>
      </c>
      <c r="BM187" s="182" t="s">
        <v>1556</v>
      </c>
    </row>
    <row r="188" s="2" customFormat="1">
      <c r="A188" s="34"/>
      <c r="B188" s="35"/>
      <c r="C188" s="34"/>
      <c r="D188" s="184" t="s">
        <v>159</v>
      </c>
      <c r="E188" s="34"/>
      <c r="F188" s="185" t="s">
        <v>1445</v>
      </c>
      <c r="G188" s="34"/>
      <c r="H188" s="34"/>
      <c r="I188" s="186"/>
      <c r="J188" s="34"/>
      <c r="K188" s="34"/>
      <c r="L188" s="35"/>
      <c r="M188" s="187"/>
      <c r="N188" s="188"/>
      <c r="O188" s="73"/>
      <c r="P188" s="73"/>
      <c r="Q188" s="73"/>
      <c r="R188" s="73"/>
      <c r="S188" s="73"/>
      <c r="T188" s="74"/>
      <c r="U188" s="34"/>
      <c r="V188" s="34"/>
      <c r="W188" s="34"/>
      <c r="X188" s="34"/>
      <c r="Y188" s="34"/>
      <c r="Z188" s="34"/>
      <c r="AA188" s="34"/>
      <c r="AB188" s="34"/>
      <c r="AC188" s="34"/>
      <c r="AD188" s="34"/>
      <c r="AE188" s="34"/>
      <c r="AT188" s="15" t="s">
        <v>159</v>
      </c>
      <c r="AU188" s="15" t="s">
        <v>83</v>
      </c>
    </row>
    <row r="189" s="2" customFormat="1" ht="24.15" customHeight="1">
      <c r="A189" s="34"/>
      <c r="B189" s="168"/>
      <c r="C189" s="189" t="s">
        <v>509</v>
      </c>
      <c r="D189" s="189" t="s">
        <v>181</v>
      </c>
      <c r="E189" s="190" t="s">
        <v>1450</v>
      </c>
      <c r="F189" s="191" t="s">
        <v>1451</v>
      </c>
      <c r="G189" s="192" t="s">
        <v>336</v>
      </c>
      <c r="H189" s="193">
        <v>24</v>
      </c>
      <c r="I189" s="194"/>
      <c r="J189" s="195">
        <f>ROUND(I189*H189,2)</f>
        <v>0</v>
      </c>
      <c r="K189" s="196"/>
      <c r="L189" s="35"/>
      <c r="M189" s="197" t="s">
        <v>1</v>
      </c>
      <c r="N189" s="198" t="s">
        <v>38</v>
      </c>
      <c r="O189" s="73"/>
      <c r="P189" s="180">
        <f>O189*H189</f>
        <v>0</v>
      </c>
      <c r="Q189" s="180">
        <v>0</v>
      </c>
      <c r="R189" s="180">
        <f>Q189*H189</f>
        <v>0</v>
      </c>
      <c r="S189" s="180">
        <v>0</v>
      </c>
      <c r="T189" s="181">
        <f>S189*H189</f>
        <v>0</v>
      </c>
      <c r="U189" s="34"/>
      <c r="V189" s="34"/>
      <c r="W189" s="34"/>
      <c r="X189" s="34"/>
      <c r="Y189" s="34"/>
      <c r="Z189" s="34"/>
      <c r="AA189" s="34"/>
      <c r="AB189" s="34"/>
      <c r="AC189" s="34"/>
      <c r="AD189" s="34"/>
      <c r="AE189" s="34"/>
      <c r="AR189" s="182" t="s">
        <v>337</v>
      </c>
      <c r="AT189" s="182" t="s">
        <v>181</v>
      </c>
      <c r="AU189" s="182" t="s">
        <v>83</v>
      </c>
      <c r="AY189" s="15" t="s">
        <v>146</v>
      </c>
      <c r="BE189" s="183">
        <f>IF(N189="základní",J189,0)</f>
        <v>0</v>
      </c>
      <c r="BF189" s="183">
        <f>IF(N189="snížená",J189,0)</f>
        <v>0</v>
      </c>
      <c r="BG189" s="183">
        <f>IF(N189="zákl. přenesená",J189,0)</f>
        <v>0</v>
      </c>
      <c r="BH189" s="183">
        <f>IF(N189="sníž. přenesená",J189,0)</f>
        <v>0</v>
      </c>
      <c r="BI189" s="183">
        <f>IF(N189="nulová",J189,0)</f>
        <v>0</v>
      </c>
      <c r="BJ189" s="15" t="s">
        <v>81</v>
      </c>
      <c r="BK189" s="183">
        <f>ROUND(I189*H189,2)</f>
        <v>0</v>
      </c>
      <c r="BL189" s="15" t="s">
        <v>337</v>
      </c>
      <c r="BM189" s="182" t="s">
        <v>1557</v>
      </c>
    </row>
    <row r="190" s="2" customFormat="1">
      <c r="A190" s="34"/>
      <c r="B190" s="35"/>
      <c r="C190" s="34"/>
      <c r="D190" s="184" t="s">
        <v>159</v>
      </c>
      <c r="E190" s="34"/>
      <c r="F190" s="185" t="s">
        <v>1453</v>
      </c>
      <c r="G190" s="34"/>
      <c r="H190" s="34"/>
      <c r="I190" s="186"/>
      <c r="J190" s="34"/>
      <c r="K190" s="34"/>
      <c r="L190" s="35"/>
      <c r="M190" s="187"/>
      <c r="N190" s="188"/>
      <c r="O190" s="73"/>
      <c r="P190" s="73"/>
      <c r="Q190" s="73"/>
      <c r="R190" s="73"/>
      <c r="S190" s="73"/>
      <c r="T190" s="74"/>
      <c r="U190" s="34"/>
      <c r="V190" s="34"/>
      <c r="W190" s="34"/>
      <c r="X190" s="34"/>
      <c r="Y190" s="34"/>
      <c r="Z190" s="34"/>
      <c r="AA190" s="34"/>
      <c r="AB190" s="34"/>
      <c r="AC190" s="34"/>
      <c r="AD190" s="34"/>
      <c r="AE190" s="34"/>
      <c r="AT190" s="15" t="s">
        <v>159</v>
      </c>
      <c r="AU190" s="15" t="s">
        <v>83</v>
      </c>
    </row>
    <row r="191" s="2" customFormat="1" ht="24.15" customHeight="1">
      <c r="A191" s="34"/>
      <c r="B191" s="168"/>
      <c r="C191" s="189" t="s">
        <v>8</v>
      </c>
      <c r="D191" s="189" t="s">
        <v>181</v>
      </c>
      <c r="E191" s="190" t="s">
        <v>1458</v>
      </c>
      <c r="F191" s="191" t="s">
        <v>1459</v>
      </c>
      <c r="G191" s="192" t="s">
        <v>199</v>
      </c>
      <c r="H191" s="193">
        <v>30</v>
      </c>
      <c r="I191" s="194"/>
      <c r="J191" s="195">
        <f>ROUND(I191*H191,2)</f>
        <v>0</v>
      </c>
      <c r="K191" s="196"/>
      <c r="L191" s="35"/>
      <c r="M191" s="197" t="s">
        <v>1</v>
      </c>
      <c r="N191" s="198" t="s">
        <v>38</v>
      </c>
      <c r="O191" s="73"/>
      <c r="P191" s="180">
        <f>O191*H191</f>
        <v>0</v>
      </c>
      <c r="Q191" s="180">
        <v>0</v>
      </c>
      <c r="R191" s="180">
        <f>Q191*H191</f>
        <v>0</v>
      </c>
      <c r="S191" s="180">
        <v>0</v>
      </c>
      <c r="T191" s="181">
        <f>S191*H191</f>
        <v>0</v>
      </c>
      <c r="U191" s="34"/>
      <c r="V191" s="34"/>
      <c r="W191" s="34"/>
      <c r="X191" s="34"/>
      <c r="Y191" s="34"/>
      <c r="Z191" s="34"/>
      <c r="AA191" s="34"/>
      <c r="AB191" s="34"/>
      <c r="AC191" s="34"/>
      <c r="AD191" s="34"/>
      <c r="AE191" s="34"/>
      <c r="AR191" s="182" t="s">
        <v>337</v>
      </c>
      <c r="AT191" s="182" t="s">
        <v>181</v>
      </c>
      <c r="AU191" s="182" t="s">
        <v>83</v>
      </c>
      <c r="AY191" s="15" t="s">
        <v>146</v>
      </c>
      <c r="BE191" s="183">
        <f>IF(N191="základní",J191,0)</f>
        <v>0</v>
      </c>
      <c r="BF191" s="183">
        <f>IF(N191="snížená",J191,0)</f>
        <v>0</v>
      </c>
      <c r="BG191" s="183">
        <f>IF(N191="zákl. přenesená",J191,0)</f>
        <v>0</v>
      </c>
      <c r="BH191" s="183">
        <f>IF(N191="sníž. přenesená",J191,0)</f>
        <v>0</v>
      </c>
      <c r="BI191" s="183">
        <f>IF(N191="nulová",J191,0)</f>
        <v>0</v>
      </c>
      <c r="BJ191" s="15" t="s">
        <v>81</v>
      </c>
      <c r="BK191" s="183">
        <f>ROUND(I191*H191,2)</f>
        <v>0</v>
      </c>
      <c r="BL191" s="15" t="s">
        <v>337</v>
      </c>
      <c r="BM191" s="182" t="s">
        <v>1558</v>
      </c>
    </row>
    <row r="192" s="2" customFormat="1">
      <c r="A192" s="34"/>
      <c r="B192" s="35"/>
      <c r="C192" s="34"/>
      <c r="D192" s="184" t="s">
        <v>159</v>
      </c>
      <c r="E192" s="34"/>
      <c r="F192" s="185" t="s">
        <v>1461</v>
      </c>
      <c r="G192" s="34"/>
      <c r="H192" s="34"/>
      <c r="I192" s="186"/>
      <c r="J192" s="34"/>
      <c r="K192" s="34"/>
      <c r="L192" s="35"/>
      <c r="M192" s="187"/>
      <c r="N192" s="188"/>
      <c r="O192" s="73"/>
      <c r="P192" s="73"/>
      <c r="Q192" s="73"/>
      <c r="R192" s="73"/>
      <c r="S192" s="73"/>
      <c r="T192" s="74"/>
      <c r="U192" s="34"/>
      <c r="V192" s="34"/>
      <c r="W192" s="34"/>
      <c r="X192" s="34"/>
      <c r="Y192" s="34"/>
      <c r="Z192" s="34"/>
      <c r="AA192" s="34"/>
      <c r="AB192" s="34"/>
      <c r="AC192" s="34"/>
      <c r="AD192" s="34"/>
      <c r="AE192" s="34"/>
      <c r="AT192" s="15" t="s">
        <v>159</v>
      </c>
      <c r="AU192" s="15" t="s">
        <v>83</v>
      </c>
    </row>
    <row r="193" s="12" customFormat="1" ht="22.8" customHeight="1">
      <c r="A193" s="12"/>
      <c r="B193" s="155"/>
      <c r="C193" s="12"/>
      <c r="D193" s="156" t="s">
        <v>72</v>
      </c>
      <c r="E193" s="166" t="s">
        <v>1559</v>
      </c>
      <c r="F193" s="166" t="s">
        <v>1560</v>
      </c>
      <c r="G193" s="12"/>
      <c r="H193" s="12"/>
      <c r="I193" s="158"/>
      <c r="J193" s="167">
        <f>BK193</f>
        <v>0</v>
      </c>
      <c r="K193" s="12"/>
      <c r="L193" s="155"/>
      <c r="M193" s="160"/>
      <c r="N193" s="161"/>
      <c r="O193" s="161"/>
      <c r="P193" s="162">
        <f>SUM(P194:P195)</f>
        <v>0</v>
      </c>
      <c r="Q193" s="161"/>
      <c r="R193" s="162">
        <f>SUM(R194:R195)</f>
        <v>0.58211999999999997</v>
      </c>
      <c r="S193" s="161"/>
      <c r="T193" s="163">
        <f>SUM(T194:T195)</f>
        <v>0</v>
      </c>
      <c r="U193" s="12"/>
      <c r="V193" s="12"/>
      <c r="W193" s="12"/>
      <c r="X193" s="12"/>
      <c r="Y193" s="12"/>
      <c r="Z193" s="12"/>
      <c r="AA193" s="12"/>
      <c r="AB193" s="12"/>
      <c r="AC193" s="12"/>
      <c r="AD193" s="12"/>
      <c r="AE193" s="12"/>
      <c r="AR193" s="156" t="s">
        <v>83</v>
      </c>
      <c r="AT193" s="164" t="s">
        <v>72</v>
      </c>
      <c r="AU193" s="164" t="s">
        <v>81</v>
      </c>
      <c r="AY193" s="156" t="s">
        <v>146</v>
      </c>
      <c r="BK193" s="165">
        <f>SUM(BK194:BK195)</f>
        <v>0</v>
      </c>
    </row>
    <row r="194" s="2" customFormat="1" ht="16.5" customHeight="1">
      <c r="A194" s="34"/>
      <c r="B194" s="168"/>
      <c r="C194" s="189" t="s">
        <v>263</v>
      </c>
      <c r="D194" s="189" t="s">
        <v>181</v>
      </c>
      <c r="E194" s="190" t="s">
        <v>1561</v>
      </c>
      <c r="F194" s="191" t="s">
        <v>1562</v>
      </c>
      <c r="G194" s="192" t="s">
        <v>325</v>
      </c>
      <c r="H194" s="193">
        <v>594</v>
      </c>
      <c r="I194" s="194"/>
      <c r="J194" s="195">
        <f>ROUND(I194*H194,2)</f>
        <v>0</v>
      </c>
      <c r="K194" s="196"/>
      <c r="L194" s="35"/>
      <c r="M194" s="197" t="s">
        <v>1</v>
      </c>
      <c r="N194" s="198" t="s">
        <v>38</v>
      </c>
      <c r="O194" s="73"/>
      <c r="P194" s="180">
        <f>O194*H194</f>
        <v>0</v>
      </c>
      <c r="Q194" s="180">
        <v>0.00097999999999999997</v>
      </c>
      <c r="R194" s="180">
        <f>Q194*H194</f>
        <v>0.58211999999999997</v>
      </c>
      <c r="S194" s="180">
        <v>0</v>
      </c>
      <c r="T194" s="181">
        <f>S194*H194</f>
        <v>0</v>
      </c>
      <c r="U194" s="34"/>
      <c r="V194" s="34"/>
      <c r="W194" s="34"/>
      <c r="X194" s="34"/>
      <c r="Y194" s="34"/>
      <c r="Z194" s="34"/>
      <c r="AA194" s="34"/>
      <c r="AB194" s="34"/>
      <c r="AC194" s="34"/>
      <c r="AD194" s="34"/>
      <c r="AE194" s="34"/>
      <c r="AR194" s="182" t="s">
        <v>337</v>
      </c>
      <c r="AT194" s="182" t="s">
        <v>181</v>
      </c>
      <c r="AU194" s="182" t="s">
        <v>83</v>
      </c>
      <c r="AY194" s="15" t="s">
        <v>146</v>
      </c>
      <c r="BE194" s="183">
        <f>IF(N194="základní",J194,0)</f>
        <v>0</v>
      </c>
      <c r="BF194" s="183">
        <f>IF(N194="snížená",J194,0)</f>
        <v>0</v>
      </c>
      <c r="BG194" s="183">
        <f>IF(N194="zákl. přenesená",J194,0)</f>
        <v>0</v>
      </c>
      <c r="BH194" s="183">
        <f>IF(N194="sníž. přenesená",J194,0)</f>
        <v>0</v>
      </c>
      <c r="BI194" s="183">
        <f>IF(N194="nulová",J194,0)</f>
        <v>0</v>
      </c>
      <c r="BJ194" s="15" t="s">
        <v>81</v>
      </c>
      <c r="BK194" s="183">
        <f>ROUND(I194*H194,2)</f>
        <v>0</v>
      </c>
      <c r="BL194" s="15" t="s">
        <v>337</v>
      </c>
      <c r="BM194" s="182" t="s">
        <v>1563</v>
      </c>
    </row>
    <row r="195" s="2" customFormat="1">
      <c r="A195" s="34"/>
      <c r="B195" s="35"/>
      <c r="C195" s="34"/>
      <c r="D195" s="184" t="s">
        <v>159</v>
      </c>
      <c r="E195" s="34"/>
      <c r="F195" s="185" t="s">
        <v>1564</v>
      </c>
      <c r="G195" s="34"/>
      <c r="H195" s="34"/>
      <c r="I195" s="186"/>
      <c r="J195" s="34"/>
      <c r="K195" s="34"/>
      <c r="L195" s="35"/>
      <c r="M195" s="187"/>
      <c r="N195" s="188"/>
      <c r="O195" s="73"/>
      <c r="P195" s="73"/>
      <c r="Q195" s="73"/>
      <c r="R195" s="73"/>
      <c r="S195" s="73"/>
      <c r="T195" s="74"/>
      <c r="U195" s="34"/>
      <c r="V195" s="34"/>
      <c r="W195" s="34"/>
      <c r="X195" s="34"/>
      <c r="Y195" s="34"/>
      <c r="Z195" s="34"/>
      <c r="AA195" s="34"/>
      <c r="AB195" s="34"/>
      <c r="AC195" s="34"/>
      <c r="AD195" s="34"/>
      <c r="AE195" s="34"/>
      <c r="AT195" s="15" t="s">
        <v>159</v>
      </c>
      <c r="AU195" s="15" t="s">
        <v>83</v>
      </c>
    </row>
    <row r="196" s="12" customFormat="1" ht="25.92" customHeight="1">
      <c r="A196" s="12"/>
      <c r="B196" s="155"/>
      <c r="C196" s="12"/>
      <c r="D196" s="156" t="s">
        <v>72</v>
      </c>
      <c r="E196" s="157" t="s">
        <v>479</v>
      </c>
      <c r="F196" s="157" t="s">
        <v>480</v>
      </c>
      <c r="G196" s="12"/>
      <c r="H196" s="12"/>
      <c r="I196" s="158"/>
      <c r="J196" s="159">
        <f>BK196</f>
        <v>0</v>
      </c>
      <c r="K196" s="12"/>
      <c r="L196" s="155"/>
      <c r="M196" s="160"/>
      <c r="N196" s="161"/>
      <c r="O196" s="161"/>
      <c r="P196" s="162">
        <f>SUM(P197:P198)</f>
        <v>0</v>
      </c>
      <c r="Q196" s="161"/>
      <c r="R196" s="162">
        <f>SUM(R197:R198)</f>
        <v>0</v>
      </c>
      <c r="S196" s="161"/>
      <c r="T196" s="163">
        <f>SUM(T197:T198)</f>
        <v>0</v>
      </c>
      <c r="U196" s="12"/>
      <c r="V196" s="12"/>
      <c r="W196" s="12"/>
      <c r="X196" s="12"/>
      <c r="Y196" s="12"/>
      <c r="Z196" s="12"/>
      <c r="AA196" s="12"/>
      <c r="AB196" s="12"/>
      <c r="AC196" s="12"/>
      <c r="AD196" s="12"/>
      <c r="AE196" s="12"/>
      <c r="AR196" s="156" t="s">
        <v>157</v>
      </c>
      <c r="AT196" s="164" t="s">
        <v>72</v>
      </c>
      <c r="AU196" s="164" t="s">
        <v>73</v>
      </c>
      <c r="AY196" s="156" t="s">
        <v>146</v>
      </c>
      <c r="BK196" s="165">
        <f>SUM(BK197:BK198)</f>
        <v>0</v>
      </c>
    </row>
    <row r="197" s="2" customFormat="1" ht="16.5" customHeight="1">
      <c r="A197" s="34"/>
      <c r="B197" s="168"/>
      <c r="C197" s="189" t="s">
        <v>249</v>
      </c>
      <c r="D197" s="189" t="s">
        <v>181</v>
      </c>
      <c r="E197" s="190" t="s">
        <v>1565</v>
      </c>
      <c r="F197" s="191" t="s">
        <v>1566</v>
      </c>
      <c r="G197" s="192" t="s">
        <v>184</v>
      </c>
      <c r="H197" s="193">
        <v>80</v>
      </c>
      <c r="I197" s="194"/>
      <c r="J197" s="195">
        <f>ROUND(I197*H197,2)</f>
        <v>0</v>
      </c>
      <c r="K197" s="196"/>
      <c r="L197" s="35"/>
      <c r="M197" s="197" t="s">
        <v>1</v>
      </c>
      <c r="N197" s="198" t="s">
        <v>38</v>
      </c>
      <c r="O197" s="73"/>
      <c r="P197" s="180">
        <f>O197*H197</f>
        <v>0</v>
      </c>
      <c r="Q197" s="180">
        <v>0</v>
      </c>
      <c r="R197" s="180">
        <f>Q197*H197</f>
        <v>0</v>
      </c>
      <c r="S197" s="180">
        <v>0</v>
      </c>
      <c r="T197" s="181">
        <f>S197*H197</f>
        <v>0</v>
      </c>
      <c r="U197" s="34"/>
      <c r="V197" s="34"/>
      <c r="W197" s="34"/>
      <c r="X197" s="34"/>
      <c r="Y197" s="34"/>
      <c r="Z197" s="34"/>
      <c r="AA197" s="34"/>
      <c r="AB197" s="34"/>
      <c r="AC197" s="34"/>
      <c r="AD197" s="34"/>
      <c r="AE197" s="34"/>
      <c r="AR197" s="182" t="s">
        <v>484</v>
      </c>
      <c r="AT197" s="182" t="s">
        <v>181</v>
      </c>
      <c r="AU197" s="182" t="s">
        <v>81</v>
      </c>
      <c r="AY197" s="15" t="s">
        <v>146</v>
      </c>
      <c r="BE197" s="183">
        <f>IF(N197="základní",J197,0)</f>
        <v>0</v>
      </c>
      <c r="BF197" s="183">
        <f>IF(N197="snížená",J197,0)</f>
        <v>0</v>
      </c>
      <c r="BG197" s="183">
        <f>IF(N197="zákl. přenesená",J197,0)</f>
        <v>0</v>
      </c>
      <c r="BH197" s="183">
        <f>IF(N197="sníž. přenesená",J197,0)</f>
        <v>0</v>
      </c>
      <c r="BI197" s="183">
        <f>IF(N197="nulová",J197,0)</f>
        <v>0</v>
      </c>
      <c r="BJ197" s="15" t="s">
        <v>81</v>
      </c>
      <c r="BK197" s="183">
        <f>ROUND(I197*H197,2)</f>
        <v>0</v>
      </c>
      <c r="BL197" s="15" t="s">
        <v>484</v>
      </c>
      <c r="BM197" s="182" t="s">
        <v>1567</v>
      </c>
    </row>
    <row r="198" s="2" customFormat="1">
      <c r="A198" s="34"/>
      <c r="B198" s="35"/>
      <c r="C198" s="34"/>
      <c r="D198" s="184" t="s">
        <v>159</v>
      </c>
      <c r="E198" s="34"/>
      <c r="F198" s="185" t="s">
        <v>1568</v>
      </c>
      <c r="G198" s="34"/>
      <c r="H198" s="34"/>
      <c r="I198" s="186"/>
      <c r="J198" s="34"/>
      <c r="K198" s="34"/>
      <c r="L198" s="35"/>
      <c r="M198" s="187"/>
      <c r="N198" s="188"/>
      <c r="O198" s="73"/>
      <c r="P198" s="73"/>
      <c r="Q198" s="73"/>
      <c r="R198" s="73"/>
      <c r="S198" s="73"/>
      <c r="T198" s="74"/>
      <c r="U198" s="34"/>
      <c r="V198" s="34"/>
      <c r="W198" s="34"/>
      <c r="X198" s="34"/>
      <c r="Y198" s="34"/>
      <c r="Z198" s="34"/>
      <c r="AA198" s="34"/>
      <c r="AB198" s="34"/>
      <c r="AC198" s="34"/>
      <c r="AD198" s="34"/>
      <c r="AE198" s="34"/>
      <c r="AT198" s="15" t="s">
        <v>159</v>
      </c>
      <c r="AU198" s="15" t="s">
        <v>81</v>
      </c>
    </row>
    <row r="199" s="12" customFormat="1" ht="25.92" customHeight="1">
      <c r="A199" s="12"/>
      <c r="B199" s="155"/>
      <c r="C199" s="12"/>
      <c r="D199" s="156" t="s">
        <v>72</v>
      </c>
      <c r="E199" s="157" t="s">
        <v>108</v>
      </c>
      <c r="F199" s="157" t="s">
        <v>109</v>
      </c>
      <c r="G199" s="12"/>
      <c r="H199" s="12"/>
      <c r="I199" s="158"/>
      <c r="J199" s="159">
        <f>BK199</f>
        <v>0</v>
      </c>
      <c r="K199" s="12"/>
      <c r="L199" s="155"/>
      <c r="M199" s="160"/>
      <c r="N199" s="161"/>
      <c r="O199" s="161"/>
      <c r="P199" s="162">
        <f>P200</f>
        <v>0</v>
      </c>
      <c r="Q199" s="161"/>
      <c r="R199" s="162">
        <f>R200</f>
        <v>0</v>
      </c>
      <c r="S199" s="161"/>
      <c r="T199" s="163">
        <f>T200</f>
        <v>0</v>
      </c>
      <c r="U199" s="12"/>
      <c r="V199" s="12"/>
      <c r="W199" s="12"/>
      <c r="X199" s="12"/>
      <c r="Y199" s="12"/>
      <c r="Z199" s="12"/>
      <c r="AA199" s="12"/>
      <c r="AB199" s="12"/>
      <c r="AC199" s="12"/>
      <c r="AD199" s="12"/>
      <c r="AE199" s="12"/>
      <c r="AR199" s="156" t="s">
        <v>173</v>
      </c>
      <c r="AT199" s="164" t="s">
        <v>72</v>
      </c>
      <c r="AU199" s="164" t="s">
        <v>73</v>
      </c>
      <c r="AY199" s="156" t="s">
        <v>146</v>
      </c>
      <c r="BK199" s="165">
        <f>BK200</f>
        <v>0</v>
      </c>
    </row>
    <row r="200" s="12" customFormat="1" ht="22.8" customHeight="1">
      <c r="A200" s="12"/>
      <c r="B200" s="155"/>
      <c r="C200" s="12"/>
      <c r="D200" s="156" t="s">
        <v>72</v>
      </c>
      <c r="E200" s="166" t="s">
        <v>1473</v>
      </c>
      <c r="F200" s="166" t="s">
        <v>1474</v>
      </c>
      <c r="G200" s="12"/>
      <c r="H200" s="12"/>
      <c r="I200" s="158"/>
      <c r="J200" s="167">
        <f>BK200</f>
        <v>0</v>
      </c>
      <c r="K200" s="12"/>
      <c r="L200" s="155"/>
      <c r="M200" s="160"/>
      <c r="N200" s="161"/>
      <c r="O200" s="161"/>
      <c r="P200" s="162">
        <f>SUM(P201:P210)</f>
        <v>0</v>
      </c>
      <c r="Q200" s="161"/>
      <c r="R200" s="162">
        <f>SUM(R201:R210)</f>
        <v>0</v>
      </c>
      <c r="S200" s="161"/>
      <c r="T200" s="163">
        <f>SUM(T201:T210)</f>
        <v>0</v>
      </c>
      <c r="U200" s="12"/>
      <c r="V200" s="12"/>
      <c r="W200" s="12"/>
      <c r="X200" s="12"/>
      <c r="Y200" s="12"/>
      <c r="Z200" s="12"/>
      <c r="AA200" s="12"/>
      <c r="AB200" s="12"/>
      <c r="AC200" s="12"/>
      <c r="AD200" s="12"/>
      <c r="AE200" s="12"/>
      <c r="AR200" s="156" t="s">
        <v>173</v>
      </c>
      <c r="AT200" s="164" t="s">
        <v>72</v>
      </c>
      <c r="AU200" s="164" t="s">
        <v>81</v>
      </c>
      <c r="AY200" s="156" t="s">
        <v>146</v>
      </c>
      <c r="BK200" s="165">
        <f>SUM(BK201:BK210)</f>
        <v>0</v>
      </c>
    </row>
    <row r="201" s="2" customFormat="1" ht="16.5" customHeight="1">
      <c r="A201" s="34"/>
      <c r="B201" s="168"/>
      <c r="C201" s="189" t="s">
        <v>516</v>
      </c>
      <c r="D201" s="189" t="s">
        <v>181</v>
      </c>
      <c r="E201" s="190" t="s">
        <v>1475</v>
      </c>
      <c r="F201" s="191" t="s">
        <v>1569</v>
      </c>
      <c r="G201" s="192" t="s">
        <v>206</v>
      </c>
      <c r="H201" s="193">
        <v>1</v>
      </c>
      <c r="I201" s="194"/>
      <c r="J201" s="195">
        <f>ROUND(I201*H201,2)</f>
        <v>0</v>
      </c>
      <c r="K201" s="196"/>
      <c r="L201" s="35"/>
      <c r="M201" s="197" t="s">
        <v>1</v>
      </c>
      <c r="N201" s="198" t="s">
        <v>38</v>
      </c>
      <c r="O201" s="73"/>
      <c r="P201" s="180">
        <f>O201*H201</f>
        <v>0</v>
      </c>
      <c r="Q201" s="180">
        <v>0</v>
      </c>
      <c r="R201" s="180">
        <f>Q201*H201</f>
        <v>0</v>
      </c>
      <c r="S201" s="180">
        <v>0</v>
      </c>
      <c r="T201" s="181">
        <f>S201*H201</f>
        <v>0</v>
      </c>
      <c r="U201" s="34"/>
      <c r="V201" s="34"/>
      <c r="W201" s="34"/>
      <c r="X201" s="34"/>
      <c r="Y201" s="34"/>
      <c r="Z201" s="34"/>
      <c r="AA201" s="34"/>
      <c r="AB201" s="34"/>
      <c r="AC201" s="34"/>
      <c r="AD201" s="34"/>
      <c r="AE201" s="34"/>
      <c r="AR201" s="182" t="s">
        <v>1477</v>
      </c>
      <c r="AT201" s="182" t="s">
        <v>181</v>
      </c>
      <c r="AU201" s="182" t="s">
        <v>83</v>
      </c>
      <c r="AY201" s="15" t="s">
        <v>146</v>
      </c>
      <c r="BE201" s="183">
        <f>IF(N201="základní",J201,0)</f>
        <v>0</v>
      </c>
      <c r="BF201" s="183">
        <f>IF(N201="snížená",J201,0)</f>
        <v>0</v>
      </c>
      <c r="BG201" s="183">
        <f>IF(N201="zákl. přenesená",J201,0)</f>
        <v>0</v>
      </c>
      <c r="BH201" s="183">
        <f>IF(N201="sníž. přenesená",J201,0)</f>
        <v>0</v>
      </c>
      <c r="BI201" s="183">
        <f>IF(N201="nulová",J201,0)</f>
        <v>0</v>
      </c>
      <c r="BJ201" s="15" t="s">
        <v>81</v>
      </c>
      <c r="BK201" s="183">
        <f>ROUND(I201*H201,2)</f>
        <v>0</v>
      </c>
      <c r="BL201" s="15" t="s">
        <v>1477</v>
      </c>
      <c r="BM201" s="182" t="s">
        <v>1570</v>
      </c>
    </row>
    <row r="202" s="2" customFormat="1">
      <c r="A202" s="34"/>
      <c r="B202" s="35"/>
      <c r="C202" s="34"/>
      <c r="D202" s="184" t="s">
        <v>159</v>
      </c>
      <c r="E202" s="34"/>
      <c r="F202" s="185" t="s">
        <v>1571</v>
      </c>
      <c r="G202" s="34"/>
      <c r="H202" s="34"/>
      <c r="I202" s="186"/>
      <c r="J202" s="34"/>
      <c r="K202" s="34"/>
      <c r="L202" s="35"/>
      <c r="M202" s="187"/>
      <c r="N202" s="188"/>
      <c r="O202" s="73"/>
      <c r="P202" s="73"/>
      <c r="Q202" s="73"/>
      <c r="R202" s="73"/>
      <c r="S202" s="73"/>
      <c r="T202" s="74"/>
      <c r="U202" s="34"/>
      <c r="V202" s="34"/>
      <c r="W202" s="34"/>
      <c r="X202" s="34"/>
      <c r="Y202" s="34"/>
      <c r="Z202" s="34"/>
      <c r="AA202" s="34"/>
      <c r="AB202" s="34"/>
      <c r="AC202" s="34"/>
      <c r="AD202" s="34"/>
      <c r="AE202" s="34"/>
      <c r="AT202" s="15" t="s">
        <v>159</v>
      </c>
      <c r="AU202" s="15" t="s">
        <v>83</v>
      </c>
    </row>
    <row r="203" s="2" customFormat="1" ht="33" customHeight="1">
      <c r="A203" s="34"/>
      <c r="B203" s="168"/>
      <c r="C203" s="189" t="s">
        <v>567</v>
      </c>
      <c r="D203" s="189" t="s">
        <v>181</v>
      </c>
      <c r="E203" s="190" t="s">
        <v>1572</v>
      </c>
      <c r="F203" s="191" t="s">
        <v>1573</v>
      </c>
      <c r="G203" s="192" t="s">
        <v>206</v>
      </c>
      <c r="H203" s="193">
        <v>14</v>
      </c>
      <c r="I203" s="194"/>
      <c r="J203" s="195">
        <f>ROUND(I203*H203,2)</f>
        <v>0</v>
      </c>
      <c r="K203" s="196"/>
      <c r="L203" s="35"/>
      <c r="M203" s="197" t="s">
        <v>1</v>
      </c>
      <c r="N203" s="198" t="s">
        <v>38</v>
      </c>
      <c r="O203" s="73"/>
      <c r="P203" s="180">
        <f>O203*H203</f>
        <v>0</v>
      </c>
      <c r="Q203" s="180">
        <v>0</v>
      </c>
      <c r="R203" s="180">
        <f>Q203*H203</f>
        <v>0</v>
      </c>
      <c r="S203" s="180">
        <v>0</v>
      </c>
      <c r="T203" s="181">
        <f>S203*H203</f>
        <v>0</v>
      </c>
      <c r="U203" s="34"/>
      <c r="V203" s="34"/>
      <c r="W203" s="34"/>
      <c r="X203" s="34"/>
      <c r="Y203" s="34"/>
      <c r="Z203" s="34"/>
      <c r="AA203" s="34"/>
      <c r="AB203" s="34"/>
      <c r="AC203" s="34"/>
      <c r="AD203" s="34"/>
      <c r="AE203" s="34"/>
      <c r="AR203" s="182" t="s">
        <v>1477</v>
      </c>
      <c r="AT203" s="182" t="s">
        <v>181</v>
      </c>
      <c r="AU203" s="182" t="s">
        <v>83</v>
      </c>
      <c r="AY203" s="15" t="s">
        <v>146</v>
      </c>
      <c r="BE203" s="183">
        <f>IF(N203="základní",J203,0)</f>
        <v>0</v>
      </c>
      <c r="BF203" s="183">
        <f>IF(N203="snížená",J203,0)</f>
        <v>0</v>
      </c>
      <c r="BG203" s="183">
        <f>IF(N203="zákl. přenesená",J203,0)</f>
        <v>0</v>
      </c>
      <c r="BH203" s="183">
        <f>IF(N203="sníž. přenesená",J203,0)</f>
        <v>0</v>
      </c>
      <c r="BI203" s="183">
        <f>IF(N203="nulová",J203,0)</f>
        <v>0</v>
      </c>
      <c r="BJ203" s="15" t="s">
        <v>81</v>
      </c>
      <c r="BK203" s="183">
        <f>ROUND(I203*H203,2)</f>
        <v>0</v>
      </c>
      <c r="BL203" s="15" t="s">
        <v>1477</v>
      </c>
      <c r="BM203" s="182" t="s">
        <v>1574</v>
      </c>
    </row>
    <row r="204" s="2" customFormat="1">
      <c r="A204" s="34"/>
      <c r="B204" s="35"/>
      <c r="C204" s="34"/>
      <c r="D204" s="184" t="s">
        <v>159</v>
      </c>
      <c r="E204" s="34"/>
      <c r="F204" s="185" t="s">
        <v>1573</v>
      </c>
      <c r="G204" s="34"/>
      <c r="H204" s="34"/>
      <c r="I204" s="186"/>
      <c r="J204" s="34"/>
      <c r="K204" s="34"/>
      <c r="L204" s="35"/>
      <c r="M204" s="187"/>
      <c r="N204" s="188"/>
      <c r="O204" s="73"/>
      <c r="P204" s="73"/>
      <c r="Q204" s="73"/>
      <c r="R204" s="73"/>
      <c r="S204" s="73"/>
      <c r="T204" s="74"/>
      <c r="U204" s="34"/>
      <c r="V204" s="34"/>
      <c r="W204" s="34"/>
      <c r="X204" s="34"/>
      <c r="Y204" s="34"/>
      <c r="Z204" s="34"/>
      <c r="AA204" s="34"/>
      <c r="AB204" s="34"/>
      <c r="AC204" s="34"/>
      <c r="AD204" s="34"/>
      <c r="AE204" s="34"/>
      <c r="AT204" s="15" t="s">
        <v>159</v>
      </c>
      <c r="AU204" s="15" t="s">
        <v>83</v>
      </c>
    </row>
    <row r="205" s="2" customFormat="1" ht="21.75" customHeight="1">
      <c r="A205" s="34"/>
      <c r="B205" s="168"/>
      <c r="C205" s="189" t="s">
        <v>571</v>
      </c>
      <c r="D205" s="189" t="s">
        <v>181</v>
      </c>
      <c r="E205" s="190" t="s">
        <v>1575</v>
      </c>
      <c r="F205" s="191" t="s">
        <v>1576</v>
      </c>
      <c r="G205" s="192" t="s">
        <v>206</v>
      </c>
      <c r="H205" s="193">
        <v>14</v>
      </c>
      <c r="I205" s="194"/>
      <c r="J205" s="195">
        <f>ROUND(I205*H205,2)</f>
        <v>0</v>
      </c>
      <c r="K205" s="196"/>
      <c r="L205" s="35"/>
      <c r="M205" s="197" t="s">
        <v>1</v>
      </c>
      <c r="N205" s="198" t="s">
        <v>38</v>
      </c>
      <c r="O205" s="73"/>
      <c r="P205" s="180">
        <f>O205*H205</f>
        <v>0</v>
      </c>
      <c r="Q205" s="180">
        <v>0</v>
      </c>
      <c r="R205" s="180">
        <f>Q205*H205</f>
        <v>0</v>
      </c>
      <c r="S205" s="180">
        <v>0</v>
      </c>
      <c r="T205" s="181">
        <f>S205*H205</f>
        <v>0</v>
      </c>
      <c r="U205" s="34"/>
      <c r="V205" s="34"/>
      <c r="W205" s="34"/>
      <c r="X205" s="34"/>
      <c r="Y205" s="34"/>
      <c r="Z205" s="34"/>
      <c r="AA205" s="34"/>
      <c r="AB205" s="34"/>
      <c r="AC205" s="34"/>
      <c r="AD205" s="34"/>
      <c r="AE205" s="34"/>
      <c r="AR205" s="182" t="s">
        <v>1477</v>
      </c>
      <c r="AT205" s="182" t="s">
        <v>181</v>
      </c>
      <c r="AU205" s="182" t="s">
        <v>83</v>
      </c>
      <c r="AY205" s="15" t="s">
        <v>146</v>
      </c>
      <c r="BE205" s="183">
        <f>IF(N205="základní",J205,0)</f>
        <v>0</v>
      </c>
      <c r="BF205" s="183">
        <f>IF(N205="snížená",J205,0)</f>
        <v>0</v>
      </c>
      <c r="BG205" s="183">
        <f>IF(N205="zákl. přenesená",J205,0)</f>
        <v>0</v>
      </c>
      <c r="BH205" s="183">
        <f>IF(N205="sníž. přenesená",J205,0)</f>
        <v>0</v>
      </c>
      <c r="BI205" s="183">
        <f>IF(N205="nulová",J205,0)</f>
        <v>0</v>
      </c>
      <c r="BJ205" s="15" t="s">
        <v>81</v>
      </c>
      <c r="BK205" s="183">
        <f>ROUND(I205*H205,2)</f>
        <v>0</v>
      </c>
      <c r="BL205" s="15" t="s">
        <v>1477</v>
      </c>
      <c r="BM205" s="182" t="s">
        <v>1577</v>
      </c>
    </row>
    <row r="206" s="2" customFormat="1">
      <c r="A206" s="34"/>
      <c r="B206" s="35"/>
      <c r="C206" s="34"/>
      <c r="D206" s="184" t="s">
        <v>159</v>
      </c>
      <c r="E206" s="34"/>
      <c r="F206" s="185" t="s">
        <v>1576</v>
      </c>
      <c r="G206" s="34"/>
      <c r="H206" s="34"/>
      <c r="I206" s="186"/>
      <c r="J206" s="34"/>
      <c r="K206" s="34"/>
      <c r="L206" s="35"/>
      <c r="M206" s="187"/>
      <c r="N206" s="188"/>
      <c r="O206" s="73"/>
      <c r="P206" s="73"/>
      <c r="Q206" s="73"/>
      <c r="R206" s="73"/>
      <c r="S206" s="73"/>
      <c r="T206" s="74"/>
      <c r="U206" s="34"/>
      <c r="V206" s="34"/>
      <c r="W206" s="34"/>
      <c r="X206" s="34"/>
      <c r="Y206" s="34"/>
      <c r="Z206" s="34"/>
      <c r="AA206" s="34"/>
      <c r="AB206" s="34"/>
      <c r="AC206" s="34"/>
      <c r="AD206" s="34"/>
      <c r="AE206" s="34"/>
      <c r="AT206" s="15" t="s">
        <v>159</v>
      </c>
      <c r="AU206" s="15" t="s">
        <v>83</v>
      </c>
    </row>
    <row r="207" s="2" customFormat="1" ht="16.5" customHeight="1">
      <c r="A207" s="34"/>
      <c r="B207" s="168"/>
      <c r="C207" s="189" t="s">
        <v>575</v>
      </c>
      <c r="D207" s="189" t="s">
        <v>181</v>
      </c>
      <c r="E207" s="190" t="s">
        <v>1578</v>
      </c>
      <c r="F207" s="191" t="s">
        <v>1579</v>
      </c>
      <c r="G207" s="192" t="s">
        <v>206</v>
      </c>
      <c r="H207" s="193">
        <v>2</v>
      </c>
      <c r="I207" s="194"/>
      <c r="J207" s="195">
        <f>ROUND(I207*H207,2)</f>
        <v>0</v>
      </c>
      <c r="K207" s="196"/>
      <c r="L207" s="35"/>
      <c r="M207" s="197" t="s">
        <v>1</v>
      </c>
      <c r="N207" s="198" t="s">
        <v>38</v>
      </c>
      <c r="O207" s="73"/>
      <c r="P207" s="180">
        <f>O207*H207</f>
        <v>0</v>
      </c>
      <c r="Q207" s="180">
        <v>0</v>
      </c>
      <c r="R207" s="180">
        <f>Q207*H207</f>
        <v>0</v>
      </c>
      <c r="S207" s="180">
        <v>0</v>
      </c>
      <c r="T207" s="181">
        <f>S207*H207</f>
        <v>0</v>
      </c>
      <c r="U207" s="34"/>
      <c r="V207" s="34"/>
      <c r="W207" s="34"/>
      <c r="X207" s="34"/>
      <c r="Y207" s="34"/>
      <c r="Z207" s="34"/>
      <c r="AA207" s="34"/>
      <c r="AB207" s="34"/>
      <c r="AC207" s="34"/>
      <c r="AD207" s="34"/>
      <c r="AE207" s="34"/>
      <c r="AR207" s="182" t="s">
        <v>1477</v>
      </c>
      <c r="AT207" s="182" t="s">
        <v>181</v>
      </c>
      <c r="AU207" s="182" t="s">
        <v>83</v>
      </c>
      <c r="AY207" s="15" t="s">
        <v>146</v>
      </c>
      <c r="BE207" s="183">
        <f>IF(N207="základní",J207,0)</f>
        <v>0</v>
      </c>
      <c r="BF207" s="183">
        <f>IF(N207="snížená",J207,0)</f>
        <v>0</v>
      </c>
      <c r="BG207" s="183">
        <f>IF(N207="zákl. přenesená",J207,0)</f>
        <v>0</v>
      </c>
      <c r="BH207" s="183">
        <f>IF(N207="sníž. přenesená",J207,0)</f>
        <v>0</v>
      </c>
      <c r="BI207" s="183">
        <f>IF(N207="nulová",J207,0)</f>
        <v>0</v>
      </c>
      <c r="BJ207" s="15" t="s">
        <v>81</v>
      </c>
      <c r="BK207" s="183">
        <f>ROUND(I207*H207,2)</f>
        <v>0</v>
      </c>
      <c r="BL207" s="15" t="s">
        <v>1477</v>
      </c>
      <c r="BM207" s="182" t="s">
        <v>1580</v>
      </c>
    </row>
    <row r="208" s="2" customFormat="1">
      <c r="A208" s="34"/>
      <c r="B208" s="35"/>
      <c r="C208" s="34"/>
      <c r="D208" s="184" t="s">
        <v>159</v>
      </c>
      <c r="E208" s="34"/>
      <c r="F208" s="185" t="s">
        <v>1579</v>
      </c>
      <c r="G208" s="34"/>
      <c r="H208" s="34"/>
      <c r="I208" s="186"/>
      <c r="J208" s="34"/>
      <c r="K208" s="34"/>
      <c r="L208" s="35"/>
      <c r="M208" s="187"/>
      <c r="N208" s="188"/>
      <c r="O208" s="73"/>
      <c r="P208" s="73"/>
      <c r="Q208" s="73"/>
      <c r="R208" s="73"/>
      <c r="S208" s="73"/>
      <c r="T208" s="74"/>
      <c r="U208" s="34"/>
      <c r="V208" s="34"/>
      <c r="W208" s="34"/>
      <c r="X208" s="34"/>
      <c r="Y208" s="34"/>
      <c r="Z208" s="34"/>
      <c r="AA208" s="34"/>
      <c r="AB208" s="34"/>
      <c r="AC208" s="34"/>
      <c r="AD208" s="34"/>
      <c r="AE208" s="34"/>
      <c r="AT208" s="15" t="s">
        <v>159</v>
      </c>
      <c r="AU208" s="15" t="s">
        <v>83</v>
      </c>
    </row>
    <row r="209" s="2" customFormat="1" ht="21.75" customHeight="1">
      <c r="A209" s="34"/>
      <c r="B209" s="168"/>
      <c r="C209" s="189" t="s">
        <v>579</v>
      </c>
      <c r="D209" s="189" t="s">
        <v>181</v>
      </c>
      <c r="E209" s="190" t="s">
        <v>1581</v>
      </c>
      <c r="F209" s="191" t="s">
        <v>1582</v>
      </c>
      <c r="G209" s="192" t="s">
        <v>154</v>
      </c>
      <c r="H209" s="193">
        <v>1</v>
      </c>
      <c r="I209" s="194"/>
      <c r="J209" s="195">
        <f>ROUND(I209*H209,2)</f>
        <v>0</v>
      </c>
      <c r="K209" s="196"/>
      <c r="L209" s="35"/>
      <c r="M209" s="197" t="s">
        <v>1</v>
      </c>
      <c r="N209" s="198" t="s">
        <v>38</v>
      </c>
      <c r="O209" s="73"/>
      <c r="P209" s="180">
        <f>O209*H209</f>
        <v>0</v>
      </c>
      <c r="Q209" s="180">
        <v>0</v>
      </c>
      <c r="R209" s="180">
        <f>Q209*H209</f>
        <v>0</v>
      </c>
      <c r="S209" s="180">
        <v>0</v>
      </c>
      <c r="T209" s="181">
        <f>S209*H209</f>
        <v>0</v>
      </c>
      <c r="U209" s="34"/>
      <c r="V209" s="34"/>
      <c r="W209" s="34"/>
      <c r="X209" s="34"/>
      <c r="Y209" s="34"/>
      <c r="Z209" s="34"/>
      <c r="AA209" s="34"/>
      <c r="AB209" s="34"/>
      <c r="AC209" s="34"/>
      <c r="AD209" s="34"/>
      <c r="AE209" s="34"/>
      <c r="AR209" s="182" t="s">
        <v>1477</v>
      </c>
      <c r="AT209" s="182" t="s">
        <v>181</v>
      </c>
      <c r="AU209" s="182" t="s">
        <v>83</v>
      </c>
      <c r="AY209" s="15" t="s">
        <v>146</v>
      </c>
      <c r="BE209" s="183">
        <f>IF(N209="základní",J209,0)</f>
        <v>0</v>
      </c>
      <c r="BF209" s="183">
        <f>IF(N209="snížená",J209,0)</f>
        <v>0</v>
      </c>
      <c r="BG209" s="183">
        <f>IF(N209="zákl. přenesená",J209,0)</f>
        <v>0</v>
      </c>
      <c r="BH209" s="183">
        <f>IF(N209="sníž. přenesená",J209,0)</f>
        <v>0</v>
      </c>
      <c r="BI209" s="183">
        <f>IF(N209="nulová",J209,0)</f>
        <v>0</v>
      </c>
      <c r="BJ209" s="15" t="s">
        <v>81</v>
      </c>
      <c r="BK209" s="183">
        <f>ROUND(I209*H209,2)</f>
        <v>0</v>
      </c>
      <c r="BL209" s="15" t="s">
        <v>1477</v>
      </c>
      <c r="BM209" s="182" t="s">
        <v>1583</v>
      </c>
    </row>
    <row r="210" s="2" customFormat="1">
      <c r="A210" s="34"/>
      <c r="B210" s="35"/>
      <c r="C210" s="34"/>
      <c r="D210" s="184" t="s">
        <v>159</v>
      </c>
      <c r="E210" s="34"/>
      <c r="F210" s="185" t="s">
        <v>1582</v>
      </c>
      <c r="G210" s="34"/>
      <c r="H210" s="34"/>
      <c r="I210" s="186"/>
      <c r="J210" s="34"/>
      <c r="K210" s="34"/>
      <c r="L210" s="35"/>
      <c r="M210" s="199"/>
      <c r="N210" s="200"/>
      <c r="O210" s="201"/>
      <c r="P210" s="201"/>
      <c r="Q210" s="201"/>
      <c r="R210" s="201"/>
      <c r="S210" s="201"/>
      <c r="T210" s="202"/>
      <c r="U210" s="34"/>
      <c r="V210" s="34"/>
      <c r="W210" s="34"/>
      <c r="X210" s="34"/>
      <c r="Y210" s="34"/>
      <c r="Z210" s="34"/>
      <c r="AA210" s="34"/>
      <c r="AB210" s="34"/>
      <c r="AC210" s="34"/>
      <c r="AD210" s="34"/>
      <c r="AE210" s="34"/>
      <c r="AT210" s="15" t="s">
        <v>159</v>
      </c>
      <c r="AU210" s="15" t="s">
        <v>83</v>
      </c>
    </row>
    <row r="211" s="2" customFormat="1" ht="6.96" customHeight="1">
      <c r="A211" s="34"/>
      <c r="B211" s="56"/>
      <c r="C211" s="57"/>
      <c r="D211" s="57"/>
      <c r="E211" s="57"/>
      <c r="F211" s="57"/>
      <c r="G211" s="57"/>
      <c r="H211" s="57"/>
      <c r="I211" s="57"/>
      <c r="J211" s="57"/>
      <c r="K211" s="57"/>
      <c r="L211" s="35"/>
      <c r="M211" s="34"/>
      <c r="O211" s="34"/>
      <c r="P211" s="34"/>
      <c r="Q211" s="34"/>
      <c r="R211" s="34"/>
      <c r="S211" s="34"/>
      <c r="T211" s="34"/>
      <c r="U211" s="34"/>
      <c r="V211" s="34"/>
      <c r="W211" s="34"/>
      <c r="X211" s="34"/>
      <c r="Y211" s="34"/>
      <c r="Z211" s="34"/>
      <c r="AA211" s="34"/>
      <c r="AB211" s="34"/>
      <c r="AC211" s="34"/>
      <c r="AD211" s="34"/>
      <c r="AE211" s="34"/>
    </row>
  </sheetData>
  <autoFilter ref="C130:K210"/>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4" t="s">
        <v>5</v>
      </c>
      <c r="M2" s="1"/>
      <c r="N2" s="1"/>
      <c r="O2" s="1"/>
      <c r="P2" s="1"/>
      <c r="Q2" s="1"/>
      <c r="R2" s="1"/>
      <c r="S2" s="1"/>
      <c r="T2" s="1"/>
      <c r="U2" s="1"/>
      <c r="V2" s="1"/>
      <c r="AT2" s="15" t="s">
        <v>104</v>
      </c>
    </row>
    <row r="3" s="1" customFormat="1" ht="6.96" customHeight="1">
      <c r="B3" s="16"/>
      <c r="C3" s="17"/>
      <c r="D3" s="17"/>
      <c r="E3" s="17"/>
      <c r="F3" s="17"/>
      <c r="G3" s="17"/>
      <c r="H3" s="17"/>
      <c r="I3" s="17"/>
      <c r="J3" s="17"/>
      <c r="K3" s="17"/>
      <c r="L3" s="18"/>
      <c r="AT3" s="15" t="s">
        <v>83</v>
      </c>
    </row>
    <row r="4" s="1" customFormat="1" ht="24.96" customHeight="1">
      <c r="B4" s="18"/>
      <c r="D4" s="19" t="s">
        <v>111</v>
      </c>
      <c r="L4" s="18"/>
      <c r="M4" s="116" t="s">
        <v>10</v>
      </c>
      <c r="AT4" s="15" t="s">
        <v>3</v>
      </c>
    </row>
    <row r="5" s="1" customFormat="1" ht="6.96" customHeight="1">
      <c r="B5" s="18"/>
      <c r="L5" s="18"/>
    </row>
    <row r="6" s="1" customFormat="1" ht="12" customHeight="1">
      <c r="B6" s="18"/>
      <c r="D6" s="28" t="s">
        <v>16</v>
      </c>
      <c r="L6" s="18"/>
    </row>
    <row r="7" s="1" customFormat="1" ht="16.5" customHeight="1">
      <c r="B7" s="18"/>
      <c r="E7" s="117" t="str">
        <f>'Rekapitulace stavby'!K6</f>
        <v>Čepro Šlapanov</v>
      </c>
      <c r="F7" s="28"/>
      <c r="G7" s="28"/>
      <c r="H7" s="28"/>
      <c r="L7" s="18"/>
    </row>
    <row r="8" s="2" customFormat="1" ht="12" customHeight="1">
      <c r="A8" s="34"/>
      <c r="B8" s="35"/>
      <c r="C8" s="34"/>
      <c r="D8" s="28" t="s">
        <v>112</v>
      </c>
      <c r="E8" s="34"/>
      <c r="F8" s="34"/>
      <c r="G8" s="34"/>
      <c r="H8" s="34"/>
      <c r="I8" s="34"/>
      <c r="J8" s="34"/>
      <c r="K8" s="34"/>
      <c r="L8" s="51"/>
      <c r="S8" s="34"/>
      <c r="T8" s="34"/>
      <c r="U8" s="34"/>
      <c r="V8" s="34"/>
      <c r="W8" s="34"/>
      <c r="X8" s="34"/>
      <c r="Y8" s="34"/>
      <c r="Z8" s="34"/>
      <c r="AA8" s="34"/>
      <c r="AB8" s="34"/>
      <c r="AC8" s="34"/>
      <c r="AD8" s="34"/>
      <c r="AE8" s="34"/>
    </row>
    <row r="9" s="2" customFormat="1" ht="16.5" customHeight="1">
      <c r="A9" s="34"/>
      <c r="B9" s="35"/>
      <c r="C9" s="34"/>
      <c r="D9" s="34"/>
      <c r="E9" s="63" t="s">
        <v>1584</v>
      </c>
      <c r="F9" s="34"/>
      <c r="G9" s="34"/>
      <c r="H9" s="34"/>
      <c r="I9" s="34"/>
      <c r="J9" s="34"/>
      <c r="K9" s="34"/>
      <c r="L9" s="51"/>
      <c r="S9" s="34"/>
      <c r="T9" s="34"/>
      <c r="U9" s="34"/>
      <c r="V9" s="34"/>
      <c r="W9" s="34"/>
      <c r="X9" s="34"/>
      <c r="Y9" s="34"/>
      <c r="Z9" s="34"/>
      <c r="AA9" s="34"/>
      <c r="AB9" s="34"/>
      <c r="AC9" s="34"/>
      <c r="AD9" s="34"/>
      <c r="AE9" s="34"/>
    </row>
    <row r="10" s="2" customFormat="1">
      <c r="A10" s="34"/>
      <c r="B10" s="35"/>
      <c r="C10" s="34"/>
      <c r="D10" s="34"/>
      <c r="E10" s="34"/>
      <c r="F10" s="34"/>
      <c r="G10" s="34"/>
      <c r="H10" s="34"/>
      <c r="I10" s="34"/>
      <c r="J10" s="34"/>
      <c r="K10" s="34"/>
      <c r="L10" s="51"/>
      <c r="S10" s="34"/>
      <c r="T10" s="34"/>
      <c r="U10" s="34"/>
      <c r="V10" s="34"/>
      <c r="W10" s="34"/>
      <c r="X10" s="34"/>
      <c r="Y10" s="34"/>
      <c r="Z10" s="34"/>
      <c r="AA10" s="34"/>
      <c r="AB10" s="34"/>
      <c r="AC10" s="34"/>
      <c r="AD10" s="34"/>
      <c r="AE10" s="34"/>
    </row>
    <row r="11" s="2" customFormat="1" ht="12" customHeight="1">
      <c r="A11" s="34"/>
      <c r="B11" s="35"/>
      <c r="C11" s="34"/>
      <c r="D11" s="28" t="s">
        <v>18</v>
      </c>
      <c r="E11" s="34"/>
      <c r="F11" s="23" t="s">
        <v>1</v>
      </c>
      <c r="G11" s="34"/>
      <c r="H11" s="34"/>
      <c r="I11" s="28" t="s">
        <v>19</v>
      </c>
      <c r="J11" s="23" t="s">
        <v>1</v>
      </c>
      <c r="K11" s="34"/>
      <c r="L11" s="51"/>
      <c r="S11" s="34"/>
      <c r="T11" s="34"/>
      <c r="U11" s="34"/>
      <c r="V11" s="34"/>
      <c r="W11" s="34"/>
      <c r="X11" s="34"/>
      <c r="Y11" s="34"/>
      <c r="Z11" s="34"/>
      <c r="AA11" s="34"/>
      <c r="AB11" s="34"/>
      <c r="AC11" s="34"/>
      <c r="AD11" s="34"/>
      <c r="AE11" s="34"/>
    </row>
    <row r="12" s="2" customFormat="1" ht="12" customHeight="1">
      <c r="A12" s="34"/>
      <c r="B12" s="35"/>
      <c r="C12" s="34"/>
      <c r="D12" s="28" t="s">
        <v>20</v>
      </c>
      <c r="E12" s="34"/>
      <c r="F12" s="23" t="s">
        <v>21</v>
      </c>
      <c r="G12" s="34"/>
      <c r="H12" s="34"/>
      <c r="I12" s="28" t="s">
        <v>22</v>
      </c>
      <c r="J12" s="65" t="str">
        <f>'Rekapitulace stavby'!AN8</f>
        <v>18. 3. 2024</v>
      </c>
      <c r="K12" s="34"/>
      <c r="L12" s="51"/>
      <c r="S12" s="34"/>
      <c r="T12" s="34"/>
      <c r="U12" s="34"/>
      <c r="V12" s="34"/>
      <c r="W12" s="34"/>
      <c r="X12" s="34"/>
      <c r="Y12" s="34"/>
      <c r="Z12" s="34"/>
      <c r="AA12" s="34"/>
      <c r="AB12" s="34"/>
      <c r="AC12" s="34"/>
      <c r="AD12" s="34"/>
      <c r="AE12" s="34"/>
    </row>
    <row r="13" s="2" customFormat="1" ht="10.8" customHeight="1">
      <c r="A13" s="34"/>
      <c r="B13" s="35"/>
      <c r="C13" s="34"/>
      <c r="D13" s="34"/>
      <c r="E13" s="34"/>
      <c r="F13" s="34"/>
      <c r="G13" s="34"/>
      <c r="H13" s="34"/>
      <c r="I13" s="34"/>
      <c r="J13" s="34"/>
      <c r="K13" s="34"/>
      <c r="L13" s="51"/>
      <c r="S13" s="34"/>
      <c r="T13" s="34"/>
      <c r="U13" s="34"/>
      <c r="V13" s="34"/>
      <c r="W13" s="34"/>
      <c r="X13" s="34"/>
      <c r="Y13" s="34"/>
      <c r="Z13" s="34"/>
      <c r="AA13" s="34"/>
      <c r="AB13" s="34"/>
      <c r="AC13" s="34"/>
      <c r="AD13" s="34"/>
      <c r="AE13" s="34"/>
    </row>
    <row r="14" s="2" customFormat="1" ht="12" customHeight="1">
      <c r="A14" s="34"/>
      <c r="B14" s="35"/>
      <c r="C14" s="34"/>
      <c r="D14" s="28" t="s">
        <v>24</v>
      </c>
      <c r="E14" s="34"/>
      <c r="F14" s="34"/>
      <c r="G14" s="34"/>
      <c r="H14" s="34"/>
      <c r="I14" s="28" t="s">
        <v>25</v>
      </c>
      <c r="J14" s="23" t="str">
        <f>IF('Rekapitulace stavby'!AN10="","",'Rekapitulace stavby'!AN10)</f>
        <v/>
      </c>
      <c r="K14" s="34"/>
      <c r="L14" s="51"/>
      <c r="S14" s="34"/>
      <c r="T14" s="34"/>
      <c r="U14" s="34"/>
      <c r="V14" s="34"/>
      <c r="W14" s="34"/>
      <c r="X14" s="34"/>
      <c r="Y14" s="34"/>
      <c r="Z14" s="34"/>
      <c r="AA14" s="34"/>
      <c r="AB14" s="34"/>
      <c r="AC14" s="34"/>
      <c r="AD14" s="34"/>
      <c r="AE14" s="34"/>
    </row>
    <row r="15" s="2" customFormat="1" ht="18" customHeight="1">
      <c r="A15" s="34"/>
      <c r="B15" s="35"/>
      <c r="C15" s="34"/>
      <c r="D15" s="34"/>
      <c r="E15" s="23" t="str">
        <f>IF('Rekapitulace stavby'!E11="","",'Rekapitulace stavby'!E11)</f>
        <v xml:space="preserve"> </v>
      </c>
      <c r="F15" s="34"/>
      <c r="G15" s="34"/>
      <c r="H15" s="34"/>
      <c r="I15" s="28" t="s">
        <v>26</v>
      </c>
      <c r="J15" s="23" t="str">
        <f>IF('Rekapitulace stavby'!AN11="","",'Rekapitulace stavby'!AN11)</f>
        <v/>
      </c>
      <c r="K15" s="34"/>
      <c r="L15" s="51"/>
      <c r="S15" s="34"/>
      <c r="T15" s="34"/>
      <c r="U15" s="34"/>
      <c r="V15" s="34"/>
      <c r="W15" s="34"/>
      <c r="X15" s="34"/>
      <c r="Y15" s="34"/>
      <c r="Z15" s="34"/>
      <c r="AA15" s="34"/>
      <c r="AB15" s="34"/>
      <c r="AC15" s="34"/>
      <c r="AD15" s="34"/>
      <c r="AE15" s="34"/>
    </row>
    <row r="16" s="2" customFormat="1" ht="6.96" customHeight="1">
      <c r="A16" s="34"/>
      <c r="B16" s="35"/>
      <c r="C16" s="34"/>
      <c r="D16" s="34"/>
      <c r="E16" s="34"/>
      <c r="F16" s="34"/>
      <c r="G16" s="34"/>
      <c r="H16" s="34"/>
      <c r="I16" s="34"/>
      <c r="J16" s="34"/>
      <c r="K16" s="34"/>
      <c r="L16" s="51"/>
      <c r="S16" s="34"/>
      <c r="T16" s="34"/>
      <c r="U16" s="34"/>
      <c r="V16" s="34"/>
      <c r="W16" s="34"/>
      <c r="X16" s="34"/>
      <c r="Y16" s="34"/>
      <c r="Z16" s="34"/>
      <c r="AA16" s="34"/>
      <c r="AB16" s="34"/>
      <c r="AC16" s="34"/>
      <c r="AD16" s="34"/>
      <c r="AE16" s="34"/>
    </row>
    <row r="17" s="2" customFormat="1" ht="12" customHeight="1">
      <c r="A17" s="34"/>
      <c r="B17" s="35"/>
      <c r="C17" s="34"/>
      <c r="D17" s="28" t="s">
        <v>27</v>
      </c>
      <c r="E17" s="34"/>
      <c r="F17" s="34"/>
      <c r="G17" s="34"/>
      <c r="H17" s="34"/>
      <c r="I17" s="28" t="s">
        <v>25</v>
      </c>
      <c r="J17" s="29" t="str">
        <f>'Rekapitulace stavby'!AN13</f>
        <v>Vyplň údaj</v>
      </c>
      <c r="K17" s="34"/>
      <c r="L17" s="51"/>
      <c r="S17" s="34"/>
      <c r="T17" s="34"/>
      <c r="U17" s="34"/>
      <c r="V17" s="34"/>
      <c r="W17" s="34"/>
      <c r="X17" s="34"/>
      <c r="Y17" s="34"/>
      <c r="Z17" s="34"/>
      <c r="AA17" s="34"/>
      <c r="AB17" s="34"/>
      <c r="AC17" s="34"/>
      <c r="AD17" s="34"/>
      <c r="AE17" s="34"/>
    </row>
    <row r="18" s="2" customFormat="1" ht="18" customHeight="1">
      <c r="A18" s="34"/>
      <c r="B18" s="35"/>
      <c r="C18" s="34"/>
      <c r="D18" s="34"/>
      <c r="E18" s="29" t="str">
        <f>'Rekapitulace stavby'!E14</f>
        <v>Vyplň údaj</v>
      </c>
      <c r="F18" s="23"/>
      <c r="G18" s="23"/>
      <c r="H18" s="23"/>
      <c r="I18" s="28" t="s">
        <v>26</v>
      </c>
      <c r="J18" s="29" t="str">
        <f>'Rekapitulace stavby'!AN14</f>
        <v>Vyplň údaj</v>
      </c>
      <c r="K18" s="34"/>
      <c r="L18" s="51"/>
      <c r="S18" s="34"/>
      <c r="T18" s="34"/>
      <c r="U18" s="34"/>
      <c r="V18" s="34"/>
      <c r="W18" s="34"/>
      <c r="X18" s="34"/>
      <c r="Y18" s="34"/>
      <c r="Z18" s="34"/>
      <c r="AA18" s="34"/>
      <c r="AB18" s="34"/>
      <c r="AC18" s="34"/>
      <c r="AD18" s="34"/>
      <c r="AE18" s="34"/>
    </row>
    <row r="19" s="2" customFormat="1" ht="6.96" customHeight="1">
      <c r="A19" s="34"/>
      <c r="B19" s="35"/>
      <c r="C19" s="34"/>
      <c r="D19" s="34"/>
      <c r="E19" s="34"/>
      <c r="F19" s="34"/>
      <c r="G19" s="34"/>
      <c r="H19" s="34"/>
      <c r="I19" s="34"/>
      <c r="J19" s="34"/>
      <c r="K19" s="34"/>
      <c r="L19" s="51"/>
      <c r="S19" s="34"/>
      <c r="T19" s="34"/>
      <c r="U19" s="34"/>
      <c r="V19" s="34"/>
      <c r="W19" s="34"/>
      <c r="X19" s="34"/>
      <c r="Y19" s="34"/>
      <c r="Z19" s="34"/>
      <c r="AA19" s="34"/>
      <c r="AB19" s="34"/>
      <c r="AC19" s="34"/>
      <c r="AD19" s="34"/>
      <c r="AE19" s="34"/>
    </row>
    <row r="20" s="2" customFormat="1" ht="12" customHeight="1">
      <c r="A20" s="34"/>
      <c r="B20" s="35"/>
      <c r="C20" s="34"/>
      <c r="D20" s="28" t="s">
        <v>29</v>
      </c>
      <c r="E20" s="34"/>
      <c r="F20" s="34"/>
      <c r="G20" s="34"/>
      <c r="H20" s="34"/>
      <c r="I20" s="28" t="s">
        <v>25</v>
      </c>
      <c r="J20" s="23" t="str">
        <f>IF('Rekapitulace stavby'!AN16="","",'Rekapitulace stavby'!AN16)</f>
        <v/>
      </c>
      <c r="K20" s="34"/>
      <c r="L20" s="51"/>
      <c r="S20" s="34"/>
      <c r="T20" s="34"/>
      <c r="U20" s="34"/>
      <c r="V20" s="34"/>
      <c r="W20" s="34"/>
      <c r="X20" s="34"/>
      <c r="Y20" s="34"/>
      <c r="Z20" s="34"/>
      <c r="AA20" s="34"/>
      <c r="AB20" s="34"/>
      <c r="AC20" s="34"/>
      <c r="AD20" s="34"/>
      <c r="AE20" s="34"/>
    </row>
    <row r="21" s="2" customFormat="1" ht="18" customHeight="1">
      <c r="A21" s="34"/>
      <c r="B21" s="35"/>
      <c r="C21" s="34"/>
      <c r="D21" s="34"/>
      <c r="E21" s="23" t="str">
        <f>IF('Rekapitulace stavby'!E17="","",'Rekapitulace stavby'!E17)</f>
        <v xml:space="preserve"> </v>
      </c>
      <c r="F21" s="34"/>
      <c r="G21" s="34"/>
      <c r="H21" s="34"/>
      <c r="I21" s="28" t="s">
        <v>26</v>
      </c>
      <c r="J21" s="23" t="str">
        <f>IF('Rekapitulace stavby'!AN17="","",'Rekapitulace stavby'!AN17)</f>
        <v/>
      </c>
      <c r="K21" s="34"/>
      <c r="L21" s="51"/>
      <c r="S21" s="34"/>
      <c r="T21" s="34"/>
      <c r="U21" s="34"/>
      <c r="V21" s="34"/>
      <c r="W21" s="34"/>
      <c r="X21" s="34"/>
      <c r="Y21" s="34"/>
      <c r="Z21" s="34"/>
      <c r="AA21" s="34"/>
      <c r="AB21" s="34"/>
      <c r="AC21" s="34"/>
      <c r="AD21" s="34"/>
      <c r="AE21" s="34"/>
    </row>
    <row r="22" s="2" customFormat="1" ht="6.96" customHeight="1">
      <c r="A22" s="34"/>
      <c r="B22" s="35"/>
      <c r="C22" s="34"/>
      <c r="D22" s="34"/>
      <c r="E22" s="34"/>
      <c r="F22" s="34"/>
      <c r="G22" s="34"/>
      <c r="H22" s="34"/>
      <c r="I22" s="34"/>
      <c r="J22" s="34"/>
      <c r="K22" s="34"/>
      <c r="L22" s="51"/>
      <c r="S22" s="34"/>
      <c r="T22" s="34"/>
      <c r="U22" s="34"/>
      <c r="V22" s="34"/>
      <c r="W22" s="34"/>
      <c r="X22" s="34"/>
      <c r="Y22" s="34"/>
      <c r="Z22" s="34"/>
      <c r="AA22" s="34"/>
      <c r="AB22" s="34"/>
      <c r="AC22" s="34"/>
      <c r="AD22" s="34"/>
      <c r="AE22" s="34"/>
    </row>
    <row r="23" s="2" customFormat="1" ht="12" customHeight="1">
      <c r="A23" s="34"/>
      <c r="B23" s="35"/>
      <c r="C23" s="34"/>
      <c r="D23" s="28" t="s">
        <v>31</v>
      </c>
      <c r="E23" s="34"/>
      <c r="F23" s="34"/>
      <c r="G23" s="34"/>
      <c r="H23" s="34"/>
      <c r="I23" s="28" t="s">
        <v>25</v>
      </c>
      <c r="J23" s="23" t="str">
        <f>IF('Rekapitulace stavby'!AN19="","",'Rekapitulace stavby'!AN19)</f>
        <v/>
      </c>
      <c r="K23" s="34"/>
      <c r="L23" s="51"/>
      <c r="S23" s="34"/>
      <c r="T23" s="34"/>
      <c r="U23" s="34"/>
      <c r="V23" s="34"/>
      <c r="W23" s="34"/>
      <c r="X23" s="34"/>
      <c r="Y23" s="34"/>
      <c r="Z23" s="34"/>
      <c r="AA23" s="34"/>
      <c r="AB23" s="34"/>
      <c r="AC23" s="34"/>
      <c r="AD23" s="34"/>
      <c r="AE23" s="34"/>
    </row>
    <row r="24" s="2" customFormat="1" ht="18" customHeight="1">
      <c r="A24" s="34"/>
      <c r="B24" s="35"/>
      <c r="C24" s="34"/>
      <c r="D24" s="34"/>
      <c r="E24" s="23" t="str">
        <f>IF('Rekapitulace stavby'!E20="","",'Rekapitulace stavby'!E20)</f>
        <v xml:space="preserve"> </v>
      </c>
      <c r="F24" s="34"/>
      <c r="G24" s="34"/>
      <c r="H24" s="34"/>
      <c r="I24" s="28" t="s">
        <v>26</v>
      </c>
      <c r="J24" s="23" t="str">
        <f>IF('Rekapitulace stavby'!AN20="","",'Rekapitulace stavby'!AN20)</f>
        <v/>
      </c>
      <c r="K24" s="34"/>
      <c r="L24" s="51"/>
      <c r="S24" s="34"/>
      <c r="T24" s="34"/>
      <c r="U24" s="34"/>
      <c r="V24" s="34"/>
      <c r="W24" s="34"/>
      <c r="X24" s="34"/>
      <c r="Y24" s="34"/>
      <c r="Z24" s="34"/>
      <c r="AA24" s="34"/>
      <c r="AB24" s="34"/>
      <c r="AC24" s="34"/>
      <c r="AD24" s="34"/>
      <c r="AE24" s="34"/>
    </row>
    <row r="25" s="2" customFormat="1" ht="6.96" customHeight="1">
      <c r="A25" s="34"/>
      <c r="B25" s="35"/>
      <c r="C25" s="34"/>
      <c r="D25" s="34"/>
      <c r="E25" s="34"/>
      <c r="F25" s="34"/>
      <c r="G25" s="34"/>
      <c r="H25" s="34"/>
      <c r="I25" s="34"/>
      <c r="J25" s="34"/>
      <c r="K25" s="34"/>
      <c r="L25" s="51"/>
      <c r="S25" s="34"/>
      <c r="T25" s="34"/>
      <c r="U25" s="34"/>
      <c r="V25" s="34"/>
      <c r="W25" s="34"/>
      <c r="X25" s="34"/>
      <c r="Y25" s="34"/>
      <c r="Z25" s="34"/>
      <c r="AA25" s="34"/>
      <c r="AB25" s="34"/>
      <c r="AC25" s="34"/>
      <c r="AD25" s="34"/>
      <c r="AE25" s="34"/>
    </row>
    <row r="26" s="2" customFormat="1" ht="12" customHeight="1">
      <c r="A26" s="34"/>
      <c r="B26" s="35"/>
      <c r="C26" s="34"/>
      <c r="D26" s="28" t="s">
        <v>32</v>
      </c>
      <c r="E26" s="34"/>
      <c r="F26" s="34"/>
      <c r="G26" s="34"/>
      <c r="H26" s="34"/>
      <c r="I26" s="34"/>
      <c r="J26" s="34"/>
      <c r="K26" s="34"/>
      <c r="L26" s="51"/>
      <c r="S26" s="34"/>
      <c r="T26" s="34"/>
      <c r="U26" s="34"/>
      <c r="V26" s="34"/>
      <c r="W26" s="34"/>
      <c r="X26" s="34"/>
      <c r="Y26" s="34"/>
      <c r="Z26" s="34"/>
      <c r="AA26" s="34"/>
      <c r="AB26" s="34"/>
      <c r="AC26" s="34"/>
      <c r="AD26" s="34"/>
      <c r="AE26" s="34"/>
    </row>
    <row r="27" s="8" customFormat="1" ht="16.5" customHeight="1">
      <c r="A27" s="118"/>
      <c r="B27" s="119"/>
      <c r="C27" s="118"/>
      <c r="D27" s="118"/>
      <c r="E27" s="32" t="s">
        <v>1</v>
      </c>
      <c r="F27" s="32"/>
      <c r="G27" s="32"/>
      <c r="H27" s="32"/>
      <c r="I27" s="118"/>
      <c r="J27" s="118"/>
      <c r="K27" s="118"/>
      <c r="L27" s="120"/>
      <c r="S27" s="118"/>
      <c r="T27" s="118"/>
      <c r="U27" s="118"/>
      <c r="V27" s="118"/>
      <c r="W27" s="118"/>
      <c r="X27" s="118"/>
      <c r="Y27" s="118"/>
      <c r="Z27" s="118"/>
      <c r="AA27" s="118"/>
      <c r="AB27" s="118"/>
      <c r="AC27" s="118"/>
      <c r="AD27" s="118"/>
      <c r="AE27" s="118"/>
    </row>
    <row r="28" s="2" customFormat="1" ht="6.96" customHeight="1">
      <c r="A28" s="34"/>
      <c r="B28" s="35"/>
      <c r="C28" s="34"/>
      <c r="D28" s="34"/>
      <c r="E28" s="34"/>
      <c r="F28" s="34"/>
      <c r="G28" s="34"/>
      <c r="H28" s="34"/>
      <c r="I28" s="34"/>
      <c r="J28" s="34"/>
      <c r="K28" s="34"/>
      <c r="L28" s="51"/>
      <c r="S28" s="34"/>
      <c r="T28" s="34"/>
      <c r="U28" s="34"/>
      <c r="V28" s="34"/>
      <c r="W28" s="34"/>
      <c r="X28" s="34"/>
      <c r="Y28" s="34"/>
      <c r="Z28" s="34"/>
      <c r="AA28" s="34"/>
      <c r="AB28" s="34"/>
      <c r="AC28" s="34"/>
      <c r="AD28" s="34"/>
      <c r="AE28" s="34"/>
    </row>
    <row r="29" s="2" customFormat="1" ht="6.96" customHeight="1">
      <c r="A29" s="34"/>
      <c r="B29" s="35"/>
      <c r="C29" s="34"/>
      <c r="D29" s="86"/>
      <c r="E29" s="86"/>
      <c r="F29" s="86"/>
      <c r="G29" s="86"/>
      <c r="H29" s="86"/>
      <c r="I29" s="86"/>
      <c r="J29" s="86"/>
      <c r="K29" s="86"/>
      <c r="L29" s="51"/>
      <c r="S29" s="34"/>
      <c r="T29" s="34"/>
      <c r="U29" s="34"/>
      <c r="V29" s="34"/>
      <c r="W29" s="34"/>
      <c r="X29" s="34"/>
      <c r="Y29" s="34"/>
      <c r="Z29" s="34"/>
      <c r="AA29" s="34"/>
      <c r="AB29" s="34"/>
      <c r="AC29" s="34"/>
      <c r="AD29" s="34"/>
      <c r="AE29" s="34"/>
    </row>
    <row r="30" s="2" customFormat="1" ht="25.44" customHeight="1">
      <c r="A30" s="34"/>
      <c r="B30" s="35"/>
      <c r="C30" s="34"/>
      <c r="D30" s="121" t="s">
        <v>33</v>
      </c>
      <c r="E30" s="34"/>
      <c r="F30" s="34"/>
      <c r="G30" s="34"/>
      <c r="H30" s="34"/>
      <c r="I30" s="34"/>
      <c r="J30" s="92">
        <f>ROUND(J132, 2)</f>
        <v>0</v>
      </c>
      <c r="K30" s="34"/>
      <c r="L30" s="51"/>
      <c r="S30" s="34"/>
      <c r="T30" s="34"/>
      <c r="U30" s="34"/>
      <c r="V30" s="34"/>
      <c r="W30" s="34"/>
      <c r="X30" s="34"/>
      <c r="Y30" s="34"/>
      <c r="Z30" s="34"/>
      <c r="AA30" s="34"/>
      <c r="AB30" s="34"/>
      <c r="AC30" s="34"/>
      <c r="AD30" s="34"/>
      <c r="AE30" s="34"/>
    </row>
    <row r="31" s="2" customFormat="1" ht="6.96" customHeight="1">
      <c r="A31" s="34"/>
      <c r="B31" s="35"/>
      <c r="C31" s="34"/>
      <c r="D31" s="86"/>
      <c r="E31" s="86"/>
      <c r="F31" s="86"/>
      <c r="G31" s="86"/>
      <c r="H31" s="86"/>
      <c r="I31" s="86"/>
      <c r="J31" s="86"/>
      <c r="K31" s="86"/>
      <c r="L31" s="51"/>
      <c r="S31" s="34"/>
      <c r="T31" s="34"/>
      <c r="U31" s="34"/>
      <c r="V31" s="34"/>
      <c r="W31" s="34"/>
      <c r="X31" s="34"/>
      <c r="Y31" s="34"/>
      <c r="Z31" s="34"/>
      <c r="AA31" s="34"/>
      <c r="AB31" s="34"/>
      <c r="AC31" s="34"/>
      <c r="AD31" s="34"/>
      <c r="AE31" s="34"/>
    </row>
    <row r="32" s="2" customFormat="1" ht="14.4" customHeight="1">
      <c r="A32" s="34"/>
      <c r="B32" s="35"/>
      <c r="C32" s="34"/>
      <c r="D32" s="34"/>
      <c r="E32" s="34"/>
      <c r="F32" s="39" t="s">
        <v>35</v>
      </c>
      <c r="G32" s="34"/>
      <c r="H32" s="34"/>
      <c r="I32" s="39" t="s">
        <v>34</v>
      </c>
      <c r="J32" s="39" t="s">
        <v>36</v>
      </c>
      <c r="K32" s="34"/>
      <c r="L32" s="51"/>
      <c r="S32" s="34"/>
      <c r="T32" s="34"/>
      <c r="U32" s="34"/>
      <c r="V32" s="34"/>
      <c r="W32" s="34"/>
      <c r="X32" s="34"/>
      <c r="Y32" s="34"/>
      <c r="Z32" s="34"/>
      <c r="AA32" s="34"/>
      <c r="AB32" s="34"/>
      <c r="AC32" s="34"/>
      <c r="AD32" s="34"/>
      <c r="AE32" s="34"/>
    </row>
    <row r="33" s="2" customFormat="1" ht="14.4" customHeight="1">
      <c r="A33" s="34"/>
      <c r="B33" s="35"/>
      <c r="C33" s="34"/>
      <c r="D33" s="122" t="s">
        <v>37</v>
      </c>
      <c r="E33" s="28" t="s">
        <v>38</v>
      </c>
      <c r="F33" s="123">
        <f>ROUND((SUM(BE132:BE250)),  2)</f>
        <v>0</v>
      </c>
      <c r="G33" s="34"/>
      <c r="H33" s="34"/>
      <c r="I33" s="124">
        <v>0.20999999999999999</v>
      </c>
      <c r="J33" s="123">
        <f>ROUND(((SUM(BE132:BE250))*I33),  2)</f>
        <v>0</v>
      </c>
      <c r="K33" s="34"/>
      <c r="L33" s="51"/>
      <c r="S33" s="34"/>
      <c r="T33" s="34"/>
      <c r="U33" s="34"/>
      <c r="V33" s="34"/>
      <c r="W33" s="34"/>
      <c r="X33" s="34"/>
      <c r="Y33" s="34"/>
      <c r="Z33" s="34"/>
      <c r="AA33" s="34"/>
      <c r="AB33" s="34"/>
      <c r="AC33" s="34"/>
      <c r="AD33" s="34"/>
      <c r="AE33" s="34"/>
    </row>
    <row r="34" s="2" customFormat="1" ht="14.4" customHeight="1">
      <c r="A34" s="34"/>
      <c r="B34" s="35"/>
      <c r="C34" s="34"/>
      <c r="D34" s="34"/>
      <c r="E34" s="28" t="s">
        <v>39</v>
      </c>
      <c r="F34" s="123">
        <f>ROUND((SUM(BF132:BF250)),  2)</f>
        <v>0</v>
      </c>
      <c r="G34" s="34"/>
      <c r="H34" s="34"/>
      <c r="I34" s="124">
        <v>0.12</v>
      </c>
      <c r="J34" s="123">
        <f>ROUND(((SUM(BF132:BF250))*I34),  2)</f>
        <v>0</v>
      </c>
      <c r="K34" s="34"/>
      <c r="L34" s="51"/>
      <c r="S34" s="34"/>
      <c r="T34" s="34"/>
      <c r="U34" s="34"/>
      <c r="V34" s="34"/>
      <c r="W34" s="34"/>
      <c r="X34" s="34"/>
      <c r="Y34" s="34"/>
      <c r="Z34" s="34"/>
      <c r="AA34" s="34"/>
      <c r="AB34" s="34"/>
      <c r="AC34" s="34"/>
      <c r="AD34" s="34"/>
      <c r="AE34" s="34"/>
    </row>
    <row r="35" hidden="1" s="2" customFormat="1" ht="14.4" customHeight="1">
      <c r="A35" s="34"/>
      <c r="B35" s="35"/>
      <c r="C35" s="34"/>
      <c r="D35" s="34"/>
      <c r="E35" s="28" t="s">
        <v>40</v>
      </c>
      <c r="F35" s="123">
        <f>ROUND((SUM(BG132:BG250)),  2)</f>
        <v>0</v>
      </c>
      <c r="G35" s="34"/>
      <c r="H35" s="34"/>
      <c r="I35" s="124">
        <v>0.20999999999999999</v>
      </c>
      <c r="J35" s="123">
        <f>0</f>
        <v>0</v>
      </c>
      <c r="K35" s="34"/>
      <c r="L35" s="51"/>
      <c r="S35" s="34"/>
      <c r="T35" s="34"/>
      <c r="U35" s="34"/>
      <c r="V35" s="34"/>
      <c r="W35" s="34"/>
      <c r="X35" s="34"/>
      <c r="Y35" s="34"/>
      <c r="Z35" s="34"/>
      <c r="AA35" s="34"/>
      <c r="AB35" s="34"/>
      <c r="AC35" s="34"/>
      <c r="AD35" s="34"/>
      <c r="AE35" s="34"/>
    </row>
    <row r="36" hidden="1" s="2" customFormat="1" ht="14.4" customHeight="1">
      <c r="A36" s="34"/>
      <c r="B36" s="35"/>
      <c r="C36" s="34"/>
      <c r="D36" s="34"/>
      <c r="E36" s="28" t="s">
        <v>41</v>
      </c>
      <c r="F36" s="123">
        <f>ROUND((SUM(BH132:BH250)),  2)</f>
        <v>0</v>
      </c>
      <c r="G36" s="34"/>
      <c r="H36" s="34"/>
      <c r="I36" s="124">
        <v>0.12</v>
      </c>
      <c r="J36" s="123">
        <f>0</f>
        <v>0</v>
      </c>
      <c r="K36" s="34"/>
      <c r="L36" s="51"/>
      <c r="S36" s="34"/>
      <c r="T36" s="34"/>
      <c r="U36" s="34"/>
      <c r="V36" s="34"/>
      <c r="W36" s="34"/>
      <c r="X36" s="34"/>
      <c r="Y36" s="34"/>
      <c r="Z36" s="34"/>
      <c r="AA36" s="34"/>
      <c r="AB36" s="34"/>
      <c r="AC36" s="34"/>
      <c r="AD36" s="34"/>
      <c r="AE36" s="34"/>
    </row>
    <row r="37" hidden="1" s="2" customFormat="1" ht="14.4" customHeight="1">
      <c r="A37" s="34"/>
      <c r="B37" s="35"/>
      <c r="C37" s="34"/>
      <c r="D37" s="34"/>
      <c r="E37" s="28" t="s">
        <v>42</v>
      </c>
      <c r="F37" s="123">
        <f>ROUND((SUM(BI132:BI250)),  2)</f>
        <v>0</v>
      </c>
      <c r="G37" s="34"/>
      <c r="H37" s="34"/>
      <c r="I37" s="124">
        <v>0</v>
      </c>
      <c r="J37" s="123">
        <f>0</f>
        <v>0</v>
      </c>
      <c r="K37" s="34"/>
      <c r="L37" s="51"/>
      <c r="S37" s="34"/>
      <c r="T37" s="34"/>
      <c r="U37" s="34"/>
      <c r="V37" s="34"/>
      <c r="W37" s="34"/>
      <c r="X37" s="34"/>
      <c r="Y37" s="34"/>
      <c r="Z37" s="34"/>
      <c r="AA37" s="34"/>
      <c r="AB37" s="34"/>
      <c r="AC37" s="34"/>
      <c r="AD37" s="34"/>
      <c r="AE37" s="34"/>
    </row>
    <row r="38" s="2" customFormat="1" ht="6.96" customHeight="1">
      <c r="A38" s="34"/>
      <c r="B38" s="35"/>
      <c r="C38" s="34"/>
      <c r="D38" s="34"/>
      <c r="E38" s="34"/>
      <c r="F38" s="34"/>
      <c r="G38" s="34"/>
      <c r="H38" s="34"/>
      <c r="I38" s="34"/>
      <c r="J38" s="34"/>
      <c r="K38" s="34"/>
      <c r="L38" s="51"/>
      <c r="S38" s="34"/>
      <c r="T38" s="34"/>
      <c r="U38" s="34"/>
      <c r="V38" s="34"/>
      <c r="W38" s="34"/>
      <c r="X38" s="34"/>
      <c r="Y38" s="34"/>
      <c r="Z38" s="34"/>
      <c r="AA38" s="34"/>
      <c r="AB38" s="34"/>
      <c r="AC38" s="34"/>
      <c r="AD38" s="34"/>
      <c r="AE38" s="34"/>
    </row>
    <row r="39" s="2" customFormat="1" ht="25.44" customHeight="1">
      <c r="A39" s="34"/>
      <c r="B39" s="35"/>
      <c r="C39" s="125"/>
      <c r="D39" s="126" t="s">
        <v>43</v>
      </c>
      <c r="E39" s="77"/>
      <c r="F39" s="77"/>
      <c r="G39" s="127" t="s">
        <v>44</v>
      </c>
      <c r="H39" s="128" t="s">
        <v>45</v>
      </c>
      <c r="I39" s="77"/>
      <c r="J39" s="129">
        <f>SUM(J30:J37)</f>
        <v>0</v>
      </c>
      <c r="K39" s="130"/>
      <c r="L39" s="51"/>
      <c r="S39" s="34"/>
      <c r="T39" s="34"/>
      <c r="U39" s="34"/>
      <c r="V39" s="34"/>
      <c r="W39" s="34"/>
      <c r="X39" s="34"/>
      <c r="Y39" s="34"/>
      <c r="Z39" s="34"/>
      <c r="AA39" s="34"/>
      <c r="AB39" s="34"/>
      <c r="AC39" s="34"/>
      <c r="AD39" s="34"/>
      <c r="AE39" s="34"/>
    </row>
    <row r="40" s="2" customFormat="1" ht="14.4" customHeight="1">
      <c r="A40" s="34"/>
      <c r="B40" s="35"/>
      <c r="C40" s="34"/>
      <c r="D40" s="34"/>
      <c r="E40" s="34"/>
      <c r="F40" s="34"/>
      <c r="G40" s="34"/>
      <c r="H40" s="34"/>
      <c r="I40" s="34"/>
      <c r="J40" s="34"/>
      <c r="K40" s="34"/>
      <c r="L40" s="51"/>
      <c r="S40" s="34"/>
      <c r="T40" s="34"/>
      <c r="U40" s="34"/>
      <c r="V40" s="34"/>
      <c r="W40" s="34"/>
      <c r="X40" s="34"/>
      <c r="Y40" s="34"/>
      <c r="Z40" s="34"/>
      <c r="AA40" s="34"/>
      <c r="AB40" s="34"/>
      <c r="AC40" s="34"/>
      <c r="AD40" s="34"/>
      <c r="AE40" s="34"/>
    </row>
    <row r="41" s="1" customFormat="1" ht="14.4" customHeight="1">
      <c r="B41" s="18"/>
      <c r="L41" s="18"/>
    </row>
    <row r="42" s="1" customFormat="1" ht="14.4" customHeight="1">
      <c r="B42" s="18"/>
      <c r="L42" s="18"/>
    </row>
    <row r="43" s="1" customFormat="1" ht="14.4" customHeight="1">
      <c r="B43" s="18"/>
      <c r="L43" s="18"/>
    </row>
    <row r="44" s="1" customFormat="1" ht="14.4" customHeight="1">
      <c r="B44" s="18"/>
      <c r="L44" s="18"/>
    </row>
    <row r="45" s="1" customFormat="1" ht="14.4" customHeight="1">
      <c r="B45" s="18"/>
      <c r="L45" s="18"/>
    </row>
    <row r="46" s="1" customFormat="1" ht="14.4" customHeight="1">
      <c r="B46" s="18"/>
      <c r="L46" s="18"/>
    </row>
    <row r="47" s="1" customFormat="1" ht="14.4" customHeight="1">
      <c r="B47" s="18"/>
      <c r="L47" s="18"/>
    </row>
    <row r="48" s="1" customFormat="1" ht="14.4" customHeight="1">
      <c r="B48" s="18"/>
      <c r="L48" s="18"/>
    </row>
    <row r="49" s="1" customFormat="1" ht="14.4" customHeight="1">
      <c r="B49" s="18"/>
      <c r="L49" s="18"/>
    </row>
    <row r="50" s="2" customFormat="1" ht="14.4" customHeight="1">
      <c r="B50" s="51"/>
      <c r="D50" s="52" t="s">
        <v>46</v>
      </c>
      <c r="E50" s="53"/>
      <c r="F50" s="53"/>
      <c r="G50" s="52" t="s">
        <v>47</v>
      </c>
      <c r="H50" s="53"/>
      <c r="I50" s="53"/>
      <c r="J50" s="53"/>
      <c r="K50" s="53"/>
      <c r="L50" s="5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4"/>
      <c r="B61" s="35"/>
      <c r="C61" s="34"/>
      <c r="D61" s="54" t="s">
        <v>48</v>
      </c>
      <c r="E61" s="37"/>
      <c r="F61" s="131" t="s">
        <v>49</v>
      </c>
      <c r="G61" s="54" t="s">
        <v>48</v>
      </c>
      <c r="H61" s="37"/>
      <c r="I61" s="37"/>
      <c r="J61" s="132" t="s">
        <v>49</v>
      </c>
      <c r="K61" s="37"/>
      <c r="L61" s="51"/>
      <c r="S61" s="34"/>
      <c r="T61" s="34"/>
      <c r="U61" s="34"/>
      <c r="V61" s="34"/>
      <c r="W61" s="34"/>
      <c r="X61" s="34"/>
      <c r="Y61" s="34"/>
      <c r="Z61" s="34"/>
      <c r="AA61" s="34"/>
      <c r="AB61" s="34"/>
      <c r="AC61" s="34"/>
      <c r="AD61" s="34"/>
      <c r="AE61" s="34"/>
    </row>
    <row r="62">
      <c r="B62" s="18"/>
      <c r="L62" s="18"/>
    </row>
    <row r="63">
      <c r="B63" s="18"/>
      <c r="L63" s="18"/>
    </row>
    <row r="64">
      <c r="B64" s="18"/>
      <c r="L64" s="18"/>
    </row>
    <row r="65" s="2" customFormat="1">
      <c r="A65" s="34"/>
      <c r="B65" s="35"/>
      <c r="C65" s="34"/>
      <c r="D65" s="52" t="s">
        <v>50</v>
      </c>
      <c r="E65" s="55"/>
      <c r="F65" s="55"/>
      <c r="G65" s="52" t="s">
        <v>51</v>
      </c>
      <c r="H65" s="55"/>
      <c r="I65" s="55"/>
      <c r="J65" s="55"/>
      <c r="K65" s="55"/>
      <c r="L65" s="51"/>
      <c r="S65" s="34"/>
      <c r="T65" s="34"/>
      <c r="U65" s="34"/>
      <c r="V65" s="34"/>
      <c r="W65" s="34"/>
      <c r="X65" s="34"/>
      <c r="Y65" s="34"/>
      <c r="Z65" s="34"/>
      <c r="AA65" s="34"/>
      <c r="AB65" s="34"/>
      <c r="AC65" s="34"/>
      <c r="AD65" s="34"/>
      <c r="AE65" s="34"/>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4"/>
      <c r="B76" s="35"/>
      <c r="C76" s="34"/>
      <c r="D76" s="54" t="s">
        <v>48</v>
      </c>
      <c r="E76" s="37"/>
      <c r="F76" s="131" t="s">
        <v>49</v>
      </c>
      <c r="G76" s="54" t="s">
        <v>48</v>
      </c>
      <c r="H76" s="37"/>
      <c r="I76" s="37"/>
      <c r="J76" s="132" t="s">
        <v>49</v>
      </c>
      <c r="K76" s="37"/>
      <c r="L76" s="51"/>
      <c r="S76" s="34"/>
      <c r="T76" s="34"/>
      <c r="U76" s="34"/>
      <c r="V76" s="34"/>
      <c r="W76" s="34"/>
      <c r="X76" s="34"/>
      <c r="Y76" s="34"/>
      <c r="Z76" s="34"/>
      <c r="AA76" s="34"/>
      <c r="AB76" s="34"/>
      <c r="AC76" s="34"/>
      <c r="AD76" s="34"/>
      <c r="AE76" s="34"/>
    </row>
    <row r="77" s="2" customFormat="1" ht="14.4" customHeight="1">
      <c r="A77" s="34"/>
      <c r="B77" s="56"/>
      <c r="C77" s="57"/>
      <c r="D77" s="57"/>
      <c r="E77" s="57"/>
      <c r="F77" s="57"/>
      <c r="G77" s="57"/>
      <c r="H77" s="57"/>
      <c r="I77" s="57"/>
      <c r="J77" s="57"/>
      <c r="K77" s="57"/>
      <c r="L77" s="51"/>
      <c r="S77" s="34"/>
      <c r="T77" s="34"/>
      <c r="U77" s="34"/>
      <c r="V77" s="34"/>
      <c r="W77" s="34"/>
      <c r="X77" s="34"/>
      <c r="Y77" s="34"/>
      <c r="Z77" s="34"/>
      <c r="AA77" s="34"/>
      <c r="AB77" s="34"/>
      <c r="AC77" s="34"/>
      <c r="AD77" s="34"/>
      <c r="AE77" s="34"/>
    </row>
    <row r="81" s="2" customFormat="1" ht="6.96" customHeight="1">
      <c r="A81" s="34"/>
      <c r="B81" s="58"/>
      <c r="C81" s="59"/>
      <c r="D81" s="59"/>
      <c r="E81" s="59"/>
      <c r="F81" s="59"/>
      <c r="G81" s="59"/>
      <c r="H81" s="59"/>
      <c r="I81" s="59"/>
      <c r="J81" s="59"/>
      <c r="K81" s="59"/>
      <c r="L81" s="51"/>
      <c r="S81" s="34"/>
      <c r="T81" s="34"/>
      <c r="U81" s="34"/>
      <c r="V81" s="34"/>
      <c r="W81" s="34"/>
      <c r="X81" s="34"/>
      <c r="Y81" s="34"/>
      <c r="Z81" s="34"/>
      <c r="AA81" s="34"/>
      <c r="AB81" s="34"/>
      <c r="AC81" s="34"/>
      <c r="AD81" s="34"/>
      <c r="AE81" s="34"/>
    </row>
    <row r="82" s="2" customFormat="1" ht="24.96" customHeight="1">
      <c r="A82" s="34"/>
      <c r="B82" s="35"/>
      <c r="C82" s="19" t="s">
        <v>114</v>
      </c>
      <c r="D82" s="34"/>
      <c r="E82" s="34"/>
      <c r="F82" s="34"/>
      <c r="G82" s="34"/>
      <c r="H82" s="34"/>
      <c r="I82" s="34"/>
      <c r="J82" s="34"/>
      <c r="K82" s="34"/>
      <c r="L82" s="51"/>
      <c r="S82" s="34"/>
      <c r="T82" s="34"/>
      <c r="U82" s="34"/>
      <c r="V82" s="34"/>
      <c r="W82" s="34"/>
      <c r="X82" s="34"/>
      <c r="Y82" s="34"/>
      <c r="Z82" s="34"/>
      <c r="AA82" s="34"/>
      <c r="AB82" s="34"/>
      <c r="AC82" s="34"/>
      <c r="AD82" s="34"/>
      <c r="AE82" s="34"/>
    </row>
    <row r="83" s="2" customFormat="1" ht="6.96" customHeight="1">
      <c r="A83" s="34"/>
      <c r="B83" s="35"/>
      <c r="C83" s="34"/>
      <c r="D83" s="34"/>
      <c r="E83" s="34"/>
      <c r="F83" s="34"/>
      <c r="G83" s="34"/>
      <c r="H83" s="34"/>
      <c r="I83" s="34"/>
      <c r="J83" s="34"/>
      <c r="K83" s="34"/>
      <c r="L83" s="51"/>
      <c r="S83" s="34"/>
      <c r="T83" s="34"/>
      <c r="U83" s="34"/>
      <c r="V83" s="34"/>
      <c r="W83" s="34"/>
      <c r="X83" s="34"/>
      <c r="Y83" s="34"/>
      <c r="Z83" s="34"/>
      <c r="AA83" s="34"/>
      <c r="AB83" s="34"/>
      <c r="AC83" s="34"/>
      <c r="AD83" s="34"/>
      <c r="AE83" s="34"/>
    </row>
    <row r="84" s="2" customFormat="1" ht="12" customHeight="1">
      <c r="A84" s="34"/>
      <c r="B84" s="35"/>
      <c r="C84" s="28" t="s">
        <v>16</v>
      </c>
      <c r="D84" s="34"/>
      <c r="E84" s="34"/>
      <c r="F84" s="34"/>
      <c r="G84" s="34"/>
      <c r="H84" s="34"/>
      <c r="I84" s="34"/>
      <c r="J84" s="34"/>
      <c r="K84" s="34"/>
      <c r="L84" s="51"/>
      <c r="S84" s="34"/>
      <c r="T84" s="34"/>
      <c r="U84" s="34"/>
      <c r="V84" s="34"/>
      <c r="W84" s="34"/>
      <c r="X84" s="34"/>
      <c r="Y84" s="34"/>
      <c r="Z84" s="34"/>
      <c r="AA84" s="34"/>
      <c r="AB84" s="34"/>
      <c r="AC84" s="34"/>
      <c r="AD84" s="34"/>
      <c r="AE84" s="34"/>
    </row>
    <row r="85" s="2" customFormat="1" ht="16.5" customHeight="1">
      <c r="A85" s="34"/>
      <c r="B85" s="35"/>
      <c r="C85" s="34"/>
      <c r="D85" s="34"/>
      <c r="E85" s="117" t="str">
        <f>E7</f>
        <v>Čepro Šlapanov</v>
      </c>
      <c r="F85" s="28"/>
      <c r="G85" s="28"/>
      <c r="H85" s="28"/>
      <c r="I85" s="34"/>
      <c r="J85" s="34"/>
      <c r="K85" s="34"/>
      <c r="L85" s="51"/>
      <c r="S85" s="34"/>
      <c r="T85" s="34"/>
      <c r="U85" s="34"/>
      <c r="V85" s="34"/>
      <c r="W85" s="34"/>
      <c r="X85" s="34"/>
      <c r="Y85" s="34"/>
      <c r="Z85" s="34"/>
      <c r="AA85" s="34"/>
      <c r="AB85" s="34"/>
      <c r="AC85" s="34"/>
      <c r="AD85" s="34"/>
      <c r="AE85" s="34"/>
    </row>
    <row r="86" s="2" customFormat="1" ht="12" customHeight="1">
      <c r="A86" s="34"/>
      <c r="B86" s="35"/>
      <c r="C86" s="28" t="s">
        <v>112</v>
      </c>
      <c r="D86" s="34"/>
      <c r="E86" s="34"/>
      <c r="F86" s="34"/>
      <c r="G86" s="34"/>
      <c r="H86" s="34"/>
      <c r="I86" s="34"/>
      <c r="J86" s="34"/>
      <c r="K86" s="34"/>
      <c r="L86" s="51"/>
      <c r="S86" s="34"/>
      <c r="T86" s="34"/>
      <c r="U86" s="34"/>
      <c r="V86" s="34"/>
      <c r="W86" s="34"/>
      <c r="X86" s="34"/>
      <c r="Y86" s="34"/>
      <c r="Z86" s="34"/>
      <c r="AA86" s="34"/>
      <c r="AB86" s="34"/>
      <c r="AC86" s="34"/>
      <c r="AD86" s="34"/>
      <c r="AE86" s="34"/>
    </row>
    <row r="87" s="2" customFormat="1" ht="16.5" customHeight="1">
      <c r="A87" s="34"/>
      <c r="B87" s="35"/>
      <c r="C87" s="34"/>
      <c r="D87" s="34"/>
      <c r="E87" s="63" t="str">
        <f>E9</f>
        <v>SO 522.1 - Venkovní rozvodna 110 kV</v>
      </c>
      <c r="F87" s="34"/>
      <c r="G87" s="34"/>
      <c r="H87" s="34"/>
      <c r="I87" s="34"/>
      <c r="J87" s="34"/>
      <c r="K87" s="34"/>
      <c r="L87" s="51"/>
      <c r="S87" s="34"/>
      <c r="T87" s="34"/>
      <c r="U87" s="34"/>
      <c r="V87" s="34"/>
      <c r="W87" s="34"/>
      <c r="X87" s="34"/>
      <c r="Y87" s="34"/>
      <c r="Z87" s="34"/>
      <c r="AA87" s="34"/>
      <c r="AB87" s="34"/>
      <c r="AC87" s="34"/>
      <c r="AD87" s="34"/>
      <c r="AE87" s="34"/>
    </row>
    <row r="88" s="2" customFormat="1" ht="6.96" customHeight="1">
      <c r="A88" s="34"/>
      <c r="B88" s="35"/>
      <c r="C88" s="34"/>
      <c r="D88" s="34"/>
      <c r="E88" s="34"/>
      <c r="F88" s="34"/>
      <c r="G88" s="34"/>
      <c r="H88" s="34"/>
      <c r="I88" s="34"/>
      <c r="J88" s="34"/>
      <c r="K88" s="34"/>
      <c r="L88" s="51"/>
      <c r="S88" s="34"/>
      <c r="T88" s="34"/>
      <c r="U88" s="34"/>
      <c r="V88" s="34"/>
      <c r="W88" s="34"/>
      <c r="X88" s="34"/>
      <c r="Y88" s="34"/>
      <c r="Z88" s="34"/>
      <c r="AA88" s="34"/>
      <c r="AB88" s="34"/>
      <c r="AC88" s="34"/>
      <c r="AD88" s="34"/>
      <c r="AE88" s="34"/>
    </row>
    <row r="89" s="2" customFormat="1" ht="12" customHeight="1">
      <c r="A89" s="34"/>
      <c r="B89" s="35"/>
      <c r="C89" s="28" t="s">
        <v>20</v>
      </c>
      <c r="D89" s="34"/>
      <c r="E89" s="34"/>
      <c r="F89" s="23" t="str">
        <f>F12</f>
        <v xml:space="preserve"> </v>
      </c>
      <c r="G89" s="34"/>
      <c r="H89" s="34"/>
      <c r="I89" s="28" t="s">
        <v>22</v>
      </c>
      <c r="J89" s="65" t="str">
        <f>IF(J12="","",J12)</f>
        <v>18. 3. 2024</v>
      </c>
      <c r="K89" s="34"/>
      <c r="L89" s="51"/>
      <c r="S89" s="34"/>
      <c r="T89" s="34"/>
      <c r="U89" s="34"/>
      <c r="V89" s="34"/>
      <c r="W89" s="34"/>
      <c r="X89" s="34"/>
      <c r="Y89" s="34"/>
      <c r="Z89" s="34"/>
      <c r="AA89" s="34"/>
      <c r="AB89" s="34"/>
      <c r="AC89" s="34"/>
      <c r="AD89" s="34"/>
      <c r="AE89" s="34"/>
    </row>
    <row r="90" s="2" customFormat="1" ht="6.96" customHeight="1">
      <c r="A90" s="34"/>
      <c r="B90" s="35"/>
      <c r="C90" s="34"/>
      <c r="D90" s="34"/>
      <c r="E90" s="34"/>
      <c r="F90" s="34"/>
      <c r="G90" s="34"/>
      <c r="H90" s="34"/>
      <c r="I90" s="34"/>
      <c r="J90" s="34"/>
      <c r="K90" s="34"/>
      <c r="L90" s="51"/>
      <c r="S90" s="34"/>
      <c r="T90" s="34"/>
      <c r="U90" s="34"/>
      <c r="V90" s="34"/>
      <c r="W90" s="34"/>
      <c r="X90" s="34"/>
      <c r="Y90" s="34"/>
      <c r="Z90" s="34"/>
      <c r="AA90" s="34"/>
      <c r="AB90" s="34"/>
      <c r="AC90" s="34"/>
      <c r="AD90" s="34"/>
      <c r="AE90" s="34"/>
    </row>
    <row r="91" s="2" customFormat="1" ht="15.15" customHeight="1">
      <c r="A91" s="34"/>
      <c r="B91" s="35"/>
      <c r="C91" s="28" t="s">
        <v>24</v>
      </c>
      <c r="D91" s="34"/>
      <c r="E91" s="34"/>
      <c r="F91" s="23" t="str">
        <f>E15</f>
        <v xml:space="preserve"> </v>
      </c>
      <c r="G91" s="34"/>
      <c r="H91" s="34"/>
      <c r="I91" s="28" t="s">
        <v>29</v>
      </c>
      <c r="J91" s="32" t="str">
        <f>E21</f>
        <v xml:space="preserve"> </v>
      </c>
      <c r="K91" s="34"/>
      <c r="L91" s="51"/>
      <c r="S91" s="34"/>
      <c r="T91" s="34"/>
      <c r="U91" s="34"/>
      <c r="V91" s="34"/>
      <c r="W91" s="34"/>
      <c r="X91" s="34"/>
      <c r="Y91" s="34"/>
      <c r="Z91" s="34"/>
      <c r="AA91" s="34"/>
      <c r="AB91" s="34"/>
      <c r="AC91" s="34"/>
      <c r="AD91" s="34"/>
      <c r="AE91" s="34"/>
    </row>
    <row r="92" s="2" customFormat="1" ht="15.15" customHeight="1">
      <c r="A92" s="34"/>
      <c r="B92" s="35"/>
      <c r="C92" s="28" t="s">
        <v>27</v>
      </c>
      <c r="D92" s="34"/>
      <c r="E92" s="34"/>
      <c r="F92" s="23" t="str">
        <f>IF(E18="","",E18)</f>
        <v>Vyplň údaj</v>
      </c>
      <c r="G92" s="34"/>
      <c r="H92" s="34"/>
      <c r="I92" s="28" t="s">
        <v>31</v>
      </c>
      <c r="J92" s="32" t="str">
        <f>E24</f>
        <v xml:space="preserve"> </v>
      </c>
      <c r="K92" s="34"/>
      <c r="L92" s="51"/>
      <c r="S92" s="34"/>
      <c r="T92" s="34"/>
      <c r="U92" s="34"/>
      <c r="V92" s="34"/>
      <c r="W92" s="34"/>
      <c r="X92" s="34"/>
      <c r="Y92" s="34"/>
      <c r="Z92" s="34"/>
      <c r="AA92" s="34"/>
      <c r="AB92" s="34"/>
      <c r="AC92" s="34"/>
      <c r="AD92" s="34"/>
      <c r="AE92" s="34"/>
    </row>
    <row r="93" s="2" customFormat="1" ht="10.32" customHeight="1">
      <c r="A93" s="34"/>
      <c r="B93" s="35"/>
      <c r="C93" s="34"/>
      <c r="D93" s="34"/>
      <c r="E93" s="34"/>
      <c r="F93" s="34"/>
      <c r="G93" s="34"/>
      <c r="H93" s="34"/>
      <c r="I93" s="34"/>
      <c r="J93" s="34"/>
      <c r="K93" s="34"/>
      <c r="L93" s="51"/>
      <c r="S93" s="34"/>
      <c r="T93" s="34"/>
      <c r="U93" s="34"/>
      <c r="V93" s="34"/>
      <c r="W93" s="34"/>
      <c r="X93" s="34"/>
      <c r="Y93" s="34"/>
      <c r="Z93" s="34"/>
      <c r="AA93" s="34"/>
      <c r="AB93" s="34"/>
      <c r="AC93" s="34"/>
      <c r="AD93" s="34"/>
      <c r="AE93" s="34"/>
    </row>
    <row r="94" s="2" customFormat="1" ht="29.28" customHeight="1">
      <c r="A94" s="34"/>
      <c r="B94" s="35"/>
      <c r="C94" s="133" t="s">
        <v>115</v>
      </c>
      <c r="D94" s="125"/>
      <c r="E94" s="125"/>
      <c r="F94" s="125"/>
      <c r="G94" s="125"/>
      <c r="H94" s="125"/>
      <c r="I94" s="125"/>
      <c r="J94" s="134" t="s">
        <v>116</v>
      </c>
      <c r="K94" s="125"/>
      <c r="L94" s="51"/>
      <c r="S94" s="34"/>
      <c r="T94" s="34"/>
      <c r="U94" s="34"/>
      <c r="V94" s="34"/>
      <c r="W94" s="34"/>
      <c r="X94" s="34"/>
      <c r="Y94" s="34"/>
      <c r="Z94" s="34"/>
      <c r="AA94" s="34"/>
      <c r="AB94" s="34"/>
      <c r="AC94" s="34"/>
      <c r="AD94" s="34"/>
      <c r="AE94" s="34"/>
    </row>
    <row r="95" s="2" customFormat="1" ht="10.32" customHeight="1">
      <c r="A95" s="34"/>
      <c r="B95" s="35"/>
      <c r="C95" s="34"/>
      <c r="D95" s="34"/>
      <c r="E95" s="34"/>
      <c r="F95" s="34"/>
      <c r="G95" s="34"/>
      <c r="H95" s="34"/>
      <c r="I95" s="34"/>
      <c r="J95" s="34"/>
      <c r="K95" s="34"/>
      <c r="L95" s="51"/>
      <c r="S95" s="34"/>
      <c r="T95" s="34"/>
      <c r="U95" s="34"/>
      <c r="V95" s="34"/>
      <c r="W95" s="34"/>
      <c r="X95" s="34"/>
      <c r="Y95" s="34"/>
      <c r="Z95" s="34"/>
      <c r="AA95" s="34"/>
      <c r="AB95" s="34"/>
      <c r="AC95" s="34"/>
      <c r="AD95" s="34"/>
      <c r="AE95" s="34"/>
    </row>
    <row r="96" s="2" customFormat="1" ht="22.8" customHeight="1">
      <c r="A96" s="34"/>
      <c r="B96" s="35"/>
      <c r="C96" s="135" t="s">
        <v>117</v>
      </c>
      <c r="D96" s="34"/>
      <c r="E96" s="34"/>
      <c r="F96" s="34"/>
      <c r="G96" s="34"/>
      <c r="H96" s="34"/>
      <c r="I96" s="34"/>
      <c r="J96" s="92">
        <f>J132</f>
        <v>0</v>
      </c>
      <c r="K96" s="34"/>
      <c r="L96" s="51"/>
      <c r="S96" s="34"/>
      <c r="T96" s="34"/>
      <c r="U96" s="34"/>
      <c r="V96" s="34"/>
      <c r="W96" s="34"/>
      <c r="X96" s="34"/>
      <c r="Y96" s="34"/>
      <c r="Z96" s="34"/>
      <c r="AA96" s="34"/>
      <c r="AB96" s="34"/>
      <c r="AC96" s="34"/>
      <c r="AD96" s="34"/>
      <c r="AE96" s="34"/>
      <c r="AU96" s="15" t="s">
        <v>118</v>
      </c>
    </row>
    <row r="97" s="9" customFormat="1" ht="24.96" customHeight="1">
      <c r="A97" s="9"/>
      <c r="B97" s="136"/>
      <c r="C97" s="9"/>
      <c r="D97" s="137" t="s">
        <v>501</v>
      </c>
      <c r="E97" s="138"/>
      <c r="F97" s="138"/>
      <c r="G97" s="138"/>
      <c r="H97" s="138"/>
      <c r="I97" s="138"/>
      <c r="J97" s="139">
        <f>J133</f>
        <v>0</v>
      </c>
      <c r="K97" s="9"/>
      <c r="L97" s="136"/>
      <c r="S97" s="9"/>
      <c r="T97" s="9"/>
      <c r="U97" s="9"/>
      <c r="V97" s="9"/>
      <c r="W97" s="9"/>
      <c r="X97" s="9"/>
      <c r="Y97" s="9"/>
      <c r="Z97" s="9"/>
      <c r="AA97" s="9"/>
      <c r="AB97" s="9"/>
      <c r="AC97" s="9"/>
      <c r="AD97" s="9"/>
      <c r="AE97" s="9"/>
    </row>
    <row r="98" s="10" customFormat="1" ht="19.92" customHeight="1">
      <c r="A98" s="10"/>
      <c r="B98" s="140"/>
      <c r="C98" s="10"/>
      <c r="D98" s="141" t="s">
        <v>124</v>
      </c>
      <c r="E98" s="142"/>
      <c r="F98" s="142"/>
      <c r="G98" s="142"/>
      <c r="H98" s="142"/>
      <c r="I98" s="142"/>
      <c r="J98" s="143">
        <f>J134</f>
        <v>0</v>
      </c>
      <c r="K98" s="10"/>
      <c r="L98" s="140"/>
      <c r="S98" s="10"/>
      <c r="T98" s="10"/>
      <c r="U98" s="10"/>
      <c r="V98" s="10"/>
      <c r="W98" s="10"/>
      <c r="X98" s="10"/>
      <c r="Y98" s="10"/>
      <c r="Z98" s="10"/>
      <c r="AA98" s="10"/>
      <c r="AB98" s="10"/>
      <c r="AC98" s="10"/>
      <c r="AD98" s="10"/>
      <c r="AE98" s="10"/>
    </row>
    <row r="99" s="10" customFormat="1" ht="14.88" customHeight="1">
      <c r="A99" s="10"/>
      <c r="B99" s="140"/>
      <c r="C99" s="10"/>
      <c r="D99" s="141" t="s">
        <v>125</v>
      </c>
      <c r="E99" s="142"/>
      <c r="F99" s="142"/>
      <c r="G99" s="142"/>
      <c r="H99" s="142"/>
      <c r="I99" s="142"/>
      <c r="J99" s="143">
        <f>J135</f>
        <v>0</v>
      </c>
      <c r="K99" s="10"/>
      <c r="L99" s="140"/>
      <c r="S99" s="10"/>
      <c r="T99" s="10"/>
      <c r="U99" s="10"/>
      <c r="V99" s="10"/>
      <c r="W99" s="10"/>
      <c r="X99" s="10"/>
      <c r="Y99" s="10"/>
      <c r="Z99" s="10"/>
      <c r="AA99" s="10"/>
      <c r="AB99" s="10"/>
      <c r="AC99" s="10"/>
      <c r="AD99" s="10"/>
      <c r="AE99" s="10"/>
    </row>
    <row r="100" s="10" customFormat="1" ht="19.92" customHeight="1">
      <c r="A100" s="10"/>
      <c r="B100" s="140"/>
      <c r="C100" s="10"/>
      <c r="D100" s="141" t="s">
        <v>127</v>
      </c>
      <c r="E100" s="142"/>
      <c r="F100" s="142"/>
      <c r="G100" s="142"/>
      <c r="H100" s="142"/>
      <c r="I100" s="142"/>
      <c r="J100" s="143">
        <f>J158</f>
        <v>0</v>
      </c>
      <c r="K100" s="10"/>
      <c r="L100" s="140"/>
      <c r="S100" s="10"/>
      <c r="T100" s="10"/>
      <c r="U100" s="10"/>
      <c r="V100" s="10"/>
      <c r="W100" s="10"/>
      <c r="X100" s="10"/>
      <c r="Y100" s="10"/>
      <c r="Z100" s="10"/>
      <c r="AA100" s="10"/>
      <c r="AB100" s="10"/>
      <c r="AC100" s="10"/>
      <c r="AD100" s="10"/>
      <c r="AE100" s="10"/>
    </row>
    <row r="101" s="10" customFormat="1" ht="19.92" customHeight="1">
      <c r="A101" s="10"/>
      <c r="B101" s="140"/>
      <c r="C101" s="10"/>
      <c r="D101" s="141" t="s">
        <v>128</v>
      </c>
      <c r="E101" s="142"/>
      <c r="F101" s="142"/>
      <c r="G101" s="142"/>
      <c r="H101" s="142"/>
      <c r="I101" s="142"/>
      <c r="J101" s="143">
        <f>J173</f>
        <v>0</v>
      </c>
      <c r="K101" s="10"/>
      <c r="L101" s="140"/>
      <c r="S101" s="10"/>
      <c r="T101" s="10"/>
      <c r="U101" s="10"/>
      <c r="V101" s="10"/>
      <c r="W101" s="10"/>
      <c r="X101" s="10"/>
      <c r="Y101" s="10"/>
      <c r="Z101" s="10"/>
      <c r="AA101" s="10"/>
      <c r="AB101" s="10"/>
      <c r="AC101" s="10"/>
      <c r="AD101" s="10"/>
      <c r="AE101" s="10"/>
    </row>
    <row r="102" s="10" customFormat="1" ht="19.92" customHeight="1">
      <c r="A102" s="10"/>
      <c r="B102" s="140"/>
      <c r="C102" s="10"/>
      <c r="D102" s="141" t="s">
        <v>502</v>
      </c>
      <c r="E102" s="142"/>
      <c r="F102" s="142"/>
      <c r="G102" s="142"/>
      <c r="H102" s="142"/>
      <c r="I102" s="142"/>
      <c r="J102" s="143">
        <f>J176</f>
        <v>0</v>
      </c>
      <c r="K102" s="10"/>
      <c r="L102" s="140"/>
      <c r="S102" s="10"/>
      <c r="T102" s="10"/>
      <c r="U102" s="10"/>
      <c r="V102" s="10"/>
      <c r="W102" s="10"/>
      <c r="X102" s="10"/>
      <c r="Y102" s="10"/>
      <c r="Z102" s="10"/>
      <c r="AA102" s="10"/>
      <c r="AB102" s="10"/>
      <c r="AC102" s="10"/>
      <c r="AD102" s="10"/>
      <c r="AE102" s="10"/>
    </row>
    <row r="103" s="9" customFormat="1" ht="24.96" customHeight="1">
      <c r="A103" s="9"/>
      <c r="B103" s="136"/>
      <c r="C103" s="9"/>
      <c r="D103" s="137" t="s">
        <v>1033</v>
      </c>
      <c r="E103" s="138"/>
      <c r="F103" s="138"/>
      <c r="G103" s="138"/>
      <c r="H103" s="138"/>
      <c r="I103" s="138"/>
      <c r="J103" s="139">
        <f>J179</f>
        <v>0</v>
      </c>
      <c r="K103" s="9"/>
      <c r="L103" s="136"/>
      <c r="S103" s="9"/>
      <c r="T103" s="9"/>
      <c r="U103" s="9"/>
      <c r="V103" s="9"/>
      <c r="W103" s="9"/>
      <c r="X103" s="9"/>
      <c r="Y103" s="9"/>
      <c r="Z103" s="9"/>
      <c r="AA103" s="9"/>
      <c r="AB103" s="9"/>
      <c r="AC103" s="9"/>
      <c r="AD103" s="9"/>
      <c r="AE103" s="9"/>
    </row>
    <row r="104" s="10" customFormat="1" ht="19.92" customHeight="1">
      <c r="A104" s="10"/>
      <c r="B104" s="140"/>
      <c r="C104" s="10"/>
      <c r="D104" s="141" t="s">
        <v>1034</v>
      </c>
      <c r="E104" s="142"/>
      <c r="F104" s="142"/>
      <c r="G104" s="142"/>
      <c r="H104" s="142"/>
      <c r="I104" s="142"/>
      <c r="J104" s="143">
        <f>J180</f>
        <v>0</v>
      </c>
      <c r="K104" s="10"/>
      <c r="L104" s="140"/>
      <c r="S104" s="10"/>
      <c r="T104" s="10"/>
      <c r="U104" s="10"/>
      <c r="V104" s="10"/>
      <c r="W104" s="10"/>
      <c r="X104" s="10"/>
      <c r="Y104" s="10"/>
      <c r="Z104" s="10"/>
      <c r="AA104" s="10"/>
      <c r="AB104" s="10"/>
      <c r="AC104" s="10"/>
      <c r="AD104" s="10"/>
      <c r="AE104" s="10"/>
    </row>
    <row r="105" s="10" customFormat="1" ht="19.92" customHeight="1">
      <c r="A105" s="10"/>
      <c r="B105" s="140"/>
      <c r="C105" s="10"/>
      <c r="D105" s="141" t="s">
        <v>1585</v>
      </c>
      <c r="E105" s="142"/>
      <c r="F105" s="142"/>
      <c r="G105" s="142"/>
      <c r="H105" s="142"/>
      <c r="I105" s="142"/>
      <c r="J105" s="143">
        <f>J201</f>
        <v>0</v>
      </c>
      <c r="K105" s="10"/>
      <c r="L105" s="140"/>
      <c r="S105" s="10"/>
      <c r="T105" s="10"/>
      <c r="U105" s="10"/>
      <c r="V105" s="10"/>
      <c r="W105" s="10"/>
      <c r="X105" s="10"/>
      <c r="Y105" s="10"/>
      <c r="Z105" s="10"/>
      <c r="AA105" s="10"/>
      <c r="AB105" s="10"/>
      <c r="AC105" s="10"/>
      <c r="AD105" s="10"/>
      <c r="AE105" s="10"/>
    </row>
    <row r="106" s="10" customFormat="1" ht="19.92" customHeight="1">
      <c r="A106" s="10"/>
      <c r="B106" s="140"/>
      <c r="C106" s="10"/>
      <c r="D106" s="141" t="s">
        <v>1297</v>
      </c>
      <c r="E106" s="142"/>
      <c r="F106" s="142"/>
      <c r="G106" s="142"/>
      <c r="H106" s="142"/>
      <c r="I106" s="142"/>
      <c r="J106" s="143">
        <f>J216</f>
        <v>0</v>
      </c>
      <c r="K106" s="10"/>
      <c r="L106" s="140"/>
      <c r="S106" s="10"/>
      <c r="T106" s="10"/>
      <c r="U106" s="10"/>
      <c r="V106" s="10"/>
      <c r="W106" s="10"/>
      <c r="X106" s="10"/>
      <c r="Y106" s="10"/>
      <c r="Z106" s="10"/>
      <c r="AA106" s="10"/>
      <c r="AB106" s="10"/>
      <c r="AC106" s="10"/>
      <c r="AD106" s="10"/>
      <c r="AE106" s="10"/>
    </row>
    <row r="107" s="10" customFormat="1" ht="19.92" customHeight="1">
      <c r="A107" s="10"/>
      <c r="B107" s="140"/>
      <c r="C107" s="10"/>
      <c r="D107" s="141" t="s">
        <v>1586</v>
      </c>
      <c r="E107" s="142"/>
      <c r="F107" s="142"/>
      <c r="G107" s="142"/>
      <c r="H107" s="142"/>
      <c r="I107" s="142"/>
      <c r="J107" s="143">
        <f>J219</f>
        <v>0</v>
      </c>
      <c r="K107" s="10"/>
      <c r="L107" s="140"/>
      <c r="S107" s="10"/>
      <c r="T107" s="10"/>
      <c r="U107" s="10"/>
      <c r="V107" s="10"/>
      <c r="W107" s="10"/>
      <c r="X107" s="10"/>
      <c r="Y107" s="10"/>
      <c r="Z107" s="10"/>
      <c r="AA107" s="10"/>
      <c r="AB107" s="10"/>
      <c r="AC107" s="10"/>
      <c r="AD107" s="10"/>
      <c r="AE107" s="10"/>
    </row>
    <row r="108" s="10" customFormat="1" ht="19.92" customHeight="1">
      <c r="A108" s="10"/>
      <c r="B108" s="140"/>
      <c r="C108" s="10"/>
      <c r="D108" s="141" t="s">
        <v>1035</v>
      </c>
      <c r="E108" s="142"/>
      <c r="F108" s="142"/>
      <c r="G108" s="142"/>
      <c r="H108" s="142"/>
      <c r="I108" s="142"/>
      <c r="J108" s="143">
        <f>J222</f>
        <v>0</v>
      </c>
      <c r="K108" s="10"/>
      <c r="L108" s="140"/>
      <c r="S108" s="10"/>
      <c r="T108" s="10"/>
      <c r="U108" s="10"/>
      <c r="V108" s="10"/>
      <c r="W108" s="10"/>
      <c r="X108" s="10"/>
      <c r="Y108" s="10"/>
      <c r="Z108" s="10"/>
      <c r="AA108" s="10"/>
      <c r="AB108" s="10"/>
      <c r="AC108" s="10"/>
      <c r="AD108" s="10"/>
      <c r="AE108" s="10"/>
    </row>
    <row r="109" s="10" customFormat="1" ht="19.92" customHeight="1">
      <c r="A109" s="10"/>
      <c r="B109" s="140"/>
      <c r="C109" s="10"/>
      <c r="D109" s="141" t="s">
        <v>122</v>
      </c>
      <c r="E109" s="142"/>
      <c r="F109" s="142"/>
      <c r="G109" s="142"/>
      <c r="H109" s="142"/>
      <c r="I109" s="142"/>
      <c r="J109" s="143">
        <f>J235</f>
        <v>0</v>
      </c>
      <c r="K109" s="10"/>
      <c r="L109" s="140"/>
      <c r="S109" s="10"/>
      <c r="T109" s="10"/>
      <c r="U109" s="10"/>
      <c r="V109" s="10"/>
      <c r="W109" s="10"/>
      <c r="X109" s="10"/>
      <c r="Y109" s="10"/>
      <c r="Z109" s="10"/>
      <c r="AA109" s="10"/>
      <c r="AB109" s="10"/>
      <c r="AC109" s="10"/>
      <c r="AD109" s="10"/>
      <c r="AE109" s="10"/>
    </row>
    <row r="110" s="10" customFormat="1" ht="19.92" customHeight="1">
      <c r="A110" s="10"/>
      <c r="B110" s="140"/>
      <c r="C110" s="10"/>
      <c r="D110" s="141" t="s">
        <v>840</v>
      </c>
      <c r="E110" s="142"/>
      <c r="F110" s="142"/>
      <c r="G110" s="142"/>
      <c r="H110" s="142"/>
      <c r="I110" s="142"/>
      <c r="J110" s="143">
        <f>J242</f>
        <v>0</v>
      </c>
      <c r="K110" s="10"/>
      <c r="L110" s="140"/>
      <c r="S110" s="10"/>
      <c r="T110" s="10"/>
      <c r="U110" s="10"/>
      <c r="V110" s="10"/>
      <c r="W110" s="10"/>
      <c r="X110" s="10"/>
      <c r="Y110" s="10"/>
      <c r="Z110" s="10"/>
      <c r="AA110" s="10"/>
      <c r="AB110" s="10"/>
      <c r="AC110" s="10"/>
      <c r="AD110" s="10"/>
      <c r="AE110" s="10"/>
    </row>
    <row r="111" s="9" customFormat="1" ht="24.96" customHeight="1">
      <c r="A111" s="9"/>
      <c r="B111" s="136"/>
      <c r="C111" s="9"/>
      <c r="D111" s="137" t="s">
        <v>129</v>
      </c>
      <c r="E111" s="138"/>
      <c r="F111" s="138"/>
      <c r="G111" s="138"/>
      <c r="H111" s="138"/>
      <c r="I111" s="138"/>
      <c r="J111" s="139">
        <f>J245</f>
        <v>0</v>
      </c>
      <c r="K111" s="9"/>
      <c r="L111" s="136"/>
      <c r="S111" s="9"/>
      <c r="T111" s="9"/>
      <c r="U111" s="9"/>
      <c r="V111" s="9"/>
      <c r="W111" s="9"/>
      <c r="X111" s="9"/>
      <c r="Y111" s="9"/>
      <c r="Z111" s="9"/>
      <c r="AA111" s="9"/>
      <c r="AB111" s="9"/>
      <c r="AC111" s="9"/>
      <c r="AD111" s="9"/>
      <c r="AE111" s="9"/>
    </row>
    <row r="112" s="10" customFormat="1" ht="19.92" customHeight="1">
      <c r="A112" s="10"/>
      <c r="B112" s="140"/>
      <c r="C112" s="10"/>
      <c r="D112" s="141" t="s">
        <v>1036</v>
      </c>
      <c r="E112" s="142"/>
      <c r="F112" s="142"/>
      <c r="G112" s="142"/>
      <c r="H112" s="142"/>
      <c r="I112" s="142"/>
      <c r="J112" s="143">
        <f>J246</f>
        <v>0</v>
      </c>
      <c r="K112" s="10"/>
      <c r="L112" s="140"/>
      <c r="S112" s="10"/>
      <c r="T112" s="10"/>
      <c r="U112" s="10"/>
      <c r="V112" s="10"/>
      <c r="W112" s="10"/>
      <c r="X112" s="10"/>
      <c r="Y112" s="10"/>
      <c r="Z112" s="10"/>
      <c r="AA112" s="10"/>
      <c r="AB112" s="10"/>
      <c r="AC112" s="10"/>
      <c r="AD112" s="10"/>
      <c r="AE112" s="10"/>
    </row>
    <row r="113" s="2" customFormat="1" ht="21.84" customHeight="1">
      <c r="A113" s="34"/>
      <c r="B113" s="35"/>
      <c r="C113" s="34"/>
      <c r="D113" s="34"/>
      <c r="E113" s="34"/>
      <c r="F113" s="34"/>
      <c r="G113" s="34"/>
      <c r="H113" s="34"/>
      <c r="I113" s="34"/>
      <c r="J113" s="34"/>
      <c r="K113" s="34"/>
      <c r="L113" s="51"/>
      <c r="S113" s="34"/>
      <c r="T113" s="34"/>
      <c r="U113" s="34"/>
      <c r="V113" s="34"/>
      <c r="W113" s="34"/>
      <c r="X113" s="34"/>
      <c r="Y113" s="34"/>
      <c r="Z113" s="34"/>
      <c r="AA113" s="34"/>
      <c r="AB113" s="34"/>
      <c r="AC113" s="34"/>
      <c r="AD113" s="34"/>
      <c r="AE113" s="34"/>
    </row>
    <row r="114" s="2" customFormat="1" ht="6.96" customHeight="1">
      <c r="A114" s="34"/>
      <c r="B114" s="56"/>
      <c r="C114" s="57"/>
      <c r="D114" s="57"/>
      <c r="E114" s="57"/>
      <c r="F114" s="57"/>
      <c r="G114" s="57"/>
      <c r="H114" s="57"/>
      <c r="I114" s="57"/>
      <c r="J114" s="57"/>
      <c r="K114" s="57"/>
      <c r="L114" s="51"/>
      <c r="S114" s="34"/>
      <c r="T114" s="34"/>
      <c r="U114" s="34"/>
      <c r="V114" s="34"/>
      <c r="W114" s="34"/>
      <c r="X114" s="34"/>
      <c r="Y114" s="34"/>
      <c r="Z114" s="34"/>
      <c r="AA114" s="34"/>
      <c r="AB114" s="34"/>
      <c r="AC114" s="34"/>
      <c r="AD114" s="34"/>
      <c r="AE114" s="34"/>
    </row>
    <row r="118" s="2" customFormat="1" ht="6.96" customHeight="1">
      <c r="A118" s="34"/>
      <c r="B118" s="58"/>
      <c r="C118" s="59"/>
      <c r="D118" s="59"/>
      <c r="E118" s="59"/>
      <c r="F118" s="59"/>
      <c r="G118" s="59"/>
      <c r="H118" s="59"/>
      <c r="I118" s="59"/>
      <c r="J118" s="59"/>
      <c r="K118" s="59"/>
      <c r="L118" s="51"/>
      <c r="S118" s="34"/>
      <c r="T118" s="34"/>
      <c r="U118" s="34"/>
      <c r="V118" s="34"/>
      <c r="W118" s="34"/>
      <c r="X118" s="34"/>
      <c r="Y118" s="34"/>
      <c r="Z118" s="34"/>
      <c r="AA118" s="34"/>
      <c r="AB118" s="34"/>
      <c r="AC118" s="34"/>
      <c r="AD118" s="34"/>
      <c r="AE118" s="34"/>
    </row>
    <row r="119" s="2" customFormat="1" ht="24.96" customHeight="1">
      <c r="A119" s="34"/>
      <c r="B119" s="35"/>
      <c r="C119" s="19" t="s">
        <v>132</v>
      </c>
      <c r="D119" s="34"/>
      <c r="E119" s="34"/>
      <c r="F119" s="34"/>
      <c r="G119" s="34"/>
      <c r="H119" s="34"/>
      <c r="I119" s="34"/>
      <c r="J119" s="34"/>
      <c r="K119" s="34"/>
      <c r="L119" s="51"/>
      <c r="S119" s="34"/>
      <c r="T119" s="34"/>
      <c r="U119" s="34"/>
      <c r="V119" s="34"/>
      <c r="W119" s="34"/>
      <c r="X119" s="34"/>
      <c r="Y119" s="34"/>
      <c r="Z119" s="34"/>
      <c r="AA119" s="34"/>
      <c r="AB119" s="34"/>
      <c r="AC119" s="34"/>
      <c r="AD119" s="34"/>
      <c r="AE119" s="34"/>
    </row>
    <row r="120" s="2" customFormat="1" ht="6.96" customHeight="1">
      <c r="A120" s="34"/>
      <c r="B120" s="35"/>
      <c r="C120" s="34"/>
      <c r="D120" s="34"/>
      <c r="E120" s="34"/>
      <c r="F120" s="34"/>
      <c r="G120" s="34"/>
      <c r="H120" s="34"/>
      <c r="I120" s="34"/>
      <c r="J120" s="34"/>
      <c r="K120" s="34"/>
      <c r="L120" s="51"/>
      <c r="S120" s="34"/>
      <c r="T120" s="34"/>
      <c r="U120" s="34"/>
      <c r="V120" s="34"/>
      <c r="W120" s="34"/>
      <c r="X120" s="34"/>
      <c r="Y120" s="34"/>
      <c r="Z120" s="34"/>
      <c r="AA120" s="34"/>
      <c r="AB120" s="34"/>
      <c r="AC120" s="34"/>
      <c r="AD120" s="34"/>
      <c r="AE120" s="34"/>
    </row>
    <row r="121" s="2" customFormat="1" ht="12" customHeight="1">
      <c r="A121" s="34"/>
      <c r="B121" s="35"/>
      <c r="C121" s="28" t="s">
        <v>16</v>
      </c>
      <c r="D121" s="34"/>
      <c r="E121" s="34"/>
      <c r="F121" s="34"/>
      <c r="G121" s="34"/>
      <c r="H121" s="34"/>
      <c r="I121" s="34"/>
      <c r="J121" s="34"/>
      <c r="K121" s="34"/>
      <c r="L121" s="51"/>
      <c r="S121" s="34"/>
      <c r="T121" s="34"/>
      <c r="U121" s="34"/>
      <c r="V121" s="34"/>
      <c r="W121" s="34"/>
      <c r="X121" s="34"/>
      <c r="Y121" s="34"/>
      <c r="Z121" s="34"/>
      <c r="AA121" s="34"/>
      <c r="AB121" s="34"/>
      <c r="AC121" s="34"/>
      <c r="AD121" s="34"/>
      <c r="AE121" s="34"/>
    </row>
    <row r="122" s="2" customFormat="1" ht="16.5" customHeight="1">
      <c r="A122" s="34"/>
      <c r="B122" s="35"/>
      <c r="C122" s="34"/>
      <c r="D122" s="34"/>
      <c r="E122" s="117" t="str">
        <f>E7</f>
        <v>Čepro Šlapanov</v>
      </c>
      <c r="F122" s="28"/>
      <c r="G122" s="28"/>
      <c r="H122" s="28"/>
      <c r="I122" s="34"/>
      <c r="J122" s="34"/>
      <c r="K122" s="34"/>
      <c r="L122" s="51"/>
      <c r="S122" s="34"/>
      <c r="T122" s="34"/>
      <c r="U122" s="34"/>
      <c r="V122" s="34"/>
      <c r="W122" s="34"/>
      <c r="X122" s="34"/>
      <c r="Y122" s="34"/>
      <c r="Z122" s="34"/>
      <c r="AA122" s="34"/>
      <c r="AB122" s="34"/>
      <c r="AC122" s="34"/>
      <c r="AD122" s="34"/>
      <c r="AE122" s="34"/>
    </row>
    <row r="123" s="2" customFormat="1" ht="12" customHeight="1">
      <c r="A123" s="34"/>
      <c r="B123" s="35"/>
      <c r="C123" s="28" t="s">
        <v>112</v>
      </c>
      <c r="D123" s="34"/>
      <c r="E123" s="34"/>
      <c r="F123" s="34"/>
      <c r="G123" s="34"/>
      <c r="H123" s="34"/>
      <c r="I123" s="34"/>
      <c r="J123" s="34"/>
      <c r="K123" s="34"/>
      <c r="L123" s="51"/>
      <c r="S123" s="34"/>
      <c r="T123" s="34"/>
      <c r="U123" s="34"/>
      <c r="V123" s="34"/>
      <c r="W123" s="34"/>
      <c r="X123" s="34"/>
      <c r="Y123" s="34"/>
      <c r="Z123" s="34"/>
      <c r="AA123" s="34"/>
      <c r="AB123" s="34"/>
      <c r="AC123" s="34"/>
      <c r="AD123" s="34"/>
      <c r="AE123" s="34"/>
    </row>
    <row r="124" s="2" customFormat="1" ht="16.5" customHeight="1">
      <c r="A124" s="34"/>
      <c r="B124" s="35"/>
      <c r="C124" s="34"/>
      <c r="D124" s="34"/>
      <c r="E124" s="63" t="str">
        <f>E9</f>
        <v>SO 522.1 - Venkovní rozvodna 110 kV</v>
      </c>
      <c r="F124" s="34"/>
      <c r="G124" s="34"/>
      <c r="H124" s="34"/>
      <c r="I124" s="34"/>
      <c r="J124" s="34"/>
      <c r="K124" s="34"/>
      <c r="L124" s="51"/>
      <c r="S124" s="34"/>
      <c r="T124" s="34"/>
      <c r="U124" s="34"/>
      <c r="V124" s="34"/>
      <c r="W124" s="34"/>
      <c r="X124" s="34"/>
      <c r="Y124" s="34"/>
      <c r="Z124" s="34"/>
      <c r="AA124" s="34"/>
      <c r="AB124" s="34"/>
      <c r="AC124" s="34"/>
      <c r="AD124" s="34"/>
      <c r="AE124" s="34"/>
    </row>
    <row r="125" s="2" customFormat="1" ht="6.96" customHeight="1">
      <c r="A125" s="34"/>
      <c r="B125" s="35"/>
      <c r="C125" s="34"/>
      <c r="D125" s="34"/>
      <c r="E125" s="34"/>
      <c r="F125" s="34"/>
      <c r="G125" s="34"/>
      <c r="H125" s="34"/>
      <c r="I125" s="34"/>
      <c r="J125" s="34"/>
      <c r="K125" s="34"/>
      <c r="L125" s="51"/>
      <c r="S125" s="34"/>
      <c r="T125" s="34"/>
      <c r="U125" s="34"/>
      <c r="V125" s="34"/>
      <c r="W125" s="34"/>
      <c r="X125" s="34"/>
      <c r="Y125" s="34"/>
      <c r="Z125" s="34"/>
      <c r="AA125" s="34"/>
      <c r="AB125" s="34"/>
      <c r="AC125" s="34"/>
      <c r="AD125" s="34"/>
      <c r="AE125" s="34"/>
    </row>
    <row r="126" s="2" customFormat="1" ht="12" customHeight="1">
      <c r="A126" s="34"/>
      <c r="B126" s="35"/>
      <c r="C126" s="28" t="s">
        <v>20</v>
      </c>
      <c r="D126" s="34"/>
      <c r="E126" s="34"/>
      <c r="F126" s="23" t="str">
        <f>F12</f>
        <v xml:space="preserve"> </v>
      </c>
      <c r="G126" s="34"/>
      <c r="H126" s="34"/>
      <c r="I126" s="28" t="s">
        <v>22</v>
      </c>
      <c r="J126" s="65" t="str">
        <f>IF(J12="","",J12)</f>
        <v>18. 3. 2024</v>
      </c>
      <c r="K126" s="34"/>
      <c r="L126" s="51"/>
      <c r="S126" s="34"/>
      <c r="T126" s="34"/>
      <c r="U126" s="34"/>
      <c r="V126" s="34"/>
      <c r="W126" s="34"/>
      <c r="X126" s="34"/>
      <c r="Y126" s="34"/>
      <c r="Z126" s="34"/>
      <c r="AA126" s="34"/>
      <c r="AB126" s="34"/>
      <c r="AC126" s="34"/>
      <c r="AD126" s="34"/>
      <c r="AE126" s="34"/>
    </row>
    <row r="127" s="2" customFormat="1" ht="6.96" customHeight="1">
      <c r="A127" s="34"/>
      <c r="B127" s="35"/>
      <c r="C127" s="34"/>
      <c r="D127" s="34"/>
      <c r="E127" s="34"/>
      <c r="F127" s="34"/>
      <c r="G127" s="34"/>
      <c r="H127" s="34"/>
      <c r="I127" s="34"/>
      <c r="J127" s="34"/>
      <c r="K127" s="34"/>
      <c r="L127" s="51"/>
      <c r="S127" s="34"/>
      <c r="T127" s="34"/>
      <c r="U127" s="34"/>
      <c r="V127" s="34"/>
      <c r="W127" s="34"/>
      <c r="X127" s="34"/>
      <c r="Y127" s="34"/>
      <c r="Z127" s="34"/>
      <c r="AA127" s="34"/>
      <c r="AB127" s="34"/>
      <c r="AC127" s="34"/>
      <c r="AD127" s="34"/>
      <c r="AE127" s="34"/>
    </row>
    <row r="128" s="2" customFormat="1" ht="15.15" customHeight="1">
      <c r="A128" s="34"/>
      <c r="B128" s="35"/>
      <c r="C128" s="28" t="s">
        <v>24</v>
      </c>
      <c r="D128" s="34"/>
      <c r="E128" s="34"/>
      <c r="F128" s="23" t="str">
        <f>E15</f>
        <v xml:space="preserve"> </v>
      </c>
      <c r="G128" s="34"/>
      <c r="H128" s="34"/>
      <c r="I128" s="28" t="s">
        <v>29</v>
      </c>
      <c r="J128" s="32" t="str">
        <f>E21</f>
        <v xml:space="preserve"> </v>
      </c>
      <c r="K128" s="34"/>
      <c r="L128" s="51"/>
      <c r="S128" s="34"/>
      <c r="T128" s="34"/>
      <c r="U128" s="34"/>
      <c r="V128" s="34"/>
      <c r="W128" s="34"/>
      <c r="X128" s="34"/>
      <c r="Y128" s="34"/>
      <c r="Z128" s="34"/>
      <c r="AA128" s="34"/>
      <c r="AB128" s="34"/>
      <c r="AC128" s="34"/>
      <c r="AD128" s="34"/>
      <c r="AE128" s="34"/>
    </row>
    <row r="129" s="2" customFormat="1" ht="15.15" customHeight="1">
      <c r="A129" s="34"/>
      <c r="B129" s="35"/>
      <c r="C129" s="28" t="s">
        <v>27</v>
      </c>
      <c r="D129" s="34"/>
      <c r="E129" s="34"/>
      <c r="F129" s="23" t="str">
        <f>IF(E18="","",E18)</f>
        <v>Vyplň údaj</v>
      </c>
      <c r="G129" s="34"/>
      <c r="H129" s="34"/>
      <c r="I129" s="28" t="s">
        <v>31</v>
      </c>
      <c r="J129" s="32" t="str">
        <f>E24</f>
        <v xml:space="preserve"> </v>
      </c>
      <c r="K129" s="34"/>
      <c r="L129" s="51"/>
      <c r="S129" s="34"/>
      <c r="T129" s="34"/>
      <c r="U129" s="34"/>
      <c r="V129" s="34"/>
      <c r="W129" s="34"/>
      <c r="X129" s="34"/>
      <c r="Y129" s="34"/>
      <c r="Z129" s="34"/>
      <c r="AA129" s="34"/>
      <c r="AB129" s="34"/>
      <c r="AC129" s="34"/>
      <c r="AD129" s="34"/>
      <c r="AE129" s="34"/>
    </row>
    <row r="130" s="2" customFormat="1" ht="10.32" customHeight="1">
      <c r="A130" s="34"/>
      <c r="B130" s="35"/>
      <c r="C130" s="34"/>
      <c r="D130" s="34"/>
      <c r="E130" s="34"/>
      <c r="F130" s="34"/>
      <c r="G130" s="34"/>
      <c r="H130" s="34"/>
      <c r="I130" s="34"/>
      <c r="J130" s="34"/>
      <c r="K130" s="34"/>
      <c r="L130" s="51"/>
      <c r="S130" s="34"/>
      <c r="T130" s="34"/>
      <c r="U130" s="34"/>
      <c r="V130" s="34"/>
      <c r="W130" s="34"/>
      <c r="X130" s="34"/>
      <c r="Y130" s="34"/>
      <c r="Z130" s="34"/>
      <c r="AA130" s="34"/>
      <c r="AB130" s="34"/>
      <c r="AC130" s="34"/>
      <c r="AD130" s="34"/>
      <c r="AE130" s="34"/>
    </row>
    <row r="131" s="11" customFormat="1" ht="29.28" customHeight="1">
      <c r="A131" s="144"/>
      <c r="B131" s="145"/>
      <c r="C131" s="146" t="s">
        <v>133</v>
      </c>
      <c r="D131" s="147" t="s">
        <v>58</v>
      </c>
      <c r="E131" s="147" t="s">
        <v>54</v>
      </c>
      <c r="F131" s="147" t="s">
        <v>55</v>
      </c>
      <c r="G131" s="147" t="s">
        <v>134</v>
      </c>
      <c r="H131" s="147" t="s">
        <v>135</v>
      </c>
      <c r="I131" s="147" t="s">
        <v>136</v>
      </c>
      <c r="J131" s="148" t="s">
        <v>116</v>
      </c>
      <c r="K131" s="149" t="s">
        <v>137</v>
      </c>
      <c r="L131" s="150"/>
      <c r="M131" s="82" t="s">
        <v>1</v>
      </c>
      <c r="N131" s="83" t="s">
        <v>37</v>
      </c>
      <c r="O131" s="83" t="s">
        <v>138</v>
      </c>
      <c r="P131" s="83" t="s">
        <v>139</v>
      </c>
      <c r="Q131" s="83" t="s">
        <v>140</v>
      </c>
      <c r="R131" s="83" t="s">
        <v>141</v>
      </c>
      <c r="S131" s="83" t="s">
        <v>142</v>
      </c>
      <c r="T131" s="84" t="s">
        <v>143</v>
      </c>
      <c r="U131" s="144"/>
      <c r="V131" s="144"/>
      <c r="W131" s="144"/>
      <c r="X131" s="144"/>
      <c r="Y131" s="144"/>
      <c r="Z131" s="144"/>
      <c r="AA131" s="144"/>
      <c r="AB131" s="144"/>
      <c r="AC131" s="144"/>
      <c r="AD131" s="144"/>
      <c r="AE131" s="144"/>
    </row>
    <row r="132" s="2" customFormat="1" ht="22.8" customHeight="1">
      <c r="A132" s="34"/>
      <c r="B132" s="35"/>
      <c r="C132" s="89" t="s">
        <v>144</v>
      </c>
      <c r="D132" s="34"/>
      <c r="E132" s="34"/>
      <c r="F132" s="34"/>
      <c r="G132" s="34"/>
      <c r="H132" s="34"/>
      <c r="I132" s="34"/>
      <c r="J132" s="151">
        <f>BK132</f>
        <v>0</v>
      </c>
      <c r="K132" s="34"/>
      <c r="L132" s="35"/>
      <c r="M132" s="85"/>
      <c r="N132" s="69"/>
      <c r="O132" s="86"/>
      <c r="P132" s="152">
        <f>P133+P179+P245</f>
        <v>0</v>
      </c>
      <c r="Q132" s="86"/>
      <c r="R132" s="152">
        <f>R133+R179+R245</f>
        <v>205.18300590000001</v>
      </c>
      <c r="S132" s="86"/>
      <c r="T132" s="153">
        <f>T133+T179+T245</f>
        <v>3.1035000000000004</v>
      </c>
      <c r="U132" s="34"/>
      <c r="V132" s="34"/>
      <c r="W132" s="34"/>
      <c r="X132" s="34"/>
      <c r="Y132" s="34"/>
      <c r="Z132" s="34"/>
      <c r="AA132" s="34"/>
      <c r="AB132" s="34"/>
      <c r="AC132" s="34"/>
      <c r="AD132" s="34"/>
      <c r="AE132" s="34"/>
      <c r="AT132" s="15" t="s">
        <v>72</v>
      </c>
      <c r="AU132" s="15" t="s">
        <v>118</v>
      </c>
      <c r="BK132" s="154">
        <f>BK133+BK179+BK245</f>
        <v>0</v>
      </c>
    </row>
    <row r="133" s="12" customFormat="1" ht="25.92" customHeight="1">
      <c r="A133" s="12"/>
      <c r="B133" s="155"/>
      <c r="C133" s="12"/>
      <c r="D133" s="156" t="s">
        <v>72</v>
      </c>
      <c r="E133" s="157" t="s">
        <v>151</v>
      </c>
      <c r="F133" s="157" t="s">
        <v>524</v>
      </c>
      <c r="G133" s="12"/>
      <c r="H133" s="12"/>
      <c r="I133" s="158"/>
      <c r="J133" s="159">
        <f>BK133</f>
        <v>0</v>
      </c>
      <c r="K133" s="12"/>
      <c r="L133" s="155"/>
      <c r="M133" s="160"/>
      <c r="N133" s="161"/>
      <c r="O133" s="161"/>
      <c r="P133" s="162">
        <f>P134+P158+P173+P176</f>
        <v>0</v>
      </c>
      <c r="Q133" s="161"/>
      <c r="R133" s="162">
        <f>R134+R158+R173+R176</f>
        <v>0</v>
      </c>
      <c r="S133" s="161"/>
      <c r="T133" s="163">
        <f>T134+T158+T173+T176</f>
        <v>0.0528</v>
      </c>
      <c r="U133" s="12"/>
      <c r="V133" s="12"/>
      <c r="W133" s="12"/>
      <c r="X133" s="12"/>
      <c r="Y133" s="12"/>
      <c r="Z133" s="12"/>
      <c r="AA133" s="12"/>
      <c r="AB133" s="12"/>
      <c r="AC133" s="12"/>
      <c r="AD133" s="12"/>
      <c r="AE133" s="12"/>
      <c r="AR133" s="156" t="s">
        <v>156</v>
      </c>
      <c r="AT133" s="164" t="s">
        <v>72</v>
      </c>
      <c r="AU133" s="164" t="s">
        <v>73</v>
      </c>
      <c r="AY133" s="156" t="s">
        <v>146</v>
      </c>
      <c r="BK133" s="165">
        <f>BK134+BK158+BK173+BK176</f>
        <v>0</v>
      </c>
    </row>
    <row r="134" s="12" customFormat="1" ht="22.8" customHeight="1">
      <c r="A134" s="12"/>
      <c r="B134" s="155"/>
      <c r="C134" s="12"/>
      <c r="D134" s="156" t="s">
        <v>72</v>
      </c>
      <c r="E134" s="166" t="s">
        <v>192</v>
      </c>
      <c r="F134" s="166" t="s">
        <v>193</v>
      </c>
      <c r="G134" s="12"/>
      <c r="H134" s="12"/>
      <c r="I134" s="158"/>
      <c r="J134" s="167">
        <f>BK134</f>
        <v>0</v>
      </c>
      <c r="K134" s="12"/>
      <c r="L134" s="155"/>
      <c r="M134" s="160"/>
      <c r="N134" s="161"/>
      <c r="O134" s="161"/>
      <c r="P134" s="162">
        <f>P135</f>
        <v>0</v>
      </c>
      <c r="Q134" s="161"/>
      <c r="R134" s="162">
        <f>R135</f>
        <v>0</v>
      </c>
      <c r="S134" s="161"/>
      <c r="T134" s="163">
        <f>T135</f>
        <v>0</v>
      </c>
      <c r="U134" s="12"/>
      <c r="V134" s="12"/>
      <c r="W134" s="12"/>
      <c r="X134" s="12"/>
      <c r="Y134" s="12"/>
      <c r="Z134" s="12"/>
      <c r="AA134" s="12"/>
      <c r="AB134" s="12"/>
      <c r="AC134" s="12"/>
      <c r="AD134" s="12"/>
      <c r="AE134" s="12"/>
      <c r="AR134" s="156" t="s">
        <v>156</v>
      </c>
      <c r="AT134" s="164" t="s">
        <v>72</v>
      </c>
      <c r="AU134" s="164" t="s">
        <v>81</v>
      </c>
      <c r="AY134" s="156" t="s">
        <v>146</v>
      </c>
      <c r="BK134" s="165">
        <f>BK135</f>
        <v>0</v>
      </c>
    </row>
    <row r="135" s="12" customFormat="1" ht="20.88" customHeight="1">
      <c r="A135" s="12"/>
      <c r="B135" s="155"/>
      <c r="C135" s="12"/>
      <c r="D135" s="156" t="s">
        <v>72</v>
      </c>
      <c r="E135" s="166" t="s">
        <v>194</v>
      </c>
      <c r="F135" s="166" t="s">
        <v>195</v>
      </c>
      <c r="G135" s="12"/>
      <c r="H135" s="12"/>
      <c r="I135" s="158"/>
      <c r="J135" s="167">
        <f>BK135</f>
        <v>0</v>
      </c>
      <c r="K135" s="12"/>
      <c r="L135" s="155"/>
      <c r="M135" s="160"/>
      <c r="N135" s="161"/>
      <c r="O135" s="161"/>
      <c r="P135" s="162">
        <f>SUM(P136:P157)</f>
        <v>0</v>
      </c>
      <c r="Q135" s="161"/>
      <c r="R135" s="162">
        <f>SUM(R136:R157)</f>
        <v>0</v>
      </c>
      <c r="S135" s="161"/>
      <c r="T135" s="163">
        <f>SUM(T136:T157)</f>
        <v>0</v>
      </c>
      <c r="U135" s="12"/>
      <c r="V135" s="12"/>
      <c r="W135" s="12"/>
      <c r="X135" s="12"/>
      <c r="Y135" s="12"/>
      <c r="Z135" s="12"/>
      <c r="AA135" s="12"/>
      <c r="AB135" s="12"/>
      <c r="AC135" s="12"/>
      <c r="AD135" s="12"/>
      <c r="AE135" s="12"/>
      <c r="AR135" s="156" t="s">
        <v>156</v>
      </c>
      <c r="AT135" s="164" t="s">
        <v>72</v>
      </c>
      <c r="AU135" s="164" t="s">
        <v>83</v>
      </c>
      <c r="AY135" s="156" t="s">
        <v>146</v>
      </c>
      <c r="BK135" s="165">
        <f>SUM(BK136:BK157)</f>
        <v>0</v>
      </c>
    </row>
    <row r="136" s="2" customFormat="1" ht="24.15" customHeight="1">
      <c r="A136" s="34"/>
      <c r="B136" s="168"/>
      <c r="C136" s="169" t="s">
        <v>509</v>
      </c>
      <c r="D136" s="169" t="s">
        <v>151</v>
      </c>
      <c r="E136" s="170" t="s">
        <v>1587</v>
      </c>
      <c r="F136" s="171" t="s">
        <v>1588</v>
      </c>
      <c r="G136" s="172" t="s">
        <v>206</v>
      </c>
      <c r="H136" s="173">
        <v>6</v>
      </c>
      <c r="I136" s="174"/>
      <c r="J136" s="175">
        <f>ROUND(I136*H136,2)</f>
        <v>0</v>
      </c>
      <c r="K136" s="176"/>
      <c r="L136" s="177"/>
      <c r="M136" s="178" t="s">
        <v>1</v>
      </c>
      <c r="N136" s="179" t="s">
        <v>38</v>
      </c>
      <c r="O136" s="73"/>
      <c r="P136" s="180">
        <f>O136*H136</f>
        <v>0</v>
      </c>
      <c r="Q136" s="180">
        <v>0</v>
      </c>
      <c r="R136" s="180">
        <f>Q136*H136</f>
        <v>0</v>
      </c>
      <c r="S136" s="180">
        <v>0</v>
      </c>
      <c r="T136" s="181">
        <f>S136*H136</f>
        <v>0</v>
      </c>
      <c r="U136" s="34"/>
      <c r="V136" s="34"/>
      <c r="W136" s="34"/>
      <c r="X136" s="34"/>
      <c r="Y136" s="34"/>
      <c r="Z136" s="34"/>
      <c r="AA136" s="34"/>
      <c r="AB136" s="34"/>
      <c r="AC136" s="34"/>
      <c r="AD136" s="34"/>
      <c r="AE136" s="34"/>
      <c r="AR136" s="182" t="s">
        <v>200</v>
      </c>
      <c r="AT136" s="182" t="s">
        <v>151</v>
      </c>
      <c r="AU136" s="182" t="s">
        <v>156</v>
      </c>
      <c r="AY136" s="15" t="s">
        <v>146</v>
      </c>
      <c r="BE136" s="183">
        <f>IF(N136="základní",J136,0)</f>
        <v>0</v>
      </c>
      <c r="BF136" s="183">
        <f>IF(N136="snížená",J136,0)</f>
        <v>0</v>
      </c>
      <c r="BG136" s="183">
        <f>IF(N136="zákl. přenesená",J136,0)</f>
        <v>0</v>
      </c>
      <c r="BH136" s="183">
        <f>IF(N136="sníž. přenesená",J136,0)</f>
        <v>0</v>
      </c>
      <c r="BI136" s="183">
        <f>IF(N136="nulová",J136,0)</f>
        <v>0</v>
      </c>
      <c r="BJ136" s="15" t="s">
        <v>81</v>
      </c>
      <c r="BK136" s="183">
        <f>ROUND(I136*H136,2)</f>
        <v>0</v>
      </c>
      <c r="BL136" s="15" t="s">
        <v>201</v>
      </c>
      <c r="BM136" s="182" t="s">
        <v>1589</v>
      </c>
    </row>
    <row r="137" s="2" customFormat="1">
      <c r="A137" s="34"/>
      <c r="B137" s="35"/>
      <c r="C137" s="34"/>
      <c r="D137" s="184" t="s">
        <v>159</v>
      </c>
      <c r="E137" s="34"/>
      <c r="F137" s="185" t="s">
        <v>1588</v>
      </c>
      <c r="G137" s="34"/>
      <c r="H137" s="34"/>
      <c r="I137" s="186"/>
      <c r="J137" s="34"/>
      <c r="K137" s="34"/>
      <c r="L137" s="35"/>
      <c r="M137" s="187"/>
      <c r="N137" s="188"/>
      <c r="O137" s="73"/>
      <c r="P137" s="73"/>
      <c r="Q137" s="73"/>
      <c r="R137" s="73"/>
      <c r="S137" s="73"/>
      <c r="T137" s="74"/>
      <c r="U137" s="34"/>
      <c r="V137" s="34"/>
      <c r="W137" s="34"/>
      <c r="X137" s="34"/>
      <c r="Y137" s="34"/>
      <c r="Z137" s="34"/>
      <c r="AA137" s="34"/>
      <c r="AB137" s="34"/>
      <c r="AC137" s="34"/>
      <c r="AD137" s="34"/>
      <c r="AE137" s="34"/>
      <c r="AT137" s="15" t="s">
        <v>159</v>
      </c>
      <c r="AU137" s="15" t="s">
        <v>156</v>
      </c>
    </row>
    <row r="138" s="2" customFormat="1" ht="24.15" customHeight="1">
      <c r="A138" s="34"/>
      <c r="B138" s="168"/>
      <c r="C138" s="169" t="s">
        <v>8</v>
      </c>
      <c r="D138" s="169" t="s">
        <v>151</v>
      </c>
      <c r="E138" s="170" t="s">
        <v>1590</v>
      </c>
      <c r="F138" s="171" t="s">
        <v>1591</v>
      </c>
      <c r="G138" s="172" t="s">
        <v>206</v>
      </c>
      <c r="H138" s="173">
        <v>6</v>
      </c>
      <c r="I138" s="174"/>
      <c r="J138" s="175">
        <f>ROUND(I138*H138,2)</f>
        <v>0</v>
      </c>
      <c r="K138" s="176"/>
      <c r="L138" s="177"/>
      <c r="M138" s="178" t="s">
        <v>1</v>
      </c>
      <c r="N138" s="179" t="s">
        <v>38</v>
      </c>
      <c r="O138" s="73"/>
      <c r="P138" s="180">
        <f>O138*H138</f>
        <v>0</v>
      </c>
      <c r="Q138" s="180">
        <v>0</v>
      </c>
      <c r="R138" s="180">
        <f>Q138*H138</f>
        <v>0</v>
      </c>
      <c r="S138" s="180">
        <v>0</v>
      </c>
      <c r="T138" s="181">
        <f>S138*H138</f>
        <v>0</v>
      </c>
      <c r="U138" s="34"/>
      <c r="V138" s="34"/>
      <c r="W138" s="34"/>
      <c r="X138" s="34"/>
      <c r="Y138" s="34"/>
      <c r="Z138" s="34"/>
      <c r="AA138" s="34"/>
      <c r="AB138" s="34"/>
      <c r="AC138" s="34"/>
      <c r="AD138" s="34"/>
      <c r="AE138" s="34"/>
      <c r="AR138" s="182" t="s">
        <v>200</v>
      </c>
      <c r="AT138" s="182" t="s">
        <v>151</v>
      </c>
      <c r="AU138" s="182" t="s">
        <v>156</v>
      </c>
      <c r="AY138" s="15" t="s">
        <v>146</v>
      </c>
      <c r="BE138" s="183">
        <f>IF(N138="základní",J138,0)</f>
        <v>0</v>
      </c>
      <c r="BF138" s="183">
        <f>IF(N138="snížená",J138,0)</f>
        <v>0</v>
      </c>
      <c r="BG138" s="183">
        <f>IF(N138="zákl. přenesená",J138,0)</f>
        <v>0</v>
      </c>
      <c r="BH138" s="183">
        <f>IF(N138="sníž. přenesená",J138,0)</f>
        <v>0</v>
      </c>
      <c r="BI138" s="183">
        <f>IF(N138="nulová",J138,0)</f>
        <v>0</v>
      </c>
      <c r="BJ138" s="15" t="s">
        <v>81</v>
      </c>
      <c r="BK138" s="183">
        <f>ROUND(I138*H138,2)</f>
        <v>0</v>
      </c>
      <c r="BL138" s="15" t="s">
        <v>201</v>
      </c>
      <c r="BM138" s="182" t="s">
        <v>1592</v>
      </c>
    </row>
    <row r="139" s="2" customFormat="1">
      <c r="A139" s="34"/>
      <c r="B139" s="35"/>
      <c r="C139" s="34"/>
      <c r="D139" s="184" t="s">
        <v>159</v>
      </c>
      <c r="E139" s="34"/>
      <c r="F139" s="185" t="s">
        <v>1591</v>
      </c>
      <c r="G139" s="34"/>
      <c r="H139" s="34"/>
      <c r="I139" s="186"/>
      <c r="J139" s="34"/>
      <c r="K139" s="34"/>
      <c r="L139" s="35"/>
      <c r="M139" s="187"/>
      <c r="N139" s="188"/>
      <c r="O139" s="73"/>
      <c r="P139" s="73"/>
      <c r="Q139" s="73"/>
      <c r="R139" s="73"/>
      <c r="S139" s="73"/>
      <c r="T139" s="74"/>
      <c r="U139" s="34"/>
      <c r="V139" s="34"/>
      <c r="W139" s="34"/>
      <c r="X139" s="34"/>
      <c r="Y139" s="34"/>
      <c r="Z139" s="34"/>
      <c r="AA139" s="34"/>
      <c r="AB139" s="34"/>
      <c r="AC139" s="34"/>
      <c r="AD139" s="34"/>
      <c r="AE139" s="34"/>
      <c r="AT139" s="15" t="s">
        <v>159</v>
      </c>
      <c r="AU139" s="15" t="s">
        <v>156</v>
      </c>
    </row>
    <row r="140" s="2" customFormat="1" ht="16.5" customHeight="1">
      <c r="A140" s="34"/>
      <c r="B140" s="168"/>
      <c r="C140" s="169" t="s">
        <v>520</v>
      </c>
      <c r="D140" s="169" t="s">
        <v>151</v>
      </c>
      <c r="E140" s="170" t="s">
        <v>1593</v>
      </c>
      <c r="F140" s="171" t="s">
        <v>1594</v>
      </c>
      <c r="G140" s="172" t="s">
        <v>206</v>
      </c>
      <c r="H140" s="173">
        <v>4</v>
      </c>
      <c r="I140" s="174"/>
      <c r="J140" s="175">
        <f>ROUND(I140*H140,2)</f>
        <v>0</v>
      </c>
      <c r="K140" s="176"/>
      <c r="L140" s="177"/>
      <c r="M140" s="178" t="s">
        <v>1</v>
      </c>
      <c r="N140" s="179" t="s">
        <v>38</v>
      </c>
      <c r="O140" s="73"/>
      <c r="P140" s="180">
        <f>O140*H140</f>
        <v>0</v>
      </c>
      <c r="Q140" s="180">
        <v>0</v>
      </c>
      <c r="R140" s="180">
        <f>Q140*H140</f>
        <v>0</v>
      </c>
      <c r="S140" s="180">
        <v>0</v>
      </c>
      <c r="T140" s="181">
        <f>S140*H140</f>
        <v>0</v>
      </c>
      <c r="U140" s="34"/>
      <c r="V140" s="34"/>
      <c r="W140" s="34"/>
      <c r="X140" s="34"/>
      <c r="Y140" s="34"/>
      <c r="Z140" s="34"/>
      <c r="AA140" s="34"/>
      <c r="AB140" s="34"/>
      <c r="AC140" s="34"/>
      <c r="AD140" s="34"/>
      <c r="AE140" s="34"/>
      <c r="AR140" s="182" t="s">
        <v>200</v>
      </c>
      <c r="AT140" s="182" t="s">
        <v>151</v>
      </c>
      <c r="AU140" s="182" t="s">
        <v>156</v>
      </c>
      <c r="AY140" s="15" t="s">
        <v>146</v>
      </c>
      <c r="BE140" s="183">
        <f>IF(N140="základní",J140,0)</f>
        <v>0</v>
      </c>
      <c r="BF140" s="183">
        <f>IF(N140="snížená",J140,0)</f>
        <v>0</v>
      </c>
      <c r="BG140" s="183">
        <f>IF(N140="zákl. přenesená",J140,0)</f>
        <v>0</v>
      </c>
      <c r="BH140" s="183">
        <f>IF(N140="sníž. přenesená",J140,0)</f>
        <v>0</v>
      </c>
      <c r="BI140" s="183">
        <f>IF(N140="nulová",J140,0)</f>
        <v>0</v>
      </c>
      <c r="BJ140" s="15" t="s">
        <v>81</v>
      </c>
      <c r="BK140" s="183">
        <f>ROUND(I140*H140,2)</f>
        <v>0</v>
      </c>
      <c r="BL140" s="15" t="s">
        <v>201</v>
      </c>
      <c r="BM140" s="182" t="s">
        <v>1595</v>
      </c>
    </row>
    <row r="141" s="2" customFormat="1">
      <c r="A141" s="34"/>
      <c r="B141" s="35"/>
      <c r="C141" s="34"/>
      <c r="D141" s="184" t="s">
        <v>159</v>
      </c>
      <c r="E141" s="34"/>
      <c r="F141" s="185" t="s">
        <v>1594</v>
      </c>
      <c r="G141" s="34"/>
      <c r="H141" s="34"/>
      <c r="I141" s="186"/>
      <c r="J141" s="34"/>
      <c r="K141" s="34"/>
      <c r="L141" s="35"/>
      <c r="M141" s="187"/>
      <c r="N141" s="188"/>
      <c r="O141" s="73"/>
      <c r="P141" s="73"/>
      <c r="Q141" s="73"/>
      <c r="R141" s="73"/>
      <c r="S141" s="73"/>
      <c r="T141" s="74"/>
      <c r="U141" s="34"/>
      <c r="V141" s="34"/>
      <c r="W141" s="34"/>
      <c r="X141" s="34"/>
      <c r="Y141" s="34"/>
      <c r="Z141" s="34"/>
      <c r="AA141" s="34"/>
      <c r="AB141" s="34"/>
      <c r="AC141" s="34"/>
      <c r="AD141" s="34"/>
      <c r="AE141" s="34"/>
      <c r="AT141" s="15" t="s">
        <v>159</v>
      </c>
      <c r="AU141" s="15" t="s">
        <v>156</v>
      </c>
    </row>
    <row r="142" s="2" customFormat="1" ht="16.5" customHeight="1">
      <c r="A142" s="34"/>
      <c r="B142" s="168"/>
      <c r="C142" s="169" t="s">
        <v>525</v>
      </c>
      <c r="D142" s="169" t="s">
        <v>151</v>
      </c>
      <c r="E142" s="170" t="s">
        <v>1596</v>
      </c>
      <c r="F142" s="171" t="s">
        <v>1597</v>
      </c>
      <c r="G142" s="172" t="s">
        <v>206</v>
      </c>
      <c r="H142" s="173">
        <v>2</v>
      </c>
      <c r="I142" s="174"/>
      <c r="J142" s="175">
        <f>ROUND(I142*H142,2)</f>
        <v>0</v>
      </c>
      <c r="K142" s="176"/>
      <c r="L142" s="177"/>
      <c r="M142" s="178" t="s">
        <v>1</v>
      </c>
      <c r="N142" s="179" t="s">
        <v>38</v>
      </c>
      <c r="O142" s="73"/>
      <c r="P142" s="180">
        <f>O142*H142</f>
        <v>0</v>
      </c>
      <c r="Q142" s="180">
        <v>0</v>
      </c>
      <c r="R142" s="180">
        <f>Q142*H142</f>
        <v>0</v>
      </c>
      <c r="S142" s="180">
        <v>0</v>
      </c>
      <c r="T142" s="181">
        <f>S142*H142</f>
        <v>0</v>
      </c>
      <c r="U142" s="34"/>
      <c r="V142" s="34"/>
      <c r="W142" s="34"/>
      <c r="X142" s="34"/>
      <c r="Y142" s="34"/>
      <c r="Z142" s="34"/>
      <c r="AA142" s="34"/>
      <c r="AB142" s="34"/>
      <c r="AC142" s="34"/>
      <c r="AD142" s="34"/>
      <c r="AE142" s="34"/>
      <c r="AR142" s="182" t="s">
        <v>200</v>
      </c>
      <c r="AT142" s="182" t="s">
        <v>151</v>
      </c>
      <c r="AU142" s="182" t="s">
        <v>156</v>
      </c>
      <c r="AY142" s="15" t="s">
        <v>146</v>
      </c>
      <c r="BE142" s="183">
        <f>IF(N142="základní",J142,0)</f>
        <v>0</v>
      </c>
      <c r="BF142" s="183">
        <f>IF(N142="snížená",J142,0)</f>
        <v>0</v>
      </c>
      <c r="BG142" s="183">
        <f>IF(N142="zákl. přenesená",J142,0)</f>
        <v>0</v>
      </c>
      <c r="BH142" s="183">
        <f>IF(N142="sníž. přenesená",J142,0)</f>
        <v>0</v>
      </c>
      <c r="BI142" s="183">
        <f>IF(N142="nulová",J142,0)</f>
        <v>0</v>
      </c>
      <c r="BJ142" s="15" t="s">
        <v>81</v>
      </c>
      <c r="BK142" s="183">
        <f>ROUND(I142*H142,2)</f>
        <v>0</v>
      </c>
      <c r="BL142" s="15" t="s">
        <v>201</v>
      </c>
      <c r="BM142" s="182" t="s">
        <v>1598</v>
      </c>
    </row>
    <row r="143" s="2" customFormat="1">
      <c r="A143" s="34"/>
      <c r="B143" s="35"/>
      <c r="C143" s="34"/>
      <c r="D143" s="184" t="s">
        <v>159</v>
      </c>
      <c r="E143" s="34"/>
      <c r="F143" s="185" t="s">
        <v>1597</v>
      </c>
      <c r="G143" s="34"/>
      <c r="H143" s="34"/>
      <c r="I143" s="186"/>
      <c r="J143" s="34"/>
      <c r="K143" s="34"/>
      <c r="L143" s="35"/>
      <c r="M143" s="187"/>
      <c r="N143" s="188"/>
      <c r="O143" s="73"/>
      <c r="P143" s="73"/>
      <c r="Q143" s="73"/>
      <c r="R143" s="73"/>
      <c r="S143" s="73"/>
      <c r="T143" s="74"/>
      <c r="U143" s="34"/>
      <c r="V143" s="34"/>
      <c r="W143" s="34"/>
      <c r="X143" s="34"/>
      <c r="Y143" s="34"/>
      <c r="Z143" s="34"/>
      <c r="AA143" s="34"/>
      <c r="AB143" s="34"/>
      <c r="AC143" s="34"/>
      <c r="AD143" s="34"/>
      <c r="AE143" s="34"/>
      <c r="AT143" s="15" t="s">
        <v>159</v>
      </c>
      <c r="AU143" s="15" t="s">
        <v>156</v>
      </c>
    </row>
    <row r="144" s="2" customFormat="1" ht="21.75" customHeight="1">
      <c r="A144" s="34"/>
      <c r="B144" s="168"/>
      <c r="C144" s="169" t="s">
        <v>337</v>
      </c>
      <c r="D144" s="169" t="s">
        <v>151</v>
      </c>
      <c r="E144" s="170" t="s">
        <v>1599</v>
      </c>
      <c r="F144" s="171" t="s">
        <v>1600</v>
      </c>
      <c r="G144" s="172" t="s">
        <v>206</v>
      </c>
      <c r="H144" s="173">
        <v>6</v>
      </c>
      <c r="I144" s="174"/>
      <c r="J144" s="175">
        <f>ROUND(I144*H144,2)</f>
        <v>0</v>
      </c>
      <c r="K144" s="176"/>
      <c r="L144" s="177"/>
      <c r="M144" s="178" t="s">
        <v>1</v>
      </c>
      <c r="N144" s="179" t="s">
        <v>38</v>
      </c>
      <c r="O144" s="73"/>
      <c r="P144" s="180">
        <f>O144*H144</f>
        <v>0</v>
      </c>
      <c r="Q144" s="180">
        <v>0</v>
      </c>
      <c r="R144" s="180">
        <f>Q144*H144</f>
        <v>0</v>
      </c>
      <c r="S144" s="180">
        <v>0</v>
      </c>
      <c r="T144" s="181">
        <f>S144*H144</f>
        <v>0</v>
      </c>
      <c r="U144" s="34"/>
      <c r="V144" s="34"/>
      <c r="W144" s="34"/>
      <c r="X144" s="34"/>
      <c r="Y144" s="34"/>
      <c r="Z144" s="34"/>
      <c r="AA144" s="34"/>
      <c r="AB144" s="34"/>
      <c r="AC144" s="34"/>
      <c r="AD144" s="34"/>
      <c r="AE144" s="34"/>
      <c r="AR144" s="182" t="s">
        <v>200</v>
      </c>
      <c r="AT144" s="182" t="s">
        <v>151</v>
      </c>
      <c r="AU144" s="182" t="s">
        <v>156</v>
      </c>
      <c r="AY144" s="15" t="s">
        <v>146</v>
      </c>
      <c r="BE144" s="183">
        <f>IF(N144="základní",J144,0)</f>
        <v>0</v>
      </c>
      <c r="BF144" s="183">
        <f>IF(N144="snížená",J144,0)</f>
        <v>0</v>
      </c>
      <c r="BG144" s="183">
        <f>IF(N144="zákl. přenesená",J144,0)</f>
        <v>0</v>
      </c>
      <c r="BH144" s="183">
        <f>IF(N144="sníž. přenesená",J144,0)</f>
        <v>0</v>
      </c>
      <c r="BI144" s="183">
        <f>IF(N144="nulová",J144,0)</f>
        <v>0</v>
      </c>
      <c r="BJ144" s="15" t="s">
        <v>81</v>
      </c>
      <c r="BK144" s="183">
        <f>ROUND(I144*H144,2)</f>
        <v>0</v>
      </c>
      <c r="BL144" s="15" t="s">
        <v>201</v>
      </c>
      <c r="BM144" s="182" t="s">
        <v>1601</v>
      </c>
    </row>
    <row r="145" s="2" customFormat="1">
      <c r="A145" s="34"/>
      <c r="B145" s="35"/>
      <c r="C145" s="34"/>
      <c r="D145" s="184" t="s">
        <v>159</v>
      </c>
      <c r="E145" s="34"/>
      <c r="F145" s="185" t="s">
        <v>1600</v>
      </c>
      <c r="G145" s="34"/>
      <c r="H145" s="34"/>
      <c r="I145" s="186"/>
      <c r="J145" s="34"/>
      <c r="K145" s="34"/>
      <c r="L145" s="35"/>
      <c r="M145" s="187"/>
      <c r="N145" s="188"/>
      <c r="O145" s="73"/>
      <c r="P145" s="73"/>
      <c r="Q145" s="73"/>
      <c r="R145" s="73"/>
      <c r="S145" s="73"/>
      <c r="T145" s="74"/>
      <c r="U145" s="34"/>
      <c r="V145" s="34"/>
      <c r="W145" s="34"/>
      <c r="X145" s="34"/>
      <c r="Y145" s="34"/>
      <c r="Z145" s="34"/>
      <c r="AA145" s="34"/>
      <c r="AB145" s="34"/>
      <c r="AC145" s="34"/>
      <c r="AD145" s="34"/>
      <c r="AE145" s="34"/>
      <c r="AT145" s="15" t="s">
        <v>159</v>
      </c>
      <c r="AU145" s="15" t="s">
        <v>156</v>
      </c>
    </row>
    <row r="146" s="2" customFormat="1" ht="16.5" customHeight="1">
      <c r="A146" s="34"/>
      <c r="B146" s="168"/>
      <c r="C146" s="169" t="s">
        <v>532</v>
      </c>
      <c r="D146" s="169" t="s">
        <v>151</v>
      </c>
      <c r="E146" s="170" t="s">
        <v>1602</v>
      </c>
      <c r="F146" s="171" t="s">
        <v>1603</v>
      </c>
      <c r="G146" s="172" t="s">
        <v>154</v>
      </c>
      <c r="H146" s="173">
        <v>26</v>
      </c>
      <c r="I146" s="174"/>
      <c r="J146" s="175">
        <f>ROUND(I146*H146,2)</f>
        <v>0</v>
      </c>
      <c r="K146" s="176"/>
      <c r="L146" s="177"/>
      <c r="M146" s="178" t="s">
        <v>1</v>
      </c>
      <c r="N146" s="179" t="s">
        <v>38</v>
      </c>
      <c r="O146" s="73"/>
      <c r="P146" s="180">
        <f>O146*H146</f>
        <v>0</v>
      </c>
      <c r="Q146" s="180">
        <v>0</v>
      </c>
      <c r="R146" s="180">
        <f>Q146*H146</f>
        <v>0</v>
      </c>
      <c r="S146" s="180">
        <v>0</v>
      </c>
      <c r="T146" s="181">
        <f>S146*H146</f>
        <v>0</v>
      </c>
      <c r="U146" s="34"/>
      <c r="V146" s="34"/>
      <c r="W146" s="34"/>
      <c r="X146" s="34"/>
      <c r="Y146" s="34"/>
      <c r="Z146" s="34"/>
      <c r="AA146" s="34"/>
      <c r="AB146" s="34"/>
      <c r="AC146" s="34"/>
      <c r="AD146" s="34"/>
      <c r="AE146" s="34"/>
      <c r="AR146" s="182" t="s">
        <v>200</v>
      </c>
      <c r="AT146" s="182" t="s">
        <v>151</v>
      </c>
      <c r="AU146" s="182" t="s">
        <v>156</v>
      </c>
      <c r="AY146" s="15" t="s">
        <v>146</v>
      </c>
      <c r="BE146" s="183">
        <f>IF(N146="základní",J146,0)</f>
        <v>0</v>
      </c>
      <c r="BF146" s="183">
        <f>IF(N146="snížená",J146,0)</f>
        <v>0</v>
      </c>
      <c r="BG146" s="183">
        <f>IF(N146="zákl. přenesená",J146,0)</f>
        <v>0</v>
      </c>
      <c r="BH146" s="183">
        <f>IF(N146="sníž. přenesená",J146,0)</f>
        <v>0</v>
      </c>
      <c r="BI146" s="183">
        <f>IF(N146="nulová",J146,0)</f>
        <v>0</v>
      </c>
      <c r="BJ146" s="15" t="s">
        <v>81</v>
      </c>
      <c r="BK146" s="183">
        <f>ROUND(I146*H146,2)</f>
        <v>0</v>
      </c>
      <c r="BL146" s="15" t="s">
        <v>201</v>
      </c>
      <c r="BM146" s="182" t="s">
        <v>1604</v>
      </c>
    </row>
    <row r="147" s="2" customFormat="1">
      <c r="A147" s="34"/>
      <c r="B147" s="35"/>
      <c r="C147" s="34"/>
      <c r="D147" s="184" t="s">
        <v>159</v>
      </c>
      <c r="E147" s="34"/>
      <c r="F147" s="185" t="s">
        <v>1605</v>
      </c>
      <c r="G147" s="34"/>
      <c r="H147" s="34"/>
      <c r="I147" s="186"/>
      <c r="J147" s="34"/>
      <c r="K147" s="34"/>
      <c r="L147" s="35"/>
      <c r="M147" s="187"/>
      <c r="N147" s="188"/>
      <c r="O147" s="73"/>
      <c r="P147" s="73"/>
      <c r="Q147" s="73"/>
      <c r="R147" s="73"/>
      <c r="S147" s="73"/>
      <c r="T147" s="74"/>
      <c r="U147" s="34"/>
      <c r="V147" s="34"/>
      <c r="W147" s="34"/>
      <c r="X147" s="34"/>
      <c r="Y147" s="34"/>
      <c r="Z147" s="34"/>
      <c r="AA147" s="34"/>
      <c r="AB147" s="34"/>
      <c r="AC147" s="34"/>
      <c r="AD147" s="34"/>
      <c r="AE147" s="34"/>
      <c r="AT147" s="15" t="s">
        <v>159</v>
      </c>
      <c r="AU147" s="15" t="s">
        <v>156</v>
      </c>
    </row>
    <row r="148" s="2" customFormat="1" ht="16.5" customHeight="1">
      <c r="A148" s="34"/>
      <c r="B148" s="168"/>
      <c r="C148" s="169" t="s">
        <v>587</v>
      </c>
      <c r="D148" s="169" t="s">
        <v>151</v>
      </c>
      <c r="E148" s="170" t="s">
        <v>1606</v>
      </c>
      <c r="F148" s="171" t="s">
        <v>1607</v>
      </c>
      <c r="G148" s="172" t="s">
        <v>325</v>
      </c>
      <c r="H148" s="173">
        <v>573</v>
      </c>
      <c r="I148" s="174"/>
      <c r="J148" s="175">
        <f>ROUND(I148*H148,2)</f>
        <v>0</v>
      </c>
      <c r="K148" s="176"/>
      <c r="L148" s="177"/>
      <c r="M148" s="178" t="s">
        <v>1</v>
      </c>
      <c r="N148" s="179" t="s">
        <v>38</v>
      </c>
      <c r="O148" s="73"/>
      <c r="P148" s="180">
        <f>O148*H148</f>
        <v>0</v>
      </c>
      <c r="Q148" s="180">
        <v>0</v>
      </c>
      <c r="R148" s="180">
        <f>Q148*H148</f>
        <v>0</v>
      </c>
      <c r="S148" s="180">
        <v>0</v>
      </c>
      <c r="T148" s="181">
        <f>S148*H148</f>
        <v>0</v>
      </c>
      <c r="U148" s="34"/>
      <c r="V148" s="34"/>
      <c r="W148" s="34"/>
      <c r="X148" s="34"/>
      <c r="Y148" s="34"/>
      <c r="Z148" s="34"/>
      <c r="AA148" s="34"/>
      <c r="AB148" s="34"/>
      <c r="AC148" s="34"/>
      <c r="AD148" s="34"/>
      <c r="AE148" s="34"/>
      <c r="AR148" s="182" t="s">
        <v>200</v>
      </c>
      <c r="AT148" s="182" t="s">
        <v>151</v>
      </c>
      <c r="AU148" s="182" t="s">
        <v>156</v>
      </c>
      <c r="AY148" s="15" t="s">
        <v>146</v>
      </c>
      <c r="BE148" s="183">
        <f>IF(N148="základní",J148,0)</f>
        <v>0</v>
      </c>
      <c r="BF148" s="183">
        <f>IF(N148="snížená",J148,0)</f>
        <v>0</v>
      </c>
      <c r="BG148" s="183">
        <f>IF(N148="zákl. přenesená",J148,0)</f>
        <v>0</v>
      </c>
      <c r="BH148" s="183">
        <f>IF(N148="sníž. přenesená",J148,0)</f>
        <v>0</v>
      </c>
      <c r="BI148" s="183">
        <f>IF(N148="nulová",J148,0)</f>
        <v>0</v>
      </c>
      <c r="BJ148" s="15" t="s">
        <v>81</v>
      </c>
      <c r="BK148" s="183">
        <f>ROUND(I148*H148,2)</f>
        <v>0</v>
      </c>
      <c r="BL148" s="15" t="s">
        <v>201</v>
      </c>
      <c r="BM148" s="182" t="s">
        <v>1608</v>
      </c>
    </row>
    <row r="149" s="2" customFormat="1">
      <c r="A149" s="34"/>
      <c r="B149" s="35"/>
      <c r="C149" s="34"/>
      <c r="D149" s="184" t="s">
        <v>159</v>
      </c>
      <c r="E149" s="34"/>
      <c r="F149" s="185" t="s">
        <v>1607</v>
      </c>
      <c r="G149" s="34"/>
      <c r="H149" s="34"/>
      <c r="I149" s="186"/>
      <c r="J149" s="34"/>
      <c r="K149" s="34"/>
      <c r="L149" s="35"/>
      <c r="M149" s="187"/>
      <c r="N149" s="188"/>
      <c r="O149" s="73"/>
      <c r="P149" s="73"/>
      <c r="Q149" s="73"/>
      <c r="R149" s="73"/>
      <c r="S149" s="73"/>
      <c r="T149" s="74"/>
      <c r="U149" s="34"/>
      <c r="V149" s="34"/>
      <c r="W149" s="34"/>
      <c r="X149" s="34"/>
      <c r="Y149" s="34"/>
      <c r="Z149" s="34"/>
      <c r="AA149" s="34"/>
      <c r="AB149" s="34"/>
      <c r="AC149" s="34"/>
      <c r="AD149" s="34"/>
      <c r="AE149" s="34"/>
      <c r="AT149" s="15" t="s">
        <v>159</v>
      </c>
      <c r="AU149" s="15" t="s">
        <v>156</v>
      </c>
    </row>
    <row r="150" s="2" customFormat="1" ht="16.5" customHeight="1">
      <c r="A150" s="34"/>
      <c r="B150" s="168"/>
      <c r="C150" s="169" t="s">
        <v>595</v>
      </c>
      <c r="D150" s="169" t="s">
        <v>151</v>
      </c>
      <c r="E150" s="170" t="s">
        <v>1609</v>
      </c>
      <c r="F150" s="171" t="s">
        <v>1610</v>
      </c>
      <c r="G150" s="172" t="s">
        <v>877</v>
      </c>
      <c r="H150" s="173">
        <v>28.800000000000001</v>
      </c>
      <c r="I150" s="174"/>
      <c r="J150" s="175">
        <f>ROUND(I150*H150,2)</f>
        <v>0</v>
      </c>
      <c r="K150" s="176"/>
      <c r="L150" s="177"/>
      <c r="M150" s="178" t="s">
        <v>1</v>
      </c>
      <c r="N150" s="179" t="s">
        <v>38</v>
      </c>
      <c r="O150" s="73"/>
      <c r="P150" s="180">
        <f>O150*H150</f>
        <v>0</v>
      </c>
      <c r="Q150" s="180">
        <v>0</v>
      </c>
      <c r="R150" s="180">
        <f>Q150*H150</f>
        <v>0</v>
      </c>
      <c r="S150" s="180">
        <v>0</v>
      </c>
      <c r="T150" s="181">
        <f>S150*H150</f>
        <v>0</v>
      </c>
      <c r="U150" s="34"/>
      <c r="V150" s="34"/>
      <c r="W150" s="34"/>
      <c r="X150" s="34"/>
      <c r="Y150" s="34"/>
      <c r="Z150" s="34"/>
      <c r="AA150" s="34"/>
      <c r="AB150" s="34"/>
      <c r="AC150" s="34"/>
      <c r="AD150" s="34"/>
      <c r="AE150" s="34"/>
      <c r="AR150" s="182" t="s">
        <v>200</v>
      </c>
      <c r="AT150" s="182" t="s">
        <v>151</v>
      </c>
      <c r="AU150" s="182" t="s">
        <v>156</v>
      </c>
      <c r="AY150" s="15" t="s">
        <v>146</v>
      </c>
      <c r="BE150" s="183">
        <f>IF(N150="základní",J150,0)</f>
        <v>0</v>
      </c>
      <c r="BF150" s="183">
        <f>IF(N150="snížená",J150,0)</f>
        <v>0</v>
      </c>
      <c r="BG150" s="183">
        <f>IF(N150="zákl. přenesená",J150,0)</f>
        <v>0</v>
      </c>
      <c r="BH150" s="183">
        <f>IF(N150="sníž. přenesená",J150,0)</f>
        <v>0</v>
      </c>
      <c r="BI150" s="183">
        <f>IF(N150="nulová",J150,0)</f>
        <v>0</v>
      </c>
      <c r="BJ150" s="15" t="s">
        <v>81</v>
      </c>
      <c r="BK150" s="183">
        <f>ROUND(I150*H150,2)</f>
        <v>0</v>
      </c>
      <c r="BL150" s="15" t="s">
        <v>201</v>
      </c>
      <c r="BM150" s="182" t="s">
        <v>1611</v>
      </c>
    </row>
    <row r="151" s="2" customFormat="1">
      <c r="A151" s="34"/>
      <c r="B151" s="35"/>
      <c r="C151" s="34"/>
      <c r="D151" s="184" t="s">
        <v>159</v>
      </c>
      <c r="E151" s="34"/>
      <c r="F151" s="185" t="s">
        <v>1610</v>
      </c>
      <c r="G151" s="34"/>
      <c r="H151" s="34"/>
      <c r="I151" s="186"/>
      <c r="J151" s="34"/>
      <c r="K151" s="34"/>
      <c r="L151" s="35"/>
      <c r="M151" s="187"/>
      <c r="N151" s="188"/>
      <c r="O151" s="73"/>
      <c r="P151" s="73"/>
      <c r="Q151" s="73"/>
      <c r="R151" s="73"/>
      <c r="S151" s="73"/>
      <c r="T151" s="74"/>
      <c r="U151" s="34"/>
      <c r="V151" s="34"/>
      <c r="W151" s="34"/>
      <c r="X151" s="34"/>
      <c r="Y151" s="34"/>
      <c r="Z151" s="34"/>
      <c r="AA151" s="34"/>
      <c r="AB151" s="34"/>
      <c r="AC151" s="34"/>
      <c r="AD151" s="34"/>
      <c r="AE151" s="34"/>
      <c r="AT151" s="15" t="s">
        <v>159</v>
      </c>
      <c r="AU151" s="15" t="s">
        <v>156</v>
      </c>
    </row>
    <row r="152" s="2" customFormat="1" ht="16.5" customHeight="1">
      <c r="A152" s="34"/>
      <c r="B152" s="168"/>
      <c r="C152" s="169" t="s">
        <v>599</v>
      </c>
      <c r="D152" s="169" t="s">
        <v>151</v>
      </c>
      <c r="E152" s="170" t="s">
        <v>1612</v>
      </c>
      <c r="F152" s="171" t="s">
        <v>1613</v>
      </c>
      <c r="G152" s="172" t="s">
        <v>877</v>
      </c>
      <c r="H152" s="173">
        <v>65.599999999999994</v>
      </c>
      <c r="I152" s="174"/>
      <c r="J152" s="175">
        <f>ROUND(I152*H152,2)</f>
        <v>0</v>
      </c>
      <c r="K152" s="176"/>
      <c r="L152" s="177"/>
      <c r="M152" s="178" t="s">
        <v>1</v>
      </c>
      <c r="N152" s="179" t="s">
        <v>38</v>
      </c>
      <c r="O152" s="73"/>
      <c r="P152" s="180">
        <f>O152*H152</f>
        <v>0</v>
      </c>
      <c r="Q152" s="180">
        <v>0</v>
      </c>
      <c r="R152" s="180">
        <f>Q152*H152</f>
        <v>0</v>
      </c>
      <c r="S152" s="180">
        <v>0</v>
      </c>
      <c r="T152" s="181">
        <f>S152*H152</f>
        <v>0</v>
      </c>
      <c r="U152" s="34"/>
      <c r="V152" s="34"/>
      <c r="W152" s="34"/>
      <c r="X152" s="34"/>
      <c r="Y152" s="34"/>
      <c r="Z152" s="34"/>
      <c r="AA152" s="34"/>
      <c r="AB152" s="34"/>
      <c r="AC152" s="34"/>
      <c r="AD152" s="34"/>
      <c r="AE152" s="34"/>
      <c r="AR152" s="182" t="s">
        <v>200</v>
      </c>
      <c r="AT152" s="182" t="s">
        <v>151</v>
      </c>
      <c r="AU152" s="182" t="s">
        <v>156</v>
      </c>
      <c r="AY152" s="15" t="s">
        <v>146</v>
      </c>
      <c r="BE152" s="183">
        <f>IF(N152="základní",J152,0)</f>
        <v>0</v>
      </c>
      <c r="BF152" s="183">
        <f>IF(N152="snížená",J152,0)</f>
        <v>0</v>
      </c>
      <c r="BG152" s="183">
        <f>IF(N152="zákl. přenesená",J152,0)</f>
        <v>0</v>
      </c>
      <c r="BH152" s="183">
        <f>IF(N152="sníž. přenesená",J152,0)</f>
        <v>0</v>
      </c>
      <c r="BI152" s="183">
        <f>IF(N152="nulová",J152,0)</f>
        <v>0</v>
      </c>
      <c r="BJ152" s="15" t="s">
        <v>81</v>
      </c>
      <c r="BK152" s="183">
        <f>ROUND(I152*H152,2)</f>
        <v>0</v>
      </c>
      <c r="BL152" s="15" t="s">
        <v>201</v>
      </c>
      <c r="BM152" s="182" t="s">
        <v>1614</v>
      </c>
    </row>
    <row r="153" s="2" customFormat="1">
      <c r="A153" s="34"/>
      <c r="B153" s="35"/>
      <c r="C153" s="34"/>
      <c r="D153" s="184" t="s">
        <v>159</v>
      </c>
      <c r="E153" s="34"/>
      <c r="F153" s="185" t="s">
        <v>1613</v>
      </c>
      <c r="G153" s="34"/>
      <c r="H153" s="34"/>
      <c r="I153" s="186"/>
      <c r="J153" s="34"/>
      <c r="K153" s="34"/>
      <c r="L153" s="35"/>
      <c r="M153" s="187"/>
      <c r="N153" s="188"/>
      <c r="O153" s="73"/>
      <c r="P153" s="73"/>
      <c r="Q153" s="73"/>
      <c r="R153" s="73"/>
      <c r="S153" s="73"/>
      <c r="T153" s="74"/>
      <c r="U153" s="34"/>
      <c r="V153" s="34"/>
      <c r="W153" s="34"/>
      <c r="X153" s="34"/>
      <c r="Y153" s="34"/>
      <c r="Z153" s="34"/>
      <c r="AA153" s="34"/>
      <c r="AB153" s="34"/>
      <c r="AC153" s="34"/>
      <c r="AD153" s="34"/>
      <c r="AE153" s="34"/>
      <c r="AT153" s="15" t="s">
        <v>159</v>
      </c>
      <c r="AU153" s="15" t="s">
        <v>156</v>
      </c>
    </row>
    <row r="154" s="2" customFormat="1" ht="16.5" customHeight="1">
      <c r="A154" s="34"/>
      <c r="B154" s="168"/>
      <c r="C154" s="169" t="s">
        <v>196</v>
      </c>
      <c r="D154" s="169" t="s">
        <v>151</v>
      </c>
      <c r="E154" s="170" t="s">
        <v>1615</v>
      </c>
      <c r="F154" s="171" t="s">
        <v>1616</v>
      </c>
      <c r="G154" s="172" t="s">
        <v>325</v>
      </c>
      <c r="H154" s="173">
        <v>573</v>
      </c>
      <c r="I154" s="174"/>
      <c r="J154" s="175">
        <f>ROUND(I154*H154,2)</f>
        <v>0</v>
      </c>
      <c r="K154" s="176"/>
      <c r="L154" s="177"/>
      <c r="M154" s="178" t="s">
        <v>1</v>
      </c>
      <c r="N154" s="179" t="s">
        <v>38</v>
      </c>
      <c r="O154" s="73"/>
      <c r="P154" s="180">
        <f>O154*H154</f>
        <v>0</v>
      </c>
      <c r="Q154" s="180">
        <v>0</v>
      </c>
      <c r="R154" s="180">
        <f>Q154*H154</f>
        <v>0</v>
      </c>
      <c r="S154" s="180">
        <v>0</v>
      </c>
      <c r="T154" s="181">
        <f>S154*H154</f>
        <v>0</v>
      </c>
      <c r="U154" s="34"/>
      <c r="V154" s="34"/>
      <c r="W154" s="34"/>
      <c r="X154" s="34"/>
      <c r="Y154" s="34"/>
      <c r="Z154" s="34"/>
      <c r="AA154" s="34"/>
      <c r="AB154" s="34"/>
      <c r="AC154" s="34"/>
      <c r="AD154" s="34"/>
      <c r="AE154" s="34"/>
      <c r="AR154" s="182" t="s">
        <v>200</v>
      </c>
      <c r="AT154" s="182" t="s">
        <v>151</v>
      </c>
      <c r="AU154" s="182" t="s">
        <v>156</v>
      </c>
      <c r="AY154" s="15" t="s">
        <v>146</v>
      </c>
      <c r="BE154" s="183">
        <f>IF(N154="základní",J154,0)</f>
        <v>0</v>
      </c>
      <c r="BF154" s="183">
        <f>IF(N154="snížená",J154,0)</f>
        <v>0</v>
      </c>
      <c r="BG154" s="183">
        <f>IF(N154="zákl. přenesená",J154,0)</f>
        <v>0</v>
      </c>
      <c r="BH154" s="183">
        <f>IF(N154="sníž. přenesená",J154,0)</f>
        <v>0</v>
      </c>
      <c r="BI154" s="183">
        <f>IF(N154="nulová",J154,0)</f>
        <v>0</v>
      </c>
      <c r="BJ154" s="15" t="s">
        <v>81</v>
      </c>
      <c r="BK154" s="183">
        <f>ROUND(I154*H154,2)</f>
        <v>0</v>
      </c>
      <c r="BL154" s="15" t="s">
        <v>201</v>
      </c>
      <c r="BM154" s="182" t="s">
        <v>1617</v>
      </c>
    </row>
    <row r="155" s="2" customFormat="1">
      <c r="A155" s="34"/>
      <c r="B155" s="35"/>
      <c r="C155" s="34"/>
      <c r="D155" s="184" t="s">
        <v>159</v>
      </c>
      <c r="E155" s="34"/>
      <c r="F155" s="185" t="s">
        <v>1616</v>
      </c>
      <c r="G155" s="34"/>
      <c r="H155" s="34"/>
      <c r="I155" s="186"/>
      <c r="J155" s="34"/>
      <c r="K155" s="34"/>
      <c r="L155" s="35"/>
      <c r="M155" s="187"/>
      <c r="N155" s="188"/>
      <c r="O155" s="73"/>
      <c r="P155" s="73"/>
      <c r="Q155" s="73"/>
      <c r="R155" s="73"/>
      <c r="S155" s="73"/>
      <c r="T155" s="74"/>
      <c r="U155" s="34"/>
      <c r="V155" s="34"/>
      <c r="W155" s="34"/>
      <c r="X155" s="34"/>
      <c r="Y155" s="34"/>
      <c r="Z155" s="34"/>
      <c r="AA155" s="34"/>
      <c r="AB155" s="34"/>
      <c r="AC155" s="34"/>
      <c r="AD155" s="34"/>
      <c r="AE155" s="34"/>
      <c r="AT155" s="15" t="s">
        <v>159</v>
      </c>
      <c r="AU155" s="15" t="s">
        <v>156</v>
      </c>
    </row>
    <row r="156" s="2" customFormat="1" ht="24.15" customHeight="1">
      <c r="A156" s="34"/>
      <c r="B156" s="168"/>
      <c r="C156" s="169" t="s">
        <v>240</v>
      </c>
      <c r="D156" s="169" t="s">
        <v>151</v>
      </c>
      <c r="E156" s="170" t="s">
        <v>1618</v>
      </c>
      <c r="F156" s="171" t="s">
        <v>1619</v>
      </c>
      <c r="G156" s="172" t="s">
        <v>206</v>
      </c>
      <c r="H156" s="173">
        <v>1</v>
      </c>
      <c r="I156" s="174"/>
      <c r="J156" s="175">
        <f>ROUND(I156*H156,2)</f>
        <v>0</v>
      </c>
      <c r="K156" s="176"/>
      <c r="L156" s="177"/>
      <c r="M156" s="178" t="s">
        <v>1</v>
      </c>
      <c r="N156" s="179" t="s">
        <v>38</v>
      </c>
      <c r="O156" s="73"/>
      <c r="P156" s="180">
        <f>O156*H156</f>
        <v>0</v>
      </c>
      <c r="Q156" s="180">
        <v>0</v>
      </c>
      <c r="R156" s="180">
        <f>Q156*H156</f>
        <v>0</v>
      </c>
      <c r="S156" s="180">
        <v>0</v>
      </c>
      <c r="T156" s="181">
        <f>S156*H156</f>
        <v>0</v>
      </c>
      <c r="U156" s="34"/>
      <c r="V156" s="34"/>
      <c r="W156" s="34"/>
      <c r="X156" s="34"/>
      <c r="Y156" s="34"/>
      <c r="Z156" s="34"/>
      <c r="AA156" s="34"/>
      <c r="AB156" s="34"/>
      <c r="AC156" s="34"/>
      <c r="AD156" s="34"/>
      <c r="AE156" s="34"/>
      <c r="AR156" s="182" t="s">
        <v>200</v>
      </c>
      <c r="AT156" s="182" t="s">
        <v>151</v>
      </c>
      <c r="AU156" s="182" t="s">
        <v>156</v>
      </c>
      <c r="AY156" s="15" t="s">
        <v>146</v>
      </c>
      <c r="BE156" s="183">
        <f>IF(N156="základní",J156,0)</f>
        <v>0</v>
      </c>
      <c r="BF156" s="183">
        <f>IF(N156="snížená",J156,0)</f>
        <v>0</v>
      </c>
      <c r="BG156" s="183">
        <f>IF(N156="zákl. přenesená",J156,0)</f>
        <v>0</v>
      </c>
      <c r="BH156" s="183">
        <f>IF(N156="sníž. přenesená",J156,0)</f>
        <v>0</v>
      </c>
      <c r="BI156" s="183">
        <f>IF(N156="nulová",J156,0)</f>
        <v>0</v>
      </c>
      <c r="BJ156" s="15" t="s">
        <v>81</v>
      </c>
      <c r="BK156" s="183">
        <f>ROUND(I156*H156,2)</f>
        <v>0</v>
      </c>
      <c r="BL156" s="15" t="s">
        <v>201</v>
      </c>
      <c r="BM156" s="182" t="s">
        <v>1620</v>
      </c>
    </row>
    <row r="157" s="2" customFormat="1">
      <c r="A157" s="34"/>
      <c r="B157" s="35"/>
      <c r="C157" s="34"/>
      <c r="D157" s="184" t="s">
        <v>159</v>
      </c>
      <c r="E157" s="34"/>
      <c r="F157" s="185" t="s">
        <v>1619</v>
      </c>
      <c r="G157" s="34"/>
      <c r="H157" s="34"/>
      <c r="I157" s="186"/>
      <c r="J157" s="34"/>
      <c r="K157" s="34"/>
      <c r="L157" s="35"/>
      <c r="M157" s="187"/>
      <c r="N157" s="188"/>
      <c r="O157" s="73"/>
      <c r="P157" s="73"/>
      <c r="Q157" s="73"/>
      <c r="R157" s="73"/>
      <c r="S157" s="73"/>
      <c r="T157" s="74"/>
      <c r="U157" s="34"/>
      <c r="V157" s="34"/>
      <c r="W157" s="34"/>
      <c r="X157" s="34"/>
      <c r="Y157" s="34"/>
      <c r="Z157" s="34"/>
      <c r="AA157" s="34"/>
      <c r="AB157" s="34"/>
      <c r="AC157" s="34"/>
      <c r="AD157" s="34"/>
      <c r="AE157" s="34"/>
      <c r="AT157" s="15" t="s">
        <v>159</v>
      </c>
      <c r="AU157" s="15" t="s">
        <v>156</v>
      </c>
    </row>
    <row r="158" s="12" customFormat="1" ht="22.8" customHeight="1">
      <c r="A158" s="12"/>
      <c r="B158" s="155"/>
      <c r="C158" s="12"/>
      <c r="D158" s="156" t="s">
        <v>72</v>
      </c>
      <c r="E158" s="166" t="s">
        <v>320</v>
      </c>
      <c r="F158" s="166" t="s">
        <v>321</v>
      </c>
      <c r="G158" s="12"/>
      <c r="H158" s="12"/>
      <c r="I158" s="158"/>
      <c r="J158" s="167">
        <f>BK158</f>
        <v>0</v>
      </c>
      <c r="K158" s="12"/>
      <c r="L158" s="155"/>
      <c r="M158" s="160"/>
      <c r="N158" s="161"/>
      <c r="O158" s="161"/>
      <c r="P158" s="162">
        <f>SUM(P159:P172)</f>
        <v>0</v>
      </c>
      <c r="Q158" s="161"/>
      <c r="R158" s="162">
        <f>SUM(R159:R172)</f>
        <v>0</v>
      </c>
      <c r="S158" s="161"/>
      <c r="T158" s="163">
        <f>SUM(T159:T172)</f>
        <v>0</v>
      </c>
      <c r="U158" s="12"/>
      <c r="V158" s="12"/>
      <c r="W158" s="12"/>
      <c r="X158" s="12"/>
      <c r="Y158" s="12"/>
      <c r="Z158" s="12"/>
      <c r="AA158" s="12"/>
      <c r="AB158" s="12"/>
      <c r="AC158" s="12"/>
      <c r="AD158" s="12"/>
      <c r="AE158" s="12"/>
      <c r="AR158" s="156" t="s">
        <v>156</v>
      </c>
      <c r="AT158" s="164" t="s">
        <v>72</v>
      </c>
      <c r="AU158" s="164" t="s">
        <v>81</v>
      </c>
      <c r="AY158" s="156" t="s">
        <v>146</v>
      </c>
      <c r="BK158" s="165">
        <f>SUM(BK159:BK172)</f>
        <v>0</v>
      </c>
    </row>
    <row r="159" s="2" customFormat="1" ht="24.15" customHeight="1">
      <c r="A159" s="34"/>
      <c r="B159" s="168"/>
      <c r="C159" s="189" t="s">
        <v>536</v>
      </c>
      <c r="D159" s="189" t="s">
        <v>181</v>
      </c>
      <c r="E159" s="190" t="s">
        <v>1621</v>
      </c>
      <c r="F159" s="191" t="s">
        <v>1622</v>
      </c>
      <c r="G159" s="192" t="s">
        <v>722</v>
      </c>
      <c r="H159" s="193">
        <v>5266</v>
      </c>
      <c r="I159" s="194"/>
      <c r="J159" s="195">
        <f>ROUND(I159*H159,2)</f>
        <v>0</v>
      </c>
      <c r="K159" s="196"/>
      <c r="L159" s="35"/>
      <c r="M159" s="197" t="s">
        <v>1</v>
      </c>
      <c r="N159" s="198" t="s">
        <v>38</v>
      </c>
      <c r="O159" s="73"/>
      <c r="P159" s="180">
        <f>O159*H159</f>
        <v>0</v>
      </c>
      <c r="Q159" s="180">
        <v>0</v>
      </c>
      <c r="R159" s="180">
        <f>Q159*H159</f>
        <v>0</v>
      </c>
      <c r="S159" s="180">
        <v>0</v>
      </c>
      <c r="T159" s="181">
        <f>S159*H159</f>
        <v>0</v>
      </c>
      <c r="U159" s="34"/>
      <c r="V159" s="34"/>
      <c r="W159" s="34"/>
      <c r="X159" s="34"/>
      <c r="Y159" s="34"/>
      <c r="Z159" s="34"/>
      <c r="AA159" s="34"/>
      <c r="AB159" s="34"/>
      <c r="AC159" s="34"/>
      <c r="AD159" s="34"/>
      <c r="AE159" s="34"/>
      <c r="AR159" s="182" t="s">
        <v>201</v>
      </c>
      <c r="AT159" s="182" t="s">
        <v>181</v>
      </c>
      <c r="AU159" s="182" t="s">
        <v>83</v>
      </c>
      <c r="AY159" s="15" t="s">
        <v>146</v>
      </c>
      <c r="BE159" s="183">
        <f>IF(N159="základní",J159,0)</f>
        <v>0</v>
      </c>
      <c r="BF159" s="183">
        <f>IF(N159="snížená",J159,0)</f>
        <v>0</v>
      </c>
      <c r="BG159" s="183">
        <f>IF(N159="zákl. přenesená",J159,0)</f>
        <v>0</v>
      </c>
      <c r="BH159" s="183">
        <f>IF(N159="sníž. přenesená",J159,0)</f>
        <v>0</v>
      </c>
      <c r="BI159" s="183">
        <f>IF(N159="nulová",J159,0)</f>
        <v>0</v>
      </c>
      <c r="BJ159" s="15" t="s">
        <v>81</v>
      </c>
      <c r="BK159" s="183">
        <f>ROUND(I159*H159,2)</f>
        <v>0</v>
      </c>
      <c r="BL159" s="15" t="s">
        <v>201</v>
      </c>
      <c r="BM159" s="182" t="s">
        <v>1623</v>
      </c>
    </row>
    <row r="160" s="2" customFormat="1">
      <c r="A160" s="34"/>
      <c r="B160" s="35"/>
      <c r="C160" s="34"/>
      <c r="D160" s="184" t="s">
        <v>159</v>
      </c>
      <c r="E160" s="34"/>
      <c r="F160" s="185" t="s">
        <v>1624</v>
      </c>
      <c r="G160" s="34"/>
      <c r="H160" s="34"/>
      <c r="I160" s="186"/>
      <c r="J160" s="34"/>
      <c r="K160" s="34"/>
      <c r="L160" s="35"/>
      <c r="M160" s="187"/>
      <c r="N160" s="188"/>
      <c r="O160" s="73"/>
      <c r="P160" s="73"/>
      <c r="Q160" s="73"/>
      <c r="R160" s="73"/>
      <c r="S160" s="73"/>
      <c r="T160" s="74"/>
      <c r="U160" s="34"/>
      <c r="V160" s="34"/>
      <c r="W160" s="34"/>
      <c r="X160" s="34"/>
      <c r="Y160" s="34"/>
      <c r="Z160" s="34"/>
      <c r="AA160" s="34"/>
      <c r="AB160" s="34"/>
      <c r="AC160" s="34"/>
      <c r="AD160" s="34"/>
      <c r="AE160" s="34"/>
      <c r="AT160" s="15" t="s">
        <v>159</v>
      </c>
      <c r="AU160" s="15" t="s">
        <v>83</v>
      </c>
    </row>
    <row r="161" s="2" customFormat="1" ht="37.8" customHeight="1">
      <c r="A161" s="34"/>
      <c r="B161" s="168"/>
      <c r="C161" s="189" t="s">
        <v>278</v>
      </c>
      <c r="D161" s="189" t="s">
        <v>181</v>
      </c>
      <c r="E161" s="190" t="s">
        <v>394</v>
      </c>
      <c r="F161" s="191" t="s">
        <v>395</v>
      </c>
      <c r="G161" s="192" t="s">
        <v>336</v>
      </c>
      <c r="H161" s="193">
        <v>1</v>
      </c>
      <c r="I161" s="194"/>
      <c r="J161" s="195">
        <f>ROUND(I161*H161,2)</f>
        <v>0</v>
      </c>
      <c r="K161" s="196"/>
      <c r="L161" s="35"/>
      <c r="M161" s="197" t="s">
        <v>1</v>
      </c>
      <c r="N161" s="198" t="s">
        <v>38</v>
      </c>
      <c r="O161" s="73"/>
      <c r="P161" s="180">
        <f>O161*H161</f>
        <v>0</v>
      </c>
      <c r="Q161" s="180">
        <v>0</v>
      </c>
      <c r="R161" s="180">
        <f>Q161*H161</f>
        <v>0</v>
      </c>
      <c r="S161" s="180">
        <v>0</v>
      </c>
      <c r="T161" s="181">
        <f>S161*H161</f>
        <v>0</v>
      </c>
      <c r="U161" s="34"/>
      <c r="V161" s="34"/>
      <c r="W161" s="34"/>
      <c r="X161" s="34"/>
      <c r="Y161" s="34"/>
      <c r="Z161" s="34"/>
      <c r="AA161" s="34"/>
      <c r="AB161" s="34"/>
      <c r="AC161" s="34"/>
      <c r="AD161" s="34"/>
      <c r="AE161" s="34"/>
      <c r="AR161" s="182" t="s">
        <v>201</v>
      </c>
      <c r="AT161" s="182" t="s">
        <v>181</v>
      </c>
      <c r="AU161" s="182" t="s">
        <v>83</v>
      </c>
      <c r="AY161" s="15" t="s">
        <v>146</v>
      </c>
      <c r="BE161" s="183">
        <f>IF(N161="základní",J161,0)</f>
        <v>0</v>
      </c>
      <c r="BF161" s="183">
        <f>IF(N161="snížená",J161,0)</f>
        <v>0</v>
      </c>
      <c r="BG161" s="183">
        <f>IF(N161="zákl. přenesená",J161,0)</f>
        <v>0</v>
      </c>
      <c r="BH161" s="183">
        <f>IF(N161="sníž. přenesená",J161,0)</f>
        <v>0</v>
      </c>
      <c r="BI161" s="183">
        <f>IF(N161="nulová",J161,0)</f>
        <v>0</v>
      </c>
      <c r="BJ161" s="15" t="s">
        <v>81</v>
      </c>
      <c r="BK161" s="183">
        <f>ROUND(I161*H161,2)</f>
        <v>0</v>
      </c>
      <c r="BL161" s="15" t="s">
        <v>201</v>
      </c>
      <c r="BM161" s="182" t="s">
        <v>1625</v>
      </c>
    </row>
    <row r="162" s="2" customFormat="1">
      <c r="A162" s="34"/>
      <c r="B162" s="35"/>
      <c r="C162" s="34"/>
      <c r="D162" s="184" t="s">
        <v>159</v>
      </c>
      <c r="E162" s="34"/>
      <c r="F162" s="185" t="s">
        <v>397</v>
      </c>
      <c r="G162" s="34"/>
      <c r="H162" s="34"/>
      <c r="I162" s="186"/>
      <c r="J162" s="34"/>
      <c r="K162" s="34"/>
      <c r="L162" s="35"/>
      <c r="M162" s="187"/>
      <c r="N162" s="188"/>
      <c r="O162" s="73"/>
      <c r="P162" s="73"/>
      <c r="Q162" s="73"/>
      <c r="R162" s="73"/>
      <c r="S162" s="73"/>
      <c r="T162" s="74"/>
      <c r="U162" s="34"/>
      <c r="V162" s="34"/>
      <c r="W162" s="34"/>
      <c r="X162" s="34"/>
      <c r="Y162" s="34"/>
      <c r="Z162" s="34"/>
      <c r="AA162" s="34"/>
      <c r="AB162" s="34"/>
      <c r="AC162" s="34"/>
      <c r="AD162" s="34"/>
      <c r="AE162" s="34"/>
      <c r="AT162" s="15" t="s">
        <v>159</v>
      </c>
      <c r="AU162" s="15" t="s">
        <v>83</v>
      </c>
    </row>
    <row r="163" s="2" customFormat="1" ht="24.15" customHeight="1">
      <c r="A163" s="34"/>
      <c r="B163" s="168"/>
      <c r="C163" s="189" t="s">
        <v>653</v>
      </c>
      <c r="D163" s="189" t="s">
        <v>181</v>
      </c>
      <c r="E163" s="190" t="s">
        <v>399</v>
      </c>
      <c r="F163" s="191" t="s">
        <v>400</v>
      </c>
      <c r="G163" s="192" t="s">
        <v>336</v>
      </c>
      <c r="H163" s="193">
        <v>8</v>
      </c>
      <c r="I163" s="194"/>
      <c r="J163" s="195">
        <f>ROUND(I163*H163,2)</f>
        <v>0</v>
      </c>
      <c r="K163" s="196"/>
      <c r="L163" s="35"/>
      <c r="M163" s="197" t="s">
        <v>1</v>
      </c>
      <c r="N163" s="198" t="s">
        <v>38</v>
      </c>
      <c r="O163" s="73"/>
      <c r="P163" s="180">
        <f>O163*H163</f>
        <v>0</v>
      </c>
      <c r="Q163" s="180">
        <v>0</v>
      </c>
      <c r="R163" s="180">
        <f>Q163*H163</f>
        <v>0</v>
      </c>
      <c r="S163" s="180">
        <v>0</v>
      </c>
      <c r="T163" s="181">
        <f>S163*H163</f>
        <v>0</v>
      </c>
      <c r="U163" s="34"/>
      <c r="V163" s="34"/>
      <c r="W163" s="34"/>
      <c r="X163" s="34"/>
      <c r="Y163" s="34"/>
      <c r="Z163" s="34"/>
      <c r="AA163" s="34"/>
      <c r="AB163" s="34"/>
      <c r="AC163" s="34"/>
      <c r="AD163" s="34"/>
      <c r="AE163" s="34"/>
      <c r="AR163" s="182" t="s">
        <v>201</v>
      </c>
      <c r="AT163" s="182" t="s">
        <v>181</v>
      </c>
      <c r="AU163" s="182" t="s">
        <v>83</v>
      </c>
      <c r="AY163" s="15" t="s">
        <v>146</v>
      </c>
      <c r="BE163" s="183">
        <f>IF(N163="základní",J163,0)</f>
        <v>0</v>
      </c>
      <c r="BF163" s="183">
        <f>IF(N163="snížená",J163,0)</f>
        <v>0</v>
      </c>
      <c r="BG163" s="183">
        <f>IF(N163="zákl. přenesená",J163,0)</f>
        <v>0</v>
      </c>
      <c r="BH163" s="183">
        <f>IF(N163="sníž. přenesená",J163,0)</f>
        <v>0</v>
      </c>
      <c r="BI163" s="183">
        <f>IF(N163="nulová",J163,0)</f>
        <v>0</v>
      </c>
      <c r="BJ163" s="15" t="s">
        <v>81</v>
      </c>
      <c r="BK163" s="183">
        <f>ROUND(I163*H163,2)</f>
        <v>0</v>
      </c>
      <c r="BL163" s="15" t="s">
        <v>201</v>
      </c>
      <c r="BM163" s="182" t="s">
        <v>1626</v>
      </c>
    </row>
    <row r="164" s="2" customFormat="1">
      <c r="A164" s="34"/>
      <c r="B164" s="35"/>
      <c r="C164" s="34"/>
      <c r="D164" s="184" t="s">
        <v>159</v>
      </c>
      <c r="E164" s="34"/>
      <c r="F164" s="185" t="s">
        <v>402</v>
      </c>
      <c r="G164" s="34"/>
      <c r="H164" s="34"/>
      <c r="I164" s="186"/>
      <c r="J164" s="34"/>
      <c r="K164" s="34"/>
      <c r="L164" s="35"/>
      <c r="M164" s="187"/>
      <c r="N164" s="188"/>
      <c r="O164" s="73"/>
      <c r="P164" s="73"/>
      <c r="Q164" s="73"/>
      <c r="R164" s="73"/>
      <c r="S164" s="73"/>
      <c r="T164" s="74"/>
      <c r="U164" s="34"/>
      <c r="V164" s="34"/>
      <c r="W164" s="34"/>
      <c r="X164" s="34"/>
      <c r="Y164" s="34"/>
      <c r="Z164" s="34"/>
      <c r="AA164" s="34"/>
      <c r="AB164" s="34"/>
      <c r="AC164" s="34"/>
      <c r="AD164" s="34"/>
      <c r="AE164" s="34"/>
      <c r="AT164" s="15" t="s">
        <v>159</v>
      </c>
      <c r="AU164" s="15" t="s">
        <v>83</v>
      </c>
    </row>
    <row r="165" s="2" customFormat="1" ht="24.15" customHeight="1">
      <c r="A165" s="34"/>
      <c r="B165" s="168"/>
      <c r="C165" s="189" t="s">
        <v>81</v>
      </c>
      <c r="D165" s="189" t="s">
        <v>181</v>
      </c>
      <c r="E165" s="190" t="s">
        <v>1627</v>
      </c>
      <c r="F165" s="191" t="s">
        <v>1628</v>
      </c>
      <c r="G165" s="192" t="s">
        <v>722</v>
      </c>
      <c r="H165" s="193">
        <v>350</v>
      </c>
      <c r="I165" s="194"/>
      <c r="J165" s="195">
        <f>ROUND(I165*H165,2)</f>
        <v>0</v>
      </c>
      <c r="K165" s="196"/>
      <c r="L165" s="35"/>
      <c r="M165" s="197" t="s">
        <v>1</v>
      </c>
      <c r="N165" s="198" t="s">
        <v>38</v>
      </c>
      <c r="O165" s="73"/>
      <c r="P165" s="180">
        <f>O165*H165</f>
        <v>0</v>
      </c>
      <c r="Q165" s="180">
        <v>0</v>
      </c>
      <c r="R165" s="180">
        <f>Q165*H165</f>
        <v>0</v>
      </c>
      <c r="S165" s="180">
        <v>0</v>
      </c>
      <c r="T165" s="181">
        <f>S165*H165</f>
        <v>0</v>
      </c>
      <c r="U165" s="34"/>
      <c r="V165" s="34"/>
      <c r="W165" s="34"/>
      <c r="X165" s="34"/>
      <c r="Y165" s="34"/>
      <c r="Z165" s="34"/>
      <c r="AA165" s="34"/>
      <c r="AB165" s="34"/>
      <c r="AC165" s="34"/>
      <c r="AD165" s="34"/>
      <c r="AE165" s="34"/>
      <c r="AR165" s="182" t="s">
        <v>201</v>
      </c>
      <c r="AT165" s="182" t="s">
        <v>181</v>
      </c>
      <c r="AU165" s="182" t="s">
        <v>83</v>
      </c>
      <c r="AY165" s="15" t="s">
        <v>146</v>
      </c>
      <c r="BE165" s="183">
        <f>IF(N165="základní",J165,0)</f>
        <v>0</v>
      </c>
      <c r="BF165" s="183">
        <f>IF(N165="snížená",J165,0)</f>
        <v>0</v>
      </c>
      <c r="BG165" s="183">
        <f>IF(N165="zákl. přenesená",J165,0)</f>
        <v>0</v>
      </c>
      <c r="BH165" s="183">
        <f>IF(N165="sníž. přenesená",J165,0)</f>
        <v>0</v>
      </c>
      <c r="BI165" s="183">
        <f>IF(N165="nulová",J165,0)</f>
        <v>0</v>
      </c>
      <c r="BJ165" s="15" t="s">
        <v>81</v>
      </c>
      <c r="BK165" s="183">
        <f>ROUND(I165*H165,2)</f>
        <v>0</v>
      </c>
      <c r="BL165" s="15" t="s">
        <v>201</v>
      </c>
      <c r="BM165" s="182" t="s">
        <v>1629</v>
      </c>
    </row>
    <row r="166" s="2" customFormat="1">
      <c r="A166" s="34"/>
      <c r="B166" s="35"/>
      <c r="C166" s="34"/>
      <c r="D166" s="184" t="s">
        <v>159</v>
      </c>
      <c r="E166" s="34"/>
      <c r="F166" s="185" t="s">
        <v>1628</v>
      </c>
      <c r="G166" s="34"/>
      <c r="H166" s="34"/>
      <c r="I166" s="186"/>
      <c r="J166" s="34"/>
      <c r="K166" s="34"/>
      <c r="L166" s="35"/>
      <c r="M166" s="187"/>
      <c r="N166" s="188"/>
      <c r="O166" s="73"/>
      <c r="P166" s="73"/>
      <c r="Q166" s="73"/>
      <c r="R166" s="73"/>
      <c r="S166" s="73"/>
      <c r="T166" s="74"/>
      <c r="U166" s="34"/>
      <c r="V166" s="34"/>
      <c r="W166" s="34"/>
      <c r="X166" s="34"/>
      <c r="Y166" s="34"/>
      <c r="Z166" s="34"/>
      <c r="AA166" s="34"/>
      <c r="AB166" s="34"/>
      <c r="AC166" s="34"/>
      <c r="AD166" s="34"/>
      <c r="AE166" s="34"/>
      <c r="AT166" s="15" t="s">
        <v>159</v>
      </c>
      <c r="AU166" s="15" t="s">
        <v>83</v>
      </c>
    </row>
    <row r="167" s="2" customFormat="1" ht="24.15" customHeight="1">
      <c r="A167" s="34"/>
      <c r="B167" s="168"/>
      <c r="C167" s="189" t="s">
        <v>83</v>
      </c>
      <c r="D167" s="189" t="s">
        <v>181</v>
      </c>
      <c r="E167" s="190" t="s">
        <v>1630</v>
      </c>
      <c r="F167" s="191" t="s">
        <v>1631</v>
      </c>
      <c r="G167" s="192" t="s">
        <v>722</v>
      </c>
      <c r="H167" s="193">
        <v>225</v>
      </c>
      <c r="I167" s="194"/>
      <c r="J167" s="195">
        <f>ROUND(I167*H167,2)</f>
        <v>0</v>
      </c>
      <c r="K167" s="196"/>
      <c r="L167" s="35"/>
      <c r="M167" s="197" t="s">
        <v>1</v>
      </c>
      <c r="N167" s="198" t="s">
        <v>38</v>
      </c>
      <c r="O167" s="73"/>
      <c r="P167" s="180">
        <f>O167*H167</f>
        <v>0</v>
      </c>
      <c r="Q167" s="180">
        <v>0</v>
      </c>
      <c r="R167" s="180">
        <f>Q167*H167</f>
        <v>0</v>
      </c>
      <c r="S167" s="180">
        <v>0</v>
      </c>
      <c r="T167" s="181">
        <f>S167*H167</f>
        <v>0</v>
      </c>
      <c r="U167" s="34"/>
      <c r="V167" s="34"/>
      <c r="W167" s="34"/>
      <c r="X167" s="34"/>
      <c r="Y167" s="34"/>
      <c r="Z167" s="34"/>
      <c r="AA167" s="34"/>
      <c r="AB167" s="34"/>
      <c r="AC167" s="34"/>
      <c r="AD167" s="34"/>
      <c r="AE167" s="34"/>
      <c r="AR167" s="182" t="s">
        <v>201</v>
      </c>
      <c r="AT167" s="182" t="s">
        <v>181</v>
      </c>
      <c r="AU167" s="182" t="s">
        <v>83</v>
      </c>
      <c r="AY167" s="15" t="s">
        <v>146</v>
      </c>
      <c r="BE167" s="183">
        <f>IF(N167="základní",J167,0)</f>
        <v>0</v>
      </c>
      <c r="BF167" s="183">
        <f>IF(N167="snížená",J167,0)</f>
        <v>0</v>
      </c>
      <c r="BG167" s="183">
        <f>IF(N167="zákl. přenesená",J167,0)</f>
        <v>0</v>
      </c>
      <c r="BH167" s="183">
        <f>IF(N167="sníž. přenesená",J167,0)</f>
        <v>0</v>
      </c>
      <c r="BI167" s="183">
        <f>IF(N167="nulová",J167,0)</f>
        <v>0</v>
      </c>
      <c r="BJ167" s="15" t="s">
        <v>81</v>
      </c>
      <c r="BK167" s="183">
        <f>ROUND(I167*H167,2)</f>
        <v>0</v>
      </c>
      <c r="BL167" s="15" t="s">
        <v>201</v>
      </c>
      <c r="BM167" s="182" t="s">
        <v>1632</v>
      </c>
    </row>
    <row r="168" s="2" customFormat="1">
      <c r="A168" s="34"/>
      <c r="B168" s="35"/>
      <c r="C168" s="34"/>
      <c r="D168" s="184" t="s">
        <v>159</v>
      </c>
      <c r="E168" s="34"/>
      <c r="F168" s="185" t="s">
        <v>1631</v>
      </c>
      <c r="G168" s="34"/>
      <c r="H168" s="34"/>
      <c r="I168" s="186"/>
      <c r="J168" s="34"/>
      <c r="K168" s="34"/>
      <c r="L168" s="35"/>
      <c r="M168" s="187"/>
      <c r="N168" s="188"/>
      <c r="O168" s="73"/>
      <c r="P168" s="73"/>
      <c r="Q168" s="73"/>
      <c r="R168" s="73"/>
      <c r="S168" s="73"/>
      <c r="T168" s="74"/>
      <c r="U168" s="34"/>
      <c r="V168" s="34"/>
      <c r="W168" s="34"/>
      <c r="X168" s="34"/>
      <c r="Y168" s="34"/>
      <c r="Z168" s="34"/>
      <c r="AA168" s="34"/>
      <c r="AB168" s="34"/>
      <c r="AC168" s="34"/>
      <c r="AD168" s="34"/>
      <c r="AE168" s="34"/>
      <c r="AT168" s="15" t="s">
        <v>159</v>
      </c>
      <c r="AU168" s="15" t="s">
        <v>83</v>
      </c>
    </row>
    <row r="169" s="2" customFormat="1" ht="24.15" customHeight="1">
      <c r="A169" s="34"/>
      <c r="B169" s="168"/>
      <c r="C169" s="189" t="s">
        <v>156</v>
      </c>
      <c r="D169" s="189" t="s">
        <v>181</v>
      </c>
      <c r="E169" s="190" t="s">
        <v>1633</v>
      </c>
      <c r="F169" s="191" t="s">
        <v>1634</v>
      </c>
      <c r="G169" s="192" t="s">
        <v>722</v>
      </c>
      <c r="H169" s="193">
        <v>890</v>
      </c>
      <c r="I169" s="194"/>
      <c r="J169" s="195">
        <f>ROUND(I169*H169,2)</f>
        <v>0</v>
      </c>
      <c r="K169" s="196"/>
      <c r="L169" s="35"/>
      <c r="M169" s="197" t="s">
        <v>1</v>
      </c>
      <c r="N169" s="198" t="s">
        <v>38</v>
      </c>
      <c r="O169" s="73"/>
      <c r="P169" s="180">
        <f>O169*H169</f>
        <v>0</v>
      </c>
      <c r="Q169" s="180">
        <v>0</v>
      </c>
      <c r="R169" s="180">
        <f>Q169*H169</f>
        <v>0</v>
      </c>
      <c r="S169" s="180">
        <v>0</v>
      </c>
      <c r="T169" s="181">
        <f>S169*H169</f>
        <v>0</v>
      </c>
      <c r="U169" s="34"/>
      <c r="V169" s="34"/>
      <c r="W169" s="34"/>
      <c r="X169" s="34"/>
      <c r="Y169" s="34"/>
      <c r="Z169" s="34"/>
      <c r="AA169" s="34"/>
      <c r="AB169" s="34"/>
      <c r="AC169" s="34"/>
      <c r="AD169" s="34"/>
      <c r="AE169" s="34"/>
      <c r="AR169" s="182" t="s">
        <v>201</v>
      </c>
      <c r="AT169" s="182" t="s">
        <v>181</v>
      </c>
      <c r="AU169" s="182" t="s">
        <v>83</v>
      </c>
      <c r="AY169" s="15" t="s">
        <v>146</v>
      </c>
      <c r="BE169" s="183">
        <f>IF(N169="základní",J169,0)</f>
        <v>0</v>
      </c>
      <c r="BF169" s="183">
        <f>IF(N169="snížená",J169,0)</f>
        <v>0</v>
      </c>
      <c r="BG169" s="183">
        <f>IF(N169="zákl. přenesená",J169,0)</f>
        <v>0</v>
      </c>
      <c r="BH169" s="183">
        <f>IF(N169="sníž. přenesená",J169,0)</f>
        <v>0</v>
      </c>
      <c r="BI169" s="183">
        <f>IF(N169="nulová",J169,0)</f>
        <v>0</v>
      </c>
      <c r="BJ169" s="15" t="s">
        <v>81</v>
      </c>
      <c r="BK169" s="183">
        <f>ROUND(I169*H169,2)</f>
        <v>0</v>
      </c>
      <c r="BL169" s="15" t="s">
        <v>201</v>
      </c>
      <c r="BM169" s="182" t="s">
        <v>1635</v>
      </c>
    </row>
    <row r="170" s="2" customFormat="1">
      <c r="A170" s="34"/>
      <c r="B170" s="35"/>
      <c r="C170" s="34"/>
      <c r="D170" s="184" t="s">
        <v>159</v>
      </c>
      <c r="E170" s="34"/>
      <c r="F170" s="185" t="s">
        <v>1634</v>
      </c>
      <c r="G170" s="34"/>
      <c r="H170" s="34"/>
      <c r="I170" s="186"/>
      <c r="J170" s="34"/>
      <c r="K170" s="34"/>
      <c r="L170" s="35"/>
      <c r="M170" s="187"/>
      <c r="N170" s="188"/>
      <c r="O170" s="73"/>
      <c r="P170" s="73"/>
      <c r="Q170" s="73"/>
      <c r="R170" s="73"/>
      <c r="S170" s="73"/>
      <c r="T170" s="74"/>
      <c r="U170" s="34"/>
      <c r="V170" s="34"/>
      <c r="W170" s="34"/>
      <c r="X170" s="34"/>
      <c r="Y170" s="34"/>
      <c r="Z170" s="34"/>
      <c r="AA170" s="34"/>
      <c r="AB170" s="34"/>
      <c r="AC170" s="34"/>
      <c r="AD170" s="34"/>
      <c r="AE170" s="34"/>
      <c r="AT170" s="15" t="s">
        <v>159</v>
      </c>
      <c r="AU170" s="15" t="s">
        <v>83</v>
      </c>
    </row>
    <row r="171" s="2" customFormat="1" ht="24.15" customHeight="1">
      <c r="A171" s="34"/>
      <c r="B171" s="168"/>
      <c r="C171" s="189" t="s">
        <v>157</v>
      </c>
      <c r="D171" s="189" t="s">
        <v>181</v>
      </c>
      <c r="E171" s="190" t="s">
        <v>1636</v>
      </c>
      <c r="F171" s="191" t="s">
        <v>1637</v>
      </c>
      <c r="G171" s="192" t="s">
        <v>722</v>
      </c>
      <c r="H171" s="193">
        <v>890</v>
      </c>
      <c r="I171" s="194"/>
      <c r="J171" s="195">
        <f>ROUND(I171*H171,2)</f>
        <v>0</v>
      </c>
      <c r="K171" s="196"/>
      <c r="L171" s="35"/>
      <c r="M171" s="197" t="s">
        <v>1</v>
      </c>
      <c r="N171" s="198" t="s">
        <v>38</v>
      </c>
      <c r="O171" s="73"/>
      <c r="P171" s="180">
        <f>O171*H171</f>
        <v>0</v>
      </c>
      <c r="Q171" s="180">
        <v>0</v>
      </c>
      <c r="R171" s="180">
        <f>Q171*H171</f>
        <v>0</v>
      </c>
      <c r="S171" s="180">
        <v>0</v>
      </c>
      <c r="T171" s="181">
        <f>S171*H171</f>
        <v>0</v>
      </c>
      <c r="U171" s="34"/>
      <c r="V171" s="34"/>
      <c r="W171" s="34"/>
      <c r="X171" s="34"/>
      <c r="Y171" s="34"/>
      <c r="Z171" s="34"/>
      <c r="AA171" s="34"/>
      <c r="AB171" s="34"/>
      <c r="AC171" s="34"/>
      <c r="AD171" s="34"/>
      <c r="AE171" s="34"/>
      <c r="AR171" s="182" t="s">
        <v>201</v>
      </c>
      <c r="AT171" s="182" t="s">
        <v>181</v>
      </c>
      <c r="AU171" s="182" t="s">
        <v>83</v>
      </c>
      <c r="AY171" s="15" t="s">
        <v>146</v>
      </c>
      <c r="BE171" s="183">
        <f>IF(N171="základní",J171,0)</f>
        <v>0</v>
      </c>
      <c r="BF171" s="183">
        <f>IF(N171="snížená",J171,0)</f>
        <v>0</v>
      </c>
      <c r="BG171" s="183">
        <f>IF(N171="zákl. přenesená",J171,0)</f>
        <v>0</v>
      </c>
      <c r="BH171" s="183">
        <f>IF(N171="sníž. přenesená",J171,0)</f>
        <v>0</v>
      </c>
      <c r="BI171" s="183">
        <f>IF(N171="nulová",J171,0)</f>
        <v>0</v>
      </c>
      <c r="BJ171" s="15" t="s">
        <v>81</v>
      </c>
      <c r="BK171" s="183">
        <f>ROUND(I171*H171,2)</f>
        <v>0</v>
      </c>
      <c r="BL171" s="15" t="s">
        <v>201</v>
      </c>
      <c r="BM171" s="182" t="s">
        <v>1638</v>
      </c>
    </row>
    <row r="172" s="2" customFormat="1">
      <c r="A172" s="34"/>
      <c r="B172" s="35"/>
      <c r="C172" s="34"/>
      <c r="D172" s="184" t="s">
        <v>159</v>
      </c>
      <c r="E172" s="34"/>
      <c r="F172" s="185" t="s">
        <v>1637</v>
      </c>
      <c r="G172" s="34"/>
      <c r="H172" s="34"/>
      <c r="I172" s="186"/>
      <c r="J172" s="34"/>
      <c r="K172" s="34"/>
      <c r="L172" s="35"/>
      <c r="M172" s="187"/>
      <c r="N172" s="188"/>
      <c r="O172" s="73"/>
      <c r="P172" s="73"/>
      <c r="Q172" s="73"/>
      <c r="R172" s="73"/>
      <c r="S172" s="73"/>
      <c r="T172" s="74"/>
      <c r="U172" s="34"/>
      <c r="V172" s="34"/>
      <c r="W172" s="34"/>
      <c r="X172" s="34"/>
      <c r="Y172" s="34"/>
      <c r="Z172" s="34"/>
      <c r="AA172" s="34"/>
      <c r="AB172" s="34"/>
      <c r="AC172" s="34"/>
      <c r="AD172" s="34"/>
      <c r="AE172" s="34"/>
      <c r="AT172" s="15" t="s">
        <v>159</v>
      </c>
      <c r="AU172" s="15" t="s">
        <v>83</v>
      </c>
    </row>
    <row r="173" s="12" customFormat="1" ht="22.8" customHeight="1">
      <c r="A173" s="12"/>
      <c r="B173" s="155"/>
      <c r="C173" s="12"/>
      <c r="D173" s="156" t="s">
        <v>72</v>
      </c>
      <c r="E173" s="166" t="s">
        <v>435</v>
      </c>
      <c r="F173" s="166" t="s">
        <v>436</v>
      </c>
      <c r="G173" s="12"/>
      <c r="H173" s="12"/>
      <c r="I173" s="158"/>
      <c r="J173" s="167">
        <f>BK173</f>
        <v>0</v>
      </c>
      <c r="K173" s="12"/>
      <c r="L173" s="155"/>
      <c r="M173" s="160"/>
      <c r="N173" s="161"/>
      <c r="O173" s="161"/>
      <c r="P173" s="162">
        <f>SUM(P174:P175)</f>
        <v>0</v>
      </c>
      <c r="Q173" s="161"/>
      <c r="R173" s="162">
        <f>SUM(R174:R175)</f>
        <v>0</v>
      </c>
      <c r="S173" s="161"/>
      <c r="T173" s="163">
        <f>SUM(T174:T175)</f>
        <v>0</v>
      </c>
      <c r="U173" s="12"/>
      <c r="V173" s="12"/>
      <c r="W173" s="12"/>
      <c r="X173" s="12"/>
      <c r="Y173" s="12"/>
      <c r="Z173" s="12"/>
      <c r="AA173" s="12"/>
      <c r="AB173" s="12"/>
      <c r="AC173" s="12"/>
      <c r="AD173" s="12"/>
      <c r="AE173" s="12"/>
      <c r="AR173" s="156" t="s">
        <v>156</v>
      </c>
      <c r="AT173" s="164" t="s">
        <v>72</v>
      </c>
      <c r="AU173" s="164" t="s">
        <v>81</v>
      </c>
      <c r="AY173" s="156" t="s">
        <v>146</v>
      </c>
      <c r="BK173" s="165">
        <f>SUM(BK174:BK175)</f>
        <v>0</v>
      </c>
    </row>
    <row r="174" s="2" customFormat="1" ht="21.75" customHeight="1">
      <c r="A174" s="34"/>
      <c r="B174" s="168"/>
      <c r="C174" s="189" t="s">
        <v>828</v>
      </c>
      <c r="D174" s="189" t="s">
        <v>181</v>
      </c>
      <c r="E174" s="190" t="s">
        <v>438</v>
      </c>
      <c r="F174" s="191" t="s">
        <v>439</v>
      </c>
      <c r="G174" s="192" t="s">
        <v>336</v>
      </c>
      <c r="H174" s="193">
        <v>2</v>
      </c>
      <c r="I174" s="194"/>
      <c r="J174" s="195">
        <f>ROUND(I174*H174,2)</f>
        <v>0</v>
      </c>
      <c r="K174" s="196"/>
      <c r="L174" s="35"/>
      <c r="M174" s="197" t="s">
        <v>1</v>
      </c>
      <c r="N174" s="198" t="s">
        <v>38</v>
      </c>
      <c r="O174" s="73"/>
      <c r="P174" s="180">
        <f>O174*H174</f>
        <v>0</v>
      </c>
      <c r="Q174" s="180">
        <v>0</v>
      </c>
      <c r="R174" s="180">
        <f>Q174*H174</f>
        <v>0</v>
      </c>
      <c r="S174" s="180">
        <v>0</v>
      </c>
      <c r="T174" s="181">
        <f>S174*H174</f>
        <v>0</v>
      </c>
      <c r="U174" s="34"/>
      <c r="V174" s="34"/>
      <c r="W174" s="34"/>
      <c r="X174" s="34"/>
      <c r="Y174" s="34"/>
      <c r="Z174" s="34"/>
      <c r="AA174" s="34"/>
      <c r="AB174" s="34"/>
      <c r="AC174" s="34"/>
      <c r="AD174" s="34"/>
      <c r="AE174" s="34"/>
      <c r="AR174" s="182" t="s">
        <v>201</v>
      </c>
      <c r="AT174" s="182" t="s">
        <v>181</v>
      </c>
      <c r="AU174" s="182" t="s">
        <v>83</v>
      </c>
      <c r="AY174" s="15" t="s">
        <v>146</v>
      </c>
      <c r="BE174" s="183">
        <f>IF(N174="základní",J174,0)</f>
        <v>0</v>
      </c>
      <c r="BF174" s="183">
        <f>IF(N174="snížená",J174,0)</f>
        <v>0</v>
      </c>
      <c r="BG174" s="183">
        <f>IF(N174="zákl. přenesená",J174,0)</f>
        <v>0</v>
      </c>
      <c r="BH174" s="183">
        <f>IF(N174="sníž. přenesená",J174,0)</f>
        <v>0</v>
      </c>
      <c r="BI174" s="183">
        <f>IF(N174="nulová",J174,0)</f>
        <v>0</v>
      </c>
      <c r="BJ174" s="15" t="s">
        <v>81</v>
      </c>
      <c r="BK174" s="183">
        <f>ROUND(I174*H174,2)</f>
        <v>0</v>
      </c>
      <c r="BL174" s="15" t="s">
        <v>201</v>
      </c>
      <c r="BM174" s="182" t="s">
        <v>1639</v>
      </c>
    </row>
    <row r="175" s="2" customFormat="1">
      <c r="A175" s="34"/>
      <c r="B175" s="35"/>
      <c r="C175" s="34"/>
      <c r="D175" s="184" t="s">
        <v>159</v>
      </c>
      <c r="E175" s="34"/>
      <c r="F175" s="185" t="s">
        <v>439</v>
      </c>
      <c r="G175" s="34"/>
      <c r="H175" s="34"/>
      <c r="I175" s="186"/>
      <c r="J175" s="34"/>
      <c r="K175" s="34"/>
      <c r="L175" s="35"/>
      <c r="M175" s="187"/>
      <c r="N175" s="188"/>
      <c r="O175" s="73"/>
      <c r="P175" s="73"/>
      <c r="Q175" s="73"/>
      <c r="R175" s="73"/>
      <c r="S175" s="73"/>
      <c r="T175" s="74"/>
      <c r="U175" s="34"/>
      <c r="V175" s="34"/>
      <c r="W175" s="34"/>
      <c r="X175" s="34"/>
      <c r="Y175" s="34"/>
      <c r="Z175" s="34"/>
      <c r="AA175" s="34"/>
      <c r="AB175" s="34"/>
      <c r="AC175" s="34"/>
      <c r="AD175" s="34"/>
      <c r="AE175" s="34"/>
      <c r="AT175" s="15" t="s">
        <v>159</v>
      </c>
      <c r="AU175" s="15" t="s">
        <v>83</v>
      </c>
    </row>
    <row r="176" s="12" customFormat="1" ht="22.8" customHeight="1">
      <c r="A176" s="12"/>
      <c r="B176" s="155"/>
      <c r="C176" s="12"/>
      <c r="D176" s="156" t="s">
        <v>72</v>
      </c>
      <c r="E176" s="166" t="s">
        <v>694</v>
      </c>
      <c r="F176" s="166" t="s">
        <v>695</v>
      </c>
      <c r="G176" s="12"/>
      <c r="H176" s="12"/>
      <c r="I176" s="158"/>
      <c r="J176" s="167">
        <f>BK176</f>
        <v>0</v>
      </c>
      <c r="K176" s="12"/>
      <c r="L176" s="155"/>
      <c r="M176" s="160"/>
      <c r="N176" s="161"/>
      <c r="O176" s="161"/>
      <c r="P176" s="162">
        <f>SUM(P177:P178)</f>
        <v>0</v>
      </c>
      <c r="Q176" s="161"/>
      <c r="R176" s="162">
        <f>SUM(R177:R178)</f>
        <v>0</v>
      </c>
      <c r="S176" s="161"/>
      <c r="T176" s="163">
        <f>SUM(T177:T178)</f>
        <v>0.0528</v>
      </c>
      <c r="U176" s="12"/>
      <c r="V176" s="12"/>
      <c r="W176" s="12"/>
      <c r="X176" s="12"/>
      <c r="Y176" s="12"/>
      <c r="Z176" s="12"/>
      <c r="AA176" s="12"/>
      <c r="AB176" s="12"/>
      <c r="AC176" s="12"/>
      <c r="AD176" s="12"/>
      <c r="AE176" s="12"/>
      <c r="AR176" s="156" t="s">
        <v>156</v>
      </c>
      <c r="AT176" s="164" t="s">
        <v>72</v>
      </c>
      <c r="AU176" s="164" t="s">
        <v>81</v>
      </c>
      <c r="AY176" s="156" t="s">
        <v>146</v>
      </c>
      <c r="BK176" s="165">
        <f>SUM(BK177:BK178)</f>
        <v>0</v>
      </c>
    </row>
    <row r="177" s="2" customFormat="1" ht="24.15" customHeight="1">
      <c r="A177" s="34"/>
      <c r="B177" s="168"/>
      <c r="C177" s="189" t="s">
        <v>716</v>
      </c>
      <c r="D177" s="189" t="s">
        <v>181</v>
      </c>
      <c r="E177" s="190" t="s">
        <v>712</v>
      </c>
      <c r="F177" s="191" t="s">
        <v>713</v>
      </c>
      <c r="G177" s="192" t="s">
        <v>199</v>
      </c>
      <c r="H177" s="193">
        <v>96</v>
      </c>
      <c r="I177" s="194"/>
      <c r="J177" s="195">
        <f>ROUND(I177*H177,2)</f>
        <v>0</v>
      </c>
      <c r="K177" s="196"/>
      <c r="L177" s="35"/>
      <c r="M177" s="197" t="s">
        <v>1</v>
      </c>
      <c r="N177" s="198" t="s">
        <v>38</v>
      </c>
      <c r="O177" s="73"/>
      <c r="P177" s="180">
        <f>O177*H177</f>
        <v>0</v>
      </c>
      <c r="Q177" s="180">
        <v>0</v>
      </c>
      <c r="R177" s="180">
        <f>Q177*H177</f>
        <v>0</v>
      </c>
      <c r="S177" s="180">
        <v>0.00055000000000000003</v>
      </c>
      <c r="T177" s="181">
        <f>S177*H177</f>
        <v>0.0528</v>
      </c>
      <c r="U177" s="34"/>
      <c r="V177" s="34"/>
      <c r="W177" s="34"/>
      <c r="X177" s="34"/>
      <c r="Y177" s="34"/>
      <c r="Z177" s="34"/>
      <c r="AA177" s="34"/>
      <c r="AB177" s="34"/>
      <c r="AC177" s="34"/>
      <c r="AD177" s="34"/>
      <c r="AE177" s="34"/>
      <c r="AR177" s="182" t="s">
        <v>201</v>
      </c>
      <c r="AT177" s="182" t="s">
        <v>181</v>
      </c>
      <c r="AU177" s="182" t="s">
        <v>83</v>
      </c>
      <c r="AY177" s="15" t="s">
        <v>146</v>
      </c>
      <c r="BE177" s="183">
        <f>IF(N177="základní",J177,0)</f>
        <v>0</v>
      </c>
      <c r="BF177" s="183">
        <f>IF(N177="snížená",J177,0)</f>
        <v>0</v>
      </c>
      <c r="BG177" s="183">
        <f>IF(N177="zákl. přenesená",J177,0)</f>
        <v>0</v>
      </c>
      <c r="BH177" s="183">
        <f>IF(N177="sníž. přenesená",J177,0)</f>
        <v>0</v>
      </c>
      <c r="BI177" s="183">
        <f>IF(N177="nulová",J177,0)</f>
        <v>0</v>
      </c>
      <c r="BJ177" s="15" t="s">
        <v>81</v>
      </c>
      <c r="BK177" s="183">
        <f>ROUND(I177*H177,2)</f>
        <v>0</v>
      </c>
      <c r="BL177" s="15" t="s">
        <v>201</v>
      </c>
      <c r="BM177" s="182" t="s">
        <v>1640</v>
      </c>
    </row>
    <row r="178" s="2" customFormat="1">
      <c r="A178" s="34"/>
      <c r="B178" s="35"/>
      <c r="C178" s="34"/>
      <c r="D178" s="184" t="s">
        <v>159</v>
      </c>
      <c r="E178" s="34"/>
      <c r="F178" s="185" t="s">
        <v>715</v>
      </c>
      <c r="G178" s="34"/>
      <c r="H178" s="34"/>
      <c r="I178" s="186"/>
      <c r="J178" s="34"/>
      <c r="K178" s="34"/>
      <c r="L178" s="35"/>
      <c r="M178" s="187"/>
      <c r="N178" s="188"/>
      <c r="O178" s="73"/>
      <c r="P178" s="73"/>
      <c r="Q178" s="73"/>
      <c r="R178" s="73"/>
      <c r="S178" s="73"/>
      <c r="T178" s="74"/>
      <c r="U178" s="34"/>
      <c r="V178" s="34"/>
      <c r="W178" s="34"/>
      <c r="X178" s="34"/>
      <c r="Y178" s="34"/>
      <c r="Z178" s="34"/>
      <c r="AA178" s="34"/>
      <c r="AB178" s="34"/>
      <c r="AC178" s="34"/>
      <c r="AD178" s="34"/>
      <c r="AE178" s="34"/>
      <c r="AT178" s="15" t="s">
        <v>159</v>
      </c>
      <c r="AU178" s="15" t="s">
        <v>83</v>
      </c>
    </row>
    <row r="179" s="12" customFormat="1" ht="25.92" customHeight="1">
      <c r="A179" s="12"/>
      <c r="B179" s="155"/>
      <c r="C179" s="12"/>
      <c r="D179" s="156" t="s">
        <v>72</v>
      </c>
      <c r="E179" s="157" t="s">
        <v>145</v>
      </c>
      <c r="F179" s="157" t="s">
        <v>1037</v>
      </c>
      <c r="G179" s="12"/>
      <c r="H179" s="12"/>
      <c r="I179" s="158"/>
      <c r="J179" s="159">
        <f>BK179</f>
        <v>0</v>
      </c>
      <c r="K179" s="12"/>
      <c r="L179" s="155"/>
      <c r="M179" s="160"/>
      <c r="N179" s="161"/>
      <c r="O179" s="161"/>
      <c r="P179" s="162">
        <f>P180+P201+P216+P219+P222+P235+P242</f>
        <v>0</v>
      </c>
      <c r="Q179" s="161"/>
      <c r="R179" s="162">
        <f>R180+R201+R216+R219+R222+R235+R242</f>
        <v>205.18300590000001</v>
      </c>
      <c r="S179" s="161"/>
      <c r="T179" s="163">
        <f>T180+T201+T216+T219+T222+T235+T242</f>
        <v>0.65070000000000006</v>
      </c>
      <c r="U179" s="12"/>
      <c r="V179" s="12"/>
      <c r="W179" s="12"/>
      <c r="X179" s="12"/>
      <c r="Y179" s="12"/>
      <c r="Z179" s="12"/>
      <c r="AA179" s="12"/>
      <c r="AB179" s="12"/>
      <c r="AC179" s="12"/>
      <c r="AD179" s="12"/>
      <c r="AE179" s="12"/>
      <c r="AR179" s="156" t="s">
        <v>81</v>
      </c>
      <c r="AT179" s="164" t="s">
        <v>72</v>
      </c>
      <c r="AU179" s="164" t="s">
        <v>73</v>
      </c>
      <c r="AY179" s="156" t="s">
        <v>146</v>
      </c>
      <c r="BK179" s="165">
        <f>BK180+BK201+BK216+BK219+BK222+BK235+BK242</f>
        <v>0</v>
      </c>
    </row>
    <row r="180" s="12" customFormat="1" ht="22.8" customHeight="1">
      <c r="A180" s="12"/>
      <c r="B180" s="155"/>
      <c r="C180" s="12"/>
      <c r="D180" s="156" t="s">
        <v>72</v>
      </c>
      <c r="E180" s="166" t="s">
        <v>81</v>
      </c>
      <c r="F180" s="166" t="s">
        <v>1038</v>
      </c>
      <c r="G180" s="12"/>
      <c r="H180" s="12"/>
      <c r="I180" s="158"/>
      <c r="J180" s="167">
        <f>BK180</f>
        <v>0</v>
      </c>
      <c r="K180" s="12"/>
      <c r="L180" s="155"/>
      <c r="M180" s="160"/>
      <c r="N180" s="161"/>
      <c r="O180" s="161"/>
      <c r="P180" s="162">
        <f>SUM(P181:P200)</f>
        <v>0</v>
      </c>
      <c r="Q180" s="161"/>
      <c r="R180" s="162">
        <f>SUM(R181:R200)</f>
        <v>0.32939999999999997</v>
      </c>
      <c r="S180" s="161"/>
      <c r="T180" s="163">
        <f>SUM(T181:T200)</f>
        <v>0</v>
      </c>
      <c r="U180" s="12"/>
      <c r="V180" s="12"/>
      <c r="W180" s="12"/>
      <c r="X180" s="12"/>
      <c r="Y180" s="12"/>
      <c r="Z180" s="12"/>
      <c r="AA180" s="12"/>
      <c r="AB180" s="12"/>
      <c r="AC180" s="12"/>
      <c r="AD180" s="12"/>
      <c r="AE180" s="12"/>
      <c r="AR180" s="156" t="s">
        <v>81</v>
      </c>
      <c r="AT180" s="164" t="s">
        <v>72</v>
      </c>
      <c r="AU180" s="164" t="s">
        <v>81</v>
      </c>
      <c r="AY180" s="156" t="s">
        <v>146</v>
      </c>
      <c r="BK180" s="165">
        <f>SUM(BK181:BK200)</f>
        <v>0</v>
      </c>
    </row>
    <row r="181" s="2" customFormat="1" ht="24.15" customHeight="1">
      <c r="A181" s="34"/>
      <c r="B181" s="168"/>
      <c r="C181" s="189" t="s">
        <v>579</v>
      </c>
      <c r="D181" s="189" t="s">
        <v>181</v>
      </c>
      <c r="E181" s="190" t="s">
        <v>1641</v>
      </c>
      <c r="F181" s="191" t="s">
        <v>1642</v>
      </c>
      <c r="G181" s="192" t="s">
        <v>325</v>
      </c>
      <c r="H181" s="193">
        <v>34</v>
      </c>
      <c r="I181" s="194"/>
      <c r="J181" s="195">
        <f>ROUND(I181*H181,2)</f>
        <v>0</v>
      </c>
      <c r="K181" s="196"/>
      <c r="L181" s="35"/>
      <c r="M181" s="197" t="s">
        <v>1</v>
      </c>
      <c r="N181" s="198" t="s">
        <v>38</v>
      </c>
      <c r="O181" s="73"/>
      <c r="P181" s="180">
        <f>O181*H181</f>
        <v>0</v>
      </c>
      <c r="Q181" s="180">
        <v>0</v>
      </c>
      <c r="R181" s="180">
        <f>Q181*H181</f>
        <v>0</v>
      </c>
      <c r="S181" s="180">
        <v>0</v>
      </c>
      <c r="T181" s="181">
        <f>S181*H181</f>
        <v>0</v>
      </c>
      <c r="U181" s="34"/>
      <c r="V181" s="34"/>
      <c r="W181" s="34"/>
      <c r="X181" s="34"/>
      <c r="Y181" s="34"/>
      <c r="Z181" s="34"/>
      <c r="AA181" s="34"/>
      <c r="AB181" s="34"/>
      <c r="AC181" s="34"/>
      <c r="AD181" s="34"/>
      <c r="AE181" s="34"/>
      <c r="AR181" s="182" t="s">
        <v>157</v>
      </c>
      <c r="AT181" s="182" t="s">
        <v>181</v>
      </c>
      <c r="AU181" s="182" t="s">
        <v>83</v>
      </c>
      <c r="AY181" s="15" t="s">
        <v>146</v>
      </c>
      <c r="BE181" s="183">
        <f>IF(N181="základní",J181,0)</f>
        <v>0</v>
      </c>
      <c r="BF181" s="183">
        <f>IF(N181="snížená",J181,0)</f>
        <v>0</v>
      </c>
      <c r="BG181" s="183">
        <f>IF(N181="zákl. přenesená",J181,0)</f>
        <v>0</v>
      </c>
      <c r="BH181" s="183">
        <f>IF(N181="sníž. přenesená",J181,0)</f>
        <v>0</v>
      </c>
      <c r="BI181" s="183">
        <f>IF(N181="nulová",J181,0)</f>
        <v>0</v>
      </c>
      <c r="BJ181" s="15" t="s">
        <v>81</v>
      </c>
      <c r="BK181" s="183">
        <f>ROUND(I181*H181,2)</f>
        <v>0</v>
      </c>
      <c r="BL181" s="15" t="s">
        <v>157</v>
      </c>
      <c r="BM181" s="182" t="s">
        <v>1643</v>
      </c>
    </row>
    <row r="182" s="2" customFormat="1">
      <c r="A182" s="34"/>
      <c r="B182" s="35"/>
      <c r="C182" s="34"/>
      <c r="D182" s="184" t="s">
        <v>159</v>
      </c>
      <c r="E182" s="34"/>
      <c r="F182" s="185" t="s">
        <v>1642</v>
      </c>
      <c r="G182" s="34"/>
      <c r="H182" s="34"/>
      <c r="I182" s="186"/>
      <c r="J182" s="34"/>
      <c r="K182" s="34"/>
      <c r="L182" s="35"/>
      <c r="M182" s="187"/>
      <c r="N182" s="188"/>
      <c r="O182" s="73"/>
      <c r="P182" s="73"/>
      <c r="Q182" s="73"/>
      <c r="R182" s="73"/>
      <c r="S182" s="73"/>
      <c r="T182" s="74"/>
      <c r="U182" s="34"/>
      <c r="V182" s="34"/>
      <c r="W182" s="34"/>
      <c r="X182" s="34"/>
      <c r="Y182" s="34"/>
      <c r="Z182" s="34"/>
      <c r="AA182" s="34"/>
      <c r="AB182" s="34"/>
      <c r="AC182" s="34"/>
      <c r="AD182" s="34"/>
      <c r="AE182" s="34"/>
      <c r="AT182" s="15" t="s">
        <v>159</v>
      </c>
      <c r="AU182" s="15" t="s">
        <v>83</v>
      </c>
    </row>
    <row r="183" s="2" customFormat="1" ht="33" customHeight="1">
      <c r="A183" s="34"/>
      <c r="B183" s="168"/>
      <c r="C183" s="189" t="s">
        <v>540</v>
      </c>
      <c r="D183" s="189" t="s">
        <v>181</v>
      </c>
      <c r="E183" s="190" t="s">
        <v>1644</v>
      </c>
      <c r="F183" s="191" t="s">
        <v>1645</v>
      </c>
      <c r="G183" s="192" t="s">
        <v>1041</v>
      </c>
      <c r="H183" s="193">
        <v>655</v>
      </c>
      <c r="I183" s="194"/>
      <c r="J183" s="195">
        <f>ROUND(I183*H183,2)</f>
        <v>0</v>
      </c>
      <c r="K183" s="196"/>
      <c r="L183" s="35"/>
      <c r="M183" s="197" t="s">
        <v>1</v>
      </c>
      <c r="N183" s="198" t="s">
        <v>38</v>
      </c>
      <c r="O183" s="73"/>
      <c r="P183" s="180">
        <f>O183*H183</f>
        <v>0</v>
      </c>
      <c r="Q183" s="180">
        <v>0</v>
      </c>
      <c r="R183" s="180">
        <f>Q183*H183</f>
        <v>0</v>
      </c>
      <c r="S183" s="180">
        <v>0</v>
      </c>
      <c r="T183" s="181">
        <f>S183*H183</f>
        <v>0</v>
      </c>
      <c r="U183" s="34"/>
      <c r="V183" s="34"/>
      <c r="W183" s="34"/>
      <c r="X183" s="34"/>
      <c r="Y183" s="34"/>
      <c r="Z183" s="34"/>
      <c r="AA183" s="34"/>
      <c r="AB183" s="34"/>
      <c r="AC183" s="34"/>
      <c r="AD183" s="34"/>
      <c r="AE183" s="34"/>
      <c r="AR183" s="182" t="s">
        <v>157</v>
      </c>
      <c r="AT183" s="182" t="s">
        <v>181</v>
      </c>
      <c r="AU183" s="182" t="s">
        <v>83</v>
      </c>
      <c r="AY183" s="15" t="s">
        <v>146</v>
      </c>
      <c r="BE183" s="183">
        <f>IF(N183="základní",J183,0)</f>
        <v>0</v>
      </c>
      <c r="BF183" s="183">
        <f>IF(N183="snížená",J183,0)</f>
        <v>0</v>
      </c>
      <c r="BG183" s="183">
        <f>IF(N183="zákl. přenesená",J183,0)</f>
        <v>0</v>
      </c>
      <c r="BH183" s="183">
        <f>IF(N183="sníž. přenesená",J183,0)</f>
        <v>0</v>
      </c>
      <c r="BI183" s="183">
        <f>IF(N183="nulová",J183,0)</f>
        <v>0</v>
      </c>
      <c r="BJ183" s="15" t="s">
        <v>81</v>
      </c>
      <c r="BK183" s="183">
        <f>ROUND(I183*H183,2)</f>
        <v>0</v>
      </c>
      <c r="BL183" s="15" t="s">
        <v>157</v>
      </c>
      <c r="BM183" s="182" t="s">
        <v>1646</v>
      </c>
    </row>
    <row r="184" s="2" customFormat="1">
      <c r="A184" s="34"/>
      <c r="B184" s="35"/>
      <c r="C184" s="34"/>
      <c r="D184" s="184" t="s">
        <v>159</v>
      </c>
      <c r="E184" s="34"/>
      <c r="F184" s="185" t="s">
        <v>1647</v>
      </c>
      <c r="G184" s="34"/>
      <c r="H184" s="34"/>
      <c r="I184" s="186"/>
      <c r="J184" s="34"/>
      <c r="K184" s="34"/>
      <c r="L184" s="35"/>
      <c r="M184" s="187"/>
      <c r="N184" s="188"/>
      <c r="O184" s="73"/>
      <c r="P184" s="73"/>
      <c r="Q184" s="73"/>
      <c r="R184" s="73"/>
      <c r="S184" s="73"/>
      <c r="T184" s="74"/>
      <c r="U184" s="34"/>
      <c r="V184" s="34"/>
      <c r="W184" s="34"/>
      <c r="X184" s="34"/>
      <c r="Y184" s="34"/>
      <c r="Z184" s="34"/>
      <c r="AA184" s="34"/>
      <c r="AB184" s="34"/>
      <c r="AC184" s="34"/>
      <c r="AD184" s="34"/>
      <c r="AE184" s="34"/>
      <c r="AT184" s="15" t="s">
        <v>159</v>
      </c>
      <c r="AU184" s="15" t="s">
        <v>83</v>
      </c>
    </row>
    <row r="185" s="2" customFormat="1" ht="21.75" customHeight="1">
      <c r="A185" s="34"/>
      <c r="B185" s="168"/>
      <c r="C185" s="189" t="s">
        <v>296</v>
      </c>
      <c r="D185" s="189" t="s">
        <v>181</v>
      </c>
      <c r="E185" s="190" t="s">
        <v>1648</v>
      </c>
      <c r="F185" s="191" t="s">
        <v>1649</v>
      </c>
      <c r="G185" s="192" t="s">
        <v>325</v>
      </c>
      <c r="H185" s="193">
        <v>18</v>
      </c>
      <c r="I185" s="194"/>
      <c r="J185" s="195">
        <f>ROUND(I185*H185,2)</f>
        <v>0</v>
      </c>
      <c r="K185" s="196"/>
      <c r="L185" s="35"/>
      <c r="M185" s="197" t="s">
        <v>1</v>
      </c>
      <c r="N185" s="198" t="s">
        <v>38</v>
      </c>
      <c r="O185" s="73"/>
      <c r="P185" s="180">
        <f>O185*H185</f>
        <v>0</v>
      </c>
      <c r="Q185" s="180">
        <v>0.00069999999999999999</v>
      </c>
      <c r="R185" s="180">
        <f>Q185*H185</f>
        <v>0.0126</v>
      </c>
      <c r="S185" s="180">
        <v>0</v>
      </c>
      <c r="T185" s="181">
        <f>S185*H185</f>
        <v>0</v>
      </c>
      <c r="U185" s="34"/>
      <c r="V185" s="34"/>
      <c r="W185" s="34"/>
      <c r="X185" s="34"/>
      <c r="Y185" s="34"/>
      <c r="Z185" s="34"/>
      <c r="AA185" s="34"/>
      <c r="AB185" s="34"/>
      <c r="AC185" s="34"/>
      <c r="AD185" s="34"/>
      <c r="AE185" s="34"/>
      <c r="AR185" s="182" t="s">
        <v>201</v>
      </c>
      <c r="AT185" s="182" t="s">
        <v>181</v>
      </c>
      <c r="AU185" s="182" t="s">
        <v>83</v>
      </c>
      <c r="AY185" s="15" t="s">
        <v>146</v>
      </c>
      <c r="BE185" s="183">
        <f>IF(N185="základní",J185,0)</f>
        <v>0</v>
      </c>
      <c r="BF185" s="183">
        <f>IF(N185="snížená",J185,0)</f>
        <v>0</v>
      </c>
      <c r="BG185" s="183">
        <f>IF(N185="zákl. přenesená",J185,0)</f>
        <v>0</v>
      </c>
      <c r="BH185" s="183">
        <f>IF(N185="sníž. přenesená",J185,0)</f>
        <v>0</v>
      </c>
      <c r="BI185" s="183">
        <f>IF(N185="nulová",J185,0)</f>
        <v>0</v>
      </c>
      <c r="BJ185" s="15" t="s">
        <v>81</v>
      </c>
      <c r="BK185" s="183">
        <f>ROUND(I185*H185,2)</f>
        <v>0</v>
      </c>
      <c r="BL185" s="15" t="s">
        <v>201</v>
      </c>
      <c r="BM185" s="182" t="s">
        <v>1650</v>
      </c>
    </row>
    <row r="186" s="2" customFormat="1">
      <c r="A186" s="34"/>
      <c r="B186" s="35"/>
      <c r="C186" s="34"/>
      <c r="D186" s="184" t="s">
        <v>159</v>
      </c>
      <c r="E186" s="34"/>
      <c r="F186" s="185" t="s">
        <v>1651</v>
      </c>
      <c r="G186" s="34"/>
      <c r="H186" s="34"/>
      <c r="I186" s="186"/>
      <c r="J186" s="34"/>
      <c r="K186" s="34"/>
      <c r="L186" s="35"/>
      <c r="M186" s="187"/>
      <c r="N186" s="188"/>
      <c r="O186" s="73"/>
      <c r="P186" s="73"/>
      <c r="Q186" s="73"/>
      <c r="R186" s="73"/>
      <c r="S186" s="73"/>
      <c r="T186" s="74"/>
      <c r="U186" s="34"/>
      <c r="V186" s="34"/>
      <c r="W186" s="34"/>
      <c r="X186" s="34"/>
      <c r="Y186" s="34"/>
      <c r="Z186" s="34"/>
      <c r="AA186" s="34"/>
      <c r="AB186" s="34"/>
      <c r="AC186" s="34"/>
      <c r="AD186" s="34"/>
      <c r="AE186" s="34"/>
      <c r="AT186" s="15" t="s">
        <v>159</v>
      </c>
      <c r="AU186" s="15" t="s">
        <v>83</v>
      </c>
    </row>
    <row r="187" s="2" customFormat="1" ht="16.5" customHeight="1">
      <c r="A187" s="34"/>
      <c r="B187" s="168"/>
      <c r="C187" s="189" t="s">
        <v>300</v>
      </c>
      <c r="D187" s="189" t="s">
        <v>181</v>
      </c>
      <c r="E187" s="190" t="s">
        <v>1652</v>
      </c>
      <c r="F187" s="191" t="s">
        <v>1653</v>
      </c>
      <c r="G187" s="192" t="s">
        <v>325</v>
      </c>
      <c r="H187" s="193">
        <v>18</v>
      </c>
      <c r="I187" s="194"/>
      <c r="J187" s="195">
        <f>ROUND(I187*H187,2)</f>
        <v>0</v>
      </c>
      <c r="K187" s="196"/>
      <c r="L187" s="35"/>
      <c r="M187" s="197" t="s">
        <v>1</v>
      </c>
      <c r="N187" s="198" t="s">
        <v>38</v>
      </c>
      <c r="O187" s="73"/>
      <c r="P187" s="180">
        <f>O187*H187</f>
        <v>0</v>
      </c>
      <c r="Q187" s="180">
        <v>0</v>
      </c>
      <c r="R187" s="180">
        <f>Q187*H187</f>
        <v>0</v>
      </c>
      <c r="S187" s="180">
        <v>0</v>
      </c>
      <c r="T187" s="181">
        <f>S187*H187</f>
        <v>0</v>
      </c>
      <c r="U187" s="34"/>
      <c r="V187" s="34"/>
      <c r="W187" s="34"/>
      <c r="X187" s="34"/>
      <c r="Y187" s="34"/>
      <c r="Z187" s="34"/>
      <c r="AA187" s="34"/>
      <c r="AB187" s="34"/>
      <c r="AC187" s="34"/>
      <c r="AD187" s="34"/>
      <c r="AE187" s="34"/>
      <c r="AR187" s="182" t="s">
        <v>157</v>
      </c>
      <c r="AT187" s="182" t="s">
        <v>181</v>
      </c>
      <c r="AU187" s="182" t="s">
        <v>83</v>
      </c>
      <c r="AY187" s="15" t="s">
        <v>146</v>
      </c>
      <c r="BE187" s="183">
        <f>IF(N187="základní",J187,0)</f>
        <v>0</v>
      </c>
      <c r="BF187" s="183">
        <f>IF(N187="snížená",J187,0)</f>
        <v>0</v>
      </c>
      <c r="BG187" s="183">
        <f>IF(N187="zákl. přenesená",J187,0)</f>
        <v>0</v>
      </c>
      <c r="BH187" s="183">
        <f>IF(N187="sníž. přenesená",J187,0)</f>
        <v>0</v>
      </c>
      <c r="BI187" s="183">
        <f>IF(N187="nulová",J187,0)</f>
        <v>0</v>
      </c>
      <c r="BJ187" s="15" t="s">
        <v>81</v>
      </c>
      <c r="BK187" s="183">
        <f>ROUND(I187*H187,2)</f>
        <v>0</v>
      </c>
      <c r="BL187" s="15" t="s">
        <v>157</v>
      </c>
      <c r="BM187" s="182" t="s">
        <v>1654</v>
      </c>
    </row>
    <row r="188" s="2" customFormat="1">
      <c r="A188" s="34"/>
      <c r="B188" s="35"/>
      <c r="C188" s="34"/>
      <c r="D188" s="184" t="s">
        <v>159</v>
      </c>
      <c r="E188" s="34"/>
      <c r="F188" s="185" t="s">
        <v>1655</v>
      </c>
      <c r="G188" s="34"/>
      <c r="H188" s="34"/>
      <c r="I188" s="186"/>
      <c r="J188" s="34"/>
      <c r="K188" s="34"/>
      <c r="L188" s="35"/>
      <c r="M188" s="187"/>
      <c r="N188" s="188"/>
      <c r="O188" s="73"/>
      <c r="P188" s="73"/>
      <c r="Q188" s="73"/>
      <c r="R188" s="73"/>
      <c r="S188" s="73"/>
      <c r="T188" s="74"/>
      <c r="U188" s="34"/>
      <c r="V188" s="34"/>
      <c r="W188" s="34"/>
      <c r="X188" s="34"/>
      <c r="Y188" s="34"/>
      <c r="Z188" s="34"/>
      <c r="AA188" s="34"/>
      <c r="AB188" s="34"/>
      <c r="AC188" s="34"/>
      <c r="AD188" s="34"/>
      <c r="AE188" s="34"/>
      <c r="AT188" s="15" t="s">
        <v>159</v>
      </c>
      <c r="AU188" s="15" t="s">
        <v>83</v>
      </c>
    </row>
    <row r="189" s="2" customFormat="1" ht="24.15" customHeight="1">
      <c r="A189" s="34"/>
      <c r="B189" s="168"/>
      <c r="C189" s="189" t="s">
        <v>544</v>
      </c>
      <c r="D189" s="189" t="s">
        <v>181</v>
      </c>
      <c r="E189" s="190" t="s">
        <v>1656</v>
      </c>
      <c r="F189" s="191" t="s">
        <v>1657</v>
      </c>
      <c r="G189" s="192" t="s">
        <v>325</v>
      </c>
      <c r="H189" s="193">
        <v>12</v>
      </c>
      <c r="I189" s="194"/>
      <c r="J189" s="195">
        <f>ROUND(I189*H189,2)</f>
        <v>0</v>
      </c>
      <c r="K189" s="196"/>
      <c r="L189" s="35"/>
      <c r="M189" s="197" t="s">
        <v>1</v>
      </c>
      <c r="N189" s="198" t="s">
        <v>38</v>
      </c>
      <c r="O189" s="73"/>
      <c r="P189" s="180">
        <f>O189*H189</f>
        <v>0</v>
      </c>
      <c r="Q189" s="180">
        <v>0.0264</v>
      </c>
      <c r="R189" s="180">
        <f>Q189*H189</f>
        <v>0.31679999999999997</v>
      </c>
      <c r="S189" s="180">
        <v>0</v>
      </c>
      <c r="T189" s="181">
        <f>S189*H189</f>
        <v>0</v>
      </c>
      <c r="U189" s="34"/>
      <c r="V189" s="34"/>
      <c r="W189" s="34"/>
      <c r="X189" s="34"/>
      <c r="Y189" s="34"/>
      <c r="Z189" s="34"/>
      <c r="AA189" s="34"/>
      <c r="AB189" s="34"/>
      <c r="AC189" s="34"/>
      <c r="AD189" s="34"/>
      <c r="AE189" s="34"/>
      <c r="AR189" s="182" t="s">
        <v>157</v>
      </c>
      <c r="AT189" s="182" t="s">
        <v>181</v>
      </c>
      <c r="AU189" s="182" t="s">
        <v>83</v>
      </c>
      <c r="AY189" s="15" t="s">
        <v>146</v>
      </c>
      <c r="BE189" s="183">
        <f>IF(N189="základní",J189,0)</f>
        <v>0</v>
      </c>
      <c r="BF189" s="183">
        <f>IF(N189="snížená",J189,0)</f>
        <v>0</v>
      </c>
      <c r="BG189" s="183">
        <f>IF(N189="zákl. přenesená",J189,0)</f>
        <v>0</v>
      </c>
      <c r="BH189" s="183">
        <f>IF(N189="sníž. přenesená",J189,0)</f>
        <v>0</v>
      </c>
      <c r="BI189" s="183">
        <f>IF(N189="nulová",J189,0)</f>
        <v>0</v>
      </c>
      <c r="BJ189" s="15" t="s">
        <v>81</v>
      </c>
      <c r="BK189" s="183">
        <f>ROUND(I189*H189,2)</f>
        <v>0</v>
      </c>
      <c r="BL189" s="15" t="s">
        <v>157</v>
      </c>
      <c r="BM189" s="182" t="s">
        <v>1658</v>
      </c>
    </row>
    <row r="190" s="2" customFormat="1">
      <c r="A190" s="34"/>
      <c r="B190" s="35"/>
      <c r="C190" s="34"/>
      <c r="D190" s="184" t="s">
        <v>159</v>
      </c>
      <c r="E190" s="34"/>
      <c r="F190" s="185" t="s">
        <v>1659</v>
      </c>
      <c r="G190" s="34"/>
      <c r="H190" s="34"/>
      <c r="I190" s="186"/>
      <c r="J190" s="34"/>
      <c r="K190" s="34"/>
      <c r="L190" s="35"/>
      <c r="M190" s="187"/>
      <c r="N190" s="188"/>
      <c r="O190" s="73"/>
      <c r="P190" s="73"/>
      <c r="Q190" s="73"/>
      <c r="R190" s="73"/>
      <c r="S190" s="73"/>
      <c r="T190" s="74"/>
      <c r="U190" s="34"/>
      <c r="V190" s="34"/>
      <c r="W190" s="34"/>
      <c r="X190" s="34"/>
      <c r="Y190" s="34"/>
      <c r="Z190" s="34"/>
      <c r="AA190" s="34"/>
      <c r="AB190" s="34"/>
      <c r="AC190" s="34"/>
      <c r="AD190" s="34"/>
      <c r="AE190" s="34"/>
      <c r="AT190" s="15" t="s">
        <v>159</v>
      </c>
      <c r="AU190" s="15" t="s">
        <v>83</v>
      </c>
    </row>
    <row r="191" s="2" customFormat="1" ht="37.8" customHeight="1">
      <c r="A191" s="34"/>
      <c r="B191" s="168"/>
      <c r="C191" s="189" t="s">
        <v>551</v>
      </c>
      <c r="D191" s="189" t="s">
        <v>181</v>
      </c>
      <c r="E191" s="190" t="s">
        <v>1660</v>
      </c>
      <c r="F191" s="191" t="s">
        <v>1661</v>
      </c>
      <c r="G191" s="192" t="s">
        <v>1041</v>
      </c>
      <c r="H191" s="193">
        <v>655</v>
      </c>
      <c r="I191" s="194"/>
      <c r="J191" s="195">
        <f>ROUND(I191*H191,2)</f>
        <v>0</v>
      </c>
      <c r="K191" s="196"/>
      <c r="L191" s="35"/>
      <c r="M191" s="197" t="s">
        <v>1</v>
      </c>
      <c r="N191" s="198" t="s">
        <v>38</v>
      </c>
      <c r="O191" s="73"/>
      <c r="P191" s="180">
        <f>O191*H191</f>
        <v>0</v>
      </c>
      <c r="Q191" s="180">
        <v>0</v>
      </c>
      <c r="R191" s="180">
        <f>Q191*H191</f>
        <v>0</v>
      </c>
      <c r="S191" s="180">
        <v>0</v>
      </c>
      <c r="T191" s="181">
        <f>S191*H191</f>
        <v>0</v>
      </c>
      <c r="U191" s="34"/>
      <c r="V191" s="34"/>
      <c r="W191" s="34"/>
      <c r="X191" s="34"/>
      <c r="Y191" s="34"/>
      <c r="Z191" s="34"/>
      <c r="AA191" s="34"/>
      <c r="AB191" s="34"/>
      <c r="AC191" s="34"/>
      <c r="AD191" s="34"/>
      <c r="AE191" s="34"/>
      <c r="AR191" s="182" t="s">
        <v>157</v>
      </c>
      <c r="AT191" s="182" t="s">
        <v>181</v>
      </c>
      <c r="AU191" s="182" t="s">
        <v>83</v>
      </c>
      <c r="AY191" s="15" t="s">
        <v>146</v>
      </c>
      <c r="BE191" s="183">
        <f>IF(N191="základní",J191,0)</f>
        <v>0</v>
      </c>
      <c r="BF191" s="183">
        <f>IF(N191="snížená",J191,0)</f>
        <v>0</v>
      </c>
      <c r="BG191" s="183">
        <f>IF(N191="zákl. přenesená",J191,0)</f>
        <v>0</v>
      </c>
      <c r="BH191" s="183">
        <f>IF(N191="sníž. přenesená",J191,0)</f>
        <v>0</v>
      </c>
      <c r="BI191" s="183">
        <f>IF(N191="nulová",J191,0)</f>
        <v>0</v>
      </c>
      <c r="BJ191" s="15" t="s">
        <v>81</v>
      </c>
      <c r="BK191" s="183">
        <f>ROUND(I191*H191,2)</f>
        <v>0</v>
      </c>
      <c r="BL191" s="15" t="s">
        <v>157</v>
      </c>
      <c r="BM191" s="182" t="s">
        <v>1662</v>
      </c>
    </row>
    <row r="192" s="2" customFormat="1">
      <c r="A192" s="34"/>
      <c r="B192" s="35"/>
      <c r="C192" s="34"/>
      <c r="D192" s="184" t="s">
        <v>159</v>
      </c>
      <c r="E192" s="34"/>
      <c r="F192" s="185" t="s">
        <v>1663</v>
      </c>
      <c r="G192" s="34"/>
      <c r="H192" s="34"/>
      <c r="I192" s="186"/>
      <c r="J192" s="34"/>
      <c r="K192" s="34"/>
      <c r="L192" s="35"/>
      <c r="M192" s="187"/>
      <c r="N192" s="188"/>
      <c r="O192" s="73"/>
      <c r="P192" s="73"/>
      <c r="Q192" s="73"/>
      <c r="R192" s="73"/>
      <c r="S192" s="73"/>
      <c r="T192" s="74"/>
      <c r="U192" s="34"/>
      <c r="V192" s="34"/>
      <c r="W192" s="34"/>
      <c r="X192" s="34"/>
      <c r="Y192" s="34"/>
      <c r="Z192" s="34"/>
      <c r="AA192" s="34"/>
      <c r="AB192" s="34"/>
      <c r="AC192" s="34"/>
      <c r="AD192" s="34"/>
      <c r="AE192" s="34"/>
      <c r="AT192" s="15" t="s">
        <v>159</v>
      </c>
      <c r="AU192" s="15" t="s">
        <v>83</v>
      </c>
    </row>
    <row r="193" s="2" customFormat="1" ht="24.15" customHeight="1">
      <c r="A193" s="34"/>
      <c r="B193" s="168"/>
      <c r="C193" s="189" t="s">
        <v>7</v>
      </c>
      <c r="D193" s="189" t="s">
        <v>181</v>
      </c>
      <c r="E193" s="190" t="s">
        <v>1664</v>
      </c>
      <c r="F193" s="191" t="s">
        <v>1665</v>
      </c>
      <c r="G193" s="192" t="s">
        <v>1041</v>
      </c>
      <c r="H193" s="193">
        <v>655</v>
      </c>
      <c r="I193" s="194"/>
      <c r="J193" s="195">
        <f>ROUND(I193*H193,2)</f>
        <v>0</v>
      </c>
      <c r="K193" s="196"/>
      <c r="L193" s="35"/>
      <c r="M193" s="197" t="s">
        <v>1</v>
      </c>
      <c r="N193" s="198" t="s">
        <v>38</v>
      </c>
      <c r="O193" s="73"/>
      <c r="P193" s="180">
        <f>O193*H193</f>
        <v>0</v>
      </c>
      <c r="Q193" s="180">
        <v>0</v>
      </c>
      <c r="R193" s="180">
        <f>Q193*H193</f>
        <v>0</v>
      </c>
      <c r="S193" s="180">
        <v>0</v>
      </c>
      <c r="T193" s="181">
        <f>S193*H193</f>
        <v>0</v>
      </c>
      <c r="U193" s="34"/>
      <c r="V193" s="34"/>
      <c r="W193" s="34"/>
      <c r="X193" s="34"/>
      <c r="Y193" s="34"/>
      <c r="Z193" s="34"/>
      <c r="AA193" s="34"/>
      <c r="AB193" s="34"/>
      <c r="AC193" s="34"/>
      <c r="AD193" s="34"/>
      <c r="AE193" s="34"/>
      <c r="AR193" s="182" t="s">
        <v>157</v>
      </c>
      <c r="AT193" s="182" t="s">
        <v>181</v>
      </c>
      <c r="AU193" s="182" t="s">
        <v>83</v>
      </c>
      <c r="AY193" s="15" t="s">
        <v>146</v>
      </c>
      <c r="BE193" s="183">
        <f>IF(N193="základní",J193,0)</f>
        <v>0</v>
      </c>
      <c r="BF193" s="183">
        <f>IF(N193="snížená",J193,0)</f>
        <v>0</v>
      </c>
      <c r="BG193" s="183">
        <f>IF(N193="zákl. přenesená",J193,0)</f>
        <v>0</v>
      </c>
      <c r="BH193" s="183">
        <f>IF(N193="sníž. přenesená",J193,0)</f>
        <v>0</v>
      </c>
      <c r="BI193" s="183">
        <f>IF(N193="nulová",J193,0)</f>
        <v>0</v>
      </c>
      <c r="BJ193" s="15" t="s">
        <v>81</v>
      </c>
      <c r="BK193" s="183">
        <f>ROUND(I193*H193,2)</f>
        <v>0</v>
      </c>
      <c r="BL193" s="15" t="s">
        <v>157</v>
      </c>
      <c r="BM193" s="182" t="s">
        <v>1666</v>
      </c>
    </row>
    <row r="194" s="2" customFormat="1">
      <c r="A194" s="34"/>
      <c r="B194" s="35"/>
      <c r="C194" s="34"/>
      <c r="D194" s="184" t="s">
        <v>159</v>
      </c>
      <c r="E194" s="34"/>
      <c r="F194" s="185" t="s">
        <v>1667</v>
      </c>
      <c r="G194" s="34"/>
      <c r="H194" s="34"/>
      <c r="I194" s="186"/>
      <c r="J194" s="34"/>
      <c r="K194" s="34"/>
      <c r="L194" s="35"/>
      <c r="M194" s="187"/>
      <c r="N194" s="188"/>
      <c r="O194" s="73"/>
      <c r="P194" s="73"/>
      <c r="Q194" s="73"/>
      <c r="R194" s="73"/>
      <c r="S194" s="73"/>
      <c r="T194" s="74"/>
      <c r="U194" s="34"/>
      <c r="V194" s="34"/>
      <c r="W194" s="34"/>
      <c r="X194" s="34"/>
      <c r="Y194" s="34"/>
      <c r="Z194" s="34"/>
      <c r="AA194" s="34"/>
      <c r="AB194" s="34"/>
      <c r="AC194" s="34"/>
      <c r="AD194" s="34"/>
      <c r="AE194" s="34"/>
      <c r="AT194" s="15" t="s">
        <v>159</v>
      </c>
      <c r="AU194" s="15" t="s">
        <v>83</v>
      </c>
    </row>
    <row r="195" s="2" customFormat="1" ht="24.15" customHeight="1">
      <c r="A195" s="34"/>
      <c r="B195" s="168"/>
      <c r="C195" s="189" t="s">
        <v>208</v>
      </c>
      <c r="D195" s="189" t="s">
        <v>181</v>
      </c>
      <c r="E195" s="190" t="s">
        <v>1668</v>
      </c>
      <c r="F195" s="191" t="s">
        <v>1669</v>
      </c>
      <c r="G195" s="192" t="s">
        <v>325</v>
      </c>
      <c r="H195" s="193">
        <v>757</v>
      </c>
      <c r="I195" s="194"/>
      <c r="J195" s="195">
        <f>ROUND(I195*H195,2)</f>
        <v>0</v>
      </c>
      <c r="K195" s="196"/>
      <c r="L195" s="35"/>
      <c r="M195" s="197" t="s">
        <v>1</v>
      </c>
      <c r="N195" s="198" t="s">
        <v>38</v>
      </c>
      <c r="O195" s="73"/>
      <c r="P195" s="180">
        <f>O195*H195</f>
        <v>0</v>
      </c>
      <c r="Q195" s="180">
        <v>0</v>
      </c>
      <c r="R195" s="180">
        <f>Q195*H195</f>
        <v>0</v>
      </c>
      <c r="S195" s="180">
        <v>0</v>
      </c>
      <c r="T195" s="181">
        <f>S195*H195</f>
        <v>0</v>
      </c>
      <c r="U195" s="34"/>
      <c r="V195" s="34"/>
      <c r="W195" s="34"/>
      <c r="X195" s="34"/>
      <c r="Y195" s="34"/>
      <c r="Z195" s="34"/>
      <c r="AA195" s="34"/>
      <c r="AB195" s="34"/>
      <c r="AC195" s="34"/>
      <c r="AD195" s="34"/>
      <c r="AE195" s="34"/>
      <c r="AR195" s="182" t="s">
        <v>157</v>
      </c>
      <c r="AT195" s="182" t="s">
        <v>181</v>
      </c>
      <c r="AU195" s="182" t="s">
        <v>83</v>
      </c>
      <c r="AY195" s="15" t="s">
        <v>146</v>
      </c>
      <c r="BE195" s="183">
        <f>IF(N195="základní",J195,0)</f>
        <v>0</v>
      </c>
      <c r="BF195" s="183">
        <f>IF(N195="snížená",J195,0)</f>
        <v>0</v>
      </c>
      <c r="BG195" s="183">
        <f>IF(N195="zákl. přenesená",J195,0)</f>
        <v>0</v>
      </c>
      <c r="BH195" s="183">
        <f>IF(N195="sníž. přenesená",J195,0)</f>
        <v>0</v>
      </c>
      <c r="BI195" s="183">
        <f>IF(N195="nulová",J195,0)</f>
        <v>0</v>
      </c>
      <c r="BJ195" s="15" t="s">
        <v>81</v>
      </c>
      <c r="BK195" s="183">
        <f>ROUND(I195*H195,2)</f>
        <v>0</v>
      </c>
      <c r="BL195" s="15" t="s">
        <v>157</v>
      </c>
      <c r="BM195" s="182" t="s">
        <v>1670</v>
      </c>
    </row>
    <row r="196" s="2" customFormat="1">
      <c r="A196" s="34"/>
      <c r="B196" s="35"/>
      <c r="C196" s="34"/>
      <c r="D196" s="184" t="s">
        <v>159</v>
      </c>
      <c r="E196" s="34"/>
      <c r="F196" s="185" t="s">
        <v>1671</v>
      </c>
      <c r="G196" s="34"/>
      <c r="H196" s="34"/>
      <c r="I196" s="186"/>
      <c r="J196" s="34"/>
      <c r="K196" s="34"/>
      <c r="L196" s="35"/>
      <c r="M196" s="187"/>
      <c r="N196" s="188"/>
      <c r="O196" s="73"/>
      <c r="P196" s="73"/>
      <c r="Q196" s="73"/>
      <c r="R196" s="73"/>
      <c r="S196" s="73"/>
      <c r="T196" s="74"/>
      <c r="U196" s="34"/>
      <c r="V196" s="34"/>
      <c r="W196" s="34"/>
      <c r="X196" s="34"/>
      <c r="Y196" s="34"/>
      <c r="Z196" s="34"/>
      <c r="AA196" s="34"/>
      <c r="AB196" s="34"/>
      <c r="AC196" s="34"/>
      <c r="AD196" s="34"/>
      <c r="AE196" s="34"/>
      <c r="AT196" s="15" t="s">
        <v>159</v>
      </c>
      <c r="AU196" s="15" t="s">
        <v>83</v>
      </c>
    </row>
    <row r="197" s="2" customFormat="1" ht="24.15" customHeight="1">
      <c r="A197" s="34"/>
      <c r="B197" s="168"/>
      <c r="C197" s="189" t="s">
        <v>235</v>
      </c>
      <c r="D197" s="189" t="s">
        <v>181</v>
      </c>
      <c r="E197" s="190" t="s">
        <v>1672</v>
      </c>
      <c r="F197" s="191" t="s">
        <v>1673</v>
      </c>
      <c r="G197" s="192" t="s">
        <v>1041</v>
      </c>
      <c r="H197" s="193">
        <v>54.200000000000003</v>
      </c>
      <c r="I197" s="194"/>
      <c r="J197" s="195">
        <f>ROUND(I197*H197,2)</f>
        <v>0</v>
      </c>
      <c r="K197" s="196"/>
      <c r="L197" s="35"/>
      <c r="M197" s="197" t="s">
        <v>1</v>
      </c>
      <c r="N197" s="198" t="s">
        <v>38</v>
      </c>
      <c r="O197" s="73"/>
      <c r="P197" s="180">
        <f>O197*H197</f>
        <v>0</v>
      </c>
      <c r="Q197" s="180">
        <v>0</v>
      </c>
      <c r="R197" s="180">
        <f>Q197*H197</f>
        <v>0</v>
      </c>
      <c r="S197" s="180">
        <v>0</v>
      </c>
      <c r="T197" s="181">
        <f>S197*H197</f>
        <v>0</v>
      </c>
      <c r="U197" s="34"/>
      <c r="V197" s="34"/>
      <c r="W197" s="34"/>
      <c r="X197" s="34"/>
      <c r="Y197" s="34"/>
      <c r="Z197" s="34"/>
      <c r="AA197" s="34"/>
      <c r="AB197" s="34"/>
      <c r="AC197" s="34"/>
      <c r="AD197" s="34"/>
      <c r="AE197" s="34"/>
      <c r="AR197" s="182" t="s">
        <v>201</v>
      </c>
      <c r="AT197" s="182" t="s">
        <v>181</v>
      </c>
      <c r="AU197" s="182" t="s">
        <v>83</v>
      </c>
      <c r="AY197" s="15" t="s">
        <v>146</v>
      </c>
      <c r="BE197" s="183">
        <f>IF(N197="základní",J197,0)</f>
        <v>0</v>
      </c>
      <c r="BF197" s="183">
        <f>IF(N197="snížená",J197,0)</f>
        <v>0</v>
      </c>
      <c r="BG197" s="183">
        <f>IF(N197="zákl. přenesená",J197,0)</f>
        <v>0</v>
      </c>
      <c r="BH197" s="183">
        <f>IF(N197="sníž. přenesená",J197,0)</f>
        <v>0</v>
      </c>
      <c r="BI197" s="183">
        <f>IF(N197="nulová",J197,0)</f>
        <v>0</v>
      </c>
      <c r="BJ197" s="15" t="s">
        <v>81</v>
      </c>
      <c r="BK197" s="183">
        <f>ROUND(I197*H197,2)</f>
        <v>0</v>
      </c>
      <c r="BL197" s="15" t="s">
        <v>201</v>
      </c>
      <c r="BM197" s="182" t="s">
        <v>1674</v>
      </c>
    </row>
    <row r="198" s="2" customFormat="1">
      <c r="A198" s="34"/>
      <c r="B198" s="35"/>
      <c r="C198" s="34"/>
      <c r="D198" s="184" t="s">
        <v>159</v>
      </c>
      <c r="E198" s="34"/>
      <c r="F198" s="185" t="s">
        <v>1675</v>
      </c>
      <c r="G198" s="34"/>
      <c r="H198" s="34"/>
      <c r="I198" s="186"/>
      <c r="J198" s="34"/>
      <c r="K198" s="34"/>
      <c r="L198" s="35"/>
      <c r="M198" s="187"/>
      <c r="N198" s="188"/>
      <c r="O198" s="73"/>
      <c r="P198" s="73"/>
      <c r="Q198" s="73"/>
      <c r="R198" s="73"/>
      <c r="S198" s="73"/>
      <c r="T198" s="74"/>
      <c r="U198" s="34"/>
      <c r="V198" s="34"/>
      <c r="W198" s="34"/>
      <c r="X198" s="34"/>
      <c r="Y198" s="34"/>
      <c r="Z198" s="34"/>
      <c r="AA198" s="34"/>
      <c r="AB198" s="34"/>
      <c r="AC198" s="34"/>
      <c r="AD198" s="34"/>
      <c r="AE198" s="34"/>
      <c r="AT198" s="15" t="s">
        <v>159</v>
      </c>
      <c r="AU198" s="15" t="s">
        <v>83</v>
      </c>
    </row>
    <row r="199" s="2" customFormat="1" ht="24.15" customHeight="1">
      <c r="A199" s="34"/>
      <c r="B199" s="168"/>
      <c r="C199" s="189" t="s">
        <v>555</v>
      </c>
      <c r="D199" s="189" t="s">
        <v>181</v>
      </c>
      <c r="E199" s="190" t="s">
        <v>1676</v>
      </c>
      <c r="F199" s="191" t="s">
        <v>1677</v>
      </c>
      <c r="G199" s="192" t="s">
        <v>1041</v>
      </c>
      <c r="H199" s="193">
        <v>252</v>
      </c>
      <c r="I199" s="194"/>
      <c r="J199" s="195">
        <f>ROUND(I199*H199,2)</f>
        <v>0</v>
      </c>
      <c r="K199" s="196"/>
      <c r="L199" s="35"/>
      <c r="M199" s="197" t="s">
        <v>1</v>
      </c>
      <c r="N199" s="198" t="s">
        <v>38</v>
      </c>
      <c r="O199" s="73"/>
      <c r="P199" s="180">
        <f>O199*H199</f>
        <v>0</v>
      </c>
      <c r="Q199" s="180">
        <v>0</v>
      </c>
      <c r="R199" s="180">
        <f>Q199*H199</f>
        <v>0</v>
      </c>
      <c r="S199" s="180">
        <v>0</v>
      </c>
      <c r="T199" s="181">
        <f>S199*H199</f>
        <v>0</v>
      </c>
      <c r="U199" s="34"/>
      <c r="V199" s="34"/>
      <c r="W199" s="34"/>
      <c r="X199" s="34"/>
      <c r="Y199" s="34"/>
      <c r="Z199" s="34"/>
      <c r="AA199" s="34"/>
      <c r="AB199" s="34"/>
      <c r="AC199" s="34"/>
      <c r="AD199" s="34"/>
      <c r="AE199" s="34"/>
      <c r="AR199" s="182" t="s">
        <v>157</v>
      </c>
      <c r="AT199" s="182" t="s">
        <v>181</v>
      </c>
      <c r="AU199" s="182" t="s">
        <v>83</v>
      </c>
      <c r="AY199" s="15" t="s">
        <v>146</v>
      </c>
      <c r="BE199" s="183">
        <f>IF(N199="základní",J199,0)</f>
        <v>0</v>
      </c>
      <c r="BF199" s="183">
        <f>IF(N199="snížená",J199,0)</f>
        <v>0</v>
      </c>
      <c r="BG199" s="183">
        <f>IF(N199="zákl. přenesená",J199,0)</f>
        <v>0</v>
      </c>
      <c r="BH199" s="183">
        <f>IF(N199="sníž. přenesená",J199,0)</f>
        <v>0</v>
      </c>
      <c r="BI199" s="183">
        <f>IF(N199="nulová",J199,0)</f>
        <v>0</v>
      </c>
      <c r="BJ199" s="15" t="s">
        <v>81</v>
      </c>
      <c r="BK199" s="183">
        <f>ROUND(I199*H199,2)</f>
        <v>0</v>
      </c>
      <c r="BL199" s="15" t="s">
        <v>157</v>
      </c>
      <c r="BM199" s="182" t="s">
        <v>1678</v>
      </c>
    </row>
    <row r="200" s="2" customFormat="1">
      <c r="A200" s="34"/>
      <c r="B200" s="35"/>
      <c r="C200" s="34"/>
      <c r="D200" s="184" t="s">
        <v>159</v>
      </c>
      <c r="E200" s="34"/>
      <c r="F200" s="185" t="s">
        <v>1679</v>
      </c>
      <c r="G200" s="34"/>
      <c r="H200" s="34"/>
      <c r="I200" s="186"/>
      <c r="J200" s="34"/>
      <c r="K200" s="34"/>
      <c r="L200" s="35"/>
      <c r="M200" s="187"/>
      <c r="N200" s="188"/>
      <c r="O200" s="73"/>
      <c r="P200" s="73"/>
      <c r="Q200" s="73"/>
      <c r="R200" s="73"/>
      <c r="S200" s="73"/>
      <c r="T200" s="74"/>
      <c r="U200" s="34"/>
      <c r="V200" s="34"/>
      <c r="W200" s="34"/>
      <c r="X200" s="34"/>
      <c r="Y200" s="34"/>
      <c r="Z200" s="34"/>
      <c r="AA200" s="34"/>
      <c r="AB200" s="34"/>
      <c r="AC200" s="34"/>
      <c r="AD200" s="34"/>
      <c r="AE200" s="34"/>
      <c r="AT200" s="15" t="s">
        <v>159</v>
      </c>
      <c r="AU200" s="15" t="s">
        <v>83</v>
      </c>
    </row>
    <row r="201" s="12" customFormat="1" ht="22.8" customHeight="1">
      <c r="A201" s="12"/>
      <c r="B201" s="155"/>
      <c r="C201" s="12"/>
      <c r="D201" s="156" t="s">
        <v>72</v>
      </c>
      <c r="E201" s="166" t="s">
        <v>83</v>
      </c>
      <c r="F201" s="166" t="s">
        <v>1680</v>
      </c>
      <c r="G201" s="12"/>
      <c r="H201" s="12"/>
      <c r="I201" s="158"/>
      <c r="J201" s="167">
        <f>BK201</f>
        <v>0</v>
      </c>
      <c r="K201" s="12"/>
      <c r="L201" s="155"/>
      <c r="M201" s="160"/>
      <c r="N201" s="161"/>
      <c r="O201" s="161"/>
      <c r="P201" s="162">
        <f>SUM(P202:P215)</f>
        <v>0</v>
      </c>
      <c r="Q201" s="161"/>
      <c r="R201" s="162">
        <f>SUM(R202:R215)</f>
        <v>181.36057890000001</v>
      </c>
      <c r="S201" s="161"/>
      <c r="T201" s="163">
        <f>SUM(T202:T215)</f>
        <v>0</v>
      </c>
      <c r="U201" s="12"/>
      <c r="V201" s="12"/>
      <c r="W201" s="12"/>
      <c r="X201" s="12"/>
      <c r="Y201" s="12"/>
      <c r="Z201" s="12"/>
      <c r="AA201" s="12"/>
      <c r="AB201" s="12"/>
      <c r="AC201" s="12"/>
      <c r="AD201" s="12"/>
      <c r="AE201" s="12"/>
      <c r="AR201" s="156" t="s">
        <v>81</v>
      </c>
      <c r="AT201" s="164" t="s">
        <v>72</v>
      </c>
      <c r="AU201" s="164" t="s">
        <v>81</v>
      </c>
      <c r="AY201" s="156" t="s">
        <v>146</v>
      </c>
      <c r="BK201" s="165">
        <f>SUM(BK202:BK215)</f>
        <v>0</v>
      </c>
    </row>
    <row r="202" s="2" customFormat="1" ht="24.15" customHeight="1">
      <c r="A202" s="34"/>
      <c r="B202" s="168"/>
      <c r="C202" s="189" t="s">
        <v>288</v>
      </c>
      <c r="D202" s="189" t="s">
        <v>181</v>
      </c>
      <c r="E202" s="190" t="s">
        <v>1681</v>
      </c>
      <c r="F202" s="191" t="s">
        <v>1682</v>
      </c>
      <c r="G202" s="192" t="s">
        <v>1041</v>
      </c>
      <c r="H202" s="193">
        <v>31.260000000000002</v>
      </c>
      <c r="I202" s="194"/>
      <c r="J202" s="195">
        <f>ROUND(I202*H202,2)</f>
        <v>0</v>
      </c>
      <c r="K202" s="196"/>
      <c r="L202" s="35"/>
      <c r="M202" s="197" t="s">
        <v>1</v>
      </c>
      <c r="N202" s="198" t="s">
        <v>38</v>
      </c>
      <c r="O202" s="73"/>
      <c r="P202" s="180">
        <f>O202*H202</f>
        <v>0</v>
      </c>
      <c r="Q202" s="180">
        <v>2.47214</v>
      </c>
      <c r="R202" s="180">
        <f>Q202*H202</f>
        <v>77.2790964</v>
      </c>
      <c r="S202" s="180">
        <v>0</v>
      </c>
      <c r="T202" s="181">
        <f>S202*H202</f>
        <v>0</v>
      </c>
      <c r="U202" s="34"/>
      <c r="V202" s="34"/>
      <c r="W202" s="34"/>
      <c r="X202" s="34"/>
      <c r="Y202" s="34"/>
      <c r="Z202" s="34"/>
      <c r="AA202" s="34"/>
      <c r="AB202" s="34"/>
      <c r="AC202" s="34"/>
      <c r="AD202" s="34"/>
      <c r="AE202" s="34"/>
      <c r="AR202" s="182" t="s">
        <v>157</v>
      </c>
      <c r="AT202" s="182" t="s">
        <v>181</v>
      </c>
      <c r="AU202" s="182" t="s">
        <v>83</v>
      </c>
      <c r="AY202" s="15" t="s">
        <v>146</v>
      </c>
      <c r="BE202" s="183">
        <f>IF(N202="základní",J202,0)</f>
        <v>0</v>
      </c>
      <c r="BF202" s="183">
        <f>IF(N202="snížená",J202,0)</f>
        <v>0</v>
      </c>
      <c r="BG202" s="183">
        <f>IF(N202="zákl. přenesená",J202,0)</f>
        <v>0</v>
      </c>
      <c r="BH202" s="183">
        <f>IF(N202="sníž. přenesená",J202,0)</f>
        <v>0</v>
      </c>
      <c r="BI202" s="183">
        <f>IF(N202="nulová",J202,0)</f>
        <v>0</v>
      </c>
      <c r="BJ202" s="15" t="s">
        <v>81</v>
      </c>
      <c r="BK202" s="183">
        <f>ROUND(I202*H202,2)</f>
        <v>0</v>
      </c>
      <c r="BL202" s="15" t="s">
        <v>157</v>
      </c>
      <c r="BM202" s="182" t="s">
        <v>1683</v>
      </c>
    </row>
    <row r="203" s="2" customFormat="1">
      <c r="A203" s="34"/>
      <c r="B203" s="35"/>
      <c r="C203" s="34"/>
      <c r="D203" s="184" t="s">
        <v>159</v>
      </c>
      <c r="E203" s="34"/>
      <c r="F203" s="185" t="s">
        <v>1684</v>
      </c>
      <c r="G203" s="34"/>
      <c r="H203" s="34"/>
      <c r="I203" s="186"/>
      <c r="J203" s="34"/>
      <c r="K203" s="34"/>
      <c r="L203" s="35"/>
      <c r="M203" s="187"/>
      <c r="N203" s="188"/>
      <c r="O203" s="73"/>
      <c r="P203" s="73"/>
      <c r="Q203" s="73"/>
      <c r="R203" s="73"/>
      <c r="S203" s="73"/>
      <c r="T203" s="74"/>
      <c r="U203" s="34"/>
      <c r="V203" s="34"/>
      <c r="W203" s="34"/>
      <c r="X203" s="34"/>
      <c r="Y203" s="34"/>
      <c r="Z203" s="34"/>
      <c r="AA203" s="34"/>
      <c r="AB203" s="34"/>
      <c r="AC203" s="34"/>
      <c r="AD203" s="34"/>
      <c r="AE203" s="34"/>
      <c r="AT203" s="15" t="s">
        <v>159</v>
      </c>
      <c r="AU203" s="15" t="s">
        <v>83</v>
      </c>
    </row>
    <row r="204" s="2" customFormat="1" ht="24.15" customHeight="1">
      <c r="A204" s="34"/>
      <c r="B204" s="168"/>
      <c r="C204" s="189" t="s">
        <v>567</v>
      </c>
      <c r="D204" s="189" t="s">
        <v>181</v>
      </c>
      <c r="E204" s="190" t="s">
        <v>1685</v>
      </c>
      <c r="F204" s="191" t="s">
        <v>1686</v>
      </c>
      <c r="G204" s="192" t="s">
        <v>336</v>
      </c>
      <c r="H204" s="193">
        <v>26</v>
      </c>
      <c r="I204" s="194"/>
      <c r="J204" s="195">
        <f>ROUND(I204*H204,2)</f>
        <v>0</v>
      </c>
      <c r="K204" s="196"/>
      <c r="L204" s="35"/>
      <c r="M204" s="197" t="s">
        <v>1</v>
      </c>
      <c r="N204" s="198" t="s">
        <v>38</v>
      </c>
      <c r="O204" s="73"/>
      <c r="P204" s="180">
        <f>O204*H204</f>
        <v>0</v>
      </c>
      <c r="Q204" s="180">
        <v>0.089359999999999995</v>
      </c>
      <c r="R204" s="180">
        <f>Q204*H204</f>
        <v>2.3233600000000001</v>
      </c>
      <c r="S204" s="180">
        <v>0</v>
      </c>
      <c r="T204" s="181">
        <f>S204*H204</f>
        <v>0</v>
      </c>
      <c r="U204" s="34"/>
      <c r="V204" s="34"/>
      <c r="W204" s="34"/>
      <c r="X204" s="34"/>
      <c r="Y204" s="34"/>
      <c r="Z204" s="34"/>
      <c r="AA204" s="34"/>
      <c r="AB204" s="34"/>
      <c r="AC204" s="34"/>
      <c r="AD204" s="34"/>
      <c r="AE204" s="34"/>
      <c r="AR204" s="182" t="s">
        <v>157</v>
      </c>
      <c r="AT204" s="182" t="s">
        <v>181</v>
      </c>
      <c r="AU204" s="182" t="s">
        <v>83</v>
      </c>
      <c r="AY204" s="15" t="s">
        <v>146</v>
      </c>
      <c r="BE204" s="183">
        <f>IF(N204="základní",J204,0)</f>
        <v>0</v>
      </c>
      <c r="BF204" s="183">
        <f>IF(N204="snížená",J204,0)</f>
        <v>0</v>
      </c>
      <c r="BG204" s="183">
        <f>IF(N204="zákl. přenesená",J204,0)</f>
        <v>0</v>
      </c>
      <c r="BH204" s="183">
        <f>IF(N204="sníž. přenesená",J204,0)</f>
        <v>0</v>
      </c>
      <c r="BI204" s="183">
        <f>IF(N204="nulová",J204,0)</f>
        <v>0</v>
      </c>
      <c r="BJ204" s="15" t="s">
        <v>81</v>
      </c>
      <c r="BK204" s="183">
        <f>ROUND(I204*H204,2)</f>
        <v>0</v>
      </c>
      <c r="BL204" s="15" t="s">
        <v>157</v>
      </c>
      <c r="BM204" s="182" t="s">
        <v>1687</v>
      </c>
    </row>
    <row r="205" s="2" customFormat="1">
      <c r="A205" s="34"/>
      <c r="B205" s="35"/>
      <c r="C205" s="34"/>
      <c r="D205" s="184" t="s">
        <v>159</v>
      </c>
      <c r="E205" s="34"/>
      <c r="F205" s="185" t="s">
        <v>1688</v>
      </c>
      <c r="G205" s="34"/>
      <c r="H205" s="34"/>
      <c r="I205" s="186"/>
      <c r="J205" s="34"/>
      <c r="K205" s="34"/>
      <c r="L205" s="35"/>
      <c r="M205" s="187"/>
      <c r="N205" s="188"/>
      <c r="O205" s="73"/>
      <c r="P205" s="73"/>
      <c r="Q205" s="73"/>
      <c r="R205" s="73"/>
      <c r="S205" s="73"/>
      <c r="T205" s="74"/>
      <c r="U205" s="34"/>
      <c r="V205" s="34"/>
      <c r="W205" s="34"/>
      <c r="X205" s="34"/>
      <c r="Y205" s="34"/>
      <c r="Z205" s="34"/>
      <c r="AA205" s="34"/>
      <c r="AB205" s="34"/>
      <c r="AC205" s="34"/>
      <c r="AD205" s="34"/>
      <c r="AE205" s="34"/>
      <c r="AT205" s="15" t="s">
        <v>159</v>
      </c>
      <c r="AU205" s="15" t="s">
        <v>83</v>
      </c>
    </row>
    <row r="206" s="2" customFormat="1" ht="24.15" customHeight="1">
      <c r="A206" s="34"/>
      <c r="B206" s="168"/>
      <c r="C206" s="189" t="s">
        <v>263</v>
      </c>
      <c r="D206" s="189" t="s">
        <v>181</v>
      </c>
      <c r="E206" s="190" t="s">
        <v>1689</v>
      </c>
      <c r="F206" s="191" t="s">
        <v>1690</v>
      </c>
      <c r="G206" s="192" t="s">
        <v>1041</v>
      </c>
      <c r="H206" s="193">
        <v>0.5</v>
      </c>
      <c r="I206" s="194"/>
      <c r="J206" s="195">
        <f>ROUND(I206*H206,2)</f>
        <v>0</v>
      </c>
      <c r="K206" s="196"/>
      <c r="L206" s="35"/>
      <c r="M206" s="197" t="s">
        <v>1</v>
      </c>
      <c r="N206" s="198" t="s">
        <v>38</v>
      </c>
      <c r="O206" s="73"/>
      <c r="P206" s="180">
        <f>O206*H206</f>
        <v>0</v>
      </c>
      <c r="Q206" s="180">
        <v>0</v>
      </c>
      <c r="R206" s="180">
        <f>Q206*H206</f>
        <v>0</v>
      </c>
      <c r="S206" s="180">
        <v>0</v>
      </c>
      <c r="T206" s="181">
        <f>S206*H206</f>
        <v>0</v>
      </c>
      <c r="U206" s="34"/>
      <c r="V206" s="34"/>
      <c r="W206" s="34"/>
      <c r="X206" s="34"/>
      <c r="Y206" s="34"/>
      <c r="Z206" s="34"/>
      <c r="AA206" s="34"/>
      <c r="AB206" s="34"/>
      <c r="AC206" s="34"/>
      <c r="AD206" s="34"/>
      <c r="AE206" s="34"/>
      <c r="AR206" s="182" t="s">
        <v>157</v>
      </c>
      <c r="AT206" s="182" t="s">
        <v>181</v>
      </c>
      <c r="AU206" s="182" t="s">
        <v>83</v>
      </c>
      <c r="AY206" s="15" t="s">
        <v>146</v>
      </c>
      <c r="BE206" s="183">
        <f>IF(N206="základní",J206,0)</f>
        <v>0</v>
      </c>
      <c r="BF206" s="183">
        <f>IF(N206="snížená",J206,0)</f>
        <v>0</v>
      </c>
      <c r="BG206" s="183">
        <f>IF(N206="zákl. přenesená",J206,0)</f>
        <v>0</v>
      </c>
      <c r="BH206" s="183">
        <f>IF(N206="sníž. přenesená",J206,0)</f>
        <v>0</v>
      </c>
      <c r="BI206" s="183">
        <f>IF(N206="nulová",J206,0)</f>
        <v>0</v>
      </c>
      <c r="BJ206" s="15" t="s">
        <v>81</v>
      </c>
      <c r="BK206" s="183">
        <f>ROUND(I206*H206,2)</f>
        <v>0</v>
      </c>
      <c r="BL206" s="15" t="s">
        <v>157</v>
      </c>
      <c r="BM206" s="182" t="s">
        <v>1691</v>
      </c>
    </row>
    <row r="207" s="2" customFormat="1">
      <c r="A207" s="34"/>
      <c r="B207" s="35"/>
      <c r="C207" s="34"/>
      <c r="D207" s="184" t="s">
        <v>159</v>
      </c>
      <c r="E207" s="34"/>
      <c r="F207" s="185" t="s">
        <v>1692</v>
      </c>
      <c r="G207" s="34"/>
      <c r="H207" s="34"/>
      <c r="I207" s="186"/>
      <c r="J207" s="34"/>
      <c r="K207" s="34"/>
      <c r="L207" s="35"/>
      <c r="M207" s="187"/>
      <c r="N207" s="188"/>
      <c r="O207" s="73"/>
      <c r="P207" s="73"/>
      <c r="Q207" s="73"/>
      <c r="R207" s="73"/>
      <c r="S207" s="73"/>
      <c r="T207" s="74"/>
      <c r="U207" s="34"/>
      <c r="V207" s="34"/>
      <c r="W207" s="34"/>
      <c r="X207" s="34"/>
      <c r="Y207" s="34"/>
      <c r="Z207" s="34"/>
      <c r="AA207" s="34"/>
      <c r="AB207" s="34"/>
      <c r="AC207" s="34"/>
      <c r="AD207" s="34"/>
      <c r="AE207" s="34"/>
      <c r="AT207" s="15" t="s">
        <v>159</v>
      </c>
      <c r="AU207" s="15" t="s">
        <v>83</v>
      </c>
    </row>
    <row r="208" s="2" customFormat="1" ht="21.75" customHeight="1">
      <c r="A208" s="34"/>
      <c r="B208" s="168"/>
      <c r="C208" s="189" t="s">
        <v>559</v>
      </c>
      <c r="D208" s="189" t="s">
        <v>181</v>
      </c>
      <c r="E208" s="190" t="s">
        <v>1693</v>
      </c>
      <c r="F208" s="191" t="s">
        <v>1694</v>
      </c>
      <c r="G208" s="192" t="s">
        <v>325</v>
      </c>
      <c r="H208" s="193">
        <v>220</v>
      </c>
      <c r="I208" s="194"/>
      <c r="J208" s="195">
        <f>ROUND(I208*H208,2)</f>
        <v>0</v>
      </c>
      <c r="K208" s="196"/>
      <c r="L208" s="35"/>
      <c r="M208" s="197" t="s">
        <v>1</v>
      </c>
      <c r="N208" s="198" t="s">
        <v>38</v>
      </c>
      <c r="O208" s="73"/>
      <c r="P208" s="180">
        <f>O208*H208</f>
        <v>0</v>
      </c>
      <c r="Q208" s="180">
        <v>0.035999999999999997</v>
      </c>
      <c r="R208" s="180">
        <f>Q208*H208</f>
        <v>7.919999999999999</v>
      </c>
      <c r="S208" s="180">
        <v>0</v>
      </c>
      <c r="T208" s="181">
        <f>S208*H208</f>
        <v>0</v>
      </c>
      <c r="U208" s="34"/>
      <c r="V208" s="34"/>
      <c r="W208" s="34"/>
      <c r="X208" s="34"/>
      <c r="Y208" s="34"/>
      <c r="Z208" s="34"/>
      <c r="AA208" s="34"/>
      <c r="AB208" s="34"/>
      <c r="AC208" s="34"/>
      <c r="AD208" s="34"/>
      <c r="AE208" s="34"/>
      <c r="AR208" s="182" t="s">
        <v>157</v>
      </c>
      <c r="AT208" s="182" t="s">
        <v>181</v>
      </c>
      <c r="AU208" s="182" t="s">
        <v>83</v>
      </c>
      <c r="AY208" s="15" t="s">
        <v>146</v>
      </c>
      <c r="BE208" s="183">
        <f>IF(N208="základní",J208,0)</f>
        <v>0</v>
      </c>
      <c r="BF208" s="183">
        <f>IF(N208="snížená",J208,0)</f>
        <v>0</v>
      </c>
      <c r="BG208" s="183">
        <f>IF(N208="zákl. přenesená",J208,0)</f>
        <v>0</v>
      </c>
      <c r="BH208" s="183">
        <f>IF(N208="sníž. přenesená",J208,0)</f>
        <v>0</v>
      </c>
      <c r="BI208" s="183">
        <f>IF(N208="nulová",J208,0)</f>
        <v>0</v>
      </c>
      <c r="BJ208" s="15" t="s">
        <v>81</v>
      </c>
      <c r="BK208" s="183">
        <f>ROUND(I208*H208,2)</f>
        <v>0</v>
      </c>
      <c r="BL208" s="15" t="s">
        <v>157</v>
      </c>
      <c r="BM208" s="182" t="s">
        <v>1695</v>
      </c>
    </row>
    <row r="209" s="2" customFormat="1">
      <c r="A209" s="34"/>
      <c r="B209" s="35"/>
      <c r="C209" s="34"/>
      <c r="D209" s="184" t="s">
        <v>159</v>
      </c>
      <c r="E209" s="34"/>
      <c r="F209" s="185" t="s">
        <v>1696</v>
      </c>
      <c r="G209" s="34"/>
      <c r="H209" s="34"/>
      <c r="I209" s="186"/>
      <c r="J209" s="34"/>
      <c r="K209" s="34"/>
      <c r="L209" s="35"/>
      <c r="M209" s="187"/>
      <c r="N209" s="188"/>
      <c r="O209" s="73"/>
      <c r="P209" s="73"/>
      <c r="Q209" s="73"/>
      <c r="R209" s="73"/>
      <c r="S209" s="73"/>
      <c r="T209" s="74"/>
      <c r="U209" s="34"/>
      <c r="V209" s="34"/>
      <c r="W209" s="34"/>
      <c r="X209" s="34"/>
      <c r="Y209" s="34"/>
      <c r="Z209" s="34"/>
      <c r="AA209" s="34"/>
      <c r="AB209" s="34"/>
      <c r="AC209" s="34"/>
      <c r="AD209" s="34"/>
      <c r="AE209" s="34"/>
      <c r="AT209" s="15" t="s">
        <v>159</v>
      </c>
      <c r="AU209" s="15" t="s">
        <v>83</v>
      </c>
    </row>
    <row r="210" s="2" customFormat="1" ht="24.15" customHeight="1">
      <c r="A210" s="34"/>
      <c r="B210" s="168"/>
      <c r="C210" s="189" t="s">
        <v>563</v>
      </c>
      <c r="D210" s="189" t="s">
        <v>181</v>
      </c>
      <c r="E210" s="190" t="s">
        <v>1697</v>
      </c>
      <c r="F210" s="191" t="s">
        <v>1698</v>
      </c>
      <c r="G210" s="192" t="s">
        <v>325</v>
      </c>
      <c r="H210" s="193">
        <v>220</v>
      </c>
      <c r="I210" s="194"/>
      <c r="J210" s="195">
        <f>ROUND(I210*H210,2)</f>
        <v>0</v>
      </c>
      <c r="K210" s="196"/>
      <c r="L210" s="35"/>
      <c r="M210" s="197" t="s">
        <v>1</v>
      </c>
      <c r="N210" s="198" t="s">
        <v>38</v>
      </c>
      <c r="O210" s="73"/>
      <c r="P210" s="180">
        <f>O210*H210</f>
        <v>0</v>
      </c>
      <c r="Q210" s="180">
        <v>0</v>
      </c>
      <c r="R210" s="180">
        <f>Q210*H210</f>
        <v>0</v>
      </c>
      <c r="S210" s="180">
        <v>0</v>
      </c>
      <c r="T210" s="181">
        <f>S210*H210</f>
        <v>0</v>
      </c>
      <c r="U210" s="34"/>
      <c r="V210" s="34"/>
      <c r="W210" s="34"/>
      <c r="X210" s="34"/>
      <c r="Y210" s="34"/>
      <c r="Z210" s="34"/>
      <c r="AA210" s="34"/>
      <c r="AB210" s="34"/>
      <c r="AC210" s="34"/>
      <c r="AD210" s="34"/>
      <c r="AE210" s="34"/>
      <c r="AR210" s="182" t="s">
        <v>157</v>
      </c>
      <c r="AT210" s="182" t="s">
        <v>181</v>
      </c>
      <c r="AU210" s="182" t="s">
        <v>83</v>
      </c>
      <c r="AY210" s="15" t="s">
        <v>146</v>
      </c>
      <c r="BE210" s="183">
        <f>IF(N210="základní",J210,0)</f>
        <v>0</v>
      </c>
      <c r="BF210" s="183">
        <f>IF(N210="snížená",J210,0)</f>
        <v>0</v>
      </c>
      <c r="BG210" s="183">
        <f>IF(N210="zákl. přenesená",J210,0)</f>
        <v>0</v>
      </c>
      <c r="BH210" s="183">
        <f>IF(N210="sníž. přenesená",J210,0)</f>
        <v>0</v>
      </c>
      <c r="BI210" s="183">
        <f>IF(N210="nulová",J210,0)</f>
        <v>0</v>
      </c>
      <c r="BJ210" s="15" t="s">
        <v>81</v>
      </c>
      <c r="BK210" s="183">
        <f>ROUND(I210*H210,2)</f>
        <v>0</v>
      </c>
      <c r="BL210" s="15" t="s">
        <v>157</v>
      </c>
      <c r="BM210" s="182" t="s">
        <v>1699</v>
      </c>
    </row>
    <row r="211" s="2" customFormat="1">
      <c r="A211" s="34"/>
      <c r="B211" s="35"/>
      <c r="C211" s="34"/>
      <c r="D211" s="184" t="s">
        <v>159</v>
      </c>
      <c r="E211" s="34"/>
      <c r="F211" s="185" t="s">
        <v>1700</v>
      </c>
      <c r="G211" s="34"/>
      <c r="H211" s="34"/>
      <c r="I211" s="186"/>
      <c r="J211" s="34"/>
      <c r="K211" s="34"/>
      <c r="L211" s="35"/>
      <c r="M211" s="187"/>
      <c r="N211" s="188"/>
      <c r="O211" s="73"/>
      <c r="P211" s="73"/>
      <c r="Q211" s="73"/>
      <c r="R211" s="73"/>
      <c r="S211" s="73"/>
      <c r="T211" s="74"/>
      <c r="U211" s="34"/>
      <c r="V211" s="34"/>
      <c r="W211" s="34"/>
      <c r="X211" s="34"/>
      <c r="Y211" s="34"/>
      <c r="Z211" s="34"/>
      <c r="AA211" s="34"/>
      <c r="AB211" s="34"/>
      <c r="AC211" s="34"/>
      <c r="AD211" s="34"/>
      <c r="AE211" s="34"/>
      <c r="AT211" s="15" t="s">
        <v>159</v>
      </c>
      <c r="AU211" s="15" t="s">
        <v>83</v>
      </c>
    </row>
    <row r="212" s="2" customFormat="1" ht="24.15" customHeight="1">
      <c r="A212" s="34"/>
      <c r="B212" s="168"/>
      <c r="C212" s="189" t="s">
        <v>292</v>
      </c>
      <c r="D212" s="189" t="s">
        <v>181</v>
      </c>
      <c r="E212" s="190" t="s">
        <v>1701</v>
      </c>
      <c r="F212" s="191" t="s">
        <v>1702</v>
      </c>
      <c r="G212" s="192" t="s">
        <v>877</v>
      </c>
      <c r="H212" s="193">
        <v>1.9450000000000001</v>
      </c>
      <c r="I212" s="194"/>
      <c r="J212" s="195">
        <f>ROUND(I212*H212,2)</f>
        <v>0</v>
      </c>
      <c r="K212" s="196"/>
      <c r="L212" s="35"/>
      <c r="M212" s="197" t="s">
        <v>1</v>
      </c>
      <c r="N212" s="198" t="s">
        <v>38</v>
      </c>
      <c r="O212" s="73"/>
      <c r="P212" s="180">
        <f>O212*H212</f>
        <v>0</v>
      </c>
      <c r="Q212" s="180">
        <v>1.0383</v>
      </c>
      <c r="R212" s="180">
        <f>Q212*H212</f>
        <v>2.0194935000000003</v>
      </c>
      <c r="S212" s="180">
        <v>0</v>
      </c>
      <c r="T212" s="181">
        <f>S212*H212</f>
        <v>0</v>
      </c>
      <c r="U212" s="34"/>
      <c r="V212" s="34"/>
      <c r="W212" s="34"/>
      <c r="X212" s="34"/>
      <c r="Y212" s="34"/>
      <c r="Z212" s="34"/>
      <c r="AA212" s="34"/>
      <c r="AB212" s="34"/>
      <c r="AC212" s="34"/>
      <c r="AD212" s="34"/>
      <c r="AE212" s="34"/>
      <c r="AR212" s="182" t="s">
        <v>157</v>
      </c>
      <c r="AT212" s="182" t="s">
        <v>181</v>
      </c>
      <c r="AU212" s="182" t="s">
        <v>83</v>
      </c>
      <c r="AY212" s="15" t="s">
        <v>146</v>
      </c>
      <c r="BE212" s="183">
        <f>IF(N212="základní",J212,0)</f>
        <v>0</v>
      </c>
      <c r="BF212" s="183">
        <f>IF(N212="snížená",J212,0)</f>
        <v>0</v>
      </c>
      <c r="BG212" s="183">
        <f>IF(N212="zákl. přenesená",J212,0)</f>
        <v>0</v>
      </c>
      <c r="BH212" s="183">
        <f>IF(N212="sníž. přenesená",J212,0)</f>
        <v>0</v>
      </c>
      <c r="BI212" s="183">
        <f>IF(N212="nulová",J212,0)</f>
        <v>0</v>
      </c>
      <c r="BJ212" s="15" t="s">
        <v>81</v>
      </c>
      <c r="BK212" s="183">
        <f>ROUND(I212*H212,2)</f>
        <v>0</v>
      </c>
      <c r="BL212" s="15" t="s">
        <v>157</v>
      </c>
      <c r="BM212" s="182" t="s">
        <v>1703</v>
      </c>
    </row>
    <row r="213" s="2" customFormat="1">
      <c r="A213" s="34"/>
      <c r="B213" s="35"/>
      <c r="C213" s="34"/>
      <c r="D213" s="184" t="s">
        <v>159</v>
      </c>
      <c r="E213" s="34"/>
      <c r="F213" s="185" t="s">
        <v>1704</v>
      </c>
      <c r="G213" s="34"/>
      <c r="H213" s="34"/>
      <c r="I213" s="186"/>
      <c r="J213" s="34"/>
      <c r="K213" s="34"/>
      <c r="L213" s="35"/>
      <c r="M213" s="187"/>
      <c r="N213" s="188"/>
      <c r="O213" s="73"/>
      <c r="P213" s="73"/>
      <c r="Q213" s="73"/>
      <c r="R213" s="73"/>
      <c r="S213" s="73"/>
      <c r="T213" s="74"/>
      <c r="U213" s="34"/>
      <c r="V213" s="34"/>
      <c r="W213" s="34"/>
      <c r="X213" s="34"/>
      <c r="Y213" s="34"/>
      <c r="Z213" s="34"/>
      <c r="AA213" s="34"/>
      <c r="AB213" s="34"/>
      <c r="AC213" s="34"/>
      <c r="AD213" s="34"/>
      <c r="AE213" s="34"/>
      <c r="AT213" s="15" t="s">
        <v>159</v>
      </c>
      <c r="AU213" s="15" t="s">
        <v>83</v>
      </c>
    </row>
    <row r="214" s="2" customFormat="1" ht="24.15" customHeight="1">
      <c r="A214" s="34"/>
      <c r="B214" s="168"/>
      <c r="C214" s="189" t="s">
        <v>283</v>
      </c>
      <c r="D214" s="189" t="s">
        <v>181</v>
      </c>
      <c r="E214" s="190" t="s">
        <v>1705</v>
      </c>
      <c r="F214" s="191" t="s">
        <v>1706</v>
      </c>
      <c r="G214" s="192" t="s">
        <v>1041</v>
      </c>
      <c r="H214" s="193">
        <v>36.700000000000003</v>
      </c>
      <c r="I214" s="194"/>
      <c r="J214" s="195">
        <f>ROUND(I214*H214,2)</f>
        <v>0</v>
      </c>
      <c r="K214" s="196"/>
      <c r="L214" s="35"/>
      <c r="M214" s="197" t="s">
        <v>1</v>
      </c>
      <c r="N214" s="198" t="s">
        <v>38</v>
      </c>
      <c r="O214" s="73"/>
      <c r="P214" s="180">
        <f>O214*H214</f>
        <v>0</v>
      </c>
      <c r="Q214" s="180">
        <v>2.5018699999999998</v>
      </c>
      <c r="R214" s="180">
        <f>Q214*H214</f>
        <v>91.818629000000001</v>
      </c>
      <c r="S214" s="180">
        <v>0</v>
      </c>
      <c r="T214" s="181">
        <f>S214*H214</f>
        <v>0</v>
      </c>
      <c r="U214" s="34"/>
      <c r="V214" s="34"/>
      <c r="W214" s="34"/>
      <c r="X214" s="34"/>
      <c r="Y214" s="34"/>
      <c r="Z214" s="34"/>
      <c r="AA214" s="34"/>
      <c r="AB214" s="34"/>
      <c r="AC214" s="34"/>
      <c r="AD214" s="34"/>
      <c r="AE214" s="34"/>
      <c r="AR214" s="182" t="s">
        <v>157</v>
      </c>
      <c r="AT214" s="182" t="s">
        <v>181</v>
      </c>
      <c r="AU214" s="182" t="s">
        <v>83</v>
      </c>
      <c r="AY214" s="15" t="s">
        <v>146</v>
      </c>
      <c r="BE214" s="183">
        <f>IF(N214="základní",J214,0)</f>
        <v>0</v>
      </c>
      <c r="BF214" s="183">
        <f>IF(N214="snížená",J214,0)</f>
        <v>0</v>
      </c>
      <c r="BG214" s="183">
        <f>IF(N214="zákl. přenesená",J214,0)</f>
        <v>0</v>
      </c>
      <c r="BH214" s="183">
        <f>IF(N214="sníž. přenesená",J214,0)</f>
        <v>0</v>
      </c>
      <c r="BI214" s="183">
        <f>IF(N214="nulová",J214,0)</f>
        <v>0</v>
      </c>
      <c r="BJ214" s="15" t="s">
        <v>81</v>
      </c>
      <c r="BK214" s="183">
        <f>ROUND(I214*H214,2)</f>
        <v>0</v>
      </c>
      <c r="BL214" s="15" t="s">
        <v>157</v>
      </c>
      <c r="BM214" s="182" t="s">
        <v>1707</v>
      </c>
    </row>
    <row r="215" s="2" customFormat="1">
      <c r="A215" s="34"/>
      <c r="B215" s="35"/>
      <c r="C215" s="34"/>
      <c r="D215" s="184" t="s">
        <v>159</v>
      </c>
      <c r="E215" s="34"/>
      <c r="F215" s="185" t="s">
        <v>1708</v>
      </c>
      <c r="G215" s="34"/>
      <c r="H215" s="34"/>
      <c r="I215" s="186"/>
      <c r="J215" s="34"/>
      <c r="K215" s="34"/>
      <c r="L215" s="35"/>
      <c r="M215" s="187"/>
      <c r="N215" s="188"/>
      <c r="O215" s="73"/>
      <c r="P215" s="73"/>
      <c r="Q215" s="73"/>
      <c r="R215" s="73"/>
      <c r="S215" s="73"/>
      <c r="T215" s="74"/>
      <c r="U215" s="34"/>
      <c r="V215" s="34"/>
      <c r="W215" s="34"/>
      <c r="X215" s="34"/>
      <c r="Y215" s="34"/>
      <c r="Z215" s="34"/>
      <c r="AA215" s="34"/>
      <c r="AB215" s="34"/>
      <c r="AC215" s="34"/>
      <c r="AD215" s="34"/>
      <c r="AE215" s="34"/>
      <c r="AT215" s="15" t="s">
        <v>159</v>
      </c>
      <c r="AU215" s="15" t="s">
        <v>83</v>
      </c>
    </row>
    <row r="216" s="12" customFormat="1" ht="22.8" customHeight="1">
      <c r="A216" s="12"/>
      <c r="B216" s="155"/>
      <c r="C216" s="12"/>
      <c r="D216" s="156" t="s">
        <v>72</v>
      </c>
      <c r="E216" s="166" t="s">
        <v>156</v>
      </c>
      <c r="F216" s="166" t="s">
        <v>1432</v>
      </c>
      <c r="G216" s="12"/>
      <c r="H216" s="12"/>
      <c r="I216" s="158"/>
      <c r="J216" s="167">
        <f>BK216</f>
        <v>0</v>
      </c>
      <c r="K216" s="12"/>
      <c r="L216" s="155"/>
      <c r="M216" s="160"/>
      <c r="N216" s="161"/>
      <c r="O216" s="161"/>
      <c r="P216" s="162">
        <f>SUM(P217:P218)</f>
        <v>0</v>
      </c>
      <c r="Q216" s="161"/>
      <c r="R216" s="162">
        <f>SUM(R217:R218)</f>
        <v>0</v>
      </c>
      <c r="S216" s="161"/>
      <c r="T216" s="163">
        <f>SUM(T217:T218)</f>
        <v>0</v>
      </c>
      <c r="U216" s="12"/>
      <c r="V216" s="12"/>
      <c r="W216" s="12"/>
      <c r="X216" s="12"/>
      <c r="Y216" s="12"/>
      <c r="Z216" s="12"/>
      <c r="AA216" s="12"/>
      <c r="AB216" s="12"/>
      <c r="AC216" s="12"/>
      <c r="AD216" s="12"/>
      <c r="AE216" s="12"/>
      <c r="AR216" s="156" t="s">
        <v>81</v>
      </c>
      <c r="AT216" s="164" t="s">
        <v>72</v>
      </c>
      <c r="AU216" s="164" t="s">
        <v>81</v>
      </c>
      <c r="AY216" s="156" t="s">
        <v>146</v>
      </c>
      <c r="BK216" s="165">
        <f>SUM(BK217:BK218)</f>
        <v>0</v>
      </c>
    </row>
    <row r="217" s="2" customFormat="1" ht="24.15" customHeight="1">
      <c r="A217" s="34"/>
      <c r="B217" s="168"/>
      <c r="C217" s="189" t="s">
        <v>245</v>
      </c>
      <c r="D217" s="189" t="s">
        <v>181</v>
      </c>
      <c r="E217" s="190" t="s">
        <v>1709</v>
      </c>
      <c r="F217" s="191" t="s">
        <v>1710</v>
      </c>
      <c r="G217" s="192" t="s">
        <v>336</v>
      </c>
      <c r="H217" s="193">
        <v>1</v>
      </c>
      <c r="I217" s="194"/>
      <c r="J217" s="195">
        <f>ROUND(I217*H217,2)</f>
        <v>0</v>
      </c>
      <c r="K217" s="196"/>
      <c r="L217" s="35"/>
      <c r="M217" s="197" t="s">
        <v>1</v>
      </c>
      <c r="N217" s="198" t="s">
        <v>38</v>
      </c>
      <c r="O217" s="73"/>
      <c r="P217" s="180">
        <f>O217*H217</f>
        <v>0</v>
      </c>
      <c r="Q217" s="180">
        <v>0</v>
      </c>
      <c r="R217" s="180">
        <f>Q217*H217</f>
        <v>0</v>
      </c>
      <c r="S217" s="180">
        <v>0</v>
      </c>
      <c r="T217" s="181">
        <f>S217*H217</f>
        <v>0</v>
      </c>
      <c r="U217" s="34"/>
      <c r="V217" s="34"/>
      <c r="W217" s="34"/>
      <c r="X217" s="34"/>
      <c r="Y217" s="34"/>
      <c r="Z217" s="34"/>
      <c r="AA217" s="34"/>
      <c r="AB217" s="34"/>
      <c r="AC217" s="34"/>
      <c r="AD217" s="34"/>
      <c r="AE217" s="34"/>
      <c r="AR217" s="182" t="s">
        <v>157</v>
      </c>
      <c r="AT217" s="182" t="s">
        <v>181</v>
      </c>
      <c r="AU217" s="182" t="s">
        <v>83</v>
      </c>
      <c r="AY217" s="15" t="s">
        <v>146</v>
      </c>
      <c r="BE217" s="183">
        <f>IF(N217="základní",J217,0)</f>
        <v>0</v>
      </c>
      <c r="BF217" s="183">
        <f>IF(N217="snížená",J217,0)</f>
        <v>0</v>
      </c>
      <c r="BG217" s="183">
        <f>IF(N217="zákl. přenesená",J217,0)</f>
        <v>0</v>
      </c>
      <c r="BH217" s="183">
        <f>IF(N217="sníž. přenesená",J217,0)</f>
        <v>0</v>
      </c>
      <c r="BI217" s="183">
        <f>IF(N217="nulová",J217,0)</f>
        <v>0</v>
      </c>
      <c r="BJ217" s="15" t="s">
        <v>81</v>
      </c>
      <c r="BK217" s="183">
        <f>ROUND(I217*H217,2)</f>
        <v>0</v>
      </c>
      <c r="BL217" s="15" t="s">
        <v>157</v>
      </c>
      <c r="BM217" s="182" t="s">
        <v>1711</v>
      </c>
    </row>
    <row r="218" s="2" customFormat="1">
      <c r="A218" s="34"/>
      <c r="B218" s="35"/>
      <c r="C218" s="34"/>
      <c r="D218" s="184" t="s">
        <v>159</v>
      </c>
      <c r="E218" s="34"/>
      <c r="F218" s="185" t="s">
        <v>1712</v>
      </c>
      <c r="G218" s="34"/>
      <c r="H218" s="34"/>
      <c r="I218" s="186"/>
      <c r="J218" s="34"/>
      <c r="K218" s="34"/>
      <c r="L218" s="35"/>
      <c r="M218" s="187"/>
      <c r="N218" s="188"/>
      <c r="O218" s="73"/>
      <c r="P218" s="73"/>
      <c r="Q218" s="73"/>
      <c r="R218" s="73"/>
      <c r="S218" s="73"/>
      <c r="T218" s="74"/>
      <c r="U218" s="34"/>
      <c r="V218" s="34"/>
      <c r="W218" s="34"/>
      <c r="X218" s="34"/>
      <c r="Y218" s="34"/>
      <c r="Z218" s="34"/>
      <c r="AA218" s="34"/>
      <c r="AB218" s="34"/>
      <c r="AC218" s="34"/>
      <c r="AD218" s="34"/>
      <c r="AE218" s="34"/>
      <c r="AT218" s="15" t="s">
        <v>159</v>
      </c>
      <c r="AU218" s="15" t="s">
        <v>83</v>
      </c>
    </row>
    <row r="219" s="12" customFormat="1" ht="22.8" customHeight="1">
      <c r="A219" s="12"/>
      <c r="B219" s="155"/>
      <c r="C219" s="12"/>
      <c r="D219" s="156" t="s">
        <v>72</v>
      </c>
      <c r="E219" s="166" t="s">
        <v>157</v>
      </c>
      <c r="F219" s="166" t="s">
        <v>1713</v>
      </c>
      <c r="G219" s="12"/>
      <c r="H219" s="12"/>
      <c r="I219" s="158"/>
      <c r="J219" s="167">
        <f>BK219</f>
        <v>0</v>
      </c>
      <c r="K219" s="12"/>
      <c r="L219" s="155"/>
      <c r="M219" s="160"/>
      <c r="N219" s="161"/>
      <c r="O219" s="161"/>
      <c r="P219" s="162">
        <f>SUM(P220:P221)</f>
        <v>0</v>
      </c>
      <c r="Q219" s="161"/>
      <c r="R219" s="162">
        <f>SUM(R220:R221)</f>
        <v>0.57300000000000006</v>
      </c>
      <c r="S219" s="161"/>
      <c r="T219" s="163">
        <f>SUM(T220:T221)</f>
        <v>0</v>
      </c>
      <c r="U219" s="12"/>
      <c r="V219" s="12"/>
      <c r="W219" s="12"/>
      <c r="X219" s="12"/>
      <c r="Y219" s="12"/>
      <c r="Z219" s="12"/>
      <c r="AA219" s="12"/>
      <c r="AB219" s="12"/>
      <c r="AC219" s="12"/>
      <c r="AD219" s="12"/>
      <c r="AE219" s="12"/>
      <c r="AR219" s="156" t="s">
        <v>81</v>
      </c>
      <c r="AT219" s="164" t="s">
        <v>72</v>
      </c>
      <c r="AU219" s="164" t="s">
        <v>81</v>
      </c>
      <c r="AY219" s="156" t="s">
        <v>146</v>
      </c>
      <c r="BK219" s="165">
        <f>SUM(BK220:BK221)</f>
        <v>0</v>
      </c>
    </row>
    <row r="220" s="2" customFormat="1" ht="24.15" customHeight="1">
      <c r="A220" s="34"/>
      <c r="B220" s="168"/>
      <c r="C220" s="189" t="s">
        <v>203</v>
      </c>
      <c r="D220" s="189" t="s">
        <v>181</v>
      </c>
      <c r="E220" s="190" t="s">
        <v>1714</v>
      </c>
      <c r="F220" s="191" t="s">
        <v>1715</v>
      </c>
      <c r="G220" s="192" t="s">
        <v>325</v>
      </c>
      <c r="H220" s="193">
        <v>573</v>
      </c>
      <c r="I220" s="194"/>
      <c r="J220" s="195">
        <f>ROUND(I220*H220,2)</f>
        <v>0</v>
      </c>
      <c r="K220" s="196"/>
      <c r="L220" s="35"/>
      <c r="M220" s="197" t="s">
        <v>1</v>
      </c>
      <c r="N220" s="198" t="s">
        <v>38</v>
      </c>
      <c r="O220" s="73"/>
      <c r="P220" s="180">
        <f>O220*H220</f>
        <v>0</v>
      </c>
      <c r="Q220" s="180">
        <v>0.001</v>
      </c>
      <c r="R220" s="180">
        <f>Q220*H220</f>
        <v>0.57300000000000006</v>
      </c>
      <c r="S220" s="180">
        <v>0</v>
      </c>
      <c r="T220" s="181">
        <f>S220*H220</f>
        <v>0</v>
      </c>
      <c r="U220" s="34"/>
      <c r="V220" s="34"/>
      <c r="W220" s="34"/>
      <c r="X220" s="34"/>
      <c r="Y220" s="34"/>
      <c r="Z220" s="34"/>
      <c r="AA220" s="34"/>
      <c r="AB220" s="34"/>
      <c r="AC220" s="34"/>
      <c r="AD220" s="34"/>
      <c r="AE220" s="34"/>
      <c r="AR220" s="182" t="s">
        <v>157</v>
      </c>
      <c r="AT220" s="182" t="s">
        <v>181</v>
      </c>
      <c r="AU220" s="182" t="s">
        <v>83</v>
      </c>
      <c r="AY220" s="15" t="s">
        <v>146</v>
      </c>
      <c r="BE220" s="183">
        <f>IF(N220="základní",J220,0)</f>
        <v>0</v>
      </c>
      <c r="BF220" s="183">
        <f>IF(N220="snížená",J220,0)</f>
        <v>0</v>
      </c>
      <c r="BG220" s="183">
        <f>IF(N220="zákl. přenesená",J220,0)</f>
        <v>0</v>
      </c>
      <c r="BH220" s="183">
        <f>IF(N220="sníž. přenesená",J220,0)</f>
        <v>0</v>
      </c>
      <c r="BI220" s="183">
        <f>IF(N220="nulová",J220,0)</f>
        <v>0</v>
      </c>
      <c r="BJ220" s="15" t="s">
        <v>81</v>
      </c>
      <c r="BK220" s="183">
        <f>ROUND(I220*H220,2)</f>
        <v>0</v>
      </c>
      <c r="BL220" s="15" t="s">
        <v>157</v>
      </c>
      <c r="BM220" s="182" t="s">
        <v>1716</v>
      </c>
    </row>
    <row r="221" s="2" customFormat="1">
      <c r="A221" s="34"/>
      <c r="B221" s="35"/>
      <c r="C221" s="34"/>
      <c r="D221" s="184" t="s">
        <v>159</v>
      </c>
      <c r="E221" s="34"/>
      <c r="F221" s="185" t="s">
        <v>1717</v>
      </c>
      <c r="G221" s="34"/>
      <c r="H221" s="34"/>
      <c r="I221" s="186"/>
      <c r="J221" s="34"/>
      <c r="K221" s="34"/>
      <c r="L221" s="35"/>
      <c r="M221" s="187"/>
      <c r="N221" s="188"/>
      <c r="O221" s="73"/>
      <c r="P221" s="73"/>
      <c r="Q221" s="73"/>
      <c r="R221" s="73"/>
      <c r="S221" s="73"/>
      <c r="T221" s="74"/>
      <c r="U221" s="34"/>
      <c r="V221" s="34"/>
      <c r="W221" s="34"/>
      <c r="X221" s="34"/>
      <c r="Y221" s="34"/>
      <c r="Z221" s="34"/>
      <c r="AA221" s="34"/>
      <c r="AB221" s="34"/>
      <c r="AC221" s="34"/>
      <c r="AD221" s="34"/>
      <c r="AE221" s="34"/>
      <c r="AT221" s="15" t="s">
        <v>159</v>
      </c>
      <c r="AU221" s="15" t="s">
        <v>83</v>
      </c>
    </row>
    <row r="222" s="12" customFormat="1" ht="22.8" customHeight="1">
      <c r="A222" s="12"/>
      <c r="B222" s="155"/>
      <c r="C222" s="12"/>
      <c r="D222" s="156" t="s">
        <v>72</v>
      </c>
      <c r="E222" s="166" t="s">
        <v>173</v>
      </c>
      <c r="F222" s="166" t="s">
        <v>1044</v>
      </c>
      <c r="G222" s="12"/>
      <c r="H222" s="12"/>
      <c r="I222" s="158"/>
      <c r="J222" s="167">
        <f>BK222</f>
        <v>0</v>
      </c>
      <c r="K222" s="12"/>
      <c r="L222" s="155"/>
      <c r="M222" s="160"/>
      <c r="N222" s="161"/>
      <c r="O222" s="161"/>
      <c r="P222" s="162">
        <f>SUM(P223:P234)</f>
        <v>0</v>
      </c>
      <c r="Q222" s="161"/>
      <c r="R222" s="162">
        <f>SUM(R223:R234)</f>
        <v>22.920000000000002</v>
      </c>
      <c r="S222" s="161"/>
      <c r="T222" s="163">
        <f>SUM(T223:T234)</f>
        <v>0</v>
      </c>
      <c r="U222" s="12"/>
      <c r="V222" s="12"/>
      <c r="W222" s="12"/>
      <c r="X222" s="12"/>
      <c r="Y222" s="12"/>
      <c r="Z222" s="12"/>
      <c r="AA222" s="12"/>
      <c r="AB222" s="12"/>
      <c r="AC222" s="12"/>
      <c r="AD222" s="12"/>
      <c r="AE222" s="12"/>
      <c r="AR222" s="156" t="s">
        <v>81</v>
      </c>
      <c r="AT222" s="164" t="s">
        <v>72</v>
      </c>
      <c r="AU222" s="164" t="s">
        <v>81</v>
      </c>
      <c r="AY222" s="156" t="s">
        <v>146</v>
      </c>
      <c r="BK222" s="165">
        <f>SUM(BK223:BK234)</f>
        <v>0</v>
      </c>
    </row>
    <row r="223" s="2" customFormat="1" ht="37.8" customHeight="1">
      <c r="A223" s="34"/>
      <c r="B223" s="168"/>
      <c r="C223" s="189" t="s">
        <v>221</v>
      </c>
      <c r="D223" s="189" t="s">
        <v>181</v>
      </c>
      <c r="E223" s="190" t="s">
        <v>1718</v>
      </c>
      <c r="F223" s="191" t="s">
        <v>1719</v>
      </c>
      <c r="G223" s="192" t="s">
        <v>325</v>
      </c>
      <c r="H223" s="193">
        <v>324</v>
      </c>
      <c r="I223" s="194"/>
      <c r="J223" s="195">
        <f>ROUND(I223*H223,2)</f>
        <v>0</v>
      </c>
      <c r="K223" s="196"/>
      <c r="L223" s="35"/>
      <c r="M223" s="197" t="s">
        <v>1</v>
      </c>
      <c r="N223" s="198" t="s">
        <v>38</v>
      </c>
      <c r="O223" s="73"/>
      <c r="P223" s="180">
        <f>O223*H223</f>
        <v>0</v>
      </c>
      <c r="Q223" s="180">
        <v>0</v>
      </c>
      <c r="R223" s="180">
        <f>Q223*H223</f>
        <v>0</v>
      </c>
      <c r="S223" s="180">
        <v>0</v>
      </c>
      <c r="T223" s="181">
        <f>S223*H223</f>
        <v>0</v>
      </c>
      <c r="U223" s="34"/>
      <c r="V223" s="34"/>
      <c r="W223" s="34"/>
      <c r="X223" s="34"/>
      <c r="Y223" s="34"/>
      <c r="Z223" s="34"/>
      <c r="AA223" s="34"/>
      <c r="AB223" s="34"/>
      <c r="AC223" s="34"/>
      <c r="AD223" s="34"/>
      <c r="AE223" s="34"/>
      <c r="AR223" s="182" t="s">
        <v>157</v>
      </c>
      <c r="AT223" s="182" t="s">
        <v>181</v>
      </c>
      <c r="AU223" s="182" t="s">
        <v>83</v>
      </c>
      <c r="AY223" s="15" t="s">
        <v>146</v>
      </c>
      <c r="BE223" s="183">
        <f>IF(N223="základní",J223,0)</f>
        <v>0</v>
      </c>
      <c r="BF223" s="183">
        <f>IF(N223="snížená",J223,0)</f>
        <v>0</v>
      </c>
      <c r="BG223" s="183">
        <f>IF(N223="zákl. přenesená",J223,0)</f>
        <v>0</v>
      </c>
      <c r="BH223" s="183">
        <f>IF(N223="sníž. přenesená",J223,0)</f>
        <v>0</v>
      </c>
      <c r="BI223" s="183">
        <f>IF(N223="nulová",J223,0)</f>
        <v>0</v>
      </c>
      <c r="BJ223" s="15" t="s">
        <v>81</v>
      </c>
      <c r="BK223" s="183">
        <f>ROUND(I223*H223,2)</f>
        <v>0</v>
      </c>
      <c r="BL223" s="15" t="s">
        <v>157</v>
      </c>
      <c r="BM223" s="182" t="s">
        <v>1720</v>
      </c>
    </row>
    <row r="224" s="2" customFormat="1">
      <c r="A224" s="34"/>
      <c r="B224" s="35"/>
      <c r="C224" s="34"/>
      <c r="D224" s="184" t="s">
        <v>159</v>
      </c>
      <c r="E224" s="34"/>
      <c r="F224" s="185" t="s">
        <v>1719</v>
      </c>
      <c r="G224" s="34"/>
      <c r="H224" s="34"/>
      <c r="I224" s="186"/>
      <c r="J224" s="34"/>
      <c r="K224" s="34"/>
      <c r="L224" s="35"/>
      <c r="M224" s="187"/>
      <c r="N224" s="188"/>
      <c r="O224" s="73"/>
      <c r="P224" s="73"/>
      <c r="Q224" s="73"/>
      <c r="R224" s="73"/>
      <c r="S224" s="73"/>
      <c r="T224" s="74"/>
      <c r="U224" s="34"/>
      <c r="V224" s="34"/>
      <c r="W224" s="34"/>
      <c r="X224" s="34"/>
      <c r="Y224" s="34"/>
      <c r="Z224" s="34"/>
      <c r="AA224" s="34"/>
      <c r="AB224" s="34"/>
      <c r="AC224" s="34"/>
      <c r="AD224" s="34"/>
      <c r="AE224" s="34"/>
      <c r="AT224" s="15" t="s">
        <v>159</v>
      </c>
      <c r="AU224" s="15" t="s">
        <v>83</v>
      </c>
    </row>
    <row r="225" s="2" customFormat="1" ht="24.15" customHeight="1">
      <c r="A225" s="34"/>
      <c r="B225" s="168"/>
      <c r="C225" s="189" t="s">
        <v>212</v>
      </c>
      <c r="D225" s="189" t="s">
        <v>181</v>
      </c>
      <c r="E225" s="190" t="s">
        <v>1721</v>
      </c>
      <c r="F225" s="191" t="s">
        <v>1722</v>
      </c>
      <c r="G225" s="192" t="s">
        <v>325</v>
      </c>
      <c r="H225" s="193">
        <v>324</v>
      </c>
      <c r="I225" s="194"/>
      <c r="J225" s="195">
        <f>ROUND(I225*H225,2)</f>
        <v>0</v>
      </c>
      <c r="K225" s="196"/>
      <c r="L225" s="35"/>
      <c r="M225" s="197" t="s">
        <v>1</v>
      </c>
      <c r="N225" s="198" t="s">
        <v>38</v>
      </c>
      <c r="O225" s="73"/>
      <c r="P225" s="180">
        <f>O225*H225</f>
        <v>0</v>
      </c>
      <c r="Q225" s="180">
        <v>0</v>
      </c>
      <c r="R225" s="180">
        <f>Q225*H225</f>
        <v>0</v>
      </c>
      <c r="S225" s="180">
        <v>0</v>
      </c>
      <c r="T225" s="181">
        <f>S225*H225</f>
        <v>0</v>
      </c>
      <c r="U225" s="34"/>
      <c r="V225" s="34"/>
      <c r="W225" s="34"/>
      <c r="X225" s="34"/>
      <c r="Y225" s="34"/>
      <c r="Z225" s="34"/>
      <c r="AA225" s="34"/>
      <c r="AB225" s="34"/>
      <c r="AC225" s="34"/>
      <c r="AD225" s="34"/>
      <c r="AE225" s="34"/>
      <c r="AR225" s="182" t="s">
        <v>157</v>
      </c>
      <c r="AT225" s="182" t="s">
        <v>181</v>
      </c>
      <c r="AU225" s="182" t="s">
        <v>83</v>
      </c>
      <c r="AY225" s="15" t="s">
        <v>146</v>
      </c>
      <c r="BE225" s="183">
        <f>IF(N225="základní",J225,0)</f>
        <v>0</v>
      </c>
      <c r="BF225" s="183">
        <f>IF(N225="snížená",J225,0)</f>
        <v>0</v>
      </c>
      <c r="BG225" s="183">
        <f>IF(N225="zákl. přenesená",J225,0)</f>
        <v>0</v>
      </c>
      <c r="BH225" s="183">
        <f>IF(N225="sníž. přenesená",J225,0)</f>
        <v>0</v>
      </c>
      <c r="BI225" s="183">
        <f>IF(N225="nulová",J225,0)</f>
        <v>0</v>
      </c>
      <c r="BJ225" s="15" t="s">
        <v>81</v>
      </c>
      <c r="BK225" s="183">
        <f>ROUND(I225*H225,2)</f>
        <v>0</v>
      </c>
      <c r="BL225" s="15" t="s">
        <v>157</v>
      </c>
      <c r="BM225" s="182" t="s">
        <v>1723</v>
      </c>
    </row>
    <row r="226" s="2" customFormat="1">
      <c r="A226" s="34"/>
      <c r="B226" s="35"/>
      <c r="C226" s="34"/>
      <c r="D226" s="184" t="s">
        <v>159</v>
      </c>
      <c r="E226" s="34"/>
      <c r="F226" s="185" t="s">
        <v>1724</v>
      </c>
      <c r="G226" s="34"/>
      <c r="H226" s="34"/>
      <c r="I226" s="186"/>
      <c r="J226" s="34"/>
      <c r="K226" s="34"/>
      <c r="L226" s="35"/>
      <c r="M226" s="187"/>
      <c r="N226" s="188"/>
      <c r="O226" s="73"/>
      <c r="P226" s="73"/>
      <c r="Q226" s="73"/>
      <c r="R226" s="73"/>
      <c r="S226" s="73"/>
      <c r="T226" s="74"/>
      <c r="U226" s="34"/>
      <c r="V226" s="34"/>
      <c r="W226" s="34"/>
      <c r="X226" s="34"/>
      <c r="Y226" s="34"/>
      <c r="Z226" s="34"/>
      <c r="AA226" s="34"/>
      <c r="AB226" s="34"/>
      <c r="AC226" s="34"/>
      <c r="AD226" s="34"/>
      <c r="AE226" s="34"/>
      <c r="AT226" s="15" t="s">
        <v>159</v>
      </c>
      <c r="AU226" s="15" t="s">
        <v>83</v>
      </c>
    </row>
    <row r="227" s="2" customFormat="1" ht="33" customHeight="1">
      <c r="A227" s="34"/>
      <c r="B227" s="168"/>
      <c r="C227" s="189" t="s">
        <v>216</v>
      </c>
      <c r="D227" s="189" t="s">
        <v>181</v>
      </c>
      <c r="E227" s="190" t="s">
        <v>1725</v>
      </c>
      <c r="F227" s="191" t="s">
        <v>1726</v>
      </c>
      <c r="G227" s="192" t="s">
        <v>325</v>
      </c>
      <c r="H227" s="193">
        <v>324</v>
      </c>
      <c r="I227" s="194"/>
      <c r="J227" s="195">
        <f>ROUND(I227*H227,2)</f>
        <v>0</v>
      </c>
      <c r="K227" s="196"/>
      <c r="L227" s="35"/>
      <c r="M227" s="197" t="s">
        <v>1</v>
      </c>
      <c r="N227" s="198" t="s">
        <v>38</v>
      </c>
      <c r="O227" s="73"/>
      <c r="P227" s="180">
        <f>O227*H227</f>
        <v>0</v>
      </c>
      <c r="Q227" s="180">
        <v>0</v>
      </c>
      <c r="R227" s="180">
        <f>Q227*H227</f>
        <v>0</v>
      </c>
      <c r="S227" s="180">
        <v>0</v>
      </c>
      <c r="T227" s="181">
        <f>S227*H227</f>
        <v>0</v>
      </c>
      <c r="U227" s="34"/>
      <c r="V227" s="34"/>
      <c r="W227" s="34"/>
      <c r="X227" s="34"/>
      <c r="Y227" s="34"/>
      <c r="Z227" s="34"/>
      <c r="AA227" s="34"/>
      <c r="AB227" s="34"/>
      <c r="AC227" s="34"/>
      <c r="AD227" s="34"/>
      <c r="AE227" s="34"/>
      <c r="AR227" s="182" t="s">
        <v>157</v>
      </c>
      <c r="AT227" s="182" t="s">
        <v>181</v>
      </c>
      <c r="AU227" s="182" t="s">
        <v>83</v>
      </c>
      <c r="AY227" s="15" t="s">
        <v>146</v>
      </c>
      <c r="BE227" s="183">
        <f>IF(N227="základní",J227,0)</f>
        <v>0</v>
      </c>
      <c r="BF227" s="183">
        <f>IF(N227="snížená",J227,0)</f>
        <v>0</v>
      </c>
      <c r="BG227" s="183">
        <f>IF(N227="zákl. přenesená",J227,0)</f>
        <v>0</v>
      </c>
      <c r="BH227" s="183">
        <f>IF(N227="sníž. přenesená",J227,0)</f>
        <v>0</v>
      </c>
      <c r="BI227" s="183">
        <f>IF(N227="nulová",J227,0)</f>
        <v>0</v>
      </c>
      <c r="BJ227" s="15" t="s">
        <v>81</v>
      </c>
      <c r="BK227" s="183">
        <f>ROUND(I227*H227,2)</f>
        <v>0</v>
      </c>
      <c r="BL227" s="15" t="s">
        <v>157</v>
      </c>
      <c r="BM227" s="182" t="s">
        <v>1727</v>
      </c>
    </row>
    <row r="228" s="2" customFormat="1">
      <c r="A228" s="34"/>
      <c r="B228" s="35"/>
      <c r="C228" s="34"/>
      <c r="D228" s="184" t="s">
        <v>159</v>
      </c>
      <c r="E228" s="34"/>
      <c r="F228" s="185" t="s">
        <v>1728</v>
      </c>
      <c r="G228" s="34"/>
      <c r="H228" s="34"/>
      <c r="I228" s="186"/>
      <c r="J228" s="34"/>
      <c r="K228" s="34"/>
      <c r="L228" s="35"/>
      <c r="M228" s="187"/>
      <c r="N228" s="188"/>
      <c r="O228" s="73"/>
      <c r="P228" s="73"/>
      <c r="Q228" s="73"/>
      <c r="R228" s="73"/>
      <c r="S228" s="73"/>
      <c r="T228" s="74"/>
      <c r="U228" s="34"/>
      <c r="V228" s="34"/>
      <c r="W228" s="34"/>
      <c r="X228" s="34"/>
      <c r="Y228" s="34"/>
      <c r="Z228" s="34"/>
      <c r="AA228" s="34"/>
      <c r="AB228" s="34"/>
      <c r="AC228" s="34"/>
      <c r="AD228" s="34"/>
      <c r="AE228" s="34"/>
      <c r="AT228" s="15" t="s">
        <v>159</v>
      </c>
      <c r="AU228" s="15" t="s">
        <v>83</v>
      </c>
    </row>
    <row r="229" s="2" customFormat="1" ht="33" customHeight="1">
      <c r="A229" s="34"/>
      <c r="B229" s="168"/>
      <c r="C229" s="189" t="s">
        <v>230</v>
      </c>
      <c r="D229" s="189" t="s">
        <v>181</v>
      </c>
      <c r="E229" s="190" t="s">
        <v>1729</v>
      </c>
      <c r="F229" s="191" t="s">
        <v>1730</v>
      </c>
      <c r="G229" s="192" t="s">
        <v>325</v>
      </c>
      <c r="H229" s="193">
        <v>324</v>
      </c>
      <c r="I229" s="194"/>
      <c r="J229" s="195">
        <f>ROUND(I229*H229,2)</f>
        <v>0</v>
      </c>
      <c r="K229" s="196"/>
      <c r="L229" s="35"/>
      <c r="M229" s="197" t="s">
        <v>1</v>
      </c>
      <c r="N229" s="198" t="s">
        <v>38</v>
      </c>
      <c r="O229" s="73"/>
      <c r="P229" s="180">
        <f>O229*H229</f>
        <v>0</v>
      </c>
      <c r="Q229" s="180">
        <v>0</v>
      </c>
      <c r="R229" s="180">
        <f>Q229*H229</f>
        <v>0</v>
      </c>
      <c r="S229" s="180">
        <v>0</v>
      </c>
      <c r="T229" s="181">
        <f>S229*H229</f>
        <v>0</v>
      </c>
      <c r="U229" s="34"/>
      <c r="V229" s="34"/>
      <c r="W229" s="34"/>
      <c r="X229" s="34"/>
      <c r="Y229" s="34"/>
      <c r="Z229" s="34"/>
      <c r="AA229" s="34"/>
      <c r="AB229" s="34"/>
      <c r="AC229" s="34"/>
      <c r="AD229" s="34"/>
      <c r="AE229" s="34"/>
      <c r="AR229" s="182" t="s">
        <v>157</v>
      </c>
      <c r="AT229" s="182" t="s">
        <v>181</v>
      </c>
      <c r="AU229" s="182" t="s">
        <v>83</v>
      </c>
      <c r="AY229" s="15" t="s">
        <v>146</v>
      </c>
      <c r="BE229" s="183">
        <f>IF(N229="základní",J229,0)</f>
        <v>0</v>
      </c>
      <c r="BF229" s="183">
        <f>IF(N229="snížená",J229,0)</f>
        <v>0</v>
      </c>
      <c r="BG229" s="183">
        <f>IF(N229="zákl. přenesená",J229,0)</f>
        <v>0</v>
      </c>
      <c r="BH229" s="183">
        <f>IF(N229="sníž. přenesená",J229,0)</f>
        <v>0</v>
      </c>
      <c r="BI229" s="183">
        <f>IF(N229="nulová",J229,0)</f>
        <v>0</v>
      </c>
      <c r="BJ229" s="15" t="s">
        <v>81</v>
      </c>
      <c r="BK229" s="183">
        <f>ROUND(I229*H229,2)</f>
        <v>0</v>
      </c>
      <c r="BL229" s="15" t="s">
        <v>157</v>
      </c>
      <c r="BM229" s="182" t="s">
        <v>1731</v>
      </c>
    </row>
    <row r="230" s="2" customFormat="1">
      <c r="A230" s="34"/>
      <c r="B230" s="35"/>
      <c r="C230" s="34"/>
      <c r="D230" s="184" t="s">
        <v>159</v>
      </c>
      <c r="E230" s="34"/>
      <c r="F230" s="185" t="s">
        <v>1732</v>
      </c>
      <c r="G230" s="34"/>
      <c r="H230" s="34"/>
      <c r="I230" s="186"/>
      <c r="J230" s="34"/>
      <c r="K230" s="34"/>
      <c r="L230" s="35"/>
      <c r="M230" s="187"/>
      <c r="N230" s="188"/>
      <c r="O230" s="73"/>
      <c r="P230" s="73"/>
      <c r="Q230" s="73"/>
      <c r="R230" s="73"/>
      <c r="S230" s="73"/>
      <c r="T230" s="74"/>
      <c r="U230" s="34"/>
      <c r="V230" s="34"/>
      <c r="W230" s="34"/>
      <c r="X230" s="34"/>
      <c r="Y230" s="34"/>
      <c r="Z230" s="34"/>
      <c r="AA230" s="34"/>
      <c r="AB230" s="34"/>
      <c r="AC230" s="34"/>
      <c r="AD230" s="34"/>
      <c r="AE230" s="34"/>
      <c r="AT230" s="15" t="s">
        <v>159</v>
      </c>
      <c r="AU230" s="15" t="s">
        <v>83</v>
      </c>
    </row>
    <row r="231" s="2" customFormat="1" ht="24.15" customHeight="1">
      <c r="A231" s="34"/>
      <c r="B231" s="168"/>
      <c r="C231" s="189" t="s">
        <v>225</v>
      </c>
      <c r="D231" s="189" t="s">
        <v>181</v>
      </c>
      <c r="E231" s="190" t="s">
        <v>1733</v>
      </c>
      <c r="F231" s="191" t="s">
        <v>1734</v>
      </c>
      <c r="G231" s="192" t="s">
        <v>325</v>
      </c>
      <c r="H231" s="193">
        <v>324</v>
      </c>
      <c r="I231" s="194"/>
      <c r="J231" s="195">
        <f>ROUND(I231*H231,2)</f>
        <v>0</v>
      </c>
      <c r="K231" s="196"/>
      <c r="L231" s="35"/>
      <c r="M231" s="197" t="s">
        <v>1</v>
      </c>
      <c r="N231" s="198" t="s">
        <v>38</v>
      </c>
      <c r="O231" s="73"/>
      <c r="P231" s="180">
        <f>O231*H231</f>
        <v>0</v>
      </c>
      <c r="Q231" s="180">
        <v>0</v>
      </c>
      <c r="R231" s="180">
        <f>Q231*H231</f>
        <v>0</v>
      </c>
      <c r="S231" s="180">
        <v>0</v>
      </c>
      <c r="T231" s="181">
        <f>S231*H231</f>
        <v>0</v>
      </c>
      <c r="U231" s="34"/>
      <c r="V231" s="34"/>
      <c r="W231" s="34"/>
      <c r="X231" s="34"/>
      <c r="Y231" s="34"/>
      <c r="Z231" s="34"/>
      <c r="AA231" s="34"/>
      <c r="AB231" s="34"/>
      <c r="AC231" s="34"/>
      <c r="AD231" s="34"/>
      <c r="AE231" s="34"/>
      <c r="AR231" s="182" t="s">
        <v>157</v>
      </c>
      <c r="AT231" s="182" t="s">
        <v>181</v>
      </c>
      <c r="AU231" s="182" t="s">
        <v>83</v>
      </c>
      <c r="AY231" s="15" t="s">
        <v>146</v>
      </c>
      <c r="BE231" s="183">
        <f>IF(N231="základní",J231,0)</f>
        <v>0</v>
      </c>
      <c r="BF231" s="183">
        <f>IF(N231="snížená",J231,0)</f>
        <v>0</v>
      </c>
      <c r="BG231" s="183">
        <f>IF(N231="zákl. přenesená",J231,0)</f>
        <v>0</v>
      </c>
      <c r="BH231" s="183">
        <f>IF(N231="sníž. přenesená",J231,0)</f>
        <v>0</v>
      </c>
      <c r="BI231" s="183">
        <f>IF(N231="nulová",J231,0)</f>
        <v>0</v>
      </c>
      <c r="BJ231" s="15" t="s">
        <v>81</v>
      </c>
      <c r="BK231" s="183">
        <f>ROUND(I231*H231,2)</f>
        <v>0</v>
      </c>
      <c r="BL231" s="15" t="s">
        <v>157</v>
      </c>
      <c r="BM231" s="182" t="s">
        <v>1735</v>
      </c>
    </row>
    <row r="232" s="2" customFormat="1">
      <c r="A232" s="34"/>
      <c r="B232" s="35"/>
      <c r="C232" s="34"/>
      <c r="D232" s="184" t="s">
        <v>159</v>
      </c>
      <c r="E232" s="34"/>
      <c r="F232" s="185" t="s">
        <v>1736</v>
      </c>
      <c r="G232" s="34"/>
      <c r="H232" s="34"/>
      <c r="I232" s="186"/>
      <c r="J232" s="34"/>
      <c r="K232" s="34"/>
      <c r="L232" s="35"/>
      <c r="M232" s="187"/>
      <c r="N232" s="188"/>
      <c r="O232" s="73"/>
      <c r="P232" s="73"/>
      <c r="Q232" s="73"/>
      <c r="R232" s="73"/>
      <c r="S232" s="73"/>
      <c r="T232" s="74"/>
      <c r="U232" s="34"/>
      <c r="V232" s="34"/>
      <c r="W232" s="34"/>
      <c r="X232" s="34"/>
      <c r="Y232" s="34"/>
      <c r="Z232" s="34"/>
      <c r="AA232" s="34"/>
      <c r="AB232" s="34"/>
      <c r="AC232" s="34"/>
      <c r="AD232" s="34"/>
      <c r="AE232" s="34"/>
      <c r="AT232" s="15" t="s">
        <v>159</v>
      </c>
      <c r="AU232" s="15" t="s">
        <v>83</v>
      </c>
    </row>
    <row r="233" s="2" customFormat="1" ht="37.8" customHeight="1">
      <c r="A233" s="34"/>
      <c r="B233" s="168"/>
      <c r="C233" s="189" t="s">
        <v>591</v>
      </c>
      <c r="D233" s="189" t="s">
        <v>181</v>
      </c>
      <c r="E233" s="190" t="s">
        <v>1737</v>
      </c>
      <c r="F233" s="191" t="s">
        <v>1738</v>
      </c>
      <c r="G233" s="192" t="s">
        <v>325</v>
      </c>
      <c r="H233" s="193">
        <v>573</v>
      </c>
      <c r="I233" s="194"/>
      <c r="J233" s="195">
        <f>ROUND(I233*H233,2)</f>
        <v>0</v>
      </c>
      <c r="K233" s="196"/>
      <c r="L233" s="35"/>
      <c r="M233" s="197" t="s">
        <v>1</v>
      </c>
      <c r="N233" s="198" t="s">
        <v>38</v>
      </c>
      <c r="O233" s="73"/>
      <c r="P233" s="180">
        <f>O233*H233</f>
        <v>0</v>
      </c>
      <c r="Q233" s="180">
        <v>0.040000000000000001</v>
      </c>
      <c r="R233" s="180">
        <f>Q233*H233</f>
        <v>22.920000000000002</v>
      </c>
      <c r="S233" s="180">
        <v>0</v>
      </c>
      <c r="T233" s="181">
        <f>S233*H233</f>
        <v>0</v>
      </c>
      <c r="U233" s="34"/>
      <c r="V233" s="34"/>
      <c r="W233" s="34"/>
      <c r="X233" s="34"/>
      <c r="Y233" s="34"/>
      <c r="Z233" s="34"/>
      <c r="AA233" s="34"/>
      <c r="AB233" s="34"/>
      <c r="AC233" s="34"/>
      <c r="AD233" s="34"/>
      <c r="AE233" s="34"/>
      <c r="AR233" s="182" t="s">
        <v>157</v>
      </c>
      <c r="AT233" s="182" t="s">
        <v>181</v>
      </c>
      <c r="AU233" s="182" t="s">
        <v>83</v>
      </c>
      <c r="AY233" s="15" t="s">
        <v>146</v>
      </c>
      <c r="BE233" s="183">
        <f>IF(N233="základní",J233,0)</f>
        <v>0</v>
      </c>
      <c r="BF233" s="183">
        <f>IF(N233="snížená",J233,0)</f>
        <v>0</v>
      </c>
      <c r="BG233" s="183">
        <f>IF(N233="zákl. přenesená",J233,0)</f>
        <v>0</v>
      </c>
      <c r="BH233" s="183">
        <f>IF(N233="sníž. přenesená",J233,0)</f>
        <v>0</v>
      </c>
      <c r="BI233" s="183">
        <f>IF(N233="nulová",J233,0)</f>
        <v>0</v>
      </c>
      <c r="BJ233" s="15" t="s">
        <v>81</v>
      </c>
      <c r="BK233" s="183">
        <f>ROUND(I233*H233,2)</f>
        <v>0</v>
      </c>
      <c r="BL233" s="15" t="s">
        <v>157</v>
      </c>
      <c r="BM233" s="182" t="s">
        <v>1739</v>
      </c>
    </row>
    <row r="234" s="2" customFormat="1">
      <c r="A234" s="34"/>
      <c r="B234" s="35"/>
      <c r="C234" s="34"/>
      <c r="D234" s="184" t="s">
        <v>159</v>
      </c>
      <c r="E234" s="34"/>
      <c r="F234" s="185" t="s">
        <v>1740</v>
      </c>
      <c r="G234" s="34"/>
      <c r="H234" s="34"/>
      <c r="I234" s="186"/>
      <c r="J234" s="34"/>
      <c r="K234" s="34"/>
      <c r="L234" s="35"/>
      <c r="M234" s="187"/>
      <c r="N234" s="188"/>
      <c r="O234" s="73"/>
      <c r="P234" s="73"/>
      <c r="Q234" s="73"/>
      <c r="R234" s="73"/>
      <c r="S234" s="73"/>
      <c r="T234" s="74"/>
      <c r="U234" s="34"/>
      <c r="V234" s="34"/>
      <c r="W234" s="34"/>
      <c r="X234" s="34"/>
      <c r="Y234" s="34"/>
      <c r="Z234" s="34"/>
      <c r="AA234" s="34"/>
      <c r="AB234" s="34"/>
      <c r="AC234" s="34"/>
      <c r="AD234" s="34"/>
      <c r="AE234" s="34"/>
      <c r="AT234" s="15" t="s">
        <v>159</v>
      </c>
      <c r="AU234" s="15" t="s">
        <v>83</v>
      </c>
    </row>
    <row r="235" s="12" customFormat="1" ht="22.8" customHeight="1">
      <c r="A235" s="12"/>
      <c r="B235" s="155"/>
      <c r="C235" s="12"/>
      <c r="D235" s="156" t="s">
        <v>72</v>
      </c>
      <c r="E235" s="166" t="s">
        <v>178</v>
      </c>
      <c r="F235" s="166" t="s">
        <v>179</v>
      </c>
      <c r="G235" s="12"/>
      <c r="H235" s="12"/>
      <c r="I235" s="158"/>
      <c r="J235" s="167">
        <f>BK235</f>
        <v>0</v>
      </c>
      <c r="K235" s="12"/>
      <c r="L235" s="155"/>
      <c r="M235" s="160"/>
      <c r="N235" s="161"/>
      <c r="O235" s="161"/>
      <c r="P235" s="162">
        <f>SUM(P236:P241)</f>
        <v>0</v>
      </c>
      <c r="Q235" s="161"/>
      <c r="R235" s="162">
        <f>SUM(R236:R241)</f>
        <v>2.7000000000000002E-05</v>
      </c>
      <c r="S235" s="161"/>
      <c r="T235" s="163">
        <f>SUM(T236:T241)</f>
        <v>0.65070000000000006</v>
      </c>
      <c r="U235" s="12"/>
      <c r="V235" s="12"/>
      <c r="W235" s="12"/>
      <c r="X235" s="12"/>
      <c r="Y235" s="12"/>
      <c r="Z235" s="12"/>
      <c r="AA235" s="12"/>
      <c r="AB235" s="12"/>
      <c r="AC235" s="12"/>
      <c r="AD235" s="12"/>
      <c r="AE235" s="12"/>
      <c r="AR235" s="156" t="s">
        <v>81</v>
      </c>
      <c r="AT235" s="164" t="s">
        <v>72</v>
      </c>
      <c r="AU235" s="164" t="s">
        <v>81</v>
      </c>
      <c r="AY235" s="156" t="s">
        <v>146</v>
      </c>
      <c r="BK235" s="165">
        <f>SUM(BK236:BK241)</f>
        <v>0</v>
      </c>
    </row>
    <row r="236" s="2" customFormat="1" ht="24.15" customHeight="1">
      <c r="A236" s="34"/>
      <c r="B236" s="168"/>
      <c r="C236" s="189" t="s">
        <v>268</v>
      </c>
      <c r="D236" s="189" t="s">
        <v>181</v>
      </c>
      <c r="E236" s="190" t="s">
        <v>182</v>
      </c>
      <c r="F236" s="191" t="s">
        <v>183</v>
      </c>
      <c r="G236" s="192" t="s">
        <v>184</v>
      </c>
      <c r="H236" s="193">
        <v>352</v>
      </c>
      <c r="I236" s="194"/>
      <c r="J236" s="195">
        <f>ROUND(I236*H236,2)</f>
        <v>0</v>
      </c>
      <c r="K236" s="196"/>
      <c r="L236" s="35"/>
      <c r="M236" s="197" t="s">
        <v>1</v>
      </c>
      <c r="N236" s="198" t="s">
        <v>38</v>
      </c>
      <c r="O236" s="73"/>
      <c r="P236" s="180">
        <f>O236*H236</f>
        <v>0</v>
      </c>
      <c r="Q236" s="180">
        <v>0</v>
      </c>
      <c r="R236" s="180">
        <f>Q236*H236</f>
        <v>0</v>
      </c>
      <c r="S236" s="180">
        <v>0</v>
      </c>
      <c r="T236" s="181">
        <f>S236*H236</f>
        <v>0</v>
      </c>
      <c r="U236" s="34"/>
      <c r="V236" s="34"/>
      <c r="W236" s="34"/>
      <c r="X236" s="34"/>
      <c r="Y236" s="34"/>
      <c r="Z236" s="34"/>
      <c r="AA236" s="34"/>
      <c r="AB236" s="34"/>
      <c r="AC236" s="34"/>
      <c r="AD236" s="34"/>
      <c r="AE236" s="34"/>
      <c r="AR236" s="182" t="s">
        <v>157</v>
      </c>
      <c r="AT236" s="182" t="s">
        <v>181</v>
      </c>
      <c r="AU236" s="182" t="s">
        <v>83</v>
      </c>
      <c r="AY236" s="15" t="s">
        <v>146</v>
      </c>
      <c r="BE236" s="183">
        <f>IF(N236="základní",J236,0)</f>
        <v>0</v>
      </c>
      <c r="BF236" s="183">
        <f>IF(N236="snížená",J236,0)</f>
        <v>0</v>
      </c>
      <c r="BG236" s="183">
        <f>IF(N236="zákl. přenesená",J236,0)</f>
        <v>0</v>
      </c>
      <c r="BH236" s="183">
        <f>IF(N236="sníž. přenesená",J236,0)</f>
        <v>0</v>
      </c>
      <c r="BI236" s="183">
        <f>IF(N236="nulová",J236,0)</f>
        <v>0</v>
      </c>
      <c r="BJ236" s="15" t="s">
        <v>81</v>
      </c>
      <c r="BK236" s="183">
        <f>ROUND(I236*H236,2)</f>
        <v>0</v>
      </c>
      <c r="BL236" s="15" t="s">
        <v>157</v>
      </c>
      <c r="BM236" s="182" t="s">
        <v>1741</v>
      </c>
    </row>
    <row r="237" s="2" customFormat="1">
      <c r="A237" s="34"/>
      <c r="B237" s="35"/>
      <c r="C237" s="34"/>
      <c r="D237" s="184" t="s">
        <v>159</v>
      </c>
      <c r="E237" s="34"/>
      <c r="F237" s="185" t="s">
        <v>186</v>
      </c>
      <c r="G237" s="34"/>
      <c r="H237" s="34"/>
      <c r="I237" s="186"/>
      <c r="J237" s="34"/>
      <c r="K237" s="34"/>
      <c r="L237" s="35"/>
      <c r="M237" s="187"/>
      <c r="N237" s="188"/>
      <c r="O237" s="73"/>
      <c r="P237" s="73"/>
      <c r="Q237" s="73"/>
      <c r="R237" s="73"/>
      <c r="S237" s="73"/>
      <c r="T237" s="74"/>
      <c r="U237" s="34"/>
      <c r="V237" s="34"/>
      <c r="W237" s="34"/>
      <c r="X237" s="34"/>
      <c r="Y237" s="34"/>
      <c r="Z237" s="34"/>
      <c r="AA237" s="34"/>
      <c r="AB237" s="34"/>
      <c r="AC237" s="34"/>
      <c r="AD237" s="34"/>
      <c r="AE237" s="34"/>
      <c r="AT237" s="15" t="s">
        <v>159</v>
      </c>
      <c r="AU237" s="15" t="s">
        <v>83</v>
      </c>
    </row>
    <row r="238" s="2" customFormat="1" ht="16.5" customHeight="1">
      <c r="A238" s="34"/>
      <c r="B238" s="168"/>
      <c r="C238" s="189" t="s">
        <v>273</v>
      </c>
      <c r="D238" s="189" t="s">
        <v>181</v>
      </c>
      <c r="E238" s="190" t="s">
        <v>188</v>
      </c>
      <c r="F238" s="191" t="s">
        <v>189</v>
      </c>
      <c r="G238" s="192" t="s">
        <v>184</v>
      </c>
      <c r="H238" s="193">
        <v>300</v>
      </c>
      <c r="I238" s="194"/>
      <c r="J238" s="195">
        <f>ROUND(I238*H238,2)</f>
        <v>0</v>
      </c>
      <c r="K238" s="196"/>
      <c r="L238" s="35"/>
      <c r="M238" s="197" t="s">
        <v>1</v>
      </c>
      <c r="N238" s="198" t="s">
        <v>38</v>
      </c>
      <c r="O238" s="73"/>
      <c r="P238" s="180">
        <f>O238*H238</f>
        <v>0</v>
      </c>
      <c r="Q238" s="180">
        <v>0</v>
      </c>
      <c r="R238" s="180">
        <f>Q238*H238</f>
        <v>0</v>
      </c>
      <c r="S238" s="180">
        <v>0</v>
      </c>
      <c r="T238" s="181">
        <f>S238*H238</f>
        <v>0</v>
      </c>
      <c r="U238" s="34"/>
      <c r="V238" s="34"/>
      <c r="W238" s="34"/>
      <c r="X238" s="34"/>
      <c r="Y238" s="34"/>
      <c r="Z238" s="34"/>
      <c r="AA238" s="34"/>
      <c r="AB238" s="34"/>
      <c r="AC238" s="34"/>
      <c r="AD238" s="34"/>
      <c r="AE238" s="34"/>
      <c r="AR238" s="182" t="s">
        <v>157</v>
      </c>
      <c r="AT238" s="182" t="s">
        <v>181</v>
      </c>
      <c r="AU238" s="182" t="s">
        <v>83</v>
      </c>
      <c r="AY238" s="15" t="s">
        <v>146</v>
      </c>
      <c r="BE238" s="183">
        <f>IF(N238="základní",J238,0)</f>
        <v>0</v>
      </c>
      <c r="BF238" s="183">
        <f>IF(N238="snížená",J238,0)</f>
        <v>0</v>
      </c>
      <c r="BG238" s="183">
        <f>IF(N238="zákl. přenesená",J238,0)</f>
        <v>0</v>
      </c>
      <c r="BH238" s="183">
        <f>IF(N238="sníž. přenesená",J238,0)</f>
        <v>0</v>
      </c>
      <c r="BI238" s="183">
        <f>IF(N238="nulová",J238,0)</f>
        <v>0</v>
      </c>
      <c r="BJ238" s="15" t="s">
        <v>81</v>
      </c>
      <c r="BK238" s="183">
        <f>ROUND(I238*H238,2)</f>
        <v>0</v>
      </c>
      <c r="BL238" s="15" t="s">
        <v>157</v>
      </c>
      <c r="BM238" s="182" t="s">
        <v>1742</v>
      </c>
    </row>
    <row r="239" s="2" customFormat="1">
      <c r="A239" s="34"/>
      <c r="B239" s="35"/>
      <c r="C239" s="34"/>
      <c r="D239" s="184" t="s">
        <v>159</v>
      </c>
      <c r="E239" s="34"/>
      <c r="F239" s="185" t="s">
        <v>189</v>
      </c>
      <c r="G239" s="34"/>
      <c r="H239" s="34"/>
      <c r="I239" s="186"/>
      <c r="J239" s="34"/>
      <c r="K239" s="34"/>
      <c r="L239" s="35"/>
      <c r="M239" s="187"/>
      <c r="N239" s="188"/>
      <c r="O239" s="73"/>
      <c r="P239" s="73"/>
      <c r="Q239" s="73"/>
      <c r="R239" s="73"/>
      <c r="S239" s="73"/>
      <c r="T239" s="74"/>
      <c r="U239" s="34"/>
      <c r="V239" s="34"/>
      <c r="W239" s="34"/>
      <c r="X239" s="34"/>
      <c r="Y239" s="34"/>
      <c r="Z239" s="34"/>
      <c r="AA239" s="34"/>
      <c r="AB239" s="34"/>
      <c r="AC239" s="34"/>
      <c r="AD239" s="34"/>
      <c r="AE239" s="34"/>
      <c r="AT239" s="15" t="s">
        <v>159</v>
      </c>
      <c r="AU239" s="15" t="s">
        <v>83</v>
      </c>
    </row>
    <row r="240" s="2" customFormat="1" ht="24.15" customHeight="1">
      <c r="A240" s="34"/>
      <c r="B240" s="168"/>
      <c r="C240" s="189" t="s">
        <v>249</v>
      </c>
      <c r="D240" s="189" t="s">
        <v>181</v>
      </c>
      <c r="E240" s="190" t="s">
        <v>1743</v>
      </c>
      <c r="F240" s="191" t="s">
        <v>1744</v>
      </c>
      <c r="G240" s="192" t="s">
        <v>1041</v>
      </c>
      <c r="H240" s="193">
        <v>0.27000000000000002</v>
      </c>
      <c r="I240" s="194"/>
      <c r="J240" s="195">
        <f>ROUND(I240*H240,2)</f>
        <v>0</v>
      </c>
      <c r="K240" s="196"/>
      <c r="L240" s="35"/>
      <c r="M240" s="197" t="s">
        <v>1</v>
      </c>
      <c r="N240" s="198" t="s">
        <v>38</v>
      </c>
      <c r="O240" s="73"/>
      <c r="P240" s="180">
        <f>O240*H240</f>
        <v>0</v>
      </c>
      <c r="Q240" s="180">
        <v>0.00010000000000000001</v>
      </c>
      <c r="R240" s="180">
        <f>Q240*H240</f>
        <v>2.7000000000000002E-05</v>
      </c>
      <c r="S240" s="180">
        <v>2.4100000000000001</v>
      </c>
      <c r="T240" s="181">
        <f>S240*H240</f>
        <v>0.65070000000000006</v>
      </c>
      <c r="U240" s="34"/>
      <c r="V240" s="34"/>
      <c r="W240" s="34"/>
      <c r="X240" s="34"/>
      <c r="Y240" s="34"/>
      <c r="Z240" s="34"/>
      <c r="AA240" s="34"/>
      <c r="AB240" s="34"/>
      <c r="AC240" s="34"/>
      <c r="AD240" s="34"/>
      <c r="AE240" s="34"/>
      <c r="AR240" s="182" t="s">
        <v>157</v>
      </c>
      <c r="AT240" s="182" t="s">
        <v>181</v>
      </c>
      <c r="AU240" s="182" t="s">
        <v>83</v>
      </c>
      <c r="AY240" s="15" t="s">
        <v>146</v>
      </c>
      <c r="BE240" s="183">
        <f>IF(N240="základní",J240,0)</f>
        <v>0</v>
      </c>
      <c r="BF240" s="183">
        <f>IF(N240="snížená",J240,0)</f>
        <v>0</v>
      </c>
      <c r="BG240" s="183">
        <f>IF(N240="zákl. přenesená",J240,0)</f>
        <v>0</v>
      </c>
      <c r="BH240" s="183">
        <f>IF(N240="sníž. přenesená",J240,0)</f>
        <v>0</v>
      </c>
      <c r="BI240" s="183">
        <f>IF(N240="nulová",J240,0)</f>
        <v>0</v>
      </c>
      <c r="BJ240" s="15" t="s">
        <v>81</v>
      </c>
      <c r="BK240" s="183">
        <f>ROUND(I240*H240,2)</f>
        <v>0</v>
      </c>
      <c r="BL240" s="15" t="s">
        <v>157</v>
      </c>
      <c r="BM240" s="182" t="s">
        <v>1745</v>
      </c>
    </row>
    <row r="241" s="2" customFormat="1">
      <c r="A241" s="34"/>
      <c r="B241" s="35"/>
      <c r="C241" s="34"/>
      <c r="D241" s="184" t="s">
        <v>159</v>
      </c>
      <c r="E241" s="34"/>
      <c r="F241" s="185" t="s">
        <v>1746</v>
      </c>
      <c r="G241" s="34"/>
      <c r="H241" s="34"/>
      <c r="I241" s="186"/>
      <c r="J241" s="34"/>
      <c r="K241" s="34"/>
      <c r="L241" s="35"/>
      <c r="M241" s="187"/>
      <c r="N241" s="188"/>
      <c r="O241" s="73"/>
      <c r="P241" s="73"/>
      <c r="Q241" s="73"/>
      <c r="R241" s="73"/>
      <c r="S241" s="73"/>
      <c r="T241" s="74"/>
      <c r="U241" s="34"/>
      <c r="V241" s="34"/>
      <c r="W241" s="34"/>
      <c r="X241" s="34"/>
      <c r="Y241" s="34"/>
      <c r="Z241" s="34"/>
      <c r="AA241" s="34"/>
      <c r="AB241" s="34"/>
      <c r="AC241" s="34"/>
      <c r="AD241" s="34"/>
      <c r="AE241" s="34"/>
      <c r="AT241" s="15" t="s">
        <v>159</v>
      </c>
      <c r="AU241" s="15" t="s">
        <v>83</v>
      </c>
    </row>
    <row r="242" s="12" customFormat="1" ht="22.8" customHeight="1">
      <c r="A242" s="12"/>
      <c r="B242" s="155"/>
      <c r="C242" s="12"/>
      <c r="D242" s="156" t="s">
        <v>72</v>
      </c>
      <c r="E242" s="166" t="s">
        <v>873</v>
      </c>
      <c r="F242" s="166" t="s">
        <v>874</v>
      </c>
      <c r="G242" s="12"/>
      <c r="H242" s="12"/>
      <c r="I242" s="158"/>
      <c r="J242" s="167">
        <f>BK242</f>
        <v>0</v>
      </c>
      <c r="K242" s="12"/>
      <c r="L242" s="155"/>
      <c r="M242" s="160"/>
      <c r="N242" s="161"/>
      <c r="O242" s="161"/>
      <c r="P242" s="162">
        <f>SUM(P243:P244)</f>
        <v>0</v>
      </c>
      <c r="Q242" s="161"/>
      <c r="R242" s="162">
        <f>SUM(R243:R244)</f>
        <v>0</v>
      </c>
      <c r="S242" s="161"/>
      <c r="T242" s="163">
        <f>SUM(T243:T244)</f>
        <v>0</v>
      </c>
      <c r="U242" s="12"/>
      <c r="V242" s="12"/>
      <c r="W242" s="12"/>
      <c r="X242" s="12"/>
      <c r="Y242" s="12"/>
      <c r="Z242" s="12"/>
      <c r="AA242" s="12"/>
      <c r="AB242" s="12"/>
      <c r="AC242" s="12"/>
      <c r="AD242" s="12"/>
      <c r="AE242" s="12"/>
      <c r="AR242" s="156" t="s">
        <v>81</v>
      </c>
      <c r="AT242" s="164" t="s">
        <v>72</v>
      </c>
      <c r="AU242" s="164" t="s">
        <v>81</v>
      </c>
      <c r="AY242" s="156" t="s">
        <v>146</v>
      </c>
      <c r="BK242" s="165">
        <f>SUM(BK243:BK244)</f>
        <v>0</v>
      </c>
    </row>
    <row r="243" s="2" customFormat="1" ht="33" customHeight="1">
      <c r="A243" s="34"/>
      <c r="B243" s="168"/>
      <c r="C243" s="189" t="s">
        <v>253</v>
      </c>
      <c r="D243" s="189" t="s">
        <v>181</v>
      </c>
      <c r="E243" s="190" t="s">
        <v>1079</v>
      </c>
      <c r="F243" s="191" t="s">
        <v>1080</v>
      </c>
      <c r="G243" s="192" t="s">
        <v>877</v>
      </c>
      <c r="H243" s="193">
        <v>0.69999999999999996</v>
      </c>
      <c r="I243" s="194"/>
      <c r="J243" s="195">
        <f>ROUND(I243*H243,2)</f>
        <v>0</v>
      </c>
      <c r="K243" s="196"/>
      <c r="L243" s="35"/>
      <c r="M243" s="197" t="s">
        <v>1</v>
      </c>
      <c r="N243" s="198" t="s">
        <v>38</v>
      </c>
      <c r="O243" s="73"/>
      <c r="P243" s="180">
        <f>O243*H243</f>
        <v>0</v>
      </c>
      <c r="Q243" s="180">
        <v>0</v>
      </c>
      <c r="R243" s="180">
        <f>Q243*H243</f>
        <v>0</v>
      </c>
      <c r="S243" s="180">
        <v>0</v>
      </c>
      <c r="T243" s="181">
        <f>S243*H243</f>
        <v>0</v>
      </c>
      <c r="U243" s="34"/>
      <c r="V243" s="34"/>
      <c r="W243" s="34"/>
      <c r="X243" s="34"/>
      <c r="Y243" s="34"/>
      <c r="Z243" s="34"/>
      <c r="AA243" s="34"/>
      <c r="AB243" s="34"/>
      <c r="AC243" s="34"/>
      <c r="AD243" s="34"/>
      <c r="AE243" s="34"/>
      <c r="AR243" s="182" t="s">
        <v>157</v>
      </c>
      <c r="AT243" s="182" t="s">
        <v>181</v>
      </c>
      <c r="AU243" s="182" t="s">
        <v>83</v>
      </c>
      <c r="AY243" s="15" t="s">
        <v>146</v>
      </c>
      <c r="BE243" s="183">
        <f>IF(N243="základní",J243,0)</f>
        <v>0</v>
      </c>
      <c r="BF243" s="183">
        <f>IF(N243="snížená",J243,0)</f>
        <v>0</v>
      </c>
      <c r="BG243" s="183">
        <f>IF(N243="zákl. přenesená",J243,0)</f>
        <v>0</v>
      </c>
      <c r="BH243" s="183">
        <f>IF(N243="sníž. přenesená",J243,0)</f>
        <v>0</v>
      </c>
      <c r="BI243" s="183">
        <f>IF(N243="nulová",J243,0)</f>
        <v>0</v>
      </c>
      <c r="BJ243" s="15" t="s">
        <v>81</v>
      </c>
      <c r="BK243" s="183">
        <f>ROUND(I243*H243,2)</f>
        <v>0</v>
      </c>
      <c r="BL243" s="15" t="s">
        <v>157</v>
      </c>
      <c r="BM243" s="182" t="s">
        <v>1747</v>
      </c>
    </row>
    <row r="244" s="2" customFormat="1">
      <c r="A244" s="34"/>
      <c r="B244" s="35"/>
      <c r="C244" s="34"/>
      <c r="D244" s="184" t="s">
        <v>159</v>
      </c>
      <c r="E244" s="34"/>
      <c r="F244" s="185" t="s">
        <v>1082</v>
      </c>
      <c r="G244" s="34"/>
      <c r="H244" s="34"/>
      <c r="I244" s="186"/>
      <c r="J244" s="34"/>
      <c r="K244" s="34"/>
      <c r="L244" s="35"/>
      <c r="M244" s="187"/>
      <c r="N244" s="188"/>
      <c r="O244" s="73"/>
      <c r="P244" s="73"/>
      <c r="Q244" s="73"/>
      <c r="R244" s="73"/>
      <c r="S244" s="73"/>
      <c r="T244" s="74"/>
      <c r="U244" s="34"/>
      <c r="V244" s="34"/>
      <c r="W244" s="34"/>
      <c r="X244" s="34"/>
      <c r="Y244" s="34"/>
      <c r="Z244" s="34"/>
      <c r="AA244" s="34"/>
      <c r="AB244" s="34"/>
      <c r="AC244" s="34"/>
      <c r="AD244" s="34"/>
      <c r="AE244" s="34"/>
      <c r="AT244" s="15" t="s">
        <v>159</v>
      </c>
      <c r="AU244" s="15" t="s">
        <v>83</v>
      </c>
    </row>
    <row r="245" s="12" customFormat="1" ht="25.92" customHeight="1">
      <c r="A245" s="12"/>
      <c r="B245" s="155"/>
      <c r="C245" s="12"/>
      <c r="D245" s="156" t="s">
        <v>72</v>
      </c>
      <c r="E245" s="157" t="s">
        <v>441</v>
      </c>
      <c r="F245" s="157" t="s">
        <v>442</v>
      </c>
      <c r="G245" s="12"/>
      <c r="H245" s="12"/>
      <c r="I245" s="158"/>
      <c r="J245" s="159">
        <f>BK245</f>
        <v>0</v>
      </c>
      <c r="K245" s="12"/>
      <c r="L245" s="155"/>
      <c r="M245" s="160"/>
      <c r="N245" s="161"/>
      <c r="O245" s="161"/>
      <c r="P245" s="162">
        <f>P246</f>
        <v>0</v>
      </c>
      <c r="Q245" s="161"/>
      <c r="R245" s="162">
        <f>R246</f>
        <v>0</v>
      </c>
      <c r="S245" s="161"/>
      <c r="T245" s="163">
        <f>T246</f>
        <v>2.4000000000000004</v>
      </c>
      <c r="U245" s="12"/>
      <c r="V245" s="12"/>
      <c r="W245" s="12"/>
      <c r="X245" s="12"/>
      <c r="Y245" s="12"/>
      <c r="Z245" s="12"/>
      <c r="AA245" s="12"/>
      <c r="AB245" s="12"/>
      <c r="AC245" s="12"/>
      <c r="AD245" s="12"/>
      <c r="AE245" s="12"/>
      <c r="AR245" s="156" t="s">
        <v>83</v>
      </c>
      <c r="AT245" s="164" t="s">
        <v>72</v>
      </c>
      <c r="AU245" s="164" t="s">
        <v>73</v>
      </c>
      <c r="AY245" s="156" t="s">
        <v>146</v>
      </c>
      <c r="BK245" s="165">
        <f>BK246</f>
        <v>0</v>
      </c>
    </row>
    <row r="246" s="12" customFormat="1" ht="22.8" customHeight="1">
      <c r="A246" s="12"/>
      <c r="B246" s="155"/>
      <c r="C246" s="12"/>
      <c r="D246" s="156" t="s">
        <v>72</v>
      </c>
      <c r="E246" s="166" t="s">
        <v>1087</v>
      </c>
      <c r="F246" s="166" t="s">
        <v>1088</v>
      </c>
      <c r="G246" s="12"/>
      <c r="H246" s="12"/>
      <c r="I246" s="158"/>
      <c r="J246" s="167">
        <f>BK246</f>
        <v>0</v>
      </c>
      <c r="K246" s="12"/>
      <c r="L246" s="155"/>
      <c r="M246" s="160"/>
      <c r="N246" s="161"/>
      <c r="O246" s="161"/>
      <c r="P246" s="162">
        <f>SUM(P247:P250)</f>
        <v>0</v>
      </c>
      <c r="Q246" s="161"/>
      <c r="R246" s="162">
        <f>SUM(R247:R250)</f>
        <v>0</v>
      </c>
      <c r="S246" s="161"/>
      <c r="T246" s="163">
        <f>SUM(T247:T250)</f>
        <v>2.4000000000000004</v>
      </c>
      <c r="U246" s="12"/>
      <c r="V246" s="12"/>
      <c r="W246" s="12"/>
      <c r="X246" s="12"/>
      <c r="Y246" s="12"/>
      <c r="Z246" s="12"/>
      <c r="AA246" s="12"/>
      <c r="AB246" s="12"/>
      <c r="AC246" s="12"/>
      <c r="AD246" s="12"/>
      <c r="AE246" s="12"/>
      <c r="AR246" s="156" t="s">
        <v>83</v>
      </c>
      <c r="AT246" s="164" t="s">
        <v>72</v>
      </c>
      <c r="AU246" s="164" t="s">
        <v>81</v>
      </c>
      <c r="AY246" s="156" t="s">
        <v>146</v>
      </c>
      <c r="BK246" s="165">
        <f>SUM(BK247:BK250)</f>
        <v>0</v>
      </c>
    </row>
    <row r="247" s="2" customFormat="1" ht="24.15" customHeight="1">
      <c r="A247" s="34"/>
      <c r="B247" s="168"/>
      <c r="C247" s="189" t="s">
        <v>173</v>
      </c>
      <c r="D247" s="189" t="s">
        <v>181</v>
      </c>
      <c r="E247" s="190" t="s">
        <v>1748</v>
      </c>
      <c r="F247" s="191" t="s">
        <v>1749</v>
      </c>
      <c r="G247" s="192" t="s">
        <v>199</v>
      </c>
      <c r="H247" s="193">
        <v>135</v>
      </c>
      <c r="I247" s="194"/>
      <c r="J247" s="195">
        <f>ROUND(I247*H247,2)</f>
        <v>0</v>
      </c>
      <c r="K247" s="196"/>
      <c r="L247" s="35"/>
      <c r="M247" s="197" t="s">
        <v>1</v>
      </c>
      <c r="N247" s="198" t="s">
        <v>38</v>
      </c>
      <c r="O247" s="73"/>
      <c r="P247" s="180">
        <f>O247*H247</f>
        <v>0</v>
      </c>
      <c r="Q247" s="180">
        <v>0</v>
      </c>
      <c r="R247" s="180">
        <f>Q247*H247</f>
        <v>0</v>
      </c>
      <c r="S247" s="180">
        <v>0.016</v>
      </c>
      <c r="T247" s="181">
        <f>S247*H247</f>
        <v>2.1600000000000001</v>
      </c>
      <c r="U247" s="34"/>
      <c r="V247" s="34"/>
      <c r="W247" s="34"/>
      <c r="X247" s="34"/>
      <c r="Y247" s="34"/>
      <c r="Z247" s="34"/>
      <c r="AA247" s="34"/>
      <c r="AB247" s="34"/>
      <c r="AC247" s="34"/>
      <c r="AD247" s="34"/>
      <c r="AE247" s="34"/>
      <c r="AR247" s="182" t="s">
        <v>337</v>
      </c>
      <c r="AT247" s="182" t="s">
        <v>181</v>
      </c>
      <c r="AU247" s="182" t="s">
        <v>83</v>
      </c>
      <c r="AY247" s="15" t="s">
        <v>146</v>
      </c>
      <c r="BE247" s="183">
        <f>IF(N247="základní",J247,0)</f>
        <v>0</v>
      </c>
      <c r="BF247" s="183">
        <f>IF(N247="snížená",J247,0)</f>
        <v>0</v>
      </c>
      <c r="BG247" s="183">
        <f>IF(N247="zákl. přenesená",J247,0)</f>
        <v>0</v>
      </c>
      <c r="BH247" s="183">
        <f>IF(N247="sníž. přenesená",J247,0)</f>
        <v>0</v>
      </c>
      <c r="BI247" s="183">
        <f>IF(N247="nulová",J247,0)</f>
        <v>0</v>
      </c>
      <c r="BJ247" s="15" t="s">
        <v>81</v>
      </c>
      <c r="BK247" s="183">
        <f>ROUND(I247*H247,2)</f>
        <v>0</v>
      </c>
      <c r="BL247" s="15" t="s">
        <v>337</v>
      </c>
      <c r="BM247" s="182" t="s">
        <v>1750</v>
      </c>
    </row>
    <row r="248" s="2" customFormat="1">
      <c r="A248" s="34"/>
      <c r="B248" s="35"/>
      <c r="C248" s="34"/>
      <c r="D248" s="184" t="s">
        <v>159</v>
      </c>
      <c r="E248" s="34"/>
      <c r="F248" s="185" t="s">
        <v>1751</v>
      </c>
      <c r="G248" s="34"/>
      <c r="H248" s="34"/>
      <c r="I248" s="186"/>
      <c r="J248" s="34"/>
      <c r="K248" s="34"/>
      <c r="L248" s="35"/>
      <c r="M248" s="187"/>
      <c r="N248" s="188"/>
      <c r="O248" s="73"/>
      <c r="P248" s="73"/>
      <c r="Q248" s="73"/>
      <c r="R248" s="73"/>
      <c r="S248" s="73"/>
      <c r="T248" s="74"/>
      <c r="U248" s="34"/>
      <c r="V248" s="34"/>
      <c r="W248" s="34"/>
      <c r="X248" s="34"/>
      <c r="Y248" s="34"/>
      <c r="Z248" s="34"/>
      <c r="AA248" s="34"/>
      <c r="AB248" s="34"/>
      <c r="AC248" s="34"/>
      <c r="AD248" s="34"/>
      <c r="AE248" s="34"/>
      <c r="AT248" s="15" t="s">
        <v>159</v>
      </c>
      <c r="AU248" s="15" t="s">
        <v>83</v>
      </c>
    </row>
    <row r="249" s="2" customFormat="1" ht="16.5" customHeight="1">
      <c r="A249" s="34"/>
      <c r="B249" s="168"/>
      <c r="C249" s="189" t="s">
        <v>178</v>
      </c>
      <c r="D249" s="189" t="s">
        <v>181</v>
      </c>
      <c r="E249" s="190" t="s">
        <v>1752</v>
      </c>
      <c r="F249" s="191" t="s">
        <v>1753</v>
      </c>
      <c r="G249" s="192" t="s">
        <v>336</v>
      </c>
      <c r="H249" s="193">
        <v>2</v>
      </c>
      <c r="I249" s="194"/>
      <c r="J249" s="195">
        <f>ROUND(I249*H249,2)</f>
        <v>0</v>
      </c>
      <c r="K249" s="196"/>
      <c r="L249" s="35"/>
      <c r="M249" s="197" t="s">
        <v>1</v>
      </c>
      <c r="N249" s="198" t="s">
        <v>38</v>
      </c>
      <c r="O249" s="73"/>
      <c r="P249" s="180">
        <f>O249*H249</f>
        <v>0</v>
      </c>
      <c r="Q249" s="180">
        <v>0</v>
      </c>
      <c r="R249" s="180">
        <f>Q249*H249</f>
        <v>0</v>
      </c>
      <c r="S249" s="180">
        <v>0.12</v>
      </c>
      <c r="T249" s="181">
        <f>S249*H249</f>
        <v>0.23999999999999999</v>
      </c>
      <c r="U249" s="34"/>
      <c r="V249" s="34"/>
      <c r="W249" s="34"/>
      <c r="X249" s="34"/>
      <c r="Y249" s="34"/>
      <c r="Z249" s="34"/>
      <c r="AA249" s="34"/>
      <c r="AB249" s="34"/>
      <c r="AC249" s="34"/>
      <c r="AD249" s="34"/>
      <c r="AE249" s="34"/>
      <c r="AR249" s="182" t="s">
        <v>337</v>
      </c>
      <c r="AT249" s="182" t="s">
        <v>181</v>
      </c>
      <c r="AU249" s="182" t="s">
        <v>83</v>
      </c>
      <c r="AY249" s="15" t="s">
        <v>146</v>
      </c>
      <c r="BE249" s="183">
        <f>IF(N249="základní",J249,0)</f>
        <v>0</v>
      </c>
      <c r="BF249" s="183">
        <f>IF(N249="snížená",J249,0)</f>
        <v>0</v>
      </c>
      <c r="BG249" s="183">
        <f>IF(N249="zákl. přenesená",J249,0)</f>
        <v>0</v>
      </c>
      <c r="BH249" s="183">
        <f>IF(N249="sníž. přenesená",J249,0)</f>
        <v>0</v>
      </c>
      <c r="BI249" s="183">
        <f>IF(N249="nulová",J249,0)</f>
        <v>0</v>
      </c>
      <c r="BJ249" s="15" t="s">
        <v>81</v>
      </c>
      <c r="BK249" s="183">
        <f>ROUND(I249*H249,2)</f>
        <v>0</v>
      </c>
      <c r="BL249" s="15" t="s">
        <v>337</v>
      </c>
      <c r="BM249" s="182" t="s">
        <v>1754</v>
      </c>
    </row>
    <row r="250" s="2" customFormat="1">
      <c r="A250" s="34"/>
      <c r="B250" s="35"/>
      <c r="C250" s="34"/>
      <c r="D250" s="184" t="s">
        <v>159</v>
      </c>
      <c r="E250" s="34"/>
      <c r="F250" s="185" t="s">
        <v>1755</v>
      </c>
      <c r="G250" s="34"/>
      <c r="H250" s="34"/>
      <c r="I250" s="186"/>
      <c r="J250" s="34"/>
      <c r="K250" s="34"/>
      <c r="L250" s="35"/>
      <c r="M250" s="199"/>
      <c r="N250" s="200"/>
      <c r="O250" s="201"/>
      <c r="P250" s="201"/>
      <c r="Q250" s="201"/>
      <c r="R250" s="201"/>
      <c r="S250" s="201"/>
      <c r="T250" s="202"/>
      <c r="U250" s="34"/>
      <c r="V250" s="34"/>
      <c r="W250" s="34"/>
      <c r="X250" s="34"/>
      <c r="Y250" s="34"/>
      <c r="Z250" s="34"/>
      <c r="AA250" s="34"/>
      <c r="AB250" s="34"/>
      <c r="AC250" s="34"/>
      <c r="AD250" s="34"/>
      <c r="AE250" s="34"/>
      <c r="AT250" s="15" t="s">
        <v>159</v>
      </c>
      <c r="AU250" s="15" t="s">
        <v>83</v>
      </c>
    </row>
    <row r="251" s="2" customFormat="1" ht="6.96" customHeight="1">
      <c r="A251" s="34"/>
      <c r="B251" s="56"/>
      <c r="C251" s="57"/>
      <c r="D251" s="57"/>
      <c r="E251" s="57"/>
      <c r="F251" s="57"/>
      <c r="G251" s="57"/>
      <c r="H251" s="57"/>
      <c r="I251" s="57"/>
      <c r="J251" s="57"/>
      <c r="K251" s="57"/>
      <c r="L251" s="35"/>
      <c r="M251" s="34"/>
      <c r="O251" s="34"/>
      <c r="P251" s="34"/>
      <c r="Q251" s="34"/>
      <c r="R251" s="34"/>
      <c r="S251" s="34"/>
      <c r="T251" s="34"/>
      <c r="U251" s="34"/>
      <c r="V251" s="34"/>
      <c r="W251" s="34"/>
      <c r="X251" s="34"/>
      <c r="Y251" s="34"/>
      <c r="Z251" s="34"/>
      <c r="AA251" s="34"/>
      <c r="AB251" s="34"/>
      <c r="AC251" s="34"/>
      <c r="AD251" s="34"/>
      <c r="AE251" s="34"/>
    </row>
  </sheetData>
  <autoFilter ref="C131:K250"/>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4" t="s">
        <v>5</v>
      </c>
      <c r="M2" s="1"/>
      <c r="N2" s="1"/>
      <c r="O2" s="1"/>
      <c r="P2" s="1"/>
      <c r="Q2" s="1"/>
      <c r="R2" s="1"/>
      <c r="S2" s="1"/>
      <c r="T2" s="1"/>
      <c r="U2" s="1"/>
      <c r="V2" s="1"/>
      <c r="AT2" s="15" t="s">
        <v>107</v>
      </c>
    </row>
    <row r="3" s="1" customFormat="1" ht="6.96" customHeight="1">
      <c r="B3" s="16"/>
      <c r="C3" s="17"/>
      <c r="D3" s="17"/>
      <c r="E3" s="17"/>
      <c r="F3" s="17"/>
      <c r="G3" s="17"/>
      <c r="H3" s="17"/>
      <c r="I3" s="17"/>
      <c r="J3" s="17"/>
      <c r="K3" s="17"/>
      <c r="L3" s="18"/>
      <c r="AT3" s="15" t="s">
        <v>83</v>
      </c>
    </row>
    <row r="4" s="1" customFormat="1" ht="24.96" customHeight="1">
      <c r="B4" s="18"/>
      <c r="D4" s="19" t="s">
        <v>111</v>
      </c>
      <c r="L4" s="18"/>
      <c r="M4" s="116" t="s">
        <v>10</v>
      </c>
      <c r="AT4" s="15" t="s">
        <v>3</v>
      </c>
    </row>
    <row r="5" s="1" customFormat="1" ht="6.96" customHeight="1">
      <c r="B5" s="18"/>
      <c r="L5" s="18"/>
    </row>
    <row r="6" s="1" customFormat="1" ht="12" customHeight="1">
      <c r="B6" s="18"/>
      <c r="D6" s="28" t="s">
        <v>16</v>
      </c>
      <c r="L6" s="18"/>
    </row>
    <row r="7" s="1" customFormat="1" ht="16.5" customHeight="1">
      <c r="B7" s="18"/>
      <c r="E7" s="117" t="str">
        <f>'Rekapitulace stavby'!K6</f>
        <v>Čepro Šlapanov</v>
      </c>
      <c r="F7" s="28"/>
      <c r="G7" s="28"/>
      <c r="H7" s="28"/>
      <c r="L7" s="18"/>
    </row>
    <row r="8" s="2" customFormat="1" ht="12" customHeight="1">
      <c r="A8" s="34"/>
      <c r="B8" s="35"/>
      <c r="C8" s="34"/>
      <c r="D8" s="28" t="s">
        <v>112</v>
      </c>
      <c r="E8" s="34"/>
      <c r="F8" s="34"/>
      <c r="G8" s="34"/>
      <c r="H8" s="34"/>
      <c r="I8" s="34"/>
      <c r="J8" s="34"/>
      <c r="K8" s="34"/>
      <c r="L8" s="51"/>
      <c r="S8" s="34"/>
      <c r="T8" s="34"/>
      <c r="U8" s="34"/>
      <c r="V8" s="34"/>
      <c r="W8" s="34"/>
      <c r="X8" s="34"/>
      <c r="Y8" s="34"/>
      <c r="Z8" s="34"/>
      <c r="AA8" s="34"/>
      <c r="AB8" s="34"/>
      <c r="AC8" s="34"/>
      <c r="AD8" s="34"/>
      <c r="AE8" s="34"/>
    </row>
    <row r="9" s="2" customFormat="1" ht="16.5" customHeight="1">
      <c r="A9" s="34"/>
      <c r="B9" s="35"/>
      <c r="C9" s="34"/>
      <c r="D9" s="34"/>
      <c r="E9" s="63" t="s">
        <v>1756</v>
      </c>
      <c r="F9" s="34"/>
      <c r="G9" s="34"/>
      <c r="H9" s="34"/>
      <c r="I9" s="34"/>
      <c r="J9" s="34"/>
      <c r="K9" s="34"/>
      <c r="L9" s="51"/>
      <c r="S9" s="34"/>
      <c r="T9" s="34"/>
      <c r="U9" s="34"/>
      <c r="V9" s="34"/>
      <c r="W9" s="34"/>
      <c r="X9" s="34"/>
      <c r="Y9" s="34"/>
      <c r="Z9" s="34"/>
      <c r="AA9" s="34"/>
      <c r="AB9" s="34"/>
      <c r="AC9" s="34"/>
      <c r="AD9" s="34"/>
      <c r="AE9" s="34"/>
    </row>
    <row r="10" s="2" customFormat="1">
      <c r="A10" s="34"/>
      <c r="B10" s="35"/>
      <c r="C10" s="34"/>
      <c r="D10" s="34"/>
      <c r="E10" s="34"/>
      <c r="F10" s="34"/>
      <c r="G10" s="34"/>
      <c r="H10" s="34"/>
      <c r="I10" s="34"/>
      <c r="J10" s="34"/>
      <c r="K10" s="34"/>
      <c r="L10" s="51"/>
      <c r="S10" s="34"/>
      <c r="T10" s="34"/>
      <c r="U10" s="34"/>
      <c r="V10" s="34"/>
      <c r="W10" s="34"/>
      <c r="X10" s="34"/>
      <c r="Y10" s="34"/>
      <c r="Z10" s="34"/>
      <c r="AA10" s="34"/>
      <c r="AB10" s="34"/>
      <c r="AC10" s="34"/>
      <c r="AD10" s="34"/>
      <c r="AE10" s="34"/>
    </row>
    <row r="11" s="2" customFormat="1" ht="12" customHeight="1">
      <c r="A11" s="34"/>
      <c r="B11" s="35"/>
      <c r="C11" s="34"/>
      <c r="D11" s="28" t="s">
        <v>18</v>
      </c>
      <c r="E11" s="34"/>
      <c r="F11" s="23" t="s">
        <v>1</v>
      </c>
      <c r="G11" s="34"/>
      <c r="H11" s="34"/>
      <c r="I11" s="28" t="s">
        <v>19</v>
      </c>
      <c r="J11" s="23" t="s">
        <v>1</v>
      </c>
      <c r="K11" s="34"/>
      <c r="L11" s="51"/>
      <c r="S11" s="34"/>
      <c r="T11" s="34"/>
      <c r="U11" s="34"/>
      <c r="V11" s="34"/>
      <c r="W11" s="34"/>
      <c r="X11" s="34"/>
      <c r="Y11" s="34"/>
      <c r="Z11" s="34"/>
      <c r="AA11" s="34"/>
      <c r="AB11" s="34"/>
      <c r="AC11" s="34"/>
      <c r="AD11" s="34"/>
      <c r="AE11" s="34"/>
    </row>
    <row r="12" s="2" customFormat="1" ht="12" customHeight="1">
      <c r="A12" s="34"/>
      <c r="B12" s="35"/>
      <c r="C12" s="34"/>
      <c r="D12" s="28" t="s">
        <v>20</v>
      </c>
      <c r="E12" s="34"/>
      <c r="F12" s="23" t="s">
        <v>21</v>
      </c>
      <c r="G12" s="34"/>
      <c r="H12" s="34"/>
      <c r="I12" s="28" t="s">
        <v>22</v>
      </c>
      <c r="J12" s="65" t="str">
        <f>'Rekapitulace stavby'!AN8</f>
        <v>18. 3. 2024</v>
      </c>
      <c r="K12" s="34"/>
      <c r="L12" s="51"/>
      <c r="S12" s="34"/>
      <c r="T12" s="34"/>
      <c r="U12" s="34"/>
      <c r="V12" s="34"/>
      <c r="W12" s="34"/>
      <c r="X12" s="34"/>
      <c r="Y12" s="34"/>
      <c r="Z12" s="34"/>
      <c r="AA12" s="34"/>
      <c r="AB12" s="34"/>
      <c r="AC12" s="34"/>
      <c r="AD12" s="34"/>
      <c r="AE12" s="34"/>
    </row>
    <row r="13" s="2" customFormat="1" ht="10.8" customHeight="1">
      <c r="A13" s="34"/>
      <c r="B13" s="35"/>
      <c r="C13" s="34"/>
      <c r="D13" s="34"/>
      <c r="E13" s="34"/>
      <c r="F13" s="34"/>
      <c r="G13" s="34"/>
      <c r="H13" s="34"/>
      <c r="I13" s="34"/>
      <c r="J13" s="34"/>
      <c r="K13" s="34"/>
      <c r="L13" s="51"/>
      <c r="S13" s="34"/>
      <c r="T13" s="34"/>
      <c r="U13" s="34"/>
      <c r="V13" s="34"/>
      <c r="W13" s="34"/>
      <c r="X13" s="34"/>
      <c r="Y13" s="34"/>
      <c r="Z13" s="34"/>
      <c r="AA13" s="34"/>
      <c r="AB13" s="34"/>
      <c r="AC13" s="34"/>
      <c r="AD13" s="34"/>
      <c r="AE13" s="34"/>
    </row>
    <row r="14" s="2" customFormat="1" ht="12" customHeight="1">
      <c r="A14" s="34"/>
      <c r="B14" s="35"/>
      <c r="C14" s="34"/>
      <c r="D14" s="28" t="s">
        <v>24</v>
      </c>
      <c r="E14" s="34"/>
      <c r="F14" s="34"/>
      <c r="G14" s="34"/>
      <c r="H14" s="34"/>
      <c r="I14" s="28" t="s">
        <v>25</v>
      </c>
      <c r="J14" s="23" t="str">
        <f>IF('Rekapitulace stavby'!AN10="","",'Rekapitulace stavby'!AN10)</f>
        <v/>
      </c>
      <c r="K14" s="34"/>
      <c r="L14" s="51"/>
      <c r="S14" s="34"/>
      <c r="T14" s="34"/>
      <c r="U14" s="34"/>
      <c r="V14" s="34"/>
      <c r="W14" s="34"/>
      <c r="X14" s="34"/>
      <c r="Y14" s="34"/>
      <c r="Z14" s="34"/>
      <c r="AA14" s="34"/>
      <c r="AB14" s="34"/>
      <c r="AC14" s="34"/>
      <c r="AD14" s="34"/>
      <c r="AE14" s="34"/>
    </row>
    <row r="15" s="2" customFormat="1" ht="18" customHeight="1">
      <c r="A15" s="34"/>
      <c r="B15" s="35"/>
      <c r="C15" s="34"/>
      <c r="D15" s="34"/>
      <c r="E15" s="23" t="str">
        <f>IF('Rekapitulace stavby'!E11="","",'Rekapitulace stavby'!E11)</f>
        <v xml:space="preserve"> </v>
      </c>
      <c r="F15" s="34"/>
      <c r="G15" s="34"/>
      <c r="H15" s="34"/>
      <c r="I15" s="28" t="s">
        <v>26</v>
      </c>
      <c r="J15" s="23" t="str">
        <f>IF('Rekapitulace stavby'!AN11="","",'Rekapitulace stavby'!AN11)</f>
        <v/>
      </c>
      <c r="K15" s="34"/>
      <c r="L15" s="51"/>
      <c r="S15" s="34"/>
      <c r="T15" s="34"/>
      <c r="U15" s="34"/>
      <c r="V15" s="34"/>
      <c r="W15" s="34"/>
      <c r="X15" s="34"/>
      <c r="Y15" s="34"/>
      <c r="Z15" s="34"/>
      <c r="AA15" s="34"/>
      <c r="AB15" s="34"/>
      <c r="AC15" s="34"/>
      <c r="AD15" s="34"/>
      <c r="AE15" s="34"/>
    </row>
    <row r="16" s="2" customFormat="1" ht="6.96" customHeight="1">
      <c r="A16" s="34"/>
      <c r="B16" s="35"/>
      <c r="C16" s="34"/>
      <c r="D16" s="34"/>
      <c r="E16" s="34"/>
      <c r="F16" s="34"/>
      <c r="G16" s="34"/>
      <c r="H16" s="34"/>
      <c r="I16" s="34"/>
      <c r="J16" s="34"/>
      <c r="K16" s="34"/>
      <c r="L16" s="51"/>
      <c r="S16" s="34"/>
      <c r="T16" s="34"/>
      <c r="U16" s="34"/>
      <c r="V16" s="34"/>
      <c r="W16" s="34"/>
      <c r="X16" s="34"/>
      <c r="Y16" s="34"/>
      <c r="Z16" s="34"/>
      <c r="AA16" s="34"/>
      <c r="AB16" s="34"/>
      <c r="AC16" s="34"/>
      <c r="AD16" s="34"/>
      <c r="AE16" s="34"/>
    </row>
    <row r="17" s="2" customFormat="1" ht="12" customHeight="1">
      <c r="A17" s="34"/>
      <c r="B17" s="35"/>
      <c r="C17" s="34"/>
      <c r="D17" s="28" t="s">
        <v>27</v>
      </c>
      <c r="E17" s="34"/>
      <c r="F17" s="34"/>
      <c r="G17" s="34"/>
      <c r="H17" s="34"/>
      <c r="I17" s="28" t="s">
        <v>25</v>
      </c>
      <c r="J17" s="29" t="str">
        <f>'Rekapitulace stavby'!AN13</f>
        <v>Vyplň údaj</v>
      </c>
      <c r="K17" s="34"/>
      <c r="L17" s="51"/>
      <c r="S17" s="34"/>
      <c r="T17" s="34"/>
      <c r="U17" s="34"/>
      <c r="V17" s="34"/>
      <c r="W17" s="34"/>
      <c r="X17" s="34"/>
      <c r="Y17" s="34"/>
      <c r="Z17" s="34"/>
      <c r="AA17" s="34"/>
      <c r="AB17" s="34"/>
      <c r="AC17" s="34"/>
      <c r="AD17" s="34"/>
      <c r="AE17" s="34"/>
    </row>
    <row r="18" s="2" customFormat="1" ht="18" customHeight="1">
      <c r="A18" s="34"/>
      <c r="B18" s="35"/>
      <c r="C18" s="34"/>
      <c r="D18" s="34"/>
      <c r="E18" s="29" t="str">
        <f>'Rekapitulace stavby'!E14</f>
        <v>Vyplň údaj</v>
      </c>
      <c r="F18" s="23"/>
      <c r="G18" s="23"/>
      <c r="H18" s="23"/>
      <c r="I18" s="28" t="s">
        <v>26</v>
      </c>
      <c r="J18" s="29" t="str">
        <f>'Rekapitulace stavby'!AN14</f>
        <v>Vyplň údaj</v>
      </c>
      <c r="K18" s="34"/>
      <c r="L18" s="51"/>
      <c r="S18" s="34"/>
      <c r="T18" s="34"/>
      <c r="U18" s="34"/>
      <c r="V18" s="34"/>
      <c r="W18" s="34"/>
      <c r="X18" s="34"/>
      <c r="Y18" s="34"/>
      <c r="Z18" s="34"/>
      <c r="AA18" s="34"/>
      <c r="AB18" s="34"/>
      <c r="AC18" s="34"/>
      <c r="AD18" s="34"/>
      <c r="AE18" s="34"/>
    </row>
    <row r="19" s="2" customFormat="1" ht="6.96" customHeight="1">
      <c r="A19" s="34"/>
      <c r="B19" s="35"/>
      <c r="C19" s="34"/>
      <c r="D19" s="34"/>
      <c r="E19" s="34"/>
      <c r="F19" s="34"/>
      <c r="G19" s="34"/>
      <c r="H19" s="34"/>
      <c r="I19" s="34"/>
      <c r="J19" s="34"/>
      <c r="K19" s="34"/>
      <c r="L19" s="51"/>
      <c r="S19" s="34"/>
      <c r="T19" s="34"/>
      <c r="U19" s="34"/>
      <c r="V19" s="34"/>
      <c r="W19" s="34"/>
      <c r="X19" s="34"/>
      <c r="Y19" s="34"/>
      <c r="Z19" s="34"/>
      <c r="AA19" s="34"/>
      <c r="AB19" s="34"/>
      <c r="AC19" s="34"/>
      <c r="AD19" s="34"/>
      <c r="AE19" s="34"/>
    </row>
    <row r="20" s="2" customFormat="1" ht="12" customHeight="1">
      <c r="A20" s="34"/>
      <c r="B20" s="35"/>
      <c r="C20" s="34"/>
      <c r="D20" s="28" t="s">
        <v>29</v>
      </c>
      <c r="E20" s="34"/>
      <c r="F20" s="34"/>
      <c r="G20" s="34"/>
      <c r="H20" s="34"/>
      <c r="I20" s="28" t="s">
        <v>25</v>
      </c>
      <c r="J20" s="23" t="str">
        <f>IF('Rekapitulace stavby'!AN16="","",'Rekapitulace stavby'!AN16)</f>
        <v/>
      </c>
      <c r="K20" s="34"/>
      <c r="L20" s="51"/>
      <c r="S20" s="34"/>
      <c r="T20" s="34"/>
      <c r="U20" s="34"/>
      <c r="V20" s="34"/>
      <c r="W20" s="34"/>
      <c r="X20" s="34"/>
      <c r="Y20" s="34"/>
      <c r="Z20" s="34"/>
      <c r="AA20" s="34"/>
      <c r="AB20" s="34"/>
      <c r="AC20" s="34"/>
      <c r="AD20" s="34"/>
      <c r="AE20" s="34"/>
    </row>
    <row r="21" s="2" customFormat="1" ht="18" customHeight="1">
      <c r="A21" s="34"/>
      <c r="B21" s="35"/>
      <c r="C21" s="34"/>
      <c r="D21" s="34"/>
      <c r="E21" s="23" t="str">
        <f>IF('Rekapitulace stavby'!E17="","",'Rekapitulace stavby'!E17)</f>
        <v xml:space="preserve"> </v>
      </c>
      <c r="F21" s="34"/>
      <c r="G21" s="34"/>
      <c r="H21" s="34"/>
      <c r="I21" s="28" t="s">
        <v>26</v>
      </c>
      <c r="J21" s="23" t="str">
        <f>IF('Rekapitulace stavby'!AN17="","",'Rekapitulace stavby'!AN17)</f>
        <v/>
      </c>
      <c r="K21" s="34"/>
      <c r="L21" s="51"/>
      <c r="S21" s="34"/>
      <c r="T21" s="34"/>
      <c r="U21" s="34"/>
      <c r="V21" s="34"/>
      <c r="W21" s="34"/>
      <c r="X21" s="34"/>
      <c r="Y21" s="34"/>
      <c r="Z21" s="34"/>
      <c r="AA21" s="34"/>
      <c r="AB21" s="34"/>
      <c r="AC21" s="34"/>
      <c r="AD21" s="34"/>
      <c r="AE21" s="34"/>
    </row>
    <row r="22" s="2" customFormat="1" ht="6.96" customHeight="1">
      <c r="A22" s="34"/>
      <c r="B22" s="35"/>
      <c r="C22" s="34"/>
      <c r="D22" s="34"/>
      <c r="E22" s="34"/>
      <c r="F22" s="34"/>
      <c r="G22" s="34"/>
      <c r="H22" s="34"/>
      <c r="I22" s="34"/>
      <c r="J22" s="34"/>
      <c r="K22" s="34"/>
      <c r="L22" s="51"/>
      <c r="S22" s="34"/>
      <c r="T22" s="34"/>
      <c r="U22" s="34"/>
      <c r="V22" s="34"/>
      <c r="W22" s="34"/>
      <c r="X22" s="34"/>
      <c r="Y22" s="34"/>
      <c r="Z22" s="34"/>
      <c r="AA22" s="34"/>
      <c r="AB22" s="34"/>
      <c r="AC22" s="34"/>
      <c r="AD22" s="34"/>
      <c r="AE22" s="34"/>
    </row>
    <row r="23" s="2" customFormat="1" ht="12" customHeight="1">
      <c r="A23" s="34"/>
      <c r="B23" s="35"/>
      <c r="C23" s="34"/>
      <c r="D23" s="28" t="s">
        <v>31</v>
      </c>
      <c r="E23" s="34"/>
      <c r="F23" s="34"/>
      <c r="G23" s="34"/>
      <c r="H23" s="34"/>
      <c r="I23" s="28" t="s">
        <v>25</v>
      </c>
      <c r="J23" s="23" t="str">
        <f>IF('Rekapitulace stavby'!AN19="","",'Rekapitulace stavby'!AN19)</f>
        <v/>
      </c>
      <c r="K23" s="34"/>
      <c r="L23" s="51"/>
      <c r="S23" s="34"/>
      <c r="T23" s="34"/>
      <c r="U23" s="34"/>
      <c r="V23" s="34"/>
      <c r="W23" s="34"/>
      <c r="X23" s="34"/>
      <c r="Y23" s="34"/>
      <c r="Z23" s="34"/>
      <c r="AA23" s="34"/>
      <c r="AB23" s="34"/>
      <c r="AC23" s="34"/>
      <c r="AD23" s="34"/>
      <c r="AE23" s="34"/>
    </row>
    <row r="24" s="2" customFormat="1" ht="18" customHeight="1">
      <c r="A24" s="34"/>
      <c r="B24" s="35"/>
      <c r="C24" s="34"/>
      <c r="D24" s="34"/>
      <c r="E24" s="23" t="str">
        <f>IF('Rekapitulace stavby'!E20="","",'Rekapitulace stavby'!E20)</f>
        <v xml:space="preserve"> </v>
      </c>
      <c r="F24" s="34"/>
      <c r="G24" s="34"/>
      <c r="H24" s="34"/>
      <c r="I24" s="28" t="s">
        <v>26</v>
      </c>
      <c r="J24" s="23" t="str">
        <f>IF('Rekapitulace stavby'!AN20="","",'Rekapitulace stavby'!AN20)</f>
        <v/>
      </c>
      <c r="K24" s="34"/>
      <c r="L24" s="51"/>
      <c r="S24" s="34"/>
      <c r="T24" s="34"/>
      <c r="U24" s="34"/>
      <c r="V24" s="34"/>
      <c r="W24" s="34"/>
      <c r="X24" s="34"/>
      <c r="Y24" s="34"/>
      <c r="Z24" s="34"/>
      <c r="AA24" s="34"/>
      <c r="AB24" s="34"/>
      <c r="AC24" s="34"/>
      <c r="AD24" s="34"/>
      <c r="AE24" s="34"/>
    </row>
    <row r="25" s="2" customFormat="1" ht="6.96" customHeight="1">
      <c r="A25" s="34"/>
      <c r="B25" s="35"/>
      <c r="C25" s="34"/>
      <c r="D25" s="34"/>
      <c r="E25" s="34"/>
      <c r="F25" s="34"/>
      <c r="G25" s="34"/>
      <c r="H25" s="34"/>
      <c r="I25" s="34"/>
      <c r="J25" s="34"/>
      <c r="K25" s="34"/>
      <c r="L25" s="51"/>
      <c r="S25" s="34"/>
      <c r="T25" s="34"/>
      <c r="U25" s="34"/>
      <c r="V25" s="34"/>
      <c r="W25" s="34"/>
      <c r="X25" s="34"/>
      <c r="Y25" s="34"/>
      <c r="Z25" s="34"/>
      <c r="AA25" s="34"/>
      <c r="AB25" s="34"/>
      <c r="AC25" s="34"/>
      <c r="AD25" s="34"/>
      <c r="AE25" s="34"/>
    </row>
    <row r="26" s="2" customFormat="1" ht="12" customHeight="1">
      <c r="A26" s="34"/>
      <c r="B26" s="35"/>
      <c r="C26" s="34"/>
      <c r="D26" s="28" t="s">
        <v>32</v>
      </c>
      <c r="E26" s="34"/>
      <c r="F26" s="34"/>
      <c r="G26" s="34"/>
      <c r="H26" s="34"/>
      <c r="I26" s="34"/>
      <c r="J26" s="34"/>
      <c r="K26" s="34"/>
      <c r="L26" s="51"/>
      <c r="S26" s="34"/>
      <c r="T26" s="34"/>
      <c r="U26" s="34"/>
      <c r="V26" s="34"/>
      <c r="W26" s="34"/>
      <c r="X26" s="34"/>
      <c r="Y26" s="34"/>
      <c r="Z26" s="34"/>
      <c r="AA26" s="34"/>
      <c r="AB26" s="34"/>
      <c r="AC26" s="34"/>
      <c r="AD26" s="34"/>
      <c r="AE26" s="34"/>
    </row>
    <row r="27" s="8" customFormat="1" ht="16.5" customHeight="1">
      <c r="A27" s="118"/>
      <c r="B27" s="119"/>
      <c r="C27" s="118"/>
      <c r="D27" s="118"/>
      <c r="E27" s="32" t="s">
        <v>1</v>
      </c>
      <c r="F27" s="32"/>
      <c r="G27" s="32"/>
      <c r="H27" s="32"/>
      <c r="I27" s="118"/>
      <c r="J27" s="118"/>
      <c r="K27" s="118"/>
      <c r="L27" s="120"/>
      <c r="S27" s="118"/>
      <c r="T27" s="118"/>
      <c r="U27" s="118"/>
      <c r="V27" s="118"/>
      <c r="W27" s="118"/>
      <c r="X27" s="118"/>
      <c r="Y27" s="118"/>
      <c r="Z27" s="118"/>
      <c r="AA27" s="118"/>
      <c r="AB27" s="118"/>
      <c r="AC27" s="118"/>
      <c r="AD27" s="118"/>
      <c r="AE27" s="118"/>
    </row>
    <row r="28" s="2" customFormat="1" ht="6.96" customHeight="1">
      <c r="A28" s="34"/>
      <c r="B28" s="35"/>
      <c r="C28" s="34"/>
      <c r="D28" s="34"/>
      <c r="E28" s="34"/>
      <c r="F28" s="34"/>
      <c r="G28" s="34"/>
      <c r="H28" s="34"/>
      <c r="I28" s="34"/>
      <c r="J28" s="34"/>
      <c r="K28" s="34"/>
      <c r="L28" s="51"/>
      <c r="S28" s="34"/>
      <c r="T28" s="34"/>
      <c r="U28" s="34"/>
      <c r="V28" s="34"/>
      <c r="W28" s="34"/>
      <c r="X28" s="34"/>
      <c r="Y28" s="34"/>
      <c r="Z28" s="34"/>
      <c r="AA28" s="34"/>
      <c r="AB28" s="34"/>
      <c r="AC28" s="34"/>
      <c r="AD28" s="34"/>
      <c r="AE28" s="34"/>
    </row>
    <row r="29" s="2" customFormat="1" ht="6.96" customHeight="1">
      <c r="A29" s="34"/>
      <c r="B29" s="35"/>
      <c r="C29" s="34"/>
      <c r="D29" s="86"/>
      <c r="E29" s="86"/>
      <c r="F29" s="86"/>
      <c r="G29" s="86"/>
      <c r="H29" s="86"/>
      <c r="I29" s="86"/>
      <c r="J29" s="86"/>
      <c r="K29" s="86"/>
      <c r="L29" s="51"/>
      <c r="S29" s="34"/>
      <c r="T29" s="34"/>
      <c r="U29" s="34"/>
      <c r="V29" s="34"/>
      <c r="W29" s="34"/>
      <c r="X29" s="34"/>
      <c r="Y29" s="34"/>
      <c r="Z29" s="34"/>
      <c r="AA29" s="34"/>
      <c r="AB29" s="34"/>
      <c r="AC29" s="34"/>
      <c r="AD29" s="34"/>
      <c r="AE29" s="34"/>
    </row>
    <row r="30" s="2" customFormat="1" ht="25.44" customHeight="1">
      <c r="A30" s="34"/>
      <c r="B30" s="35"/>
      <c r="C30" s="34"/>
      <c r="D30" s="121" t="s">
        <v>33</v>
      </c>
      <c r="E30" s="34"/>
      <c r="F30" s="34"/>
      <c r="G30" s="34"/>
      <c r="H30" s="34"/>
      <c r="I30" s="34"/>
      <c r="J30" s="92">
        <f>ROUND(J133, 2)</f>
        <v>0</v>
      </c>
      <c r="K30" s="34"/>
      <c r="L30" s="51"/>
      <c r="S30" s="34"/>
      <c r="T30" s="34"/>
      <c r="U30" s="34"/>
      <c r="V30" s="34"/>
      <c r="W30" s="34"/>
      <c r="X30" s="34"/>
      <c r="Y30" s="34"/>
      <c r="Z30" s="34"/>
      <c r="AA30" s="34"/>
      <c r="AB30" s="34"/>
      <c r="AC30" s="34"/>
      <c r="AD30" s="34"/>
      <c r="AE30" s="34"/>
    </row>
    <row r="31" s="2" customFormat="1" ht="6.96" customHeight="1">
      <c r="A31" s="34"/>
      <c r="B31" s="35"/>
      <c r="C31" s="34"/>
      <c r="D31" s="86"/>
      <c r="E31" s="86"/>
      <c r="F31" s="86"/>
      <c r="G31" s="86"/>
      <c r="H31" s="86"/>
      <c r="I31" s="86"/>
      <c r="J31" s="86"/>
      <c r="K31" s="86"/>
      <c r="L31" s="51"/>
      <c r="S31" s="34"/>
      <c r="T31" s="34"/>
      <c r="U31" s="34"/>
      <c r="V31" s="34"/>
      <c r="W31" s="34"/>
      <c r="X31" s="34"/>
      <c r="Y31" s="34"/>
      <c r="Z31" s="34"/>
      <c r="AA31" s="34"/>
      <c r="AB31" s="34"/>
      <c r="AC31" s="34"/>
      <c r="AD31" s="34"/>
      <c r="AE31" s="34"/>
    </row>
    <row r="32" s="2" customFormat="1" ht="14.4" customHeight="1">
      <c r="A32" s="34"/>
      <c r="B32" s="35"/>
      <c r="C32" s="34"/>
      <c r="D32" s="34"/>
      <c r="E32" s="34"/>
      <c r="F32" s="39" t="s">
        <v>35</v>
      </c>
      <c r="G32" s="34"/>
      <c r="H32" s="34"/>
      <c r="I32" s="39" t="s">
        <v>34</v>
      </c>
      <c r="J32" s="39" t="s">
        <v>36</v>
      </c>
      <c r="K32" s="34"/>
      <c r="L32" s="51"/>
      <c r="S32" s="34"/>
      <c r="T32" s="34"/>
      <c r="U32" s="34"/>
      <c r="V32" s="34"/>
      <c r="W32" s="34"/>
      <c r="X32" s="34"/>
      <c r="Y32" s="34"/>
      <c r="Z32" s="34"/>
      <c r="AA32" s="34"/>
      <c r="AB32" s="34"/>
      <c r="AC32" s="34"/>
      <c r="AD32" s="34"/>
      <c r="AE32" s="34"/>
    </row>
    <row r="33" s="2" customFormat="1" ht="14.4" customHeight="1">
      <c r="A33" s="34"/>
      <c r="B33" s="35"/>
      <c r="C33" s="34"/>
      <c r="D33" s="122" t="s">
        <v>37</v>
      </c>
      <c r="E33" s="28" t="s">
        <v>38</v>
      </c>
      <c r="F33" s="123">
        <f>ROUND((SUM(BE133:BE250)),  2)</f>
        <v>0</v>
      </c>
      <c r="G33" s="34"/>
      <c r="H33" s="34"/>
      <c r="I33" s="124">
        <v>0.20999999999999999</v>
      </c>
      <c r="J33" s="123">
        <f>ROUND(((SUM(BE133:BE250))*I33),  2)</f>
        <v>0</v>
      </c>
      <c r="K33" s="34"/>
      <c r="L33" s="51"/>
      <c r="S33" s="34"/>
      <c r="T33" s="34"/>
      <c r="U33" s="34"/>
      <c r="V33" s="34"/>
      <c r="W33" s="34"/>
      <c r="X33" s="34"/>
      <c r="Y33" s="34"/>
      <c r="Z33" s="34"/>
      <c r="AA33" s="34"/>
      <c r="AB33" s="34"/>
      <c r="AC33" s="34"/>
      <c r="AD33" s="34"/>
      <c r="AE33" s="34"/>
    </row>
    <row r="34" s="2" customFormat="1" ht="14.4" customHeight="1">
      <c r="A34" s="34"/>
      <c r="B34" s="35"/>
      <c r="C34" s="34"/>
      <c r="D34" s="34"/>
      <c r="E34" s="28" t="s">
        <v>39</v>
      </c>
      <c r="F34" s="123">
        <f>ROUND((SUM(BF133:BF250)),  2)</f>
        <v>0</v>
      </c>
      <c r="G34" s="34"/>
      <c r="H34" s="34"/>
      <c r="I34" s="124">
        <v>0.12</v>
      </c>
      <c r="J34" s="123">
        <f>ROUND(((SUM(BF133:BF250))*I34),  2)</f>
        <v>0</v>
      </c>
      <c r="K34" s="34"/>
      <c r="L34" s="51"/>
      <c r="S34" s="34"/>
      <c r="T34" s="34"/>
      <c r="U34" s="34"/>
      <c r="V34" s="34"/>
      <c r="W34" s="34"/>
      <c r="X34" s="34"/>
      <c r="Y34" s="34"/>
      <c r="Z34" s="34"/>
      <c r="AA34" s="34"/>
      <c r="AB34" s="34"/>
      <c r="AC34" s="34"/>
      <c r="AD34" s="34"/>
      <c r="AE34" s="34"/>
    </row>
    <row r="35" hidden="1" s="2" customFormat="1" ht="14.4" customHeight="1">
      <c r="A35" s="34"/>
      <c r="B35" s="35"/>
      <c r="C35" s="34"/>
      <c r="D35" s="34"/>
      <c r="E35" s="28" t="s">
        <v>40</v>
      </c>
      <c r="F35" s="123">
        <f>ROUND((SUM(BG133:BG250)),  2)</f>
        <v>0</v>
      </c>
      <c r="G35" s="34"/>
      <c r="H35" s="34"/>
      <c r="I35" s="124">
        <v>0.20999999999999999</v>
      </c>
      <c r="J35" s="123">
        <f>0</f>
        <v>0</v>
      </c>
      <c r="K35" s="34"/>
      <c r="L35" s="51"/>
      <c r="S35" s="34"/>
      <c r="T35" s="34"/>
      <c r="U35" s="34"/>
      <c r="V35" s="34"/>
      <c r="W35" s="34"/>
      <c r="X35" s="34"/>
      <c r="Y35" s="34"/>
      <c r="Z35" s="34"/>
      <c r="AA35" s="34"/>
      <c r="AB35" s="34"/>
      <c r="AC35" s="34"/>
      <c r="AD35" s="34"/>
      <c r="AE35" s="34"/>
    </row>
    <row r="36" hidden="1" s="2" customFormat="1" ht="14.4" customHeight="1">
      <c r="A36" s="34"/>
      <c r="B36" s="35"/>
      <c r="C36" s="34"/>
      <c r="D36" s="34"/>
      <c r="E36" s="28" t="s">
        <v>41</v>
      </c>
      <c r="F36" s="123">
        <f>ROUND((SUM(BH133:BH250)),  2)</f>
        <v>0</v>
      </c>
      <c r="G36" s="34"/>
      <c r="H36" s="34"/>
      <c r="I36" s="124">
        <v>0.12</v>
      </c>
      <c r="J36" s="123">
        <f>0</f>
        <v>0</v>
      </c>
      <c r="K36" s="34"/>
      <c r="L36" s="51"/>
      <c r="S36" s="34"/>
      <c r="T36" s="34"/>
      <c r="U36" s="34"/>
      <c r="V36" s="34"/>
      <c r="W36" s="34"/>
      <c r="X36" s="34"/>
      <c r="Y36" s="34"/>
      <c r="Z36" s="34"/>
      <c r="AA36" s="34"/>
      <c r="AB36" s="34"/>
      <c r="AC36" s="34"/>
      <c r="AD36" s="34"/>
      <c r="AE36" s="34"/>
    </row>
    <row r="37" hidden="1" s="2" customFormat="1" ht="14.4" customHeight="1">
      <c r="A37" s="34"/>
      <c r="B37" s="35"/>
      <c r="C37" s="34"/>
      <c r="D37" s="34"/>
      <c r="E37" s="28" t="s">
        <v>42</v>
      </c>
      <c r="F37" s="123">
        <f>ROUND((SUM(BI133:BI250)),  2)</f>
        <v>0</v>
      </c>
      <c r="G37" s="34"/>
      <c r="H37" s="34"/>
      <c r="I37" s="124">
        <v>0</v>
      </c>
      <c r="J37" s="123">
        <f>0</f>
        <v>0</v>
      </c>
      <c r="K37" s="34"/>
      <c r="L37" s="51"/>
      <c r="S37" s="34"/>
      <c r="T37" s="34"/>
      <c r="U37" s="34"/>
      <c r="V37" s="34"/>
      <c r="W37" s="34"/>
      <c r="X37" s="34"/>
      <c r="Y37" s="34"/>
      <c r="Z37" s="34"/>
      <c r="AA37" s="34"/>
      <c r="AB37" s="34"/>
      <c r="AC37" s="34"/>
      <c r="AD37" s="34"/>
      <c r="AE37" s="34"/>
    </row>
    <row r="38" s="2" customFormat="1" ht="6.96" customHeight="1">
      <c r="A38" s="34"/>
      <c r="B38" s="35"/>
      <c r="C38" s="34"/>
      <c r="D38" s="34"/>
      <c r="E38" s="34"/>
      <c r="F38" s="34"/>
      <c r="G38" s="34"/>
      <c r="H38" s="34"/>
      <c r="I38" s="34"/>
      <c r="J38" s="34"/>
      <c r="K38" s="34"/>
      <c r="L38" s="51"/>
      <c r="S38" s="34"/>
      <c r="T38" s="34"/>
      <c r="U38" s="34"/>
      <c r="V38" s="34"/>
      <c r="W38" s="34"/>
      <c r="X38" s="34"/>
      <c r="Y38" s="34"/>
      <c r="Z38" s="34"/>
      <c r="AA38" s="34"/>
      <c r="AB38" s="34"/>
      <c r="AC38" s="34"/>
      <c r="AD38" s="34"/>
      <c r="AE38" s="34"/>
    </row>
    <row r="39" s="2" customFormat="1" ht="25.44" customHeight="1">
      <c r="A39" s="34"/>
      <c r="B39" s="35"/>
      <c r="C39" s="125"/>
      <c r="D39" s="126" t="s">
        <v>43</v>
      </c>
      <c r="E39" s="77"/>
      <c r="F39" s="77"/>
      <c r="G39" s="127" t="s">
        <v>44</v>
      </c>
      <c r="H39" s="128" t="s">
        <v>45</v>
      </c>
      <c r="I39" s="77"/>
      <c r="J39" s="129">
        <f>SUM(J30:J37)</f>
        <v>0</v>
      </c>
      <c r="K39" s="130"/>
      <c r="L39" s="51"/>
      <c r="S39" s="34"/>
      <c r="T39" s="34"/>
      <c r="U39" s="34"/>
      <c r="V39" s="34"/>
      <c r="W39" s="34"/>
      <c r="X39" s="34"/>
      <c r="Y39" s="34"/>
      <c r="Z39" s="34"/>
      <c r="AA39" s="34"/>
      <c r="AB39" s="34"/>
      <c r="AC39" s="34"/>
      <c r="AD39" s="34"/>
      <c r="AE39" s="34"/>
    </row>
    <row r="40" s="2" customFormat="1" ht="14.4" customHeight="1">
      <c r="A40" s="34"/>
      <c r="B40" s="35"/>
      <c r="C40" s="34"/>
      <c r="D40" s="34"/>
      <c r="E40" s="34"/>
      <c r="F40" s="34"/>
      <c r="G40" s="34"/>
      <c r="H40" s="34"/>
      <c r="I40" s="34"/>
      <c r="J40" s="34"/>
      <c r="K40" s="34"/>
      <c r="L40" s="51"/>
      <c r="S40" s="34"/>
      <c r="T40" s="34"/>
      <c r="U40" s="34"/>
      <c r="V40" s="34"/>
      <c r="W40" s="34"/>
      <c r="X40" s="34"/>
      <c r="Y40" s="34"/>
      <c r="Z40" s="34"/>
      <c r="AA40" s="34"/>
      <c r="AB40" s="34"/>
      <c r="AC40" s="34"/>
      <c r="AD40" s="34"/>
      <c r="AE40" s="34"/>
    </row>
    <row r="41" s="1" customFormat="1" ht="14.4" customHeight="1">
      <c r="B41" s="18"/>
      <c r="L41" s="18"/>
    </row>
    <row r="42" s="1" customFormat="1" ht="14.4" customHeight="1">
      <c r="B42" s="18"/>
      <c r="L42" s="18"/>
    </row>
    <row r="43" s="1" customFormat="1" ht="14.4" customHeight="1">
      <c r="B43" s="18"/>
      <c r="L43" s="18"/>
    </row>
    <row r="44" s="1" customFormat="1" ht="14.4" customHeight="1">
      <c r="B44" s="18"/>
      <c r="L44" s="18"/>
    </row>
    <row r="45" s="1" customFormat="1" ht="14.4" customHeight="1">
      <c r="B45" s="18"/>
      <c r="L45" s="18"/>
    </row>
    <row r="46" s="1" customFormat="1" ht="14.4" customHeight="1">
      <c r="B46" s="18"/>
      <c r="L46" s="18"/>
    </row>
    <row r="47" s="1" customFormat="1" ht="14.4" customHeight="1">
      <c r="B47" s="18"/>
      <c r="L47" s="18"/>
    </row>
    <row r="48" s="1" customFormat="1" ht="14.4" customHeight="1">
      <c r="B48" s="18"/>
      <c r="L48" s="18"/>
    </row>
    <row r="49" s="1" customFormat="1" ht="14.4" customHeight="1">
      <c r="B49" s="18"/>
      <c r="L49" s="18"/>
    </row>
    <row r="50" s="2" customFormat="1" ht="14.4" customHeight="1">
      <c r="B50" s="51"/>
      <c r="D50" s="52" t="s">
        <v>46</v>
      </c>
      <c r="E50" s="53"/>
      <c r="F50" s="53"/>
      <c r="G50" s="52" t="s">
        <v>47</v>
      </c>
      <c r="H50" s="53"/>
      <c r="I50" s="53"/>
      <c r="J50" s="53"/>
      <c r="K50" s="53"/>
      <c r="L50" s="5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4"/>
      <c r="B61" s="35"/>
      <c r="C61" s="34"/>
      <c r="D61" s="54" t="s">
        <v>48</v>
      </c>
      <c r="E61" s="37"/>
      <c r="F61" s="131" t="s">
        <v>49</v>
      </c>
      <c r="G61" s="54" t="s">
        <v>48</v>
      </c>
      <c r="H61" s="37"/>
      <c r="I61" s="37"/>
      <c r="J61" s="132" t="s">
        <v>49</v>
      </c>
      <c r="K61" s="37"/>
      <c r="L61" s="51"/>
      <c r="S61" s="34"/>
      <c r="T61" s="34"/>
      <c r="U61" s="34"/>
      <c r="V61" s="34"/>
      <c r="W61" s="34"/>
      <c r="X61" s="34"/>
      <c r="Y61" s="34"/>
      <c r="Z61" s="34"/>
      <c r="AA61" s="34"/>
      <c r="AB61" s="34"/>
      <c r="AC61" s="34"/>
      <c r="AD61" s="34"/>
      <c r="AE61" s="34"/>
    </row>
    <row r="62">
      <c r="B62" s="18"/>
      <c r="L62" s="18"/>
    </row>
    <row r="63">
      <c r="B63" s="18"/>
      <c r="L63" s="18"/>
    </row>
    <row r="64">
      <c r="B64" s="18"/>
      <c r="L64" s="18"/>
    </row>
    <row r="65" s="2" customFormat="1">
      <c r="A65" s="34"/>
      <c r="B65" s="35"/>
      <c r="C65" s="34"/>
      <c r="D65" s="52" t="s">
        <v>50</v>
      </c>
      <c r="E65" s="55"/>
      <c r="F65" s="55"/>
      <c r="G65" s="52" t="s">
        <v>51</v>
      </c>
      <c r="H65" s="55"/>
      <c r="I65" s="55"/>
      <c r="J65" s="55"/>
      <c r="K65" s="55"/>
      <c r="L65" s="51"/>
      <c r="S65" s="34"/>
      <c r="T65" s="34"/>
      <c r="U65" s="34"/>
      <c r="V65" s="34"/>
      <c r="W65" s="34"/>
      <c r="X65" s="34"/>
      <c r="Y65" s="34"/>
      <c r="Z65" s="34"/>
      <c r="AA65" s="34"/>
      <c r="AB65" s="34"/>
      <c r="AC65" s="34"/>
      <c r="AD65" s="34"/>
      <c r="AE65" s="34"/>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4"/>
      <c r="B76" s="35"/>
      <c r="C76" s="34"/>
      <c r="D76" s="54" t="s">
        <v>48</v>
      </c>
      <c r="E76" s="37"/>
      <c r="F76" s="131" t="s">
        <v>49</v>
      </c>
      <c r="G76" s="54" t="s">
        <v>48</v>
      </c>
      <c r="H76" s="37"/>
      <c r="I76" s="37"/>
      <c r="J76" s="132" t="s">
        <v>49</v>
      </c>
      <c r="K76" s="37"/>
      <c r="L76" s="51"/>
      <c r="S76" s="34"/>
      <c r="T76" s="34"/>
      <c r="U76" s="34"/>
      <c r="V76" s="34"/>
      <c r="W76" s="34"/>
      <c r="X76" s="34"/>
      <c r="Y76" s="34"/>
      <c r="Z76" s="34"/>
      <c r="AA76" s="34"/>
      <c r="AB76" s="34"/>
      <c r="AC76" s="34"/>
      <c r="AD76" s="34"/>
      <c r="AE76" s="34"/>
    </row>
    <row r="77" s="2" customFormat="1" ht="14.4" customHeight="1">
      <c r="A77" s="34"/>
      <c r="B77" s="56"/>
      <c r="C77" s="57"/>
      <c r="D77" s="57"/>
      <c r="E77" s="57"/>
      <c r="F77" s="57"/>
      <c r="G77" s="57"/>
      <c r="H77" s="57"/>
      <c r="I77" s="57"/>
      <c r="J77" s="57"/>
      <c r="K77" s="57"/>
      <c r="L77" s="51"/>
      <c r="S77" s="34"/>
      <c r="T77" s="34"/>
      <c r="U77" s="34"/>
      <c r="V77" s="34"/>
      <c r="W77" s="34"/>
      <c r="X77" s="34"/>
      <c r="Y77" s="34"/>
      <c r="Z77" s="34"/>
      <c r="AA77" s="34"/>
      <c r="AB77" s="34"/>
      <c r="AC77" s="34"/>
      <c r="AD77" s="34"/>
      <c r="AE77" s="34"/>
    </row>
    <row r="81" s="2" customFormat="1" ht="6.96" customHeight="1">
      <c r="A81" s="34"/>
      <c r="B81" s="58"/>
      <c r="C81" s="59"/>
      <c r="D81" s="59"/>
      <c r="E81" s="59"/>
      <c r="F81" s="59"/>
      <c r="G81" s="59"/>
      <c r="H81" s="59"/>
      <c r="I81" s="59"/>
      <c r="J81" s="59"/>
      <c r="K81" s="59"/>
      <c r="L81" s="51"/>
      <c r="S81" s="34"/>
      <c r="T81" s="34"/>
      <c r="U81" s="34"/>
      <c r="V81" s="34"/>
      <c r="W81" s="34"/>
      <c r="X81" s="34"/>
      <c r="Y81" s="34"/>
      <c r="Z81" s="34"/>
      <c r="AA81" s="34"/>
      <c r="AB81" s="34"/>
      <c r="AC81" s="34"/>
      <c r="AD81" s="34"/>
      <c r="AE81" s="34"/>
    </row>
    <row r="82" s="2" customFormat="1" ht="24.96" customHeight="1">
      <c r="A82" s="34"/>
      <c r="B82" s="35"/>
      <c r="C82" s="19" t="s">
        <v>114</v>
      </c>
      <c r="D82" s="34"/>
      <c r="E82" s="34"/>
      <c r="F82" s="34"/>
      <c r="G82" s="34"/>
      <c r="H82" s="34"/>
      <c r="I82" s="34"/>
      <c r="J82" s="34"/>
      <c r="K82" s="34"/>
      <c r="L82" s="51"/>
      <c r="S82" s="34"/>
      <c r="T82" s="34"/>
      <c r="U82" s="34"/>
      <c r="V82" s="34"/>
      <c r="W82" s="34"/>
      <c r="X82" s="34"/>
      <c r="Y82" s="34"/>
      <c r="Z82" s="34"/>
      <c r="AA82" s="34"/>
      <c r="AB82" s="34"/>
      <c r="AC82" s="34"/>
      <c r="AD82" s="34"/>
      <c r="AE82" s="34"/>
    </row>
    <row r="83" s="2" customFormat="1" ht="6.96" customHeight="1">
      <c r="A83" s="34"/>
      <c r="B83" s="35"/>
      <c r="C83" s="34"/>
      <c r="D83" s="34"/>
      <c r="E83" s="34"/>
      <c r="F83" s="34"/>
      <c r="G83" s="34"/>
      <c r="H83" s="34"/>
      <c r="I83" s="34"/>
      <c r="J83" s="34"/>
      <c r="K83" s="34"/>
      <c r="L83" s="51"/>
      <c r="S83" s="34"/>
      <c r="T83" s="34"/>
      <c r="U83" s="34"/>
      <c r="V83" s="34"/>
      <c r="W83" s="34"/>
      <c r="X83" s="34"/>
      <c r="Y83" s="34"/>
      <c r="Z83" s="34"/>
      <c r="AA83" s="34"/>
      <c r="AB83" s="34"/>
      <c r="AC83" s="34"/>
      <c r="AD83" s="34"/>
      <c r="AE83" s="34"/>
    </row>
    <row r="84" s="2" customFormat="1" ht="12" customHeight="1">
      <c r="A84" s="34"/>
      <c r="B84" s="35"/>
      <c r="C84" s="28" t="s">
        <v>16</v>
      </c>
      <c r="D84" s="34"/>
      <c r="E84" s="34"/>
      <c r="F84" s="34"/>
      <c r="G84" s="34"/>
      <c r="H84" s="34"/>
      <c r="I84" s="34"/>
      <c r="J84" s="34"/>
      <c r="K84" s="34"/>
      <c r="L84" s="51"/>
      <c r="S84" s="34"/>
      <c r="T84" s="34"/>
      <c r="U84" s="34"/>
      <c r="V84" s="34"/>
      <c r="W84" s="34"/>
      <c r="X84" s="34"/>
      <c r="Y84" s="34"/>
      <c r="Z84" s="34"/>
      <c r="AA84" s="34"/>
      <c r="AB84" s="34"/>
      <c r="AC84" s="34"/>
      <c r="AD84" s="34"/>
      <c r="AE84" s="34"/>
    </row>
    <row r="85" s="2" customFormat="1" ht="16.5" customHeight="1">
      <c r="A85" s="34"/>
      <c r="B85" s="35"/>
      <c r="C85" s="34"/>
      <c r="D85" s="34"/>
      <c r="E85" s="117" t="str">
        <f>E7</f>
        <v>Čepro Šlapanov</v>
      </c>
      <c r="F85" s="28"/>
      <c r="G85" s="28"/>
      <c r="H85" s="28"/>
      <c r="I85" s="34"/>
      <c r="J85" s="34"/>
      <c r="K85" s="34"/>
      <c r="L85" s="51"/>
      <c r="S85" s="34"/>
      <c r="T85" s="34"/>
      <c r="U85" s="34"/>
      <c r="V85" s="34"/>
      <c r="W85" s="34"/>
      <c r="X85" s="34"/>
      <c r="Y85" s="34"/>
      <c r="Z85" s="34"/>
      <c r="AA85" s="34"/>
      <c r="AB85" s="34"/>
      <c r="AC85" s="34"/>
      <c r="AD85" s="34"/>
      <c r="AE85" s="34"/>
    </row>
    <row r="86" s="2" customFormat="1" ht="12" customHeight="1">
      <c r="A86" s="34"/>
      <c r="B86" s="35"/>
      <c r="C86" s="28" t="s">
        <v>112</v>
      </c>
      <c r="D86" s="34"/>
      <c r="E86" s="34"/>
      <c r="F86" s="34"/>
      <c r="G86" s="34"/>
      <c r="H86" s="34"/>
      <c r="I86" s="34"/>
      <c r="J86" s="34"/>
      <c r="K86" s="34"/>
      <c r="L86" s="51"/>
      <c r="S86" s="34"/>
      <c r="T86" s="34"/>
      <c r="U86" s="34"/>
      <c r="V86" s="34"/>
      <c r="W86" s="34"/>
      <c r="X86" s="34"/>
      <c r="Y86" s="34"/>
      <c r="Z86" s="34"/>
      <c r="AA86" s="34"/>
      <c r="AB86" s="34"/>
      <c r="AC86" s="34"/>
      <c r="AD86" s="34"/>
      <c r="AE86" s="34"/>
    </row>
    <row r="87" s="2" customFormat="1" ht="16.5" customHeight="1">
      <c r="A87" s="34"/>
      <c r="B87" s="35"/>
      <c r="C87" s="34"/>
      <c r="D87" s="34"/>
      <c r="E87" s="63" t="str">
        <f>E9</f>
        <v>SO 527 - Kabelové kanály a kabelovody</v>
      </c>
      <c r="F87" s="34"/>
      <c r="G87" s="34"/>
      <c r="H87" s="34"/>
      <c r="I87" s="34"/>
      <c r="J87" s="34"/>
      <c r="K87" s="34"/>
      <c r="L87" s="51"/>
      <c r="S87" s="34"/>
      <c r="T87" s="34"/>
      <c r="U87" s="34"/>
      <c r="V87" s="34"/>
      <c r="W87" s="34"/>
      <c r="X87" s="34"/>
      <c r="Y87" s="34"/>
      <c r="Z87" s="34"/>
      <c r="AA87" s="34"/>
      <c r="AB87" s="34"/>
      <c r="AC87" s="34"/>
      <c r="AD87" s="34"/>
      <c r="AE87" s="34"/>
    </row>
    <row r="88" s="2" customFormat="1" ht="6.96" customHeight="1">
      <c r="A88" s="34"/>
      <c r="B88" s="35"/>
      <c r="C88" s="34"/>
      <c r="D88" s="34"/>
      <c r="E88" s="34"/>
      <c r="F88" s="34"/>
      <c r="G88" s="34"/>
      <c r="H88" s="34"/>
      <c r="I88" s="34"/>
      <c r="J88" s="34"/>
      <c r="K88" s="34"/>
      <c r="L88" s="51"/>
      <c r="S88" s="34"/>
      <c r="T88" s="34"/>
      <c r="U88" s="34"/>
      <c r="V88" s="34"/>
      <c r="W88" s="34"/>
      <c r="X88" s="34"/>
      <c r="Y88" s="34"/>
      <c r="Z88" s="34"/>
      <c r="AA88" s="34"/>
      <c r="AB88" s="34"/>
      <c r="AC88" s="34"/>
      <c r="AD88" s="34"/>
      <c r="AE88" s="34"/>
    </row>
    <row r="89" s="2" customFormat="1" ht="12" customHeight="1">
      <c r="A89" s="34"/>
      <c r="B89" s="35"/>
      <c r="C89" s="28" t="s">
        <v>20</v>
      </c>
      <c r="D89" s="34"/>
      <c r="E89" s="34"/>
      <c r="F89" s="23" t="str">
        <f>F12</f>
        <v xml:space="preserve"> </v>
      </c>
      <c r="G89" s="34"/>
      <c r="H89" s="34"/>
      <c r="I89" s="28" t="s">
        <v>22</v>
      </c>
      <c r="J89" s="65" t="str">
        <f>IF(J12="","",J12)</f>
        <v>18. 3. 2024</v>
      </c>
      <c r="K89" s="34"/>
      <c r="L89" s="51"/>
      <c r="S89" s="34"/>
      <c r="T89" s="34"/>
      <c r="U89" s="34"/>
      <c r="V89" s="34"/>
      <c r="W89" s="34"/>
      <c r="X89" s="34"/>
      <c r="Y89" s="34"/>
      <c r="Z89" s="34"/>
      <c r="AA89" s="34"/>
      <c r="AB89" s="34"/>
      <c r="AC89" s="34"/>
      <c r="AD89" s="34"/>
      <c r="AE89" s="34"/>
    </row>
    <row r="90" s="2" customFormat="1" ht="6.96" customHeight="1">
      <c r="A90" s="34"/>
      <c r="B90" s="35"/>
      <c r="C90" s="34"/>
      <c r="D90" s="34"/>
      <c r="E90" s="34"/>
      <c r="F90" s="34"/>
      <c r="G90" s="34"/>
      <c r="H90" s="34"/>
      <c r="I90" s="34"/>
      <c r="J90" s="34"/>
      <c r="K90" s="34"/>
      <c r="L90" s="51"/>
      <c r="S90" s="34"/>
      <c r="T90" s="34"/>
      <c r="U90" s="34"/>
      <c r="V90" s="34"/>
      <c r="W90" s="34"/>
      <c r="X90" s="34"/>
      <c r="Y90" s="34"/>
      <c r="Z90" s="34"/>
      <c r="AA90" s="34"/>
      <c r="AB90" s="34"/>
      <c r="AC90" s="34"/>
      <c r="AD90" s="34"/>
      <c r="AE90" s="34"/>
    </row>
    <row r="91" s="2" customFormat="1" ht="15.15" customHeight="1">
      <c r="A91" s="34"/>
      <c r="B91" s="35"/>
      <c r="C91" s="28" t="s">
        <v>24</v>
      </c>
      <c r="D91" s="34"/>
      <c r="E91" s="34"/>
      <c r="F91" s="23" t="str">
        <f>E15</f>
        <v xml:space="preserve"> </v>
      </c>
      <c r="G91" s="34"/>
      <c r="H91" s="34"/>
      <c r="I91" s="28" t="s">
        <v>29</v>
      </c>
      <c r="J91" s="32" t="str">
        <f>E21</f>
        <v xml:space="preserve"> </v>
      </c>
      <c r="K91" s="34"/>
      <c r="L91" s="51"/>
      <c r="S91" s="34"/>
      <c r="T91" s="34"/>
      <c r="U91" s="34"/>
      <c r="V91" s="34"/>
      <c r="W91" s="34"/>
      <c r="X91" s="34"/>
      <c r="Y91" s="34"/>
      <c r="Z91" s="34"/>
      <c r="AA91" s="34"/>
      <c r="AB91" s="34"/>
      <c r="AC91" s="34"/>
      <c r="AD91" s="34"/>
      <c r="AE91" s="34"/>
    </row>
    <row r="92" s="2" customFormat="1" ht="15.15" customHeight="1">
      <c r="A92" s="34"/>
      <c r="B92" s="35"/>
      <c r="C92" s="28" t="s">
        <v>27</v>
      </c>
      <c r="D92" s="34"/>
      <c r="E92" s="34"/>
      <c r="F92" s="23" t="str">
        <f>IF(E18="","",E18)</f>
        <v>Vyplň údaj</v>
      </c>
      <c r="G92" s="34"/>
      <c r="H92" s="34"/>
      <c r="I92" s="28" t="s">
        <v>31</v>
      </c>
      <c r="J92" s="32" t="str">
        <f>E24</f>
        <v xml:space="preserve"> </v>
      </c>
      <c r="K92" s="34"/>
      <c r="L92" s="51"/>
      <c r="S92" s="34"/>
      <c r="T92" s="34"/>
      <c r="U92" s="34"/>
      <c r="V92" s="34"/>
      <c r="W92" s="34"/>
      <c r="X92" s="34"/>
      <c r="Y92" s="34"/>
      <c r="Z92" s="34"/>
      <c r="AA92" s="34"/>
      <c r="AB92" s="34"/>
      <c r="AC92" s="34"/>
      <c r="AD92" s="34"/>
      <c r="AE92" s="34"/>
    </row>
    <row r="93" s="2" customFormat="1" ht="10.32" customHeight="1">
      <c r="A93" s="34"/>
      <c r="B93" s="35"/>
      <c r="C93" s="34"/>
      <c r="D93" s="34"/>
      <c r="E93" s="34"/>
      <c r="F93" s="34"/>
      <c r="G93" s="34"/>
      <c r="H93" s="34"/>
      <c r="I93" s="34"/>
      <c r="J93" s="34"/>
      <c r="K93" s="34"/>
      <c r="L93" s="51"/>
      <c r="S93" s="34"/>
      <c r="T93" s="34"/>
      <c r="U93" s="34"/>
      <c r="V93" s="34"/>
      <c r="W93" s="34"/>
      <c r="X93" s="34"/>
      <c r="Y93" s="34"/>
      <c r="Z93" s="34"/>
      <c r="AA93" s="34"/>
      <c r="AB93" s="34"/>
      <c r="AC93" s="34"/>
      <c r="AD93" s="34"/>
      <c r="AE93" s="34"/>
    </row>
    <row r="94" s="2" customFormat="1" ht="29.28" customHeight="1">
      <c r="A94" s="34"/>
      <c r="B94" s="35"/>
      <c r="C94" s="133" t="s">
        <v>115</v>
      </c>
      <c r="D94" s="125"/>
      <c r="E94" s="125"/>
      <c r="F94" s="125"/>
      <c r="G94" s="125"/>
      <c r="H94" s="125"/>
      <c r="I94" s="125"/>
      <c r="J94" s="134" t="s">
        <v>116</v>
      </c>
      <c r="K94" s="125"/>
      <c r="L94" s="51"/>
      <c r="S94" s="34"/>
      <c r="T94" s="34"/>
      <c r="U94" s="34"/>
      <c r="V94" s="34"/>
      <c r="W94" s="34"/>
      <c r="X94" s="34"/>
      <c r="Y94" s="34"/>
      <c r="Z94" s="34"/>
      <c r="AA94" s="34"/>
      <c r="AB94" s="34"/>
      <c r="AC94" s="34"/>
      <c r="AD94" s="34"/>
      <c r="AE94" s="34"/>
    </row>
    <row r="95" s="2" customFormat="1" ht="10.32" customHeight="1">
      <c r="A95" s="34"/>
      <c r="B95" s="35"/>
      <c r="C95" s="34"/>
      <c r="D95" s="34"/>
      <c r="E95" s="34"/>
      <c r="F95" s="34"/>
      <c r="G95" s="34"/>
      <c r="H95" s="34"/>
      <c r="I95" s="34"/>
      <c r="J95" s="34"/>
      <c r="K95" s="34"/>
      <c r="L95" s="51"/>
      <c r="S95" s="34"/>
      <c r="T95" s="34"/>
      <c r="U95" s="34"/>
      <c r="V95" s="34"/>
      <c r="W95" s="34"/>
      <c r="X95" s="34"/>
      <c r="Y95" s="34"/>
      <c r="Z95" s="34"/>
      <c r="AA95" s="34"/>
      <c r="AB95" s="34"/>
      <c r="AC95" s="34"/>
      <c r="AD95" s="34"/>
      <c r="AE95" s="34"/>
    </row>
    <row r="96" s="2" customFormat="1" ht="22.8" customHeight="1">
      <c r="A96" s="34"/>
      <c r="B96" s="35"/>
      <c r="C96" s="135" t="s">
        <v>117</v>
      </c>
      <c r="D96" s="34"/>
      <c r="E96" s="34"/>
      <c r="F96" s="34"/>
      <c r="G96" s="34"/>
      <c r="H96" s="34"/>
      <c r="I96" s="34"/>
      <c r="J96" s="92">
        <f>J133</f>
        <v>0</v>
      </c>
      <c r="K96" s="34"/>
      <c r="L96" s="51"/>
      <c r="S96" s="34"/>
      <c r="T96" s="34"/>
      <c r="U96" s="34"/>
      <c r="V96" s="34"/>
      <c r="W96" s="34"/>
      <c r="X96" s="34"/>
      <c r="Y96" s="34"/>
      <c r="Z96" s="34"/>
      <c r="AA96" s="34"/>
      <c r="AB96" s="34"/>
      <c r="AC96" s="34"/>
      <c r="AD96" s="34"/>
      <c r="AE96" s="34"/>
      <c r="AU96" s="15" t="s">
        <v>118</v>
      </c>
    </row>
    <row r="97" s="9" customFormat="1" ht="24.96" customHeight="1">
      <c r="A97" s="9"/>
      <c r="B97" s="136"/>
      <c r="C97" s="9"/>
      <c r="D97" s="137" t="s">
        <v>501</v>
      </c>
      <c r="E97" s="138"/>
      <c r="F97" s="138"/>
      <c r="G97" s="138"/>
      <c r="H97" s="138"/>
      <c r="I97" s="138"/>
      <c r="J97" s="139">
        <f>J134</f>
        <v>0</v>
      </c>
      <c r="K97" s="9"/>
      <c r="L97" s="136"/>
      <c r="S97" s="9"/>
      <c r="T97" s="9"/>
      <c r="U97" s="9"/>
      <c r="V97" s="9"/>
      <c r="W97" s="9"/>
      <c r="X97" s="9"/>
      <c r="Y97" s="9"/>
      <c r="Z97" s="9"/>
      <c r="AA97" s="9"/>
      <c r="AB97" s="9"/>
      <c r="AC97" s="9"/>
      <c r="AD97" s="9"/>
      <c r="AE97" s="9"/>
    </row>
    <row r="98" s="10" customFormat="1" ht="19.92" customHeight="1">
      <c r="A98" s="10"/>
      <c r="B98" s="140"/>
      <c r="C98" s="10"/>
      <c r="D98" s="141" t="s">
        <v>124</v>
      </c>
      <c r="E98" s="142"/>
      <c r="F98" s="142"/>
      <c r="G98" s="142"/>
      <c r="H98" s="142"/>
      <c r="I98" s="142"/>
      <c r="J98" s="143">
        <f>J135</f>
        <v>0</v>
      </c>
      <c r="K98" s="10"/>
      <c r="L98" s="140"/>
      <c r="S98" s="10"/>
      <c r="T98" s="10"/>
      <c r="U98" s="10"/>
      <c r="V98" s="10"/>
      <c r="W98" s="10"/>
      <c r="X98" s="10"/>
      <c r="Y98" s="10"/>
      <c r="Z98" s="10"/>
      <c r="AA98" s="10"/>
      <c r="AB98" s="10"/>
      <c r="AC98" s="10"/>
      <c r="AD98" s="10"/>
      <c r="AE98" s="10"/>
    </row>
    <row r="99" s="10" customFormat="1" ht="14.88" customHeight="1">
      <c r="A99" s="10"/>
      <c r="B99" s="140"/>
      <c r="C99" s="10"/>
      <c r="D99" s="141" t="s">
        <v>125</v>
      </c>
      <c r="E99" s="142"/>
      <c r="F99" s="142"/>
      <c r="G99" s="142"/>
      <c r="H99" s="142"/>
      <c r="I99" s="142"/>
      <c r="J99" s="143">
        <f>J136</f>
        <v>0</v>
      </c>
      <c r="K99" s="10"/>
      <c r="L99" s="140"/>
      <c r="S99" s="10"/>
      <c r="T99" s="10"/>
      <c r="U99" s="10"/>
      <c r="V99" s="10"/>
      <c r="W99" s="10"/>
      <c r="X99" s="10"/>
      <c r="Y99" s="10"/>
      <c r="Z99" s="10"/>
      <c r="AA99" s="10"/>
      <c r="AB99" s="10"/>
      <c r="AC99" s="10"/>
      <c r="AD99" s="10"/>
      <c r="AE99" s="10"/>
    </row>
    <row r="100" s="10" customFormat="1" ht="19.92" customHeight="1">
      <c r="A100" s="10"/>
      <c r="B100" s="140"/>
      <c r="C100" s="10"/>
      <c r="D100" s="141" t="s">
        <v>127</v>
      </c>
      <c r="E100" s="142"/>
      <c r="F100" s="142"/>
      <c r="G100" s="142"/>
      <c r="H100" s="142"/>
      <c r="I100" s="142"/>
      <c r="J100" s="143">
        <f>J169</f>
        <v>0</v>
      </c>
      <c r="K100" s="10"/>
      <c r="L100" s="140"/>
      <c r="S100" s="10"/>
      <c r="T100" s="10"/>
      <c r="U100" s="10"/>
      <c r="V100" s="10"/>
      <c r="W100" s="10"/>
      <c r="X100" s="10"/>
      <c r="Y100" s="10"/>
      <c r="Z100" s="10"/>
      <c r="AA100" s="10"/>
      <c r="AB100" s="10"/>
      <c r="AC100" s="10"/>
      <c r="AD100" s="10"/>
      <c r="AE100" s="10"/>
    </row>
    <row r="101" s="10" customFormat="1" ht="19.92" customHeight="1">
      <c r="A101" s="10"/>
      <c r="B101" s="140"/>
      <c r="C101" s="10"/>
      <c r="D101" s="141" t="s">
        <v>128</v>
      </c>
      <c r="E101" s="142"/>
      <c r="F101" s="142"/>
      <c r="G101" s="142"/>
      <c r="H101" s="142"/>
      <c r="I101" s="142"/>
      <c r="J101" s="143">
        <f>J174</f>
        <v>0</v>
      </c>
      <c r="K101" s="10"/>
      <c r="L101" s="140"/>
      <c r="S101" s="10"/>
      <c r="T101" s="10"/>
      <c r="U101" s="10"/>
      <c r="V101" s="10"/>
      <c r="W101" s="10"/>
      <c r="X101" s="10"/>
      <c r="Y101" s="10"/>
      <c r="Z101" s="10"/>
      <c r="AA101" s="10"/>
      <c r="AB101" s="10"/>
      <c r="AC101" s="10"/>
      <c r="AD101" s="10"/>
      <c r="AE101" s="10"/>
    </row>
    <row r="102" s="10" customFormat="1" ht="19.92" customHeight="1">
      <c r="A102" s="10"/>
      <c r="B102" s="140"/>
      <c r="C102" s="10"/>
      <c r="D102" s="141" t="s">
        <v>1757</v>
      </c>
      <c r="E102" s="142"/>
      <c r="F102" s="142"/>
      <c r="G102" s="142"/>
      <c r="H102" s="142"/>
      <c r="I102" s="142"/>
      <c r="J102" s="143">
        <f>J179</f>
        <v>0</v>
      </c>
      <c r="K102" s="10"/>
      <c r="L102" s="140"/>
      <c r="S102" s="10"/>
      <c r="T102" s="10"/>
      <c r="U102" s="10"/>
      <c r="V102" s="10"/>
      <c r="W102" s="10"/>
      <c r="X102" s="10"/>
      <c r="Y102" s="10"/>
      <c r="Z102" s="10"/>
      <c r="AA102" s="10"/>
      <c r="AB102" s="10"/>
      <c r="AC102" s="10"/>
      <c r="AD102" s="10"/>
      <c r="AE102" s="10"/>
    </row>
    <row r="103" s="10" customFormat="1" ht="19.92" customHeight="1">
      <c r="A103" s="10"/>
      <c r="B103" s="140"/>
      <c r="C103" s="10"/>
      <c r="D103" s="141" t="s">
        <v>502</v>
      </c>
      <c r="E103" s="142"/>
      <c r="F103" s="142"/>
      <c r="G103" s="142"/>
      <c r="H103" s="142"/>
      <c r="I103" s="142"/>
      <c r="J103" s="143">
        <f>J184</f>
        <v>0</v>
      </c>
      <c r="K103" s="10"/>
      <c r="L103" s="140"/>
      <c r="S103" s="10"/>
      <c r="T103" s="10"/>
      <c r="U103" s="10"/>
      <c r="V103" s="10"/>
      <c r="W103" s="10"/>
      <c r="X103" s="10"/>
      <c r="Y103" s="10"/>
      <c r="Z103" s="10"/>
      <c r="AA103" s="10"/>
      <c r="AB103" s="10"/>
      <c r="AC103" s="10"/>
      <c r="AD103" s="10"/>
      <c r="AE103" s="10"/>
    </row>
    <row r="104" s="9" customFormat="1" ht="24.96" customHeight="1">
      <c r="A104" s="9"/>
      <c r="B104" s="136"/>
      <c r="C104" s="9"/>
      <c r="D104" s="137" t="s">
        <v>119</v>
      </c>
      <c r="E104" s="138"/>
      <c r="F104" s="138"/>
      <c r="G104" s="138"/>
      <c r="H104" s="138"/>
      <c r="I104" s="138"/>
      <c r="J104" s="139">
        <f>J209</f>
        <v>0</v>
      </c>
      <c r="K104" s="9"/>
      <c r="L104" s="136"/>
      <c r="S104" s="9"/>
      <c r="T104" s="9"/>
      <c r="U104" s="9"/>
      <c r="V104" s="9"/>
      <c r="W104" s="9"/>
      <c r="X104" s="9"/>
      <c r="Y104" s="9"/>
      <c r="Z104" s="9"/>
      <c r="AA104" s="9"/>
      <c r="AB104" s="9"/>
      <c r="AC104" s="9"/>
      <c r="AD104" s="9"/>
      <c r="AE104" s="9"/>
    </row>
    <row r="105" s="10" customFormat="1" ht="19.92" customHeight="1">
      <c r="A105" s="10"/>
      <c r="B105" s="140"/>
      <c r="C105" s="10"/>
      <c r="D105" s="141" t="s">
        <v>1034</v>
      </c>
      <c r="E105" s="142"/>
      <c r="F105" s="142"/>
      <c r="G105" s="142"/>
      <c r="H105" s="142"/>
      <c r="I105" s="142"/>
      <c r="J105" s="143">
        <f>J210</f>
        <v>0</v>
      </c>
      <c r="K105" s="10"/>
      <c r="L105" s="140"/>
      <c r="S105" s="10"/>
      <c r="T105" s="10"/>
      <c r="U105" s="10"/>
      <c r="V105" s="10"/>
      <c r="W105" s="10"/>
      <c r="X105" s="10"/>
      <c r="Y105" s="10"/>
      <c r="Z105" s="10"/>
      <c r="AA105" s="10"/>
      <c r="AB105" s="10"/>
      <c r="AC105" s="10"/>
      <c r="AD105" s="10"/>
      <c r="AE105" s="10"/>
    </row>
    <row r="106" s="10" customFormat="1" ht="19.92" customHeight="1">
      <c r="A106" s="10"/>
      <c r="B106" s="140"/>
      <c r="C106" s="10"/>
      <c r="D106" s="141" t="s">
        <v>1585</v>
      </c>
      <c r="E106" s="142"/>
      <c r="F106" s="142"/>
      <c r="G106" s="142"/>
      <c r="H106" s="142"/>
      <c r="I106" s="142"/>
      <c r="J106" s="143">
        <f>J213</f>
        <v>0</v>
      </c>
      <c r="K106" s="10"/>
      <c r="L106" s="140"/>
      <c r="S106" s="10"/>
      <c r="T106" s="10"/>
      <c r="U106" s="10"/>
      <c r="V106" s="10"/>
      <c r="W106" s="10"/>
      <c r="X106" s="10"/>
      <c r="Y106" s="10"/>
      <c r="Z106" s="10"/>
      <c r="AA106" s="10"/>
      <c r="AB106" s="10"/>
      <c r="AC106" s="10"/>
      <c r="AD106" s="10"/>
      <c r="AE106" s="10"/>
    </row>
    <row r="107" s="10" customFormat="1" ht="19.92" customHeight="1">
      <c r="A107" s="10"/>
      <c r="B107" s="140"/>
      <c r="C107" s="10"/>
      <c r="D107" s="141" t="s">
        <v>1297</v>
      </c>
      <c r="E107" s="142"/>
      <c r="F107" s="142"/>
      <c r="G107" s="142"/>
      <c r="H107" s="142"/>
      <c r="I107" s="142"/>
      <c r="J107" s="143">
        <f>J220</f>
        <v>0</v>
      </c>
      <c r="K107" s="10"/>
      <c r="L107" s="140"/>
      <c r="S107" s="10"/>
      <c r="T107" s="10"/>
      <c r="U107" s="10"/>
      <c r="V107" s="10"/>
      <c r="W107" s="10"/>
      <c r="X107" s="10"/>
      <c r="Y107" s="10"/>
      <c r="Z107" s="10"/>
      <c r="AA107" s="10"/>
      <c r="AB107" s="10"/>
      <c r="AC107" s="10"/>
      <c r="AD107" s="10"/>
      <c r="AE107" s="10"/>
    </row>
    <row r="108" s="10" customFormat="1" ht="19.92" customHeight="1">
      <c r="A108" s="10"/>
      <c r="B108" s="140"/>
      <c r="C108" s="10"/>
      <c r="D108" s="141" t="s">
        <v>1758</v>
      </c>
      <c r="E108" s="142"/>
      <c r="F108" s="142"/>
      <c r="G108" s="142"/>
      <c r="H108" s="142"/>
      <c r="I108" s="142"/>
      <c r="J108" s="143">
        <f>J223</f>
        <v>0</v>
      </c>
      <c r="K108" s="10"/>
      <c r="L108" s="140"/>
      <c r="S108" s="10"/>
      <c r="T108" s="10"/>
      <c r="U108" s="10"/>
      <c r="V108" s="10"/>
      <c r="W108" s="10"/>
      <c r="X108" s="10"/>
      <c r="Y108" s="10"/>
      <c r="Z108" s="10"/>
      <c r="AA108" s="10"/>
      <c r="AB108" s="10"/>
      <c r="AC108" s="10"/>
      <c r="AD108" s="10"/>
      <c r="AE108" s="10"/>
    </row>
    <row r="109" s="10" customFormat="1" ht="19.92" customHeight="1">
      <c r="A109" s="10"/>
      <c r="B109" s="140"/>
      <c r="C109" s="10"/>
      <c r="D109" s="141" t="s">
        <v>1298</v>
      </c>
      <c r="E109" s="142"/>
      <c r="F109" s="142"/>
      <c r="G109" s="142"/>
      <c r="H109" s="142"/>
      <c r="I109" s="142"/>
      <c r="J109" s="143">
        <f>J226</f>
        <v>0</v>
      </c>
      <c r="K109" s="10"/>
      <c r="L109" s="140"/>
      <c r="S109" s="10"/>
      <c r="T109" s="10"/>
      <c r="U109" s="10"/>
      <c r="V109" s="10"/>
      <c r="W109" s="10"/>
      <c r="X109" s="10"/>
      <c r="Y109" s="10"/>
      <c r="Z109" s="10"/>
      <c r="AA109" s="10"/>
      <c r="AB109" s="10"/>
      <c r="AC109" s="10"/>
      <c r="AD109" s="10"/>
      <c r="AE109" s="10"/>
    </row>
    <row r="110" s="10" customFormat="1" ht="19.92" customHeight="1">
      <c r="A110" s="10"/>
      <c r="B110" s="140"/>
      <c r="C110" s="10"/>
      <c r="D110" s="141" t="s">
        <v>122</v>
      </c>
      <c r="E110" s="142"/>
      <c r="F110" s="142"/>
      <c r="G110" s="142"/>
      <c r="H110" s="142"/>
      <c r="I110" s="142"/>
      <c r="J110" s="143">
        <f>J231</f>
        <v>0</v>
      </c>
      <c r="K110" s="10"/>
      <c r="L110" s="140"/>
      <c r="S110" s="10"/>
      <c r="T110" s="10"/>
      <c r="U110" s="10"/>
      <c r="V110" s="10"/>
      <c r="W110" s="10"/>
      <c r="X110" s="10"/>
      <c r="Y110" s="10"/>
      <c r="Z110" s="10"/>
      <c r="AA110" s="10"/>
      <c r="AB110" s="10"/>
      <c r="AC110" s="10"/>
      <c r="AD110" s="10"/>
      <c r="AE110" s="10"/>
    </row>
    <row r="111" s="9" customFormat="1" ht="24.96" customHeight="1">
      <c r="A111" s="9"/>
      <c r="B111" s="136"/>
      <c r="C111" s="9"/>
      <c r="D111" s="137" t="s">
        <v>129</v>
      </c>
      <c r="E111" s="138"/>
      <c r="F111" s="138"/>
      <c r="G111" s="138"/>
      <c r="H111" s="138"/>
      <c r="I111" s="138"/>
      <c r="J111" s="139">
        <f>J240</f>
        <v>0</v>
      </c>
      <c r="K111" s="9"/>
      <c r="L111" s="136"/>
      <c r="S111" s="9"/>
      <c r="T111" s="9"/>
      <c r="U111" s="9"/>
      <c r="V111" s="9"/>
      <c r="W111" s="9"/>
      <c r="X111" s="9"/>
      <c r="Y111" s="9"/>
      <c r="Z111" s="9"/>
      <c r="AA111" s="9"/>
      <c r="AB111" s="9"/>
      <c r="AC111" s="9"/>
      <c r="AD111" s="9"/>
      <c r="AE111" s="9"/>
    </row>
    <row r="112" s="10" customFormat="1" ht="19.92" customHeight="1">
      <c r="A112" s="10"/>
      <c r="B112" s="140"/>
      <c r="C112" s="10"/>
      <c r="D112" s="141" t="s">
        <v>1759</v>
      </c>
      <c r="E112" s="142"/>
      <c r="F112" s="142"/>
      <c r="G112" s="142"/>
      <c r="H112" s="142"/>
      <c r="I112" s="142"/>
      <c r="J112" s="143">
        <f>J241</f>
        <v>0</v>
      </c>
      <c r="K112" s="10"/>
      <c r="L112" s="140"/>
      <c r="S112" s="10"/>
      <c r="T112" s="10"/>
      <c r="U112" s="10"/>
      <c r="V112" s="10"/>
      <c r="W112" s="10"/>
      <c r="X112" s="10"/>
      <c r="Y112" s="10"/>
      <c r="Z112" s="10"/>
      <c r="AA112" s="10"/>
      <c r="AB112" s="10"/>
      <c r="AC112" s="10"/>
      <c r="AD112" s="10"/>
      <c r="AE112" s="10"/>
    </row>
    <row r="113" s="10" customFormat="1" ht="19.92" customHeight="1">
      <c r="A113" s="10"/>
      <c r="B113" s="140"/>
      <c r="C113" s="10"/>
      <c r="D113" s="141" t="s">
        <v>130</v>
      </c>
      <c r="E113" s="142"/>
      <c r="F113" s="142"/>
      <c r="G113" s="142"/>
      <c r="H113" s="142"/>
      <c r="I113" s="142"/>
      <c r="J113" s="143">
        <f>J244</f>
        <v>0</v>
      </c>
      <c r="K113" s="10"/>
      <c r="L113" s="140"/>
      <c r="S113" s="10"/>
      <c r="T113" s="10"/>
      <c r="U113" s="10"/>
      <c r="V113" s="10"/>
      <c r="W113" s="10"/>
      <c r="X113" s="10"/>
      <c r="Y113" s="10"/>
      <c r="Z113" s="10"/>
      <c r="AA113" s="10"/>
      <c r="AB113" s="10"/>
      <c r="AC113" s="10"/>
      <c r="AD113" s="10"/>
      <c r="AE113" s="10"/>
    </row>
    <row r="114" s="2" customFormat="1" ht="21.84" customHeight="1">
      <c r="A114" s="34"/>
      <c r="B114" s="35"/>
      <c r="C114" s="34"/>
      <c r="D114" s="34"/>
      <c r="E114" s="34"/>
      <c r="F114" s="34"/>
      <c r="G114" s="34"/>
      <c r="H114" s="34"/>
      <c r="I114" s="34"/>
      <c r="J114" s="34"/>
      <c r="K114" s="34"/>
      <c r="L114" s="51"/>
      <c r="S114" s="34"/>
      <c r="T114" s="34"/>
      <c r="U114" s="34"/>
      <c r="V114" s="34"/>
      <c r="W114" s="34"/>
      <c r="X114" s="34"/>
      <c r="Y114" s="34"/>
      <c r="Z114" s="34"/>
      <c r="AA114" s="34"/>
      <c r="AB114" s="34"/>
      <c r="AC114" s="34"/>
      <c r="AD114" s="34"/>
      <c r="AE114" s="34"/>
    </row>
    <row r="115" s="2" customFormat="1" ht="6.96" customHeight="1">
      <c r="A115" s="34"/>
      <c r="B115" s="56"/>
      <c r="C115" s="57"/>
      <c r="D115" s="57"/>
      <c r="E115" s="57"/>
      <c r="F115" s="57"/>
      <c r="G115" s="57"/>
      <c r="H115" s="57"/>
      <c r="I115" s="57"/>
      <c r="J115" s="57"/>
      <c r="K115" s="57"/>
      <c r="L115" s="51"/>
      <c r="S115" s="34"/>
      <c r="T115" s="34"/>
      <c r="U115" s="34"/>
      <c r="V115" s="34"/>
      <c r="W115" s="34"/>
      <c r="X115" s="34"/>
      <c r="Y115" s="34"/>
      <c r="Z115" s="34"/>
      <c r="AA115" s="34"/>
      <c r="AB115" s="34"/>
      <c r="AC115" s="34"/>
      <c r="AD115" s="34"/>
      <c r="AE115" s="34"/>
    </row>
    <row r="119" s="2" customFormat="1" ht="6.96" customHeight="1">
      <c r="A119" s="34"/>
      <c r="B119" s="58"/>
      <c r="C119" s="59"/>
      <c r="D119" s="59"/>
      <c r="E119" s="59"/>
      <c r="F119" s="59"/>
      <c r="G119" s="59"/>
      <c r="H119" s="59"/>
      <c r="I119" s="59"/>
      <c r="J119" s="59"/>
      <c r="K119" s="59"/>
      <c r="L119" s="51"/>
      <c r="S119" s="34"/>
      <c r="T119" s="34"/>
      <c r="U119" s="34"/>
      <c r="V119" s="34"/>
      <c r="W119" s="34"/>
      <c r="X119" s="34"/>
      <c r="Y119" s="34"/>
      <c r="Z119" s="34"/>
      <c r="AA119" s="34"/>
      <c r="AB119" s="34"/>
      <c r="AC119" s="34"/>
      <c r="AD119" s="34"/>
      <c r="AE119" s="34"/>
    </row>
    <row r="120" s="2" customFormat="1" ht="24.96" customHeight="1">
      <c r="A120" s="34"/>
      <c r="B120" s="35"/>
      <c r="C120" s="19" t="s">
        <v>132</v>
      </c>
      <c r="D120" s="34"/>
      <c r="E120" s="34"/>
      <c r="F120" s="34"/>
      <c r="G120" s="34"/>
      <c r="H120" s="34"/>
      <c r="I120" s="34"/>
      <c r="J120" s="34"/>
      <c r="K120" s="34"/>
      <c r="L120" s="51"/>
      <c r="S120" s="34"/>
      <c r="T120" s="34"/>
      <c r="U120" s="34"/>
      <c r="V120" s="34"/>
      <c r="W120" s="34"/>
      <c r="X120" s="34"/>
      <c r="Y120" s="34"/>
      <c r="Z120" s="34"/>
      <c r="AA120" s="34"/>
      <c r="AB120" s="34"/>
      <c r="AC120" s="34"/>
      <c r="AD120" s="34"/>
      <c r="AE120" s="34"/>
    </row>
    <row r="121" s="2" customFormat="1" ht="6.96" customHeight="1">
      <c r="A121" s="34"/>
      <c r="B121" s="35"/>
      <c r="C121" s="34"/>
      <c r="D121" s="34"/>
      <c r="E121" s="34"/>
      <c r="F121" s="34"/>
      <c r="G121" s="34"/>
      <c r="H121" s="34"/>
      <c r="I121" s="34"/>
      <c r="J121" s="34"/>
      <c r="K121" s="34"/>
      <c r="L121" s="51"/>
      <c r="S121" s="34"/>
      <c r="T121" s="34"/>
      <c r="U121" s="34"/>
      <c r="V121" s="34"/>
      <c r="W121" s="34"/>
      <c r="X121" s="34"/>
      <c r="Y121" s="34"/>
      <c r="Z121" s="34"/>
      <c r="AA121" s="34"/>
      <c r="AB121" s="34"/>
      <c r="AC121" s="34"/>
      <c r="AD121" s="34"/>
      <c r="AE121" s="34"/>
    </row>
    <row r="122" s="2" customFormat="1" ht="12" customHeight="1">
      <c r="A122" s="34"/>
      <c r="B122" s="35"/>
      <c r="C122" s="28" t="s">
        <v>16</v>
      </c>
      <c r="D122" s="34"/>
      <c r="E122" s="34"/>
      <c r="F122" s="34"/>
      <c r="G122" s="34"/>
      <c r="H122" s="34"/>
      <c r="I122" s="34"/>
      <c r="J122" s="34"/>
      <c r="K122" s="34"/>
      <c r="L122" s="51"/>
      <c r="S122" s="34"/>
      <c r="T122" s="34"/>
      <c r="U122" s="34"/>
      <c r="V122" s="34"/>
      <c r="W122" s="34"/>
      <c r="X122" s="34"/>
      <c r="Y122" s="34"/>
      <c r="Z122" s="34"/>
      <c r="AA122" s="34"/>
      <c r="AB122" s="34"/>
      <c r="AC122" s="34"/>
      <c r="AD122" s="34"/>
      <c r="AE122" s="34"/>
    </row>
    <row r="123" s="2" customFormat="1" ht="16.5" customHeight="1">
      <c r="A123" s="34"/>
      <c r="B123" s="35"/>
      <c r="C123" s="34"/>
      <c r="D123" s="34"/>
      <c r="E123" s="117" t="str">
        <f>E7</f>
        <v>Čepro Šlapanov</v>
      </c>
      <c r="F123" s="28"/>
      <c r="G123" s="28"/>
      <c r="H123" s="28"/>
      <c r="I123" s="34"/>
      <c r="J123" s="34"/>
      <c r="K123" s="34"/>
      <c r="L123" s="51"/>
      <c r="S123" s="34"/>
      <c r="T123" s="34"/>
      <c r="U123" s="34"/>
      <c r="V123" s="34"/>
      <c r="W123" s="34"/>
      <c r="X123" s="34"/>
      <c r="Y123" s="34"/>
      <c r="Z123" s="34"/>
      <c r="AA123" s="34"/>
      <c r="AB123" s="34"/>
      <c r="AC123" s="34"/>
      <c r="AD123" s="34"/>
      <c r="AE123" s="34"/>
    </row>
    <row r="124" s="2" customFormat="1" ht="12" customHeight="1">
      <c r="A124" s="34"/>
      <c r="B124" s="35"/>
      <c r="C124" s="28" t="s">
        <v>112</v>
      </c>
      <c r="D124" s="34"/>
      <c r="E124" s="34"/>
      <c r="F124" s="34"/>
      <c r="G124" s="34"/>
      <c r="H124" s="34"/>
      <c r="I124" s="34"/>
      <c r="J124" s="34"/>
      <c r="K124" s="34"/>
      <c r="L124" s="51"/>
      <c r="S124" s="34"/>
      <c r="T124" s="34"/>
      <c r="U124" s="34"/>
      <c r="V124" s="34"/>
      <c r="W124" s="34"/>
      <c r="X124" s="34"/>
      <c r="Y124" s="34"/>
      <c r="Z124" s="34"/>
      <c r="AA124" s="34"/>
      <c r="AB124" s="34"/>
      <c r="AC124" s="34"/>
      <c r="AD124" s="34"/>
      <c r="AE124" s="34"/>
    </row>
    <row r="125" s="2" customFormat="1" ht="16.5" customHeight="1">
      <c r="A125" s="34"/>
      <c r="B125" s="35"/>
      <c r="C125" s="34"/>
      <c r="D125" s="34"/>
      <c r="E125" s="63" t="str">
        <f>E9</f>
        <v>SO 527 - Kabelové kanály a kabelovody</v>
      </c>
      <c r="F125" s="34"/>
      <c r="G125" s="34"/>
      <c r="H125" s="34"/>
      <c r="I125" s="34"/>
      <c r="J125" s="34"/>
      <c r="K125" s="34"/>
      <c r="L125" s="51"/>
      <c r="S125" s="34"/>
      <c r="T125" s="34"/>
      <c r="U125" s="34"/>
      <c r="V125" s="34"/>
      <c r="W125" s="34"/>
      <c r="X125" s="34"/>
      <c r="Y125" s="34"/>
      <c r="Z125" s="34"/>
      <c r="AA125" s="34"/>
      <c r="AB125" s="34"/>
      <c r="AC125" s="34"/>
      <c r="AD125" s="34"/>
      <c r="AE125" s="34"/>
    </row>
    <row r="126" s="2" customFormat="1" ht="6.96" customHeight="1">
      <c r="A126" s="34"/>
      <c r="B126" s="35"/>
      <c r="C126" s="34"/>
      <c r="D126" s="34"/>
      <c r="E126" s="34"/>
      <c r="F126" s="34"/>
      <c r="G126" s="34"/>
      <c r="H126" s="34"/>
      <c r="I126" s="34"/>
      <c r="J126" s="34"/>
      <c r="K126" s="34"/>
      <c r="L126" s="51"/>
      <c r="S126" s="34"/>
      <c r="T126" s="34"/>
      <c r="U126" s="34"/>
      <c r="V126" s="34"/>
      <c r="W126" s="34"/>
      <c r="X126" s="34"/>
      <c r="Y126" s="34"/>
      <c r="Z126" s="34"/>
      <c r="AA126" s="34"/>
      <c r="AB126" s="34"/>
      <c r="AC126" s="34"/>
      <c r="AD126" s="34"/>
      <c r="AE126" s="34"/>
    </row>
    <row r="127" s="2" customFormat="1" ht="12" customHeight="1">
      <c r="A127" s="34"/>
      <c r="B127" s="35"/>
      <c r="C127" s="28" t="s">
        <v>20</v>
      </c>
      <c r="D127" s="34"/>
      <c r="E127" s="34"/>
      <c r="F127" s="23" t="str">
        <f>F12</f>
        <v xml:space="preserve"> </v>
      </c>
      <c r="G127" s="34"/>
      <c r="H127" s="34"/>
      <c r="I127" s="28" t="s">
        <v>22</v>
      </c>
      <c r="J127" s="65" t="str">
        <f>IF(J12="","",J12)</f>
        <v>18. 3. 2024</v>
      </c>
      <c r="K127" s="34"/>
      <c r="L127" s="51"/>
      <c r="S127" s="34"/>
      <c r="T127" s="34"/>
      <c r="U127" s="34"/>
      <c r="V127" s="34"/>
      <c r="W127" s="34"/>
      <c r="X127" s="34"/>
      <c r="Y127" s="34"/>
      <c r="Z127" s="34"/>
      <c r="AA127" s="34"/>
      <c r="AB127" s="34"/>
      <c r="AC127" s="34"/>
      <c r="AD127" s="34"/>
      <c r="AE127" s="34"/>
    </row>
    <row r="128" s="2" customFormat="1" ht="6.96" customHeight="1">
      <c r="A128" s="34"/>
      <c r="B128" s="35"/>
      <c r="C128" s="34"/>
      <c r="D128" s="34"/>
      <c r="E128" s="34"/>
      <c r="F128" s="34"/>
      <c r="G128" s="34"/>
      <c r="H128" s="34"/>
      <c r="I128" s="34"/>
      <c r="J128" s="34"/>
      <c r="K128" s="34"/>
      <c r="L128" s="51"/>
      <c r="S128" s="34"/>
      <c r="T128" s="34"/>
      <c r="U128" s="34"/>
      <c r="V128" s="34"/>
      <c r="W128" s="34"/>
      <c r="X128" s="34"/>
      <c r="Y128" s="34"/>
      <c r="Z128" s="34"/>
      <c r="AA128" s="34"/>
      <c r="AB128" s="34"/>
      <c r="AC128" s="34"/>
      <c r="AD128" s="34"/>
      <c r="AE128" s="34"/>
    </row>
    <row r="129" s="2" customFormat="1" ht="15.15" customHeight="1">
      <c r="A129" s="34"/>
      <c r="B129" s="35"/>
      <c r="C129" s="28" t="s">
        <v>24</v>
      </c>
      <c r="D129" s="34"/>
      <c r="E129" s="34"/>
      <c r="F129" s="23" t="str">
        <f>E15</f>
        <v xml:space="preserve"> </v>
      </c>
      <c r="G129" s="34"/>
      <c r="H129" s="34"/>
      <c r="I129" s="28" t="s">
        <v>29</v>
      </c>
      <c r="J129" s="32" t="str">
        <f>E21</f>
        <v xml:space="preserve"> </v>
      </c>
      <c r="K129" s="34"/>
      <c r="L129" s="51"/>
      <c r="S129" s="34"/>
      <c r="T129" s="34"/>
      <c r="U129" s="34"/>
      <c r="V129" s="34"/>
      <c r="W129" s="34"/>
      <c r="X129" s="34"/>
      <c r="Y129" s="34"/>
      <c r="Z129" s="34"/>
      <c r="AA129" s="34"/>
      <c r="AB129" s="34"/>
      <c r="AC129" s="34"/>
      <c r="AD129" s="34"/>
      <c r="AE129" s="34"/>
    </row>
    <row r="130" s="2" customFormat="1" ht="15.15" customHeight="1">
      <c r="A130" s="34"/>
      <c r="B130" s="35"/>
      <c r="C130" s="28" t="s">
        <v>27</v>
      </c>
      <c r="D130" s="34"/>
      <c r="E130" s="34"/>
      <c r="F130" s="23" t="str">
        <f>IF(E18="","",E18)</f>
        <v>Vyplň údaj</v>
      </c>
      <c r="G130" s="34"/>
      <c r="H130" s="34"/>
      <c r="I130" s="28" t="s">
        <v>31</v>
      </c>
      <c r="J130" s="32" t="str">
        <f>E24</f>
        <v xml:space="preserve"> </v>
      </c>
      <c r="K130" s="34"/>
      <c r="L130" s="51"/>
      <c r="S130" s="34"/>
      <c r="T130" s="34"/>
      <c r="U130" s="34"/>
      <c r="V130" s="34"/>
      <c r="W130" s="34"/>
      <c r="X130" s="34"/>
      <c r="Y130" s="34"/>
      <c r="Z130" s="34"/>
      <c r="AA130" s="34"/>
      <c r="AB130" s="34"/>
      <c r="AC130" s="34"/>
      <c r="AD130" s="34"/>
      <c r="AE130" s="34"/>
    </row>
    <row r="131" s="2" customFormat="1" ht="10.32" customHeight="1">
      <c r="A131" s="34"/>
      <c r="B131" s="35"/>
      <c r="C131" s="34"/>
      <c r="D131" s="34"/>
      <c r="E131" s="34"/>
      <c r="F131" s="34"/>
      <c r="G131" s="34"/>
      <c r="H131" s="34"/>
      <c r="I131" s="34"/>
      <c r="J131" s="34"/>
      <c r="K131" s="34"/>
      <c r="L131" s="51"/>
      <c r="S131" s="34"/>
      <c r="T131" s="34"/>
      <c r="U131" s="34"/>
      <c r="V131" s="34"/>
      <c r="W131" s="34"/>
      <c r="X131" s="34"/>
      <c r="Y131" s="34"/>
      <c r="Z131" s="34"/>
      <c r="AA131" s="34"/>
      <c r="AB131" s="34"/>
      <c r="AC131" s="34"/>
      <c r="AD131" s="34"/>
      <c r="AE131" s="34"/>
    </row>
    <row r="132" s="11" customFormat="1" ht="29.28" customHeight="1">
      <c r="A132" s="144"/>
      <c r="B132" s="145"/>
      <c r="C132" s="146" t="s">
        <v>133</v>
      </c>
      <c r="D132" s="147" t="s">
        <v>58</v>
      </c>
      <c r="E132" s="147" t="s">
        <v>54</v>
      </c>
      <c r="F132" s="147" t="s">
        <v>55</v>
      </c>
      <c r="G132" s="147" t="s">
        <v>134</v>
      </c>
      <c r="H132" s="147" t="s">
        <v>135</v>
      </c>
      <c r="I132" s="147" t="s">
        <v>136</v>
      </c>
      <c r="J132" s="148" t="s">
        <v>116</v>
      </c>
      <c r="K132" s="149" t="s">
        <v>137</v>
      </c>
      <c r="L132" s="150"/>
      <c r="M132" s="82" t="s">
        <v>1</v>
      </c>
      <c r="N132" s="83" t="s">
        <v>37</v>
      </c>
      <c r="O132" s="83" t="s">
        <v>138</v>
      </c>
      <c r="P132" s="83" t="s">
        <v>139</v>
      </c>
      <c r="Q132" s="83" t="s">
        <v>140</v>
      </c>
      <c r="R132" s="83" t="s">
        <v>141</v>
      </c>
      <c r="S132" s="83" t="s">
        <v>142</v>
      </c>
      <c r="T132" s="84" t="s">
        <v>143</v>
      </c>
      <c r="U132" s="144"/>
      <c r="V132" s="144"/>
      <c r="W132" s="144"/>
      <c r="X132" s="144"/>
      <c r="Y132" s="144"/>
      <c r="Z132" s="144"/>
      <c r="AA132" s="144"/>
      <c r="AB132" s="144"/>
      <c r="AC132" s="144"/>
      <c r="AD132" s="144"/>
      <c r="AE132" s="144"/>
    </row>
    <row r="133" s="2" customFormat="1" ht="22.8" customHeight="1">
      <c r="A133" s="34"/>
      <c r="B133" s="35"/>
      <c r="C133" s="89" t="s">
        <v>144</v>
      </c>
      <c r="D133" s="34"/>
      <c r="E133" s="34"/>
      <c r="F133" s="34"/>
      <c r="G133" s="34"/>
      <c r="H133" s="34"/>
      <c r="I133" s="34"/>
      <c r="J133" s="151">
        <f>BK133</f>
        <v>0</v>
      </c>
      <c r="K133" s="34"/>
      <c r="L133" s="35"/>
      <c r="M133" s="85"/>
      <c r="N133" s="69"/>
      <c r="O133" s="86"/>
      <c r="P133" s="152">
        <f>P134+P209+P240</f>
        <v>0</v>
      </c>
      <c r="Q133" s="86"/>
      <c r="R133" s="152">
        <f>R134+R209+R240</f>
        <v>87.669257999999999</v>
      </c>
      <c r="S133" s="86"/>
      <c r="T133" s="153">
        <f>T134+T209+T240</f>
        <v>0.13439999999999999</v>
      </c>
      <c r="U133" s="34"/>
      <c r="V133" s="34"/>
      <c r="W133" s="34"/>
      <c r="X133" s="34"/>
      <c r="Y133" s="34"/>
      <c r="Z133" s="34"/>
      <c r="AA133" s="34"/>
      <c r="AB133" s="34"/>
      <c r="AC133" s="34"/>
      <c r="AD133" s="34"/>
      <c r="AE133" s="34"/>
      <c r="AT133" s="15" t="s">
        <v>72</v>
      </c>
      <c r="AU133" s="15" t="s">
        <v>118</v>
      </c>
      <c r="BK133" s="154">
        <f>BK134+BK209+BK240</f>
        <v>0</v>
      </c>
    </row>
    <row r="134" s="12" customFormat="1" ht="25.92" customHeight="1">
      <c r="A134" s="12"/>
      <c r="B134" s="155"/>
      <c r="C134" s="12"/>
      <c r="D134" s="156" t="s">
        <v>72</v>
      </c>
      <c r="E134" s="157" t="s">
        <v>151</v>
      </c>
      <c r="F134" s="157" t="s">
        <v>524</v>
      </c>
      <c r="G134" s="12"/>
      <c r="H134" s="12"/>
      <c r="I134" s="158"/>
      <c r="J134" s="159">
        <f>BK134</f>
        <v>0</v>
      </c>
      <c r="K134" s="12"/>
      <c r="L134" s="155"/>
      <c r="M134" s="160"/>
      <c r="N134" s="161"/>
      <c r="O134" s="161"/>
      <c r="P134" s="162">
        <f>P135+P169+P174+P179+P184</f>
        <v>0</v>
      </c>
      <c r="Q134" s="161"/>
      <c r="R134" s="162">
        <f>R135+R169+R174+R179+R184</f>
        <v>6.0559099999999999</v>
      </c>
      <c r="S134" s="161"/>
      <c r="T134" s="163">
        <f>T135+T169+T174+T179+T184</f>
        <v>0</v>
      </c>
      <c r="U134" s="12"/>
      <c r="V134" s="12"/>
      <c r="W134" s="12"/>
      <c r="X134" s="12"/>
      <c r="Y134" s="12"/>
      <c r="Z134" s="12"/>
      <c r="AA134" s="12"/>
      <c r="AB134" s="12"/>
      <c r="AC134" s="12"/>
      <c r="AD134" s="12"/>
      <c r="AE134" s="12"/>
      <c r="AR134" s="156" t="s">
        <v>156</v>
      </c>
      <c r="AT134" s="164" t="s">
        <v>72</v>
      </c>
      <c r="AU134" s="164" t="s">
        <v>73</v>
      </c>
      <c r="AY134" s="156" t="s">
        <v>146</v>
      </c>
      <c r="BK134" s="165">
        <f>BK135+BK169+BK174+BK179+BK184</f>
        <v>0</v>
      </c>
    </row>
    <row r="135" s="12" customFormat="1" ht="22.8" customHeight="1">
      <c r="A135" s="12"/>
      <c r="B135" s="155"/>
      <c r="C135" s="12"/>
      <c r="D135" s="156" t="s">
        <v>72</v>
      </c>
      <c r="E135" s="166" t="s">
        <v>192</v>
      </c>
      <c r="F135" s="166" t="s">
        <v>193</v>
      </c>
      <c r="G135" s="12"/>
      <c r="H135" s="12"/>
      <c r="I135" s="158"/>
      <c r="J135" s="167">
        <f>BK135</f>
        <v>0</v>
      </c>
      <c r="K135" s="12"/>
      <c r="L135" s="155"/>
      <c r="M135" s="160"/>
      <c r="N135" s="161"/>
      <c r="O135" s="161"/>
      <c r="P135" s="162">
        <f>P136</f>
        <v>0</v>
      </c>
      <c r="Q135" s="161"/>
      <c r="R135" s="162">
        <f>R136</f>
        <v>0</v>
      </c>
      <c r="S135" s="161"/>
      <c r="T135" s="163">
        <f>T136</f>
        <v>0</v>
      </c>
      <c r="U135" s="12"/>
      <c r="V135" s="12"/>
      <c r="W135" s="12"/>
      <c r="X135" s="12"/>
      <c r="Y135" s="12"/>
      <c r="Z135" s="12"/>
      <c r="AA135" s="12"/>
      <c r="AB135" s="12"/>
      <c r="AC135" s="12"/>
      <c r="AD135" s="12"/>
      <c r="AE135" s="12"/>
      <c r="AR135" s="156" t="s">
        <v>156</v>
      </c>
      <c r="AT135" s="164" t="s">
        <v>72</v>
      </c>
      <c r="AU135" s="164" t="s">
        <v>81</v>
      </c>
      <c r="AY135" s="156" t="s">
        <v>146</v>
      </c>
      <c r="BK135" s="165">
        <f>BK136</f>
        <v>0</v>
      </c>
    </row>
    <row r="136" s="12" customFormat="1" ht="20.88" customHeight="1">
      <c r="A136" s="12"/>
      <c r="B136" s="155"/>
      <c r="C136" s="12"/>
      <c r="D136" s="156" t="s">
        <v>72</v>
      </c>
      <c r="E136" s="166" t="s">
        <v>194</v>
      </c>
      <c r="F136" s="166" t="s">
        <v>195</v>
      </c>
      <c r="G136" s="12"/>
      <c r="H136" s="12"/>
      <c r="I136" s="158"/>
      <c r="J136" s="167">
        <f>BK136</f>
        <v>0</v>
      </c>
      <c r="K136" s="12"/>
      <c r="L136" s="155"/>
      <c r="M136" s="160"/>
      <c r="N136" s="161"/>
      <c r="O136" s="161"/>
      <c r="P136" s="162">
        <f>SUM(P137:P168)</f>
        <v>0</v>
      </c>
      <c r="Q136" s="161"/>
      <c r="R136" s="162">
        <f>SUM(R137:R168)</f>
        <v>0</v>
      </c>
      <c r="S136" s="161"/>
      <c r="T136" s="163">
        <f>SUM(T137:T168)</f>
        <v>0</v>
      </c>
      <c r="U136" s="12"/>
      <c r="V136" s="12"/>
      <c r="W136" s="12"/>
      <c r="X136" s="12"/>
      <c r="Y136" s="12"/>
      <c r="Z136" s="12"/>
      <c r="AA136" s="12"/>
      <c r="AB136" s="12"/>
      <c r="AC136" s="12"/>
      <c r="AD136" s="12"/>
      <c r="AE136" s="12"/>
      <c r="AR136" s="156" t="s">
        <v>156</v>
      </c>
      <c r="AT136" s="164" t="s">
        <v>72</v>
      </c>
      <c r="AU136" s="164" t="s">
        <v>83</v>
      </c>
      <c r="AY136" s="156" t="s">
        <v>146</v>
      </c>
      <c r="BK136" s="165">
        <f>SUM(BK137:BK168)</f>
        <v>0</v>
      </c>
    </row>
    <row r="137" s="2" customFormat="1" ht="16.5" customHeight="1">
      <c r="A137" s="34"/>
      <c r="B137" s="168"/>
      <c r="C137" s="169" t="s">
        <v>81</v>
      </c>
      <c r="D137" s="169" t="s">
        <v>151</v>
      </c>
      <c r="E137" s="170" t="s">
        <v>1760</v>
      </c>
      <c r="F137" s="171" t="s">
        <v>1761</v>
      </c>
      <c r="G137" s="172" t="s">
        <v>199</v>
      </c>
      <c r="H137" s="173">
        <v>586</v>
      </c>
      <c r="I137" s="174"/>
      <c r="J137" s="175">
        <f>ROUND(I137*H137,2)</f>
        <v>0</v>
      </c>
      <c r="K137" s="176"/>
      <c r="L137" s="177"/>
      <c r="M137" s="178" t="s">
        <v>1</v>
      </c>
      <c r="N137" s="179" t="s">
        <v>38</v>
      </c>
      <c r="O137" s="73"/>
      <c r="P137" s="180">
        <f>O137*H137</f>
        <v>0</v>
      </c>
      <c r="Q137" s="180">
        <v>0</v>
      </c>
      <c r="R137" s="180">
        <f>Q137*H137</f>
        <v>0</v>
      </c>
      <c r="S137" s="180">
        <v>0</v>
      </c>
      <c r="T137" s="181">
        <f>S137*H137</f>
        <v>0</v>
      </c>
      <c r="U137" s="34"/>
      <c r="V137" s="34"/>
      <c r="W137" s="34"/>
      <c r="X137" s="34"/>
      <c r="Y137" s="34"/>
      <c r="Z137" s="34"/>
      <c r="AA137" s="34"/>
      <c r="AB137" s="34"/>
      <c r="AC137" s="34"/>
      <c r="AD137" s="34"/>
      <c r="AE137" s="34"/>
      <c r="AR137" s="182" t="s">
        <v>200</v>
      </c>
      <c r="AT137" s="182" t="s">
        <v>151</v>
      </c>
      <c r="AU137" s="182" t="s">
        <v>156</v>
      </c>
      <c r="AY137" s="15" t="s">
        <v>146</v>
      </c>
      <c r="BE137" s="183">
        <f>IF(N137="základní",J137,0)</f>
        <v>0</v>
      </c>
      <c r="BF137" s="183">
        <f>IF(N137="snížená",J137,0)</f>
        <v>0</v>
      </c>
      <c r="BG137" s="183">
        <f>IF(N137="zákl. přenesená",J137,0)</f>
        <v>0</v>
      </c>
      <c r="BH137" s="183">
        <f>IF(N137="sníž. přenesená",J137,0)</f>
        <v>0</v>
      </c>
      <c r="BI137" s="183">
        <f>IF(N137="nulová",J137,0)</f>
        <v>0</v>
      </c>
      <c r="BJ137" s="15" t="s">
        <v>81</v>
      </c>
      <c r="BK137" s="183">
        <f>ROUND(I137*H137,2)</f>
        <v>0</v>
      </c>
      <c r="BL137" s="15" t="s">
        <v>201</v>
      </c>
      <c r="BM137" s="182" t="s">
        <v>1762</v>
      </c>
    </row>
    <row r="138" s="2" customFormat="1">
      <c r="A138" s="34"/>
      <c r="B138" s="35"/>
      <c r="C138" s="34"/>
      <c r="D138" s="184" t="s">
        <v>159</v>
      </c>
      <c r="E138" s="34"/>
      <c r="F138" s="185" t="s">
        <v>1761</v>
      </c>
      <c r="G138" s="34"/>
      <c r="H138" s="34"/>
      <c r="I138" s="186"/>
      <c r="J138" s="34"/>
      <c r="K138" s="34"/>
      <c r="L138" s="35"/>
      <c r="M138" s="187"/>
      <c r="N138" s="188"/>
      <c r="O138" s="73"/>
      <c r="P138" s="73"/>
      <c r="Q138" s="73"/>
      <c r="R138" s="73"/>
      <c r="S138" s="73"/>
      <c r="T138" s="74"/>
      <c r="U138" s="34"/>
      <c r="V138" s="34"/>
      <c r="W138" s="34"/>
      <c r="X138" s="34"/>
      <c r="Y138" s="34"/>
      <c r="Z138" s="34"/>
      <c r="AA138" s="34"/>
      <c r="AB138" s="34"/>
      <c r="AC138" s="34"/>
      <c r="AD138" s="34"/>
      <c r="AE138" s="34"/>
      <c r="AT138" s="15" t="s">
        <v>159</v>
      </c>
      <c r="AU138" s="15" t="s">
        <v>156</v>
      </c>
    </row>
    <row r="139" s="2" customFormat="1" ht="16.5" customHeight="1">
      <c r="A139" s="34"/>
      <c r="B139" s="168"/>
      <c r="C139" s="169" t="s">
        <v>83</v>
      </c>
      <c r="D139" s="169" t="s">
        <v>151</v>
      </c>
      <c r="E139" s="170" t="s">
        <v>1763</v>
      </c>
      <c r="F139" s="171" t="s">
        <v>1764</v>
      </c>
      <c r="G139" s="172" t="s">
        <v>199</v>
      </c>
      <c r="H139" s="173">
        <v>46</v>
      </c>
      <c r="I139" s="174"/>
      <c r="J139" s="175">
        <f>ROUND(I139*H139,2)</f>
        <v>0</v>
      </c>
      <c r="K139" s="176"/>
      <c r="L139" s="177"/>
      <c r="M139" s="178" t="s">
        <v>1</v>
      </c>
      <c r="N139" s="179" t="s">
        <v>38</v>
      </c>
      <c r="O139" s="73"/>
      <c r="P139" s="180">
        <f>O139*H139</f>
        <v>0</v>
      </c>
      <c r="Q139" s="180">
        <v>0</v>
      </c>
      <c r="R139" s="180">
        <f>Q139*H139</f>
        <v>0</v>
      </c>
      <c r="S139" s="180">
        <v>0</v>
      </c>
      <c r="T139" s="181">
        <f>S139*H139</f>
        <v>0</v>
      </c>
      <c r="U139" s="34"/>
      <c r="V139" s="34"/>
      <c r="W139" s="34"/>
      <c r="X139" s="34"/>
      <c r="Y139" s="34"/>
      <c r="Z139" s="34"/>
      <c r="AA139" s="34"/>
      <c r="AB139" s="34"/>
      <c r="AC139" s="34"/>
      <c r="AD139" s="34"/>
      <c r="AE139" s="34"/>
      <c r="AR139" s="182" t="s">
        <v>200</v>
      </c>
      <c r="AT139" s="182" t="s">
        <v>151</v>
      </c>
      <c r="AU139" s="182" t="s">
        <v>156</v>
      </c>
      <c r="AY139" s="15" t="s">
        <v>146</v>
      </c>
      <c r="BE139" s="183">
        <f>IF(N139="základní",J139,0)</f>
        <v>0</v>
      </c>
      <c r="BF139" s="183">
        <f>IF(N139="snížená",J139,0)</f>
        <v>0</v>
      </c>
      <c r="BG139" s="183">
        <f>IF(N139="zákl. přenesená",J139,0)</f>
        <v>0</v>
      </c>
      <c r="BH139" s="183">
        <f>IF(N139="sníž. přenesená",J139,0)</f>
        <v>0</v>
      </c>
      <c r="BI139" s="183">
        <f>IF(N139="nulová",J139,0)</f>
        <v>0</v>
      </c>
      <c r="BJ139" s="15" t="s">
        <v>81</v>
      </c>
      <c r="BK139" s="183">
        <f>ROUND(I139*H139,2)</f>
        <v>0</v>
      </c>
      <c r="BL139" s="15" t="s">
        <v>201</v>
      </c>
      <c r="BM139" s="182" t="s">
        <v>1765</v>
      </c>
    </row>
    <row r="140" s="2" customFormat="1">
      <c r="A140" s="34"/>
      <c r="B140" s="35"/>
      <c r="C140" s="34"/>
      <c r="D140" s="184" t="s">
        <v>159</v>
      </c>
      <c r="E140" s="34"/>
      <c r="F140" s="185" t="s">
        <v>1764</v>
      </c>
      <c r="G140" s="34"/>
      <c r="H140" s="34"/>
      <c r="I140" s="186"/>
      <c r="J140" s="34"/>
      <c r="K140" s="34"/>
      <c r="L140" s="35"/>
      <c r="M140" s="187"/>
      <c r="N140" s="188"/>
      <c r="O140" s="73"/>
      <c r="P140" s="73"/>
      <c r="Q140" s="73"/>
      <c r="R140" s="73"/>
      <c r="S140" s="73"/>
      <c r="T140" s="74"/>
      <c r="U140" s="34"/>
      <c r="V140" s="34"/>
      <c r="W140" s="34"/>
      <c r="X140" s="34"/>
      <c r="Y140" s="34"/>
      <c r="Z140" s="34"/>
      <c r="AA140" s="34"/>
      <c r="AB140" s="34"/>
      <c r="AC140" s="34"/>
      <c r="AD140" s="34"/>
      <c r="AE140" s="34"/>
      <c r="AT140" s="15" t="s">
        <v>159</v>
      </c>
      <c r="AU140" s="15" t="s">
        <v>156</v>
      </c>
    </row>
    <row r="141" s="2" customFormat="1" ht="21.75" customHeight="1">
      <c r="A141" s="34"/>
      <c r="B141" s="168"/>
      <c r="C141" s="169" t="s">
        <v>156</v>
      </c>
      <c r="D141" s="169" t="s">
        <v>151</v>
      </c>
      <c r="E141" s="170" t="s">
        <v>1766</v>
      </c>
      <c r="F141" s="171" t="s">
        <v>1767</v>
      </c>
      <c r="G141" s="172" t="s">
        <v>154</v>
      </c>
      <c r="H141" s="173">
        <v>7</v>
      </c>
      <c r="I141" s="174"/>
      <c r="J141" s="175">
        <f>ROUND(I141*H141,2)</f>
        <v>0</v>
      </c>
      <c r="K141" s="176"/>
      <c r="L141" s="177"/>
      <c r="M141" s="178" t="s">
        <v>1</v>
      </c>
      <c r="N141" s="179" t="s">
        <v>38</v>
      </c>
      <c r="O141" s="73"/>
      <c r="P141" s="180">
        <f>O141*H141</f>
        <v>0</v>
      </c>
      <c r="Q141" s="180">
        <v>0</v>
      </c>
      <c r="R141" s="180">
        <f>Q141*H141</f>
        <v>0</v>
      </c>
      <c r="S141" s="180">
        <v>0</v>
      </c>
      <c r="T141" s="181">
        <f>S141*H141</f>
        <v>0</v>
      </c>
      <c r="U141" s="34"/>
      <c r="V141" s="34"/>
      <c r="W141" s="34"/>
      <c r="X141" s="34"/>
      <c r="Y141" s="34"/>
      <c r="Z141" s="34"/>
      <c r="AA141" s="34"/>
      <c r="AB141" s="34"/>
      <c r="AC141" s="34"/>
      <c r="AD141" s="34"/>
      <c r="AE141" s="34"/>
      <c r="AR141" s="182" t="s">
        <v>200</v>
      </c>
      <c r="AT141" s="182" t="s">
        <v>151</v>
      </c>
      <c r="AU141" s="182" t="s">
        <v>156</v>
      </c>
      <c r="AY141" s="15" t="s">
        <v>146</v>
      </c>
      <c r="BE141" s="183">
        <f>IF(N141="základní",J141,0)</f>
        <v>0</v>
      </c>
      <c r="BF141" s="183">
        <f>IF(N141="snížená",J141,0)</f>
        <v>0</v>
      </c>
      <c r="BG141" s="183">
        <f>IF(N141="zákl. přenesená",J141,0)</f>
        <v>0</v>
      </c>
      <c r="BH141" s="183">
        <f>IF(N141="sníž. přenesená",J141,0)</f>
        <v>0</v>
      </c>
      <c r="BI141" s="183">
        <f>IF(N141="nulová",J141,0)</f>
        <v>0</v>
      </c>
      <c r="BJ141" s="15" t="s">
        <v>81</v>
      </c>
      <c r="BK141" s="183">
        <f>ROUND(I141*H141,2)</f>
        <v>0</v>
      </c>
      <c r="BL141" s="15" t="s">
        <v>201</v>
      </c>
      <c r="BM141" s="182" t="s">
        <v>1768</v>
      </c>
    </row>
    <row r="142" s="2" customFormat="1">
      <c r="A142" s="34"/>
      <c r="B142" s="35"/>
      <c r="C142" s="34"/>
      <c r="D142" s="184" t="s">
        <v>159</v>
      </c>
      <c r="E142" s="34"/>
      <c r="F142" s="185" t="s">
        <v>1769</v>
      </c>
      <c r="G142" s="34"/>
      <c r="H142" s="34"/>
      <c r="I142" s="186"/>
      <c r="J142" s="34"/>
      <c r="K142" s="34"/>
      <c r="L142" s="35"/>
      <c r="M142" s="187"/>
      <c r="N142" s="188"/>
      <c r="O142" s="73"/>
      <c r="P142" s="73"/>
      <c r="Q142" s="73"/>
      <c r="R142" s="73"/>
      <c r="S142" s="73"/>
      <c r="T142" s="74"/>
      <c r="U142" s="34"/>
      <c r="V142" s="34"/>
      <c r="W142" s="34"/>
      <c r="X142" s="34"/>
      <c r="Y142" s="34"/>
      <c r="Z142" s="34"/>
      <c r="AA142" s="34"/>
      <c r="AB142" s="34"/>
      <c r="AC142" s="34"/>
      <c r="AD142" s="34"/>
      <c r="AE142" s="34"/>
      <c r="AT142" s="15" t="s">
        <v>159</v>
      </c>
      <c r="AU142" s="15" t="s">
        <v>156</v>
      </c>
    </row>
    <row r="143" s="2" customFormat="1" ht="16.5" customHeight="1">
      <c r="A143" s="34"/>
      <c r="B143" s="168"/>
      <c r="C143" s="169" t="s">
        <v>157</v>
      </c>
      <c r="D143" s="169" t="s">
        <v>151</v>
      </c>
      <c r="E143" s="170" t="s">
        <v>1770</v>
      </c>
      <c r="F143" s="171" t="s">
        <v>1771</v>
      </c>
      <c r="G143" s="172" t="s">
        <v>154</v>
      </c>
      <c r="H143" s="173">
        <v>7</v>
      </c>
      <c r="I143" s="174"/>
      <c r="J143" s="175">
        <f>ROUND(I143*H143,2)</f>
        <v>0</v>
      </c>
      <c r="K143" s="176"/>
      <c r="L143" s="177"/>
      <c r="M143" s="178" t="s">
        <v>1</v>
      </c>
      <c r="N143" s="179" t="s">
        <v>38</v>
      </c>
      <c r="O143" s="73"/>
      <c r="P143" s="180">
        <f>O143*H143</f>
        <v>0</v>
      </c>
      <c r="Q143" s="180">
        <v>0</v>
      </c>
      <c r="R143" s="180">
        <f>Q143*H143</f>
        <v>0</v>
      </c>
      <c r="S143" s="180">
        <v>0</v>
      </c>
      <c r="T143" s="181">
        <f>S143*H143</f>
        <v>0</v>
      </c>
      <c r="U143" s="34"/>
      <c r="V143" s="34"/>
      <c r="W143" s="34"/>
      <c r="X143" s="34"/>
      <c r="Y143" s="34"/>
      <c r="Z143" s="34"/>
      <c r="AA143" s="34"/>
      <c r="AB143" s="34"/>
      <c r="AC143" s="34"/>
      <c r="AD143" s="34"/>
      <c r="AE143" s="34"/>
      <c r="AR143" s="182" t="s">
        <v>200</v>
      </c>
      <c r="AT143" s="182" t="s">
        <v>151</v>
      </c>
      <c r="AU143" s="182" t="s">
        <v>156</v>
      </c>
      <c r="AY143" s="15" t="s">
        <v>146</v>
      </c>
      <c r="BE143" s="183">
        <f>IF(N143="základní",J143,0)</f>
        <v>0</v>
      </c>
      <c r="BF143" s="183">
        <f>IF(N143="snížená",J143,0)</f>
        <v>0</v>
      </c>
      <c r="BG143" s="183">
        <f>IF(N143="zákl. přenesená",J143,0)</f>
        <v>0</v>
      </c>
      <c r="BH143" s="183">
        <f>IF(N143="sníž. přenesená",J143,0)</f>
        <v>0</v>
      </c>
      <c r="BI143" s="183">
        <f>IF(N143="nulová",J143,0)</f>
        <v>0</v>
      </c>
      <c r="BJ143" s="15" t="s">
        <v>81</v>
      </c>
      <c r="BK143" s="183">
        <f>ROUND(I143*H143,2)</f>
        <v>0</v>
      </c>
      <c r="BL143" s="15" t="s">
        <v>201</v>
      </c>
      <c r="BM143" s="182" t="s">
        <v>1772</v>
      </c>
    </row>
    <row r="144" s="2" customFormat="1">
      <c r="A144" s="34"/>
      <c r="B144" s="35"/>
      <c r="C144" s="34"/>
      <c r="D144" s="184" t="s">
        <v>159</v>
      </c>
      <c r="E144" s="34"/>
      <c r="F144" s="185" t="s">
        <v>1773</v>
      </c>
      <c r="G144" s="34"/>
      <c r="H144" s="34"/>
      <c r="I144" s="186"/>
      <c r="J144" s="34"/>
      <c r="K144" s="34"/>
      <c r="L144" s="35"/>
      <c r="M144" s="187"/>
      <c r="N144" s="188"/>
      <c r="O144" s="73"/>
      <c r="P144" s="73"/>
      <c r="Q144" s="73"/>
      <c r="R144" s="73"/>
      <c r="S144" s="73"/>
      <c r="T144" s="74"/>
      <c r="U144" s="34"/>
      <c r="V144" s="34"/>
      <c r="W144" s="34"/>
      <c r="X144" s="34"/>
      <c r="Y144" s="34"/>
      <c r="Z144" s="34"/>
      <c r="AA144" s="34"/>
      <c r="AB144" s="34"/>
      <c r="AC144" s="34"/>
      <c r="AD144" s="34"/>
      <c r="AE144" s="34"/>
      <c r="AT144" s="15" t="s">
        <v>159</v>
      </c>
      <c r="AU144" s="15" t="s">
        <v>156</v>
      </c>
    </row>
    <row r="145" s="2" customFormat="1" ht="16.5" customHeight="1">
      <c r="A145" s="34"/>
      <c r="B145" s="168"/>
      <c r="C145" s="169" t="s">
        <v>173</v>
      </c>
      <c r="D145" s="169" t="s">
        <v>151</v>
      </c>
      <c r="E145" s="170" t="s">
        <v>1774</v>
      </c>
      <c r="F145" s="171" t="s">
        <v>1775</v>
      </c>
      <c r="G145" s="172" t="s">
        <v>154</v>
      </c>
      <c r="H145" s="173">
        <v>108</v>
      </c>
      <c r="I145" s="174"/>
      <c r="J145" s="175">
        <f>ROUND(I145*H145,2)</f>
        <v>0</v>
      </c>
      <c r="K145" s="176"/>
      <c r="L145" s="177"/>
      <c r="M145" s="178" t="s">
        <v>1</v>
      </c>
      <c r="N145" s="179" t="s">
        <v>38</v>
      </c>
      <c r="O145" s="73"/>
      <c r="P145" s="180">
        <f>O145*H145</f>
        <v>0</v>
      </c>
      <c r="Q145" s="180">
        <v>0</v>
      </c>
      <c r="R145" s="180">
        <f>Q145*H145</f>
        <v>0</v>
      </c>
      <c r="S145" s="180">
        <v>0</v>
      </c>
      <c r="T145" s="181">
        <f>S145*H145</f>
        <v>0</v>
      </c>
      <c r="U145" s="34"/>
      <c r="V145" s="34"/>
      <c r="W145" s="34"/>
      <c r="X145" s="34"/>
      <c r="Y145" s="34"/>
      <c r="Z145" s="34"/>
      <c r="AA145" s="34"/>
      <c r="AB145" s="34"/>
      <c r="AC145" s="34"/>
      <c r="AD145" s="34"/>
      <c r="AE145" s="34"/>
      <c r="AR145" s="182" t="s">
        <v>200</v>
      </c>
      <c r="AT145" s="182" t="s">
        <v>151</v>
      </c>
      <c r="AU145" s="182" t="s">
        <v>156</v>
      </c>
      <c r="AY145" s="15" t="s">
        <v>146</v>
      </c>
      <c r="BE145" s="183">
        <f>IF(N145="základní",J145,0)</f>
        <v>0</v>
      </c>
      <c r="BF145" s="183">
        <f>IF(N145="snížená",J145,0)</f>
        <v>0</v>
      </c>
      <c r="BG145" s="183">
        <f>IF(N145="zákl. přenesená",J145,0)</f>
        <v>0</v>
      </c>
      <c r="BH145" s="183">
        <f>IF(N145="sníž. přenesená",J145,0)</f>
        <v>0</v>
      </c>
      <c r="BI145" s="183">
        <f>IF(N145="nulová",J145,0)</f>
        <v>0</v>
      </c>
      <c r="BJ145" s="15" t="s">
        <v>81</v>
      </c>
      <c r="BK145" s="183">
        <f>ROUND(I145*H145,2)</f>
        <v>0</v>
      </c>
      <c r="BL145" s="15" t="s">
        <v>201</v>
      </c>
      <c r="BM145" s="182" t="s">
        <v>1776</v>
      </c>
    </row>
    <row r="146" s="2" customFormat="1">
      <c r="A146" s="34"/>
      <c r="B146" s="35"/>
      <c r="C146" s="34"/>
      <c r="D146" s="184" t="s">
        <v>159</v>
      </c>
      <c r="E146" s="34"/>
      <c r="F146" s="185" t="s">
        <v>1775</v>
      </c>
      <c r="G146" s="34"/>
      <c r="H146" s="34"/>
      <c r="I146" s="186"/>
      <c r="J146" s="34"/>
      <c r="K146" s="34"/>
      <c r="L146" s="35"/>
      <c r="M146" s="187"/>
      <c r="N146" s="188"/>
      <c r="O146" s="73"/>
      <c r="P146" s="73"/>
      <c r="Q146" s="73"/>
      <c r="R146" s="73"/>
      <c r="S146" s="73"/>
      <c r="T146" s="74"/>
      <c r="U146" s="34"/>
      <c r="V146" s="34"/>
      <c r="W146" s="34"/>
      <c r="X146" s="34"/>
      <c r="Y146" s="34"/>
      <c r="Z146" s="34"/>
      <c r="AA146" s="34"/>
      <c r="AB146" s="34"/>
      <c r="AC146" s="34"/>
      <c r="AD146" s="34"/>
      <c r="AE146" s="34"/>
      <c r="AT146" s="15" t="s">
        <v>159</v>
      </c>
      <c r="AU146" s="15" t="s">
        <v>156</v>
      </c>
    </row>
    <row r="147" s="2" customFormat="1" ht="16.5" customHeight="1">
      <c r="A147" s="34"/>
      <c r="B147" s="168"/>
      <c r="C147" s="169" t="s">
        <v>716</v>
      </c>
      <c r="D147" s="169" t="s">
        <v>151</v>
      </c>
      <c r="E147" s="170" t="s">
        <v>1777</v>
      </c>
      <c r="F147" s="171" t="s">
        <v>1778</v>
      </c>
      <c r="G147" s="172" t="s">
        <v>154</v>
      </c>
      <c r="H147" s="173">
        <v>12</v>
      </c>
      <c r="I147" s="174"/>
      <c r="J147" s="175">
        <f>ROUND(I147*H147,2)</f>
        <v>0</v>
      </c>
      <c r="K147" s="176"/>
      <c r="L147" s="177"/>
      <c r="M147" s="178" t="s">
        <v>1</v>
      </c>
      <c r="N147" s="179" t="s">
        <v>38</v>
      </c>
      <c r="O147" s="73"/>
      <c r="P147" s="180">
        <f>O147*H147</f>
        <v>0</v>
      </c>
      <c r="Q147" s="180">
        <v>0</v>
      </c>
      <c r="R147" s="180">
        <f>Q147*H147</f>
        <v>0</v>
      </c>
      <c r="S147" s="180">
        <v>0</v>
      </c>
      <c r="T147" s="181">
        <f>S147*H147</f>
        <v>0</v>
      </c>
      <c r="U147" s="34"/>
      <c r="V147" s="34"/>
      <c r="W147" s="34"/>
      <c r="X147" s="34"/>
      <c r="Y147" s="34"/>
      <c r="Z147" s="34"/>
      <c r="AA147" s="34"/>
      <c r="AB147" s="34"/>
      <c r="AC147" s="34"/>
      <c r="AD147" s="34"/>
      <c r="AE147" s="34"/>
      <c r="AR147" s="182" t="s">
        <v>200</v>
      </c>
      <c r="AT147" s="182" t="s">
        <v>151</v>
      </c>
      <c r="AU147" s="182" t="s">
        <v>156</v>
      </c>
      <c r="AY147" s="15" t="s">
        <v>146</v>
      </c>
      <c r="BE147" s="183">
        <f>IF(N147="základní",J147,0)</f>
        <v>0</v>
      </c>
      <c r="BF147" s="183">
        <f>IF(N147="snížená",J147,0)</f>
        <v>0</v>
      </c>
      <c r="BG147" s="183">
        <f>IF(N147="zákl. přenesená",J147,0)</f>
        <v>0</v>
      </c>
      <c r="BH147" s="183">
        <f>IF(N147="sníž. přenesená",J147,0)</f>
        <v>0</v>
      </c>
      <c r="BI147" s="183">
        <f>IF(N147="nulová",J147,0)</f>
        <v>0</v>
      </c>
      <c r="BJ147" s="15" t="s">
        <v>81</v>
      </c>
      <c r="BK147" s="183">
        <f>ROUND(I147*H147,2)</f>
        <v>0</v>
      </c>
      <c r="BL147" s="15" t="s">
        <v>201</v>
      </c>
      <c r="BM147" s="182" t="s">
        <v>1779</v>
      </c>
    </row>
    <row r="148" s="2" customFormat="1">
      <c r="A148" s="34"/>
      <c r="B148" s="35"/>
      <c r="C148" s="34"/>
      <c r="D148" s="184" t="s">
        <v>159</v>
      </c>
      <c r="E148" s="34"/>
      <c r="F148" s="185" t="s">
        <v>1778</v>
      </c>
      <c r="G148" s="34"/>
      <c r="H148" s="34"/>
      <c r="I148" s="186"/>
      <c r="J148" s="34"/>
      <c r="K148" s="34"/>
      <c r="L148" s="35"/>
      <c r="M148" s="187"/>
      <c r="N148" s="188"/>
      <c r="O148" s="73"/>
      <c r="P148" s="73"/>
      <c r="Q148" s="73"/>
      <c r="R148" s="73"/>
      <c r="S148" s="73"/>
      <c r="T148" s="74"/>
      <c r="U148" s="34"/>
      <c r="V148" s="34"/>
      <c r="W148" s="34"/>
      <c r="X148" s="34"/>
      <c r="Y148" s="34"/>
      <c r="Z148" s="34"/>
      <c r="AA148" s="34"/>
      <c r="AB148" s="34"/>
      <c r="AC148" s="34"/>
      <c r="AD148" s="34"/>
      <c r="AE148" s="34"/>
      <c r="AT148" s="15" t="s">
        <v>159</v>
      </c>
      <c r="AU148" s="15" t="s">
        <v>156</v>
      </c>
    </row>
    <row r="149" s="2" customFormat="1" ht="16.5" customHeight="1">
      <c r="A149" s="34"/>
      <c r="B149" s="168"/>
      <c r="C149" s="169" t="s">
        <v>828</v>
      </c>
      <c r="D149" s="169" t="s">
        <v>151</v>
      </c>
      <c r="E149" s="170" t="s">
        <v>1780</v>
      </c>
      <c r="F149" s="171" t="s">
        <v>1781</v>
      </c>
      <c r="G149" s="172" t="s">
        <v>1041</v>
      </c>
      <c r="H149" s="173">
        <v>29.300000000000001</v>
      </c>
      <c r="I149" s="174"/>
      <c r="J149" s="175">
        <f>ROUND(I149*H149,2)</f>
        <v>0</v>
      </c>
      <c r="K149" s="176"/>
      <c r="L149" s="177"/>
      <c r="M149" s="178" t="s">
        <v>1</v>
      </c>
      <c r="N149" s="179" t="s">
        <v>38</v>
      </c>
      <c r="O149" s="73"/>
      <c r="P149" s="180">
        <f>O149*H149</f>
        <v>0</v>
      </c>
      <c r="Q149" s="180">
        <v>0</v>
      </c>
      <c r="R149" s="180">
        <f>Q149*H149</f>
        <v>0</v>
      </c>
      <c r="S149" s="180">
        <v>0</v>
      </c>
      <c r="T149" s="181">
        <f>S149*H149</f>
        <v>0</v>
      </c>
      <c r="U149" s="34"/>
      <c r="V149" s="34"/>
      <c r="W149" s="34"/>
      <c r="X149" s="34"/>
      <c r="Y149" s="34"/>
      <c r="Z149" s="34"/>
      <c r="AA149" s="34"/>
      <c r="AB149" s="34"/>
      <c r="AC149" s="34"/>
      <c r="AD149" s="34"/>
      <c r="AE149" s="34"/>
      <c r="AR149" s="182" t="s">
        <v>200</v>
      </c>
      <c r="AT149" s="182" t="s">
        <v>151</v>
      </c>
      <c r="AU149" s="182" t="s">
        <v>156</v>
      </c>
      <c r="AY149" s="15" t="s">
        <v>146</v>
      </c>
      <c r="BE149" s="183">
        <f>IF(N149="základní",J149,0)</f>
        <v>0</v>
      </c>
      <c r="BF149" s="183">
        <f>IF(N149="snížená",J149,0)</f>
        <v>0</v>
      </c>
      <c r="BG149" s="183">
        <f>IF(N149="zákl. přenesená",J149,0)</f>
        <v>0</v>
      </c>
      <c r="BH149" s="183">
        <f>IF(N149="sníž. přenesená",J149,0)</f>
        <v>0</v>
      </c>
      <c r="BI149" s="183">
        <f>IF(N149="nulová",J149,0)</f>
        <v>0</v>
      </c>
      <c r="BJ149" s="15" t="s">
        <v>81</v>
      </c>
      <c r="BK149" s="183">
        <f>ROUND(I149*H149,2)</f>
        <v>0</v>
      </c>
      <c r="BL149" s="15" t="s">
        <v>201</v>
      </c>
      <c r="BM149" s="182" t="s">
        <v>1782</v>
      </c>
    </row>
    <row r="150" s="2" customFormat="1">
      <c r="A150" s="34"/>
      <c r="B150" s="35"/>
      <c r="C150" s="34"/>
      <c r="D150" s="184" t="s">
        <v>159</v>
      </c>
      <c r="E150" s="34"/>
      <c r="F150" s="185" t="s">
        <v>1781</v>
      </c>
      <c r="G150" s="34"/>
      <c r="H150" s="34"/>
      <c r="I150" s="186"/>
      <c r="J150" s="34"/>
      <c r="K150" s="34"/>
      <c r="L150" s="35"/>
      <c r="M150" s="187"/>
      <c r="N150" s="188"/>
      <c r="O150" s="73"/>
      <c r="P150" s="73"/>
      <c r="Q150" s="73"/>
      <c r="R150" s="73"/>
      <c r="S150" s="73"/>
      <c r="T150" s="74"/>
      <c r="U150" s="34"/>
      <c r="V150" s="34"/>
      <c r="W150" s="34"/>
      <c r="X150" s="34"/>
      <c r="Y150" s="34"/>
      <c r="Z150" s="34"/>
      <c r="AA150" s="34"/>
      <c r="AB150" s="34"/>
      <c r="AC150" s="34"/>
      <c r="AD150" s="34"/>
      <c r="AE150" s="34"/>
      <c r="AT150" s="15" t="s">
        <v>159</v>
      </c>
      <c r="AU150" s="15" t="s">
        <v>156</v>
      </c>
    </row>
    <row r="151" s="2" customFormat="1" ht="16.5" customHeight="1">
      <c r="A151" s="34"/>
      <c r="B151" s="168"/>
      <c r="C151" s="169" t="s">
        <v>155</v>
      </c>
      <c r="D151" s="169" t="s">
        <v>151</v>
      </c>
      <c r="E151" s="170" t="s">
        <v>1783</v>
      </c>
      <c r="F151" s="171" t="s">
        <v>1784</v>
      </c>
      <c r="G151" s="172" t="s">
        <v>1041</v>
      </c>
      <c r="H151" s="173">
        <v>6.9000000000000004</v>
      </c>
      <c r="I151" s="174"/>
      <c r="J151" s="175">
        <f>ROUND(I151*H151,2)</f>
        <v>0</v>
      </c>
      <c r="K151" s="176"/>
      <c r="L151" s="177"/>
      <c r="M151" s="178" t="s">
        <v>1</v>
      </c>
      <c r="N151" s="179" t="s">
        <v>38</v>
      </c>
      <c r="O151" s="73"/>
      <c r="P151" s="180">
        <f>O151*H151</f>
        <v>0</v>
      </c>
      <c r="Q151" s="180">
        <v>0</v>
      </c>
      <c r="R151" s="180">
        <f>Q151*H151</f>
        <v>0</v>
      </c>
      <c r="S151" s="180">
        <v>0</v>
      </c>
      <c r="T151" s="181">
        <f>S151*H151</f>
        <v>0</v>
      </c>
      <c r="U151" s="34"/>
      <c r="V151" s="34"/>
      <c r="W151" s="34"/>
      <c r="X151" s="34"/>
      <c r="Y151" s="34"/>
      <c r="Z151" s="34"/>
      <c r="AA151" s="34"/>
      <c r="AB151" s="34"/>
      <c r="AC151" s="34"/>
      <c r="AD151" s="34"/>
      <c r="AE151" s="34"/>
      <c r="AR151" s="182" t="s">
        <v>200</v>
      </c>
      <c r="AT151" s="182" t="s">
        <v>151</v>
      </c>
      <c r="AU151" s="182" t="s">
        <v>156</v>
      </c>
      <c r="AY151" s="15" t="s">
        <v>146</v>
      </c>
      <c r="BE151" s="183">
        <f>IF(N151="základní",J151,0)</f>
        <v>0</v>
      </c>
      <c r="BF151" s="183">
        <f>IF(N151="snížená",J151,0)</f>
        <v>0</v>
      </c>
      <c r="BG151" s="183">
        <f>IF(N151="zákl. přenesená",J151,0)</f>
        <v>0</v>
      </c>
      <c r="BH151" s="183">
        <f>IF(N151="sníž. přenesená",J151,0)</f>
        <v>0</v>
      </c>
      <c r="BI151" s="183">
        <f>IF(N151="nulová",J151,0)</f>
        <v>0</v>
      </c>
      <c r="BJ151" s="15" t="s">
        <v>81</v>
      </c>
      <c r="BK151" s="183">
        <f>ROUND(I151*H151,2)</f>
        <v>0</v>
      </c>
      <c r="BL151" s="15" t="s">
        <v>201</v>
      </c>
      <c r="BM151" s="182" t="s">
        <v>1785</v>
      </c>
    </row>
    <row r="152" s="2" customFormat="1">
      <c r="A152" s="34"/>
      <c r="B152" s="35"/>
      <c r="C152" s="34"/>
      <c r="D152" s="184" t="s">
        <v>159</v>
      </c>
      <c r="E152" s="34"/>
      <c r="F152" s="185" t="s">
        <v>1784</v>
      </c>
      <c r="G152" s="34"/>
      <c r="H152" s="34"/>
      <c r="I152" s="186"/>
      <c r="J152" s="34"/>
      <c r="K152" s="34"/>
      <c r="L152" s="35"/>
      <c r="M152" s="187"/>
      <c r="N152" s="188"/>
      <c r="O152" s="73"/>
      <c r="P152" s="73"/>
      <c r="Q152" s="73"/>
      <c r="R152" s="73"/>
      <c r="S152" s="73"/>
      <c r="T152" s="74"/>
      <c r="U152" s="34"/>
      <c r="V152" s="34"/>
      <c r="W152" s="34"/>
      <c r="X152" s="34"/>
      <c r="Y152" s="34"/>
      <c r="Z152" s="34"/>
      <c r="AA152" s="34"/>
      <c r="AB152" s="34"/>
      <c r="AC152" s="34"/>
      <c r="AD152" s="34"/>
      <c r="AE152" s="34"/>
      <c r="AT152" s="15" t="s">
        <v>159</v>
      </c>
      <c r="AU152" s="15" t="s">
        <v>156</v>
      </c>
    </row>
    <row r="153" s="2" customFormat="1" ht="16.5" customHeight="1">
      <c r="A153" s="34"/>
      <c r="B153" s="168"/>
      <c r="C153" s="169" t="s">
        <v>178</v>
      </c>
      <c r="D153" s="169" t="s">
        <v>151</v>
      </c>
      <c r="E153" s="170" t="s">
        <v>1786</v>
      </c>
      <c r="F153" s="171" t="s">
        <v>1787</v>
      </c>
      <c r="G153" s="172" t="s">
        <v>1041</v>
      </c>
      <c r="H153" s="173">
        <v>6.2999999999999998</v>
      </c>
      <c r="I153" s="174"/>
      <c r="J153" s="175">
        <f>ROUND(I153*H153,2)</f>
        <v>0</v>
      </c>
      <c r="K153" s="176"/>
      <c r="L153" s="177"/>
      <c r="M153" s="178" t="s">
        <v>1</v>
      </c>
      <c r="N153" s="179" t="s">
        <v>38</v>
      </c>
      <c r="O153" s="73"/>
      <c r="P153" s="180">
        <f>O153*H153</f>
        <v>0</v>
      </c>
      <c r="Q153" s="180">
        <v>0</v>
      </c>
      <c r="R153" s="180">
        <f>Q153*H153</f>
        <v>0</v>
      </c>
      <c r="S153" s="180">
        <v>0</v>
      </c>
      <c r="T153" s="181">
        <f>S153*H153</f>
        <v>0</v>
      </c>
      <c r="U153" s="34"/>
      <c r="V153" s="34"/>
      <c r="W153" s="34"/>
      <c r="X153" s="34"/>
      <c r="Y153" s="34"/>
      <c r="Z153" s="34"/>
      <c r="AA153" s="34"/>
      <c r="AB153" s="34"/>
      <c r="AC153" s="34"/>
      <c r="AD153" s="34"/>
      <c r="AE153" s="34"/>
      <c r="AR153" s="182" t="s">
        <v>200</v>
      </c>
      <c r="AT153" s="182" t="s">
        <v>151</v>
      </c>
      <c r="AU153" s="182" t="s">
        <v>156</v>
      </c>
      <c r="AY153" s="15" t="s">
        <v>146</v>
      </c>
      <c r="BE153" s="183">
        <f>IF(N153="základní",J153,0)</f>
        <v>0</v>
      </c>
      <c r="BF153" s="183">
        <f>IF(N153="snížená",J153,0)</f>
        <v>0</v>
      </c>
      <c r="BG153" s="183">
        <f>IF(N153="zákl. přenesená",J153,0)</f>
        <v>0</v>
      </c>
      <c r="BH153" s="183">
        <f>IF(N153="sníž. přenesená",J153,0)</f>
        <v>0</v>
      </c>
      <c r="BI153" s="183">
        <f>IF(N153="nulová",J153,0)</f>
        <v>0</v>
      </c>
      <c r="BJ153" s="15" t="s">
        <v>81</v>
      </c>
      <c r="BK153" s="183">
        <f>ROUND(I153*H153,2)</f>
        <v>0</v>
      </c>
      <c r="BL153" s="15" t="s">
        <v>201</v>
      </c>
      <c r="BM153" s="182" t="s">
        <v>1788</v>
      </c>
    </row>
    <row r="154" s="2" customFormat="1">
      <c r="A154" s="34"/>
      <c r="B154" s="35"/>
      <c r="C154" s="34"/>
      <c r="D154" s="184" t="s">
        <v>159</v>
      </c>
      <c r="E154" s="34"/>
      <c r="F154" s="185" t="s">
        <v>1787</v>
      </c>
      <c r="G154" s="34"/>
      <c r="H154" s="34"/>
      <c r="I154" s="186"/>
      <c r="J154" s="34"/>
      <c r="K154" s="34"/>
      <c r="L154" s="35"/>
      <c r="M154" s="187"/>
      <c r="N154" s="188"/>
      <c r="O154" s="73"/>
      <c r="P154" s="73"/>
      <c r="Q154" s="73"/>
      <c r="R154" s="73"/>
      <c r="S154" s="73"/>
      <c r="T154" s="74"/>
      <c r="U154" s="34"/>
      <c r="V154" s="34"/>
      <c r="W154" s="34"/>
      <c r="X154" s="34"/>
      <c r="Y154" s="34"/>
      <c r="Z154" s="34"/>
      <c r="AA154" s="34"/>
      <c r="AB154" s="34"/>
      <c r="AC154" s="34"/>
      <c r="AD154" s="34"/>
      <c r="AE154" s="34"/>
      <c r="AT154" s="15" t="s">
        <v>159</v>
      </c>
      <c r="AU154" s="15" t="s">
        <v>156</v>
      </c>
    </row>
    <row r="155" s="2" customFormat="1" ht="16.5" customHeight="1">
      <c r="A155" s="34"/>
      <c r="B155" s="168"/>
      <c r="C155" s="169" t="s">
        <v>505</v>
      </c>
      <c r="D155" s="169" t="s">
        <v>151</v>
      </c>
      <c r="E155" s="170" t="s">
        <v>1789</v>
      </c>
      <c r="F155" s="171" t="s">
        <v>1790</v>
      </c>
      <c r="G155" s="172" t="s">
        <v>1041</v>
      </c>
      <c r="H155" s="173">
        <v>2.1000000000000001</v>
      </c>
      <c r="I155" s="174"/>
      <c r="J155" s="175">
        <f>ROUND(I155*H155,2)</f>
        <v>0</v>
      </c>
      <c r="K155" s="176"/>
      <c r="L155" s="177"/>
      <c r="M155" s="178" t="s">
        <v>1</v>
      </c>
      <c r="N155" s="179" t="s">
        <v>38</v>
      </c>
      <c r="O155" s="73"/>
      <c r="P155" s="180">
        <f>O155*H155</f>
        <v>0</v>
      </c>
      <c r="Q155" s="180">
        <v>0</v>
      </c>
      <c r="R155" s="180">
        <f>Q155*H155</f>
        <v>0</v>
      </c>
      <c r="S155" s="180">
        <v>0</v>
      </c>
      <c r="T155" s="181">
        <f>S155*H155</f>
        <v>0</v>
      </c>
      <c r="U155" s="34"/>
      <c r="V155" s="34"/>
      <c r="W155" s="34"/>
      <c r="X155" s="34"/>
      <c r="Y155" s="34"/>
      <c r="Z155" s="34"/>
      <c r="AA155" s="34"/>
      <c r="AB155" s="34"/>
      <c r="AC155" s="34"/>
      <c r="AD155" s="34"/>
      <c r="AE155" s="34"/>
      <c r="AR155" s="182" t="s">
        <v>200</v>
      </c>
      <c r="AT155" s="182" t="s">
        <v>151</v>
      </c>
      <c r="AU155" s="182" t="s">
        <v>156</v>
      </c>
      <c r="AY155" s="15" t="s">
        <v>146</v>
      </c>
      <c r="BE155" s="183">
        <f>IF(N155="základní",J155,0)</f>
        <v>0</v>
      </c>
      <c r="BF155" s="183">
        <f>IF(N155="snížená",J155,0)</f>
        <v>0</v>
      </c>
      <c r="BG155" s="183">
        <f>IF(N155="zákl. přenesená",J155,0)</f>
        <v>0</v>
      </c>
      <c r="BH155" s="183">
        <f>IF(N155="sníž. přenesená",J155,0)</f>
        <v>0</v>
      </c>
      <c r="BI155" s="183">
        <f>IF(N155="nulová",J155,0)</f>
        <v>0</v>
      </c>
      <c r="BJ155" s="15" t="s">
        <v>81</v>
      </c>
      <c r="BK155" s="183">
        <f>ROUND(I155*H155,2)</f>
        <v>0</v>
      </c>
      <c r="BL155" s="15" t="s">
        <v>201</v>
      </c>
      <c r="BM155" s="182" t="s">
        <v>1791</v>
      </c>
    </row>
    <row r="156" s="2" customFormat="1">
      <c r="A156" s="34"/>
      <c r="B156" s="35"/>
      <c r="C156" s="34"/>
      <c r="D156" s="184" t="s">
        <v>159</v>
      </c>
      <c r="E156" s="34"/>
      <c r="F156" s="185" t="s">
        <v>1790</v>
      </c>
      <c r="G156" s="34"/>
      <c r="H156" s="34"/>
      <c r="I156" s="186"/>
      <c r="J156" s="34"/>
      <c r="K156" s="34"/>
      <c r="L156" s="35"/>
      <c r="M156" s="187"/>
      <c r="N156" s="188"/>
      <c r="O156" s="73"/>
      <c r="P156" s="73"/>
      <c r="Q156" s="73"/>
      <c r="R156" s="73"/>
      <c r="S156" s="73"/>
      <c r="T156" s="74"/>
      <c r="U156" s="34"/>
      <c r="V156" s="34"/>
      <c r="W156" s="34"/>
      <c r="X156" s="34"/>
      <c r="Y156" s="34"/>
      <c r="Z156" s="34"/>
      <c r="AA156" s="34"/>
      <c r="AB156" s="34"/>
      <c r="AC156" s="34"/>
      <c r="AD156" s="34"/>
      <c r="AE156" s="34"/>
      <c r="AT156" s="15" t="s">
        <v>159</v>
      </c>
      <c r="AU156" s="15" t="s">
        <v>156</v>
      </c>
    </row>
    <row r="157" s="2" customFormat="1" ht="16.5" customHeight="1">
      <c r="A157" s="34"/>
      <c r="B157" s="168"/>
      <c r="C157" s="169" t="s">
        <v>509</v>
      </c>
      <c r="D157" s="169" t="s">
        <v>151</v>
      </c>
      <c r="E157" s="170" t="s">
        <v>1792</v>
      </c>
      <c r="F157" s="171" t="s">
        <v>1793</v>
      </c>
      <c r="G157" s="172" t="s">
        <v>154</v>
      </c>
      <c r="H157" s="173">
        <v>1</v>
      </c>
      <c r="I157" s="174"/>
      <c r="J157" s="175">
        <f>ROUND(I157*H157,2)</f>
        <v>0</v>
      </c>
      <c r="K157" s="176"/>
      <c r="L157" s="177"/>
      <c r="M157" s="178" t="s">
        <v>1</v>
      </c>
      <c r="N157" s="179" t="s">
        <v>38</v>
      </c>
      <c r="O157" s="73"/>
      <c r="P157" s="180">
        <f>O157*H157</f>
        <v>0</v>
      </c>
      <c r="Q157" s="180">
        <v>0</v>
      </c>
      <c r="R157" s="180">
        <f>Q157*H157</f>
        <v>0</v>
      </c>
      <c r="S157" s="180">
        <v>0</v>
      </c>
      <c r="T157" s="181">
        <f>S157*H157</f>
        <v>0</v>
      </c>
      <c r="U157" s="34"/>
      <c r="V157" s="34"/>
      <c r="W157" s="34"/>
      <c r="X157" s="34"/>
      <c r="Y157" s="34"/>
      <c r="Z157" s="34"/>
      <c r="AA157" s="34"/>
      <c r="AB157" s="34"/>
      <c r="AC157" s="34"/>
      <c r="AD157" s="34"/>
      <c r="AE157" s="34"/>
      <c r="AR157" s="182" t="s">
        <v>200</v>
      </c>
      <c r="AT157" s="182" t="s">
        <v>151</v>
      </c>
      <c r="AU157" s="182" t="s">
        <v>156</v>
      </c>
      <c r="AY157" s="15" t="s">
        <v>146</v>
      </c>
      <c r="BE157" s="183">
        <f>IF(N157="základní",J157,0)</f>
        <v>0</v>
      </c>
      <c r="BF157" s="183">
        <f>IF(N157="snížená",J157,0)</f>
        <v>0</v>
      </c>
      <c r="BG157" s="183">
        <f>IF(N157="zákl. přenesená",J157,0)</f>
        <v>0</v>
      </c>
      <c r="BH157" s="183">
        <f>IF(N157="sníž. přenesená",J157,0)</f>
        <v>0</v>
      </c>
      <c r="BI157" s="183">
        <f>IF(N157="nulová",J157,0)</f>
        <v>0</v>
      </c>
      <c r="BJ157" s="15" t="s">
        <v>81</v>
      </c>
      <c r="BK157" s="183">
        <f>ROUND(I157*H157,2)</f>
        <v>0</v>
      </c>
      <c r="BL157" s="15" t="s">
        <v>201</v>
      </c>
      <c r="BM157" s="182" t="s">
        <v>1794</v>
      </c>
    </row>
    <row r="158" s="2" customFormat="1">
      <c r="A158" s="34"/>
      <c r="B158" s="35"/>
      <c r="C158" s="34"/>
      <c r="D158" s="184" t="s">
        <v>159</v>
      </c>
      <c r="E158" s="34"/>
      <c r="F158" s="185" t="s">
        <v>1793</v>
      </c>
      <c r="G158" s="34"/>
      <c r="H158" s="34"/>
      <c r="I158" s="186"/>
      <c r="J158" s="34"/>
      <c r="K158" s="34"/>
      <c r="L158" s="35"/>
      <c r="M158" s="187"/>
      <c r="N158" s="188"/>
      <c r="O158" s="73"/>
      <c r="P158" s="73"/>
      <c r="Q158" s="73"/>
      <c r="R158" s="73"/>
      <c r="S158" s="73"/>
      <c r="T158" s="74"/>
      <c r="U158" s="34"/>
      <c r="V158" s="34"/>
      <c r="W158" s="34"/>
      <c r="X158" s="34"/>
      <c r="Y158" s="34"/>
      <c r="Z158" s="34"/>
      <c r="AA158" s="34"/>
      <c r="AB158" s="34"/>
      <c r="AC158" s="34"/>
      <c r="AD158" s="34"/>
      <c r="AE158" s="34"/>
      <c r="AT158" s="15" t="s">
        <v>159</v>
      </c>
      <c r="AU158" s="15" t="s">
        <v>156</v>
      </c>
    </row>
    <row r="159" s="2" customFormat="1" ht="16.5" customHeight="1">
      <c r="A159" s="34"/>
      <c r="B159" s="168"/>
      <c r="C159" s="169" t="s">
        <v>8</v>
      </c>
      <c r="D159" s="169" t="s">
        <v>151</v>
      </c>
      <c r="E159" s="170" t="s">
        <v>1795</v>
      </c>
      <c r="F159" s="171" t="s">
        <v>1796</v>
      </c>
      <c r="G159" s="172" t="s">
        <v>154</v>
      </c>
      <c r="H159" s="173">
        <v>1</v>
      </c>
      <c r="I159" s="174"/>
      <c r="J159" s="175">
        <f>ROUND(I159*H159,2)</f>
        <v>0</v>
      </c>
      <c r="K159" s="176"/>
      <c r="L159" s="177"/>
      <c r="M159" s="178" t="s">
        <v>1</v>
      </c>
      <c r="N159" s="179" t="s">
        <v>38</v>
      </c>
      <c r="O159" s="73"/>
      <c r="P159" s="180">
        <f>O159*H159</f>
        <v>0</v>
      </c>
      <c r="Q159" s="180">
        <v>0</v>
      </c>
      <c r="R159" s="180">
        <f>Q159*H159</f>
        <v>0</v>
      </c>
      <c r="S159" s="180">
        <v>0</v>
      </c>
      <c r="T159" s="181">
        <f>S159*H159</f>
        <v>0</v>
      </c>
      <c r="U159" s="34"/>
      <c r="V159" s="34"/>
      <c r="W159" s="34"/>
      <c r="X159" s="34"/>
      <c r="Y159" s="34"/>
      <c r="Z159" s="34"/>
      <c r="AA159" s="34"/>
      <c r="AB159" s="34"/>
      <c r="AC159" s="34"/>
      <c r="AD159" s="34"/>
      <c r="AE159" s="34"/>
      <c r="AR159" s="182" t="s">
        <v>200</v>
      </c>
      <c r="AT159" s="182" t="s">
        <v>151</v>
      </c>
      <c r="AU159" s="182" t="s">
        <v>156</v>
      </c>
      <c r="AY159" s="15" t="s">
        <v>146</v>
      </c>
      <c r="BE159" s="183">
        <f>IF(N159="základní",J159,0)</f>
        <v>0</v>
      </c>
      <c r="BF159" s="183">
        <f>IF(N159="snížená",J159,0)</f>
        <v>0</v>
      </c>
      <c r="BG159" s="183">
        <f>IF(N159="zákl. přenesená",J159,0)</f>
        <v>0</v>
      </c>
      <c r="BH159" s="183">
        <f>IF(N159="sníž. přenesená",J159,0)</f>
        <v>0</v>
      </c>
      <c r="BI159" s="183">
        <f>IF(N159="nulová",J159,0)</f>
        <v>0</v>
      </c>
      <c r="BJ159" s="15" t="s">
        <v>81</v>
      </c>
      <c r="BK159" s="183">
        <f>ROUND(I159*H159,2)</f>
        <v>0</v>
      </c>
      <c r="BL159" s="15" t="s">
        <v>201</v>
      </c>
      <c r="BM159" s="182" t="s">
        <v>1797</v>
      </c>
    </row>
    <row r="160" s="2" customFormat="1">
      <c r="A160" s="34"/>
      <c r="B160" s="35"/>
      <c r="C160" s="34"/>
      <c r="D160" s="184" t="s">
        <v>159</v>
      </c>
      <c r="E160" s="34"/>
      <c r="F160" s="185" t="s">
        <v>1796</v>
      </c>
      <c r="G160" s="34"/>
      <c r="H160" s="34"/>
      <c r="I160" s="186"/>
      <c r="J160" s="34"/>
      <c r="K160" s="34"/>
      <c r="L160" s="35"/>
      <c r="M160" s="187"/>
      <c r="N160" s="188"/>
      <c r="O160" s="73"/>
      <c r="P160" s="73"/>
      <c r="Q160" s="73"/>
      <c r="R160" s="73"/>
      <c r="S160" s="73"/>
      <c r="T160" s="74"/>
      <c r="U160" s="34"/>
      <c r="V160" s="34"/>
      <c r="W160" s="34"/>
      <c r="X160" s="34"/>
      <c r="Y160" s="34"/>
      <c r="Z160" s="34"/>
      <c r="AA160" s="34"/>
      <c r="AB160" s="34"/>
      <c r="AC160" s="34"/>
      <c r="AD160" s="34"/>
      <c r="AE160" s="34"/>
      <c r="AT160" s="15" t="s">
        <v>159</v>
      </c>
      <c r="AU160" s="15" t="s">
        <v>156</v>
      </c>
    </row>
    <row r="161" s="2" customFormat="1" ht="16.5" customHeight="1">
      <c r="A161" s="34"/>
      <c r="B161" s="168"/>
      <c r="C161" s="169" t="s">
        <v>516</v>
      </c>
      <c r="D161" s="169" t="s">
        <v>151</v>
      </c>
      <c r="E161" s="170" t="s">
        <v>1798</v>
      </c>
      <c r="F161" s="171" t="s">
        <v>1799</v>
      </c>
      <c r="G161" s="172" t="s">
        <v>154</v>
      </c>
      <c r="H161" s="173">
        <v>1</v>
      </c>
      <c r="I161" s="174"/>
      <c r="J161" s="175">
        <f>ROUND(I161*H161,2)</f>
        <v>0</v>
      </c>
      <c r="K161" s="176"/>
      <c r="L161" s="177"/>
      <c r="M161" s="178" t="s">
        <v>1</v>
      </c>
      <c r="N161" s="179" t="s">
        <v>38</v>
      </c>
      <c r="O161" s="73"/>
      <c r="P161" s="180">
        <f>O161*H161</f>
        <v>0</v>
      </c>
      <c r="Q161" s="180">
        <v>0</v>
      </c>
      <c r="R161" s="180">
        <f>Q161*H161</f>
        <v>0</v>
      </c>
      <c r="S161" s="180">
        <v>0</v>
      </c>
      <c r="T161" s="181">
        <f>S161*H161</f>
        <v>0</v>
      </c>
      <c r="U161" s="34"/>
      <c r="V161" s="34"/>
      <c r="W161" s="34"/>
      <c r="X161" s="34"/>
      <c r="Y161" s="34"/>
      <c r="Z161" s="34"/>
      <c r="AA161" s="34"/>
      <c r="AB161" s="34"/>
      <c r="AC161" s="34"/>
      <c r="AD161" s="34"/>
      <c r="AE161" s="34"/>
      <c r="AR161" s="182" t="s">
        <v>200</v>
      </c>
      <c r="AT161" s="182" t="s">
        <v>151</v>
      </c>
      <c r="AU161" s="182" t="s">
        <v>156</v>
      </c>
      <c r="AY161" s="15" t="s">
        <v>146</v>
      </c>
      <c r="BE161" s="183">
        <f>IF(N161="základní",J161,0)</f>
        <v>0</v>
      </c>
      <c r="BF161" s="183">
        <f>IF(N161="snížená",J161,0)</f>
        <v>0</v>
      </c>
      <c r="BG161" s="183">
        <f>IF(N161="zákl. přenesená",J161,0)</f>
        <v>0</v>
      </c>
      <c r="BH161" s="183">
        <f>IF(N161="sníž. přenesená",J161,0)</f>
        <v>0</v>
      </c>
      <c r="BI161" s="183">
        <f>IF(N161="nulová",J161,0)</f>
        <v>0</v>
      </c>
      <c r="BJ161" s="15" t="s">
        <v>81</v>
      </c>
      <c r="BK161" s="183">
        <f>ROUND(I161*H161,2)</f>
        <v>0</v>
      </c>
      <c r="BL161" s="15" t="s">
        <v>201</v>
      </c>
      <c r="BM161" s="182" t="s">
        <v>1800</v>
      </c>
    </row>
    <row r="162" s="2" customFormat="1">
      <c r="A162" s="34"/>
      <c r="B162" s="35"/>
      <c r="C162" s="34"/>
      <c r="D162" s="184" t="s">
        <v>159</v>
      </c>
      <c r="E162" s="34"/>
      <c r="F162" s="185" t="s">
        <v>1799</v>
      </c>
      <c r="G162" s="34"/>
      <c r="H162" s="34"/>
      <c r="I162" s="186"/>
      <c r="J162" s="34"/>
      <c r="K162" s="34"/>
      <c r="L162" s="35"/>
      <c r="M162" s="187"/>
      <c r="N162" s="188"/>
      <c r="O162" s="73"/>
      <c r="P162" s="73"/>
      <c r="Q162" s="73"/>
      <c r="R162" s="73"/>
      <c r="S162" s="73"/>
      <c r="T162" s="74"/>
      <c r="U162" s="34"/>
      <c r="V162" s="34"/>
      <c r="W162" s="34"/>
      <c r="X162" s="34"/>
      <c r="Y162" s="34"/>
      <c r="Z162" s="34"/>
      <c r="AA162" s="34"/>
      <c r="AB162" s="34"/>
      <c r="AC162" s="34"/>
      <c r="AD162" s="34"/>
      <c r="AE162" s="34"/>
      <c r="AT162" s="15" t="s">
        <v>159</v>
      </c>
      <c r="AU162" s="15" t="s">
        <v>156</v>
      </c>
    </row>
    <row r="163" s="2" customFormat="1" ht="16.5" customHeight="1">
      <c r="A163" s="34"/>
      <c r="B163" s="168"/>
      <c r="C163" s="169" t="s">
        <v>520</v>
      </c>
      <c r="D163" s="169" t="s">
        <v>151</v>
      </c>
      <c r="E163" s="170" t="s">
        <v>1801</v>
      </c>
      <c r="F163" s="171" t="s">
        <v>1802</v>
      </c>
      <c r="G163" s="172" t="s">
        <v>154</v>
      </c>
      <c r="H163" s="173">
        <v>1</v>
      </c>
      <c r="I163" s="174"/>
      <c r="J163" s="175">
        <f>ROUND(I163*H163,2)</f>
        <v>0</v>
      </c>
      <c r="K163" s="176"/>
      <c r="L163" s="177"/>
      <c r="M163" s="178" t="s">
        <v>1</v>
      </c>
      <c r="N163" s="179" t="s">
        <v>38</v>
      </c>
      <c r="O163" s="73"/>
      <c r="P163" s="180">
        <f>O163*H163</f>
        <v>0</v>
      </c>
      <c r="Q163" s="180">
        <v>0</v>
      </c>
      <c r="R163" s="180">
        <f>Q163*H163</f>
        <v>0</v>
      </c>
      <c r="S163" s="180">
        <v>0</v>
      </c>
      <c r="T163" s="181">
        <f>S163*H163</f>
        <v>0</v>
      </c>
      <c r="U163" s="34"/>
      <c r="V163" s="34"/>
      <c r="W163" s="34"/>
      <c r="X163" s="34"/>
      <c r="Y163" s="34"/>
      <c r="Z163" s="34"/>
      <c r="AA163" s="34"/>
      <c r="AB163" s="34"/>
      <c r="AC163" s="34"/>
      <c r="AD163" s="34"/>
      <c r="AE163" s="34"/>
      <c r="AR163" s="182" t="s">
        <v>200</v>
      </c>
      <c r="AT163" s="182" t="s">
        <v>151</v>
      </c>
      <c r="AU163" s="182" t="s">
        <v>156</v>
      </c>
      <c r="AY163" s="15" t="s">
        <v>146</v>
      </c>
      <c r="BE163" s="183">
        <f>IF(N163="základní",J163,0)</f>
        <v>0</v>
      </c>
      <c r="BF163" s="183">
        <f>IF(N163="snížená",J163,0)</f>
        <v>0</v>
      </c>
      <c r="BG163" s="183">
        <f>IF(N163="zákl. přenesená",J163,0)</f>
        <v>0</v>
      </c>
      <c r="BH163" s="183">
        <f>IF(N163="sníž. přenesená",J163,0)</f>
        <v>0</v>
      </c>
      <c r="BI163" s="183">
        <f>IF(N163="nulová",J163,0)</f>
        <v>0</v>
      </c>
      <c r="BJ163" s="15" t="s">
        <v>81</v>
      </c>
      <c r="BK163" s="183">
        <f>ROUND(I163*H163,2)</f>
        <v>0</v>
      </c>
      <c r="BL163" s="15" t="s">
        <v>201</v>
      </c>
      <c r="BM163" s="182" t="s">
        <v>1803</v>
      </c>
    </row>
    <row r="164" s="2" customFormat="1">
      <c r="A164" s="34"/>
      <c r="B164" s="35"/>
      <c r="C164" s="34"/>
      <c r="D164" s="184" t="s">
        <v>159</v>
      </c>
      <c r="E164" s="34"/>
      <c r="F164" s="185" t="s">
        <v>1802</v>
      </c>
      <c r="G164" s="34"/>
      <c r="H164" s="34"/>
      <c r="I164" s="186"/>
      <c r="J164" s="34"/>
      <c r="K164" s="34"/>
      <c r="L164" s="35"/>
      <c r="M164" s="187"/>
      <c r="N164" s="188"/>
      <c r="O164" s="73"/>
      <c r="P164" s="73"/>
      <c r="Q164" s="73"/>
      <c r="R164" s="73"/>
      <c r="S164" s="73"/>
      <c r="T164" s="74"/>
      <c r="U164" s="34"/>
      <c r="V164" s="34"/>
      <c r="W164" s="34"/>
      <c r="X164" s="34"/>
      <c r="Y164" s="34"/>
      <c r="Z164" s="34"/>
      <c r="AA164" s="34"/>
      <c r="AB164" s="34"/>
      <c r="AC164" s="34"/>
      <c r="AD164" s="34"/>
      <c r="AE164" s="34"/>
      <c r="AT164" s="15" t="s">
        <v>159</v>
      </c>
      <c r="AU164" s="15" t="s">
        <v>156</v>
      </c>
    </row>
    <row r="165" s="2" customFormat="1" ht="16.5" customHeight="1">
      <c r="A165" s="34"/>
      <c r="B165" s="168"/>
      <c r="C165" s="169" t="s">
        <v>575</v>
      </c>
      <c r="D165" s="169" t="s">
        <v>151</v>
      </c>
      <c r="E165" s="170" t="s">
        <v>1804</v>
      </c>
      <c r="F165" s="171" t="s">
        <v>1805</v>
      </c>
      <c r="G165" s="172" t="s">
        <v>199</v>
      </c>
      <c r="H165" s="173">
        <v>156</v>
      </c>
      <c r="I165" s="174"/>
      <c r="J165" s="175">
        <f>ROUND(I165*H165,2)</f>
        <v>0</v>
      </c>
      <c r="K165" s="176"/>
      <c r="L165" s="177"/>
      <c r="M165" s="178" t="s">
        <v>1</v>
      </c>
      <c r="N165" s="179" t="s">
        <v>38</v>
      </c>
      <c r="O165" s="73"/>
      <c r="P165" s="180">
        <f>O165*H165</f>
        <v>0</v>
      </c>
      <c r="Q165" s="180">
        <v>0</v>
      </c>
      <c r="R165" s="180">
        <f>Q165*H165</f>
        <v>0</v>
      </c>
      <c r="S165" s="180">
        <v>0</v>
      </c>
      <c r="T165" s="181">
        <f>S165*H165</f>
        <v>0</v>
      </c>
      <c r="U165" s="34"/>
      <c r="V165" s="34"/>
      <c r="W165" s="34"/>
      <c r="X165" s="34"/>
      <c r="Y165" s="34"/>
      <c r="Z165" s="34"/>
      <c r="AA165" s="34"/>
      <c r="AB165" s="34"/>
      <c r="AC165" s="34"/>
      <c r="AD165" s="34"/>
      <c r="AE165" s="34"/>
      <c r="AR165" s="182" t="s">
        <v>200</v>
      </c>
      <c r="AT165" s="182" t="s">
        <v>151</v>
      </c>
      <c r="AU165" s="182" t="s">
        <v>156</v>
      </c>
      <c r="AY165" s="15" t="s">
        <v>146</v>
      </c>
      <c r="BE165" s="183">
        <f>IF(N165="základní",J165,0)</f>
        <v>0</v>
      </c>
      <c r="BF165" s="183">
        <f>IF(N165="snížená",J165,0)</f>
        <v>0</v>
      </c>
      <c r="BG165" s="183">
        <f>IF(N165="zákl. přenesená",J165,0)</f>
        <v>0</v>
      </c>
      <c r="BH165" s="183">
        <f>IF(N165="sníž. přenesená",J165,0)</f>
        <v>0</v>
      </c>
      <c r="BI165" s="183">
        <f>IF(N165="nulová",J165,0)</f>
        <v>0</v>
      </c>
      <c r="BJ165" s="15" t="s">
        <v>81</v>
      </c>
      <c r="BK165" s="183">
        <f>ROUND(I165*H165,2)</f>
        <v>0</v>
      </c>
      <c r="BL165" s="15" t="s">
        <v>201</v>
      </c>
      <c r="BM165" s="182" t="s">
        <v>1806</v>
      </c>
    </row>
    <row r="166" s="2" customFormat="1">
      <c r="A166" s="34"/>
      <c r="B166" s="35"/>
      <c r="C166" s="34"/>
      <c r="D166" s="184" t="s">
        <v>159</v>
      </c>
      <c r="E166" s="34"/>
      <c r="F166" s="185" t="s">
        <v>1805</v>
      </c>
      <c r="G166" s="34"/>
      <c r="H166" s="34"/>
      <c r="I166" s="186"/>
      <c r="J166" s="34"/>
      <c r="K166" s="34"/>
      <c r="L166" s="35"/>
      <c r="M166" s="187"/>
      <c r="N166" s="188"/>
      <c r="O166" s="73"/>
      <c r="P166" s="73"/>
      <c r="Q166" s="73"/>
      <c r="R166" s="73"/>
      <c r="S166" s="73"/>
      <c r="T166" s="74"/>
      <c r="U166" s="34"/>
      <c r="V166" s="34"/>
      <c r="W166" s="34"/>
      <c r="X166" s="34"/>
      <c r="Y166" s="34"/>
      <c r="Z166" s="34"/>
      <c r="AA166" s="34"/>
      <c r="AB166" s="34"/>
      <c r="AC166" s="34"/>
      <c r="AD166" s="34"/>
      <c r="AE166" s="34"/>
      <c r="AT166" s="15" t="s">
        <v>159</v>
      </c>
      <c r="AU166" s="15" t="s">
        <v>156</v>
      </c>
    </row>
    <row r="167" s="2" customFormat="1" ht="16.5" customHeight="1">
      <c r="A167" s="34"/>
      <c r="B167" s="168"/>
      <c r="C167" s="169" t="s">
        <v>258</v>
      </c>
      <c r="D167" s="169" t="s">
        <v>151</v>
      </c>
      <c r="E167" s="170" t="s">
        <v>1807</v>
      </c>
      <c r="F167" s="171" t="s">
        <v>1808</v>
      </c>
      <c r="G167" s="172" t="s">
        <v>154</v>
      </c>
      <c r="H167" s="173">
        <v>134</v>
      </c>
      <c r="I167" s="174"/>
      <c r="J167" s="175">
        <f>ROUND(I167*H167,2)</f>
        <v>0</v>
      </c>
      <c r="K167" s="176"/>
      <c r="L167" s="177"/>
      <c r="M167" s="178" t="s">
        <v>1</v>
      </c>
      <c r="N167" s="179" t="s">
        <v>38</v>
      </c>
      <c r="O167" s="73"/>
      <c r="P167" s="180">
        <f>O167*H167</f>
        <v>0</v>
      </c>
      <c r="Q167" s="180">
        <v>0</v>
      </c>
      <c r="R167" s="180">
        <f>Q167*H167</f>
        <v>0</v>
      </c>
      <c r="S167" s="180">
        <v>0</v>
      </c>
      <c r="T167" s="181">
        <f>S167*H167</f>
        <v>0</v>
      </c>
      <c r="U167" s="34"/>
      <c r="V167" s="34"/>
      <c r="W167" s="34"/>
      <c r="X167" s="34"/>
      <c r="Y167" s="34"/>
      <c r="Z167" s="34"/>
      <c r="AA167" s="34"/>
      <c r="AB167" s="34"/>
      <c r="AC167" s="34"/>
      <c r="AD167" s="34"/>
      <c r="AE167" s="34"/>
      <c r="AR167" s="182" t="s">
        <v>200</v>
      </c>
      <c r="AT167" s="182" t="s">
        <v>151</v>
      </c>
      <c r="AU167" s="182" t="s">
        <v>156</v>
      </c>
      <c r="AY167" s="15" t="s">
        <v>146</v>
      </c>
      <c r="BE167" s="183">
        <f>IF(N167="základní",J167,0)</f>
        <v>0</v>
      </c>
      <c r="BF167" s="183">
        <f>IF(N167="snížená",J167,0)</f>
        <v>0</v>
      </c>
      <c r="BG167" s="183">
        <f>IF(N167="zákl. přenesená",J167,0)</f>
        <v>0</v>
      </c>
      <c r="BH167" s="183">
        <f>IF(N167="sníž. přenesená",J167,0)</f>
        <v>0</v>
      </c>
      <c r="BI167" s="183">
        <f>IF(N167="nulová",J167,0)</f>
        <v>0</v>
      </c>
      <c r="BJ167" s="15" t="s">
        <v>81</v>
      </c>
      <c r="BK167" s="183">
        <f>ROUND(I167*H167,2)</f>
        <v>0</v>
      </c>
      <c r="BL167" s="15" t="s">
        <v>201</v>
      </c>
      <c r="BM167" s="182" t="s">
        <v>1809</v>
      </c>
    </row>
    <row r="168" s="2" customFormat="1">
      <c r="A168" s="34"/>
      <c r="B168" s="35"/>
      <c r="C168" s="34"/>
      <c r="D168" s="184" t="s">
        <v>159</v>
      </c>
      <c r="E168" s="34"/>
      <c r="F168" s="185" t="s">
        <v>1808</v>
      </c>
      <c r="G168" s="34"/>
      <c r="H168" s="34"/>
      <c r="I168" s="186"/>
      <c r="J168" s="34"/>
      <c r="K168" s="34"/>
      <c r="L168" s="35"/>
      <c r="M168" s="187"/>
      <c r="N168" s="188"/>
      <c r="O168" s="73"/>
      <c r="P168" s="73"/>
      <c r="Q168" s="73"/>
      <c r="R168" s="73"/>
      <c r="S168" s="73"/>
      <c r="T168" s="74"/>
      <c r="U168" s="34"/>
      <c r="V168" s="34"/>
      <c r="W168" s="34"/>
      <c r="X168" s="34"/>
      <c r="Y168" s="34"/>
      <c r="Z168" s="34"/>
      <c r="AA168" s="34"/>
      <c r="AB168" s="34"/>
      <c r="AC168" s="34"/>
      <c r="AD168" s="34"/>
      <c r="AE168" s="34"/>
      <c r="AT168" s="15" t="s">
        <v>159</v>
      </c>
      <c r="AU168" s="15" t="s">
        <v>156</v>
      </c>
    </row>
    <row r="169" s="12" customFormat="1" ht="22.8" customHeight="1">
      <c r="A169" s="12"/>
      <c r="B169" s="155"/>
      <c r="C169" s="12"/>
      <c r="D169" s="156" t="s">
        <v>72</v>
      </c>
      <c r="E169" s="166" t="s">
        <v>320</v>
      </c>
      <c r="F169" s="166" t="s">
        <v>321</v>
      </c>
      <c r="G169" s="12"/>
      <c r="H169" s="12"/>
      <c r="I169" s="158"/>
      <c r="J169" s="167">
        <f>BK169</f>
        <v>0</v>
      </c>
      <c r="K169" s="12"/>
      <c r="L169" s="155"/>
      <c r="M169" s="160"/>
      <c r="N169" s="161"/>
      <c r="O169" s="161"/>
      <c r="P169" s="162">
        <f>SUM(P170:P173)</f>
        <v>0</v>
      </c>
      <c r="Q169" s="161"/>
      <c r="R169" s="162">
        <f>SUM(R170:R173)</f>
        <v>0</v>
      </c>
      <c r="S169" s="161"/>
      <c r="T169" s="163">
        <f>SUM(T170:T173)</f>
        <v>0</v>
      </c>
      <c r="U169" s="12"/>
      <c r="V169" s="12"/>
      <c r="W169" s="12"/>
      <c r="X169" s="12"/>
      <c r="Y169" s="12"/>
      <c r="Z169" s="12"/>
      <c r="AA169" s="12"/>
      <c r="AB169" s="12"/>
      <c r="AC169" s="12"/>
      <c r="AD169" s="12"/>
      <c r="AE169" s="12"/>
      <c r="AR169" s="156" t="s">
        <v>156</v>
      </c>
      <c r="AT169" s="164" t="s">
        <v>72</v>
      </c>
      <c r="AU169" s="164" t="s">
        <v>81</v>
      </c>
      <c r="AY169" s="156" t="s">
        <v>146</v>
      </c>
      <c r="BK169" s="165">
        <f>SUM(BK170:BK173)</f>
        <v>0</v>
      </c>
    </row>
    <row r="170" s="2" customFormat="1" ht="37.8" customHeight="1">
      <c r="A170" s="34"/>
      <c r="B170" s="168"/>
      <c r="C170" s="189" t="s">
        <v>249</v>
      </c>
      <c r="D170" s="189" t="s">
        <v>181</v>
      </c>
      <c r="E170" s="190" t="s">
        <v>394</v>
      </c>
      <c r="F170" s="191" t="s">
        <v>395</v>
      </c>
      <c r="G170" s="192" t="s">
        <v>336</v>
      </c>
      <c r="H170" s="193">
        <v>1</v>
      </c>
      <c r="I170" s="194"/>
      <c r="J170" s="195">
        <f>ROUND(I170*H170,2)</f>
        <v>0</v>
      </c>
      <c r="K170" s="196"/>
      <c r="L170" s="35"/>
      <c r="M170" s="197" t="s">
        <v>1</v>
      </c>
      <c r="N170" s="198" t="s">
        <v>38</v>
      </c>
      <c r="O170" s="73"/>
      <c r="P170" s="180">
        <f>O170*H170</f>
        <v>0</v>
      </c>
      <c r="Q170" s="180">
        <v>0</v>
      </c>
      <c r="R170" s="180">
        <f>Q170*H170</f>
        <v>0</v>
      </c>
      <c r="S170" s="180">
        <v>0</v>
      </c>
      <c r="T170" s="181">
        <f>S170*H170</f>
        <v>0</v>
      </c>
      <c r="U170" s="34"/>
      <c r="V170" s="34"/>
      <c r="W170" s="34"/>
      <c r="X170" s="34"/>
      <c r="Y170" s="34"/>
      <c r="Z170" s="34"/>
      <c r="AA170" s="34"/>
      <c r="AB170" s="34"/>
      <c r="AC170" s="34"/>
      <c r="AD170" s="34"/>
      <c r="AE170" s="34"/>
      <c r="AR170" s="182" t="s">
        <v>201</v>
      </c>
      <c r="AT170" s="182" t="s">
        <v>181</v>
      </c>
      <c r="AU170" s="182" t="s">
        <v>83</v>
      </c>
      <c r="AY170" s="15" t="s">
        <v>146</v>
      </c>
      <c r="BE170" s="183">
        <f>IF(N170="základní",J170,0)</f>
        <v>0</v>
      </c>
      <c r="BF170" s="183">
        <f>IF(N170="snížená",J170,0)</f>
        <v>0</v>
      </c>
      <c r="BG170" s="183">
        <f>IF(N170="zákl. přenesená",J170,0)</f>
        <v>0</v>
      </c>
      <c r="BH170" s="183">
        <f>IF(N170="sníž. přenesená",J170,0)</f>
        <v>0</v>
      </c>
      <c r="BI170" s="183">
        <f>IF(N170="nulová",J170,0)</f>
        <v>0</v>
      </c>
      <c r="BJ170" s="15" t="s">
        <v>81</v>
      </c>
      <c r="BK170" s="183">
        <f>ROUND(I170*H170,2)</f>
        <v>0</v>
      </c>
      <c r="BL170" s="15" t="s">
        <v>201</v>
      </c>
      <c r="BM170" s="182" t="s">
        <v>1810</v>
      </c>
    </row>
    <row r="171" s="2" customFormat="1">
      <c r="A171" s="34"/>
      <c r="B171" s="35"/>
      <c r="C171" s="34"/>
      <c r="D171" s="184" t="s">
        <v>159</v>
      </c>
      <c r="E171" s="34"/>
      <c r="F171" s="185" t="s">
        <v>397</v>
      </c>
      <c r="G171" s="34"/>
      <c r="H171" s="34"/>
      <c r="I171" s="186"/>
      <c r="J171" s="34"/>
      <c r="K171" s="34"/>
      <c r="L171" s="35"/>
      <c r="M171" s="187"/>
      <c r="N171" s="188"/>
      <c r="O171" s="73"/>
      <c r="P171" s="73"/>
      <c r="Q171" s="73"/>
      <c r="R171" s="73"/>
      <c r="S171" s="73"/>
      <c r="T171" s="74"/>
      <c r="U171" s="34"/>
      <c r="V171" s="34"/>
      <c r="W171" s="34"/>
      <c r="X171" s="34"/>
      <c r="Y171" s="34"/>
      <c r="Z171" s="34"/>
      <c r="AA171" s="34"/>
      <c r="AB171" s="34"/>
      <c r="AC171" s="34"/>
      <c r="AD171" s="34"/>
      <c r="AE171" s="34"/>
      <c r="AT171" s="15" t="s">
        <v>159</v>
      </c>
      <c r="AU171" s="15" t="s">
        <v>83</v>
      </c>
    </row>
    <row r="172" s="2" customFormat="1" ht="24.15" customHeight="1">
      <c r="A172" s="34"/>
      <c r="B172" s="168"/>
      <c r="C172" s="189" t="s">
        <v>253</v>
      </c>
      <c r="D172" s="189" t="s">
        <v>181</v>
      </c>
      <c r="E172" s="190" t="s">
        <v>399</v>
      </c>
      <c r="F172" s="191" t="s">
        <v>400</v>
      </c>
      <c r="G172" s="192" t="s">
        <v>336</v>
      </c>
      <c r="H172" s="193">
        <v>4</v>
      </c>
      <c r="I172" s="194"/>
      <c r="J172" s="195">
        <f>ROUND(I172*H172,2)</f>
        <v>0</v>
      </c>
      <c r="K172" s="196"/>
      <c r="L172" s="35"/>
      <c r="M172" s="197" t="s">
        <v>1</v>
      </c>
      <c r="N172" s="198" t="s">
        <v>38</v>
      </c>
      <c r="O172" s="73"/>
      <c r="P172" s="180">
        <f>O172*H172</f>
        <v>0</v>
      </c>
      <c r="Q172" s="180">
        <v>0</v>
      </c>
      <c r="R172" s="180">
        <f>Q172*H172</f>
        <v>0</v>
      </c>
      <c r="S172" s="180">
        <v>0</v>
      </c>
      <c r="T172" s="181">
        <f>S172*H172</f>
        <v>0</v>
      </c>
      <c r="U172" s="34"/>
      <c r="V172" s="34"/>
      <c r="W172" s="34"/>
      <c r="X172" s="34"/>
      <c r="Y172" s="34"/>
      <c r="Z172" s="34"/>
      <c r="AA172" s="34"/>
      <c r="AB172" s="34"/>
      <c r="AC172" s="34"/>
      <c r="AD172" s="34"/>
      <c r="AE172" s="34"/>
      <c r="AR172" s="182" t="s">
        <v>201</v>
      </c>
      <c r="AT172" s="182" t="s">
        <v>181</v>
      </c>
      <c r="AU172" s="182" t="s">
        <v>83</v>
      </c>
      <c r="AY172" s="15" t="s">
        <v>146</v>
      </c>
      <c r="BE172" s="183">
        <f>IF(N172="základní",J172,0)</f>
        <v>0</v>
      </c>
      <c r="BF172" s="183">
        <f>IF(N172="snížená",J172,0)</f>
        <v>0</v>
      </c>
      <c r="BG172" s="183">
        <f>IF(N172="zákl. přenesená",J172,0)</f>
        <v>0</v>
      </c>
      <c r="BH172" s="183">
        <f>IF(N172="sníž. přenesená",J172,0)</f>
        <v>0</v>
      </c>
      <c r="BI172" s="183">
        <f>IF(N172="nulová",J172,0)</f>
        <v>0</v>
      </c>
      <c r="BJ172" s="15" t="s">
        <v>81</v>
      </c>
      <c r="BK172" s="183">
        <f>ROUND(I172*H172,2)</f>
        <v>0</v>
      </c>
      <c r="BL172" s="15" t="s">
        <v>201</v>
      </c>
      <c r="BM172" s="182" t="s">
        <v>1811</v>
      </c>
    </row>
    <row r="173" s="2" customFormat="1">
      <c r="A173" s="34"/>
      <c r="B173" s="35"/>
      <c r="C173" s="34"/>
      <c r="D173" s="184" t="s">
        <v>159</v>
      </c>
      <c r="E173" s="34"/>
      <c r="F173" s="185" t="s">
        <v>402</v>
      </c>
      <c r="G173" s="34"/>
      <c r="H173" s="34"/>
      <c r="I173" s="186"/>
      <c r="J173" s="34"/>
      <c r="K173" s="34"/>
      <c r="L173" s="35"/>
      <c r="M173" s="187"/>
      <c r="N173" s="188"/>
      <c r="O173" s="73"/>
      <c r="P173" s="73"/>
      <c r="Q173" s="73"/>
      <c r="R173" s="73"/>
      <c r="S173" s="73"/>
      <c r="T173" s="74"/>
      <c r="U173" s="34"/>
      <c r="V173" s="34"/>
      <c r="W173" s="34"/>
      <c r="X173" s="34"/>
      <c r="Y173" s="34"/>
      <c r="Z173" s="34"/>
      <c r="AA173" s="34"/>
      <c r="AB173" s="34"/>
      <c r="AC173" s="34"/>
      <c r="AD173" s="34"/>
      <c r="AE173" s="34"/>
      <c r="AT173" s="15" t="s">
        <v>159</v>
      </c>
      <c r="AU173" s="15" t="s">
        <v>83</v>
      </c>
    </row>
    <row r="174" s="12" customFormat="1" ht="22.8" customHeight="1">
      <c r="A174" s="12"/>
      <c r="B174" s="155"/>
      <c r="C174" s="12"/>
      <c r="D174" s="156" t="s">
        <v>72</v>
      </c>
      <c r="E174" s="166" t="s">
        <v>435</v>
      </c>
      <c r="F174" s="166" t="s">
        <v>436</v>
      </c>
      <c r="G174" s="12"/>
      <c r="H174" s="12"/>
      <c r="I174" s="158"/>
      <c r="J174" s="167">
        <f>BK174</f>
        <v>0</v>
      </c>
      <c r="K174" s="12"/>
      <c r="L174" s="155"/>
      <c r="M174" s="160"/>
      <c r="N174" s="161"/>
      <c r="O174" s="161"/>
      <c r="P174" s="162">
        <f>SUM(P175:P178)</f>
        <v>0</v>
      </c>
      <c r="Q174" s="161"/>
      <c r="R174" s="162">
        <f>SUM(R175:R178)</f>
        <v>0</v>
      </c>
      <c r="S174" s="161"/>
      <c r="T174" s="163">
        <f>SUM(T175:T178)</f>
        <v>0</v>
      </c>
      <c r="U174" s="12"/>
      <c r="V174" s="12"/>
      <c r="W174" s="12"/>
      <c r="X174" s="12"/>
      <c r="Y174" s="12"/>
      <c r="Z174" s="12"/>
      <c r="AA174" s="12"/>
      <c r="AB174" s="12"/>
      <c r="AC174" s="12"/>
      <c r="AD174" s="12"/>
      <c r="AE174" s="12"/>
      <c r="AR174" s="156" t="s">
        <v>156</v>
      </c>
      <c r="AT174" s="164" t="s">
        <v>72</v>
      </c>
      <c r="AU174" s="164" t="s">
        <v>81</v>
      </c>
      <c r="AY174" s="156" t="s">
        <v>146</v>
      </c>
      <c r="BK174" s="165">
        <f>SUM(BK175:BK178)</f>
        <v>0</v>
      </c>
    </row>
    <row r="175" s="2" customFormat="1" ht="21.75" customHeight="1">
      <c r="A175" s="34"/>
      <c r="B175" s="168"/>
      <c r="C175" s="189" t="s">
        <v>245</v>
      </c>
      <c r="D175" s="189" t="s">
        <v>181</v>
      </c>
      <c r="E175" s="190" t="s">
        <v>1812</v>
      </c>
      <c r="F175" s="191" t="s">
        <v>1813</v>
      </c>
      <c r="G175" s="192" t="s">
        <v>336</v>
      </c>
      <c r="H175" s="193">
        <v>1</v>
      </c>
      <c r="I175" s="194"/>
      <c r="J175" s="195">
        <f>ROUND(I175*H175,2)</f>
        <v>0</v>
      </c>
      <c r="K175" s="196"/>
      <c r="L175" s="35"/>
      <c r="M175" s="197" t="s">
        <v>1</v>
      </c>
      <c r="N175" s="198" t="s">
        <v>38</v>
      </c>
      <c r="O175" s="73"/>
      <c r="P175" s="180">
        <f>O175*H175</f>
        <v>0</v>
      </c>
      <c r="Q175" s="180">
        <v>0</v>
      </c>
      <c r="R175" s="180">
        <f>Q175*H175</f>
        <v>0</v>
      </c>
      <c r="S175" s="180">
        <v>0</v>
      </c>
      <c r="T175" s="181">
        <f>S175*H175</f>
        <v>0</v>
      </c>
      <c r="U175" s="34"/>
      <c r="V175" s="34"/>
      <c r="W175" s="34"/>
      <c r="X175" s="34"/>
      <c r="Y175" s="34"/>
      <c r="Z175" s="34"/>
      <c r="AA175" s="34"/>
      <c r="AB175" s="34"/>
      <c r="AC175" s="34"/>
      <c r="AD175" s="34"/>
      <c r="AE175" s="34"/>
      <c r="AR175" s="182" t="s">
        <v>201</v>
      </c>
      <c r="AT175" s="182" t="s">
        <v>181</v>
      </c>
      <c r="AU175" s="182" t="s">
        <v>83</v>
      </c>
      <c r="AY175" s="15" t="s">
        <v>146</v>
      </c>
      <c r="BE175" s="183">
        <f>IF(N175="základní",J175,0)</f>
        <v>0</v>
      </c>
      <c r="BF175" s="183">
        <f>IF(N175="snížená",J175,0)</f>
        <v>0</v>
      </c>
      <c r="BG175" s="183">
        <f>IF(N175="zákl. přenesená",J175,0)</f>
        <v>0</v>
      </c>
      <c r="BH175" s="183">
        <f>IF(N175="sníž. přenesená",J175,0)</f>
        <v>0</v>
      </c>
      <c r="BI175" s="183">
        <f>IF(N175="nulová",J175,0)</f>
        <v>0</v>
      </c>
      <c r="BJ175" s="15" t="s">
        <v>81</v>
      </c>
      <c r="BK175" s="183">
        <f>ROUND(I175*H175,2)</f>
        <v>0</v>
      </c>
      <c r="BL175" s="15" t="s">
        <v>201</v>
      </c>
      <c r="BM175" s="182" t="s">
        <v>1814</v>
      </c>
    </row>
    <row r="176" s="2" customFormat="1">
      <c r="A176" s="34"/>
      <c r="B176" s="35"/>
      <c r="C176" s="34"/>
      <c r="D176" s="184" t="s">
        <v>159</v>
      </c>
      <c r="E176" s="34"/>
      <c r="F176" s="185" t="s">
        <v>1813</v>
      </c>
      <c r="G176" s="34"/>
      <c r="H176" s="34"/>
      <c r="I176" s="186"/>
      <c r="J176" s="34"/>
      <c r="K176" s="34"/>
      <c r="L176" s="35"/>
      <c r="M176" s="187"/>
      <c r="N176" s="188"/>
      <c r="O176" s="73"/>
      <c r="P176" s="73"/>
      <c r="Q176" s="73"/>
      <c r="R176" s="73"/>
      <c r="S176" s="73"/>
      <c r="T176" s="74"/>
      <c r="U176" s="34"/>
      <c r="V176" s="34"/>
      <c r="W176" s="34"/>
      <c r="X176" s="34"/>
      <c r="Y176" s="34"/>
      <c r="Z176" s="34"/>
      <c r="AA176" s="34"/>
      <c r="AB176" s="34"/>
      <c r="AC176" s="34"/>
      <c r="AD176" s="34"/>
      <c r="AE176" s="34"/>
      <c r="AT176" s="15" t="s">
        <v>159</v>
      </c>
      <c r="AU176" s="15" t="s">
        <v>83</v>
      </c>
    </row>
    <row r="177" s="2" customFormat="1" ht="16.5" customHeight="1">
      <c r="A177" s="34"/>
      <c r="B177" s="168"/>
      <c r="C177" s="189" t="s">
        <v>216</v>
      </c>
      <c r="D177" s="189" t="s">
        <v>181</v>
      </c>
      <c r="E177" s="190" t="s">
        <v>1815</v>
      </c>
      <c r="F177" s="191" t="s">
        <v>1816</v>
      </c>
      <c r="G177" s="192" t="s">
        <v>206</v>
      </c>
      <c r="H177" s="193">
        <v>1</v>
      </c>
      <c r="I177" s="194"/>
      <c r="J177" s="195">
        <f>ROUND(I177*H177,2)</f>
        <v>0</v>
      </c>
      <c r="K177" s="196"/>
      <c r="L177" s="35"/>
      <c r="M177" s="197" t="s">
        <v>1</v>
      </c>
      <c r="N177" s="198" t="s">
        <v>38</v>
      </c>
      <c r="O177" s="73"/>
      <c r="P177" s="180">
        <f>O177*H177</f>
        <v>0</v>
      </c>
      <c r="Q177" s="180">
        <v>0</v>
      </c>
      <c r="R177" s="180">
        <f>Q177*H177</f>
        <v>0</v>
      </c>
      <c r="S177" s="180">
        <v>0</v>
      </c>
      <c r="T177" s="181">
        <f>S177*H177</f>
        <v>0</v>
      </c>
      <c r="U177" s="34"/>
      <c r="V177" s="34"/>
      <c r="W177" s="34"/>
      <c r="X177" s="34"/>
      <c r="Y177" s="34"/>
      <c r="Z177" s="34"/>
      <c r="AA177" s="34"/>
      <c r="AB177" s="34"/>
      <c r="AC177" s="34"/>
      <c r="AD177" s="34"/>
      <c r="AE177" s="34"/>
      <c r="AR177" s="182" t="s">
        <v>201</v>
      </c>
      <c r="AT177" s="182" t="s">
        <v>181</v>
      </c>
      <c r="AU177" s="182" t="s">
        <v>83</v>
      </c>
      <c r="AY177" s="15" t="s">
        <v>146</v>
      </c>
      <c r="BE177" s="183">
        <f>IF(N177="základní",J177,0)</f>
        <v>0</v>
      </c>
      <c r="BF177" s="183">
        <f>IF(N177="snížená",J177,0)</f>
        <v>0</v>
      </c>
      <c r="BG177" s="183">
        <f>IF(N177="zákl. přenesená",J177,0)</f>
        <v>0</v>
      </c>
      <c r="BH177" s="183">
        <f>IF(N177="sníž. přenesená",J177,0)</f>
        <v>0</v>
      </c>
      <c r="BI177" s="183">
        <f>IF(N177="nulová",J177,0)</f>
        <v>0</v>
      </c>
      <c r="BJ177" s="15" t="s">
        <v>81</v>
      </c>
      <c r="BK177" s="183">
        <f>ROUND(I177*H177,2)</f>
        <v>0</v>
      </c>
      <c r="BL177" s="15" t="s">
        <v>201</v>
      </c>
      <c r="BM177" s="182" t="s">
        <v>1817</v>
      </c>
    </row>
    <row r="178" s="2" customFormat="1">
      <c r="A178" s="34"/>
      <c r="B178" s="35"/>
      <c r="C178" s="34"/>
      <c r="D178" s="184" t="s">
        <v>159</v>
      </c>
      <c r="E178" s="34"/>
      <c r="F178" s="185" t="s">
        <v>1818</v>
      </c>
      <c r="G178" s="34"/>
      <c r="H178" s="34"/>
      <c r="I178" s="186"/>
      <c r="J178" s="34"/>
      <c r="K178" s="34"/>
      <c r="L178" s="35"/>
      <c r="M178" s="187"/>
      <c r="N178" s="188"/>
      <c r="O178" s="73"/>
      <c r="P178" s="73"/>
      <c r="Q178" s="73"/>
      <c r="R178" s="73"/>
      <c r="S178" s="73"/>
      <c r="T178" s="74"/>
      <c r="U178" s="34"/>
      <c r="V178" s="34"/>
      <c r="W178" s="34"/>
      <c r="X178" s="34"/>
      <c r="Y178" s="34"/>
      <c r="Z178" s="34"/>
      <c r="AA178" s="34"/>
      <c r="AB178" s="34"/>
      <c r="AC178" s="34"/>
      <c r="AD178" s="34"/>
      <c r="AE178" s="34"/>
      <c r="AT178" s="15" t="s">
        <v>159</v>
      </c>
      <c r="AU178" s="15" t="s">
        <v>83</v>
      </c>
    </row>
    <row r="179" s="12" customFormat="1" ht="22.8" customHeight="1">
      <c r="A179" s="12"/>
      <c r="B179" s="155"/>
      <c r="C179" s="12"/>
      <c r="D179" s="156" t="s">
        <v>72</v>
      </c>
      <c r="E179" s="166" t="s">
        <v>1819</v>
      </c>
      <c r="F179" s="166" t="s">
        <v>1820</v>
      </c>
      <c r="G179" s="12"/>
      <c r="H179" s="12"/>
      <c r="I179" s="158"/>
      <c r="J179" s="167">
        <f>BK179</f>
        <v>0</v>
      </c>
      <c r="K179" s="12"/>
      <c r="L179" s="155"/>
      <c r="M179" s="160"/>
      <c r="N179" s="161"/>
      <c r="O179" s="161"/>
      <c r="P179" s="162">
        <f>SUM(P180:P183)</f>
        <v>0</v>
      </c>
      <c r="Q179" s="161"/>
      <c r="R179" s="162">
        <f>SUM(R180:R183)</f>
        <v>0</v>
      </c>
      <c r="S179" s="161"/>
      <c r="T179" s="163">
        <f>SUM(T180:T183)</f>
        <v>0</v>
      </c>
      <c r="U179" s="12"/>
      <c r="V179" s="12"/>
      <c r="W179" s="12"/>
      <c r="X179" s="12"/>
      <c r="Y179" s="12"/>
      <c r="Z179" s="12"/>
      <c r="AA179" s="12"/>
      <c r="AB179" s="12"/>
      <c r="AC179" s="12"/>
      <c r="AD179" s="12"/>
      <c r="AE179" s="12"/>
      <c r="AR179" s="156" t="s">
        <v>156</v>
      </c>
      <c r="AT179" s="164" t="s">
        <v>72</v>
      </c>
      <c r="AU179" s="164" t="s">
        <v>81</v>
      </c>
      <c r="AY179" s="156" t="s">
        <v>146</v>
      </c>
      <c r="BK179" s="165">
        <f>SUM(BK180:BK183)</f>
        <v>0</v>
      </c>
    </row>
    <row r="180" s="2" customFormat="1" ht="24.15" customHeight="1">
      <c r="A180" s="34"/>
      <c r="B180" s="168"/>
      <c r="C180" s="189" t="s">
        <v>536</v>
      </c>
      <c r="D180" s="189" t="s">
        <v>181</v>
      </c>
      <c r="E180" s="190" t="s">
        <v>1821</v>
      </c>
      <c r="F180" s="191" t="s">
        <v>1822</v>
      </c>
      <c r="G180" s="192" t="s">
        <v>199</v>
      </c>
      <c r="H180" s="193">
        <v>586</v>
      </c>
      <c r="I180" s="194"/>
      <c r="J180" s="195">
        <f>ROUND(I180*H180,2)</f>
        <v>0</v>
      </c>
      <c r="K180" s="196"/>
      <c r="L180" s="35"/>
      <c r="M180" s="197" t="s">
        <v>1</v>
      </c>
      <c r="N180" s="198" t="s">
        <v>38</v>
      </c>
      <c r="O180" s="73"/>
      <c r="P180" s="180">
        <f>O180*H180</f>
        <v>0</v>
      </c>
      <c r="Q180" s="180">
        <v>0</v>
      </c>
      <c r="R180" s="180">
        <f>Q180*H180</f>
        <v>0</v>
      </c>
      <c r="S180" s="180">
        <v>0</v>
      </c>
      <c r="T180" s="181">
        <f>S180*H180</f>
        <v>0</v>
      </c>
      <c r="U180" s="34"/>
      <c r="V180" s="34"/>
      <c r="W180" s="34"/>
      <c r="X180" s="34"/>
      <c r="Y180" s="34"/>
      <c r="Z180" s="34"/>
      <c r="AA180" s="34"/>
      <c r="AB180" s="34"/>
      <c r="AC180" s="34"/>
      <c r="AD180" s="34"/>
      <c r="AE180" s="34"/>
      <c r="AR180" s="182" t="s">
        <v>201</v>
      </c>
      <c r="AT180" s="182" t="s">
        <v>181</v>
      </c>
      <c r="AU180" s="182" t="s">
        <v>83</v>
      </c>
      <c r="AY180" s="15" t="s">
        <v>146</v>
      </c>
      <c r="BE180" s="183">
        <f>IF(N180="základní",J180,0)</f>
        <v>0</v>
      </c>
      <c r="BF180" s="183">
        <f>IF(N180="snížená",J180,0)</f>
        <v>0</v>
      </c>
      <c r="BG180" s="183">
        <f>IF(N180="zákl. přenesená",J180,0)</f>
        <v>0</v>
      </c>
      <c r="BH180" s="183">
        <f>IF(N180="sníž. přenesená",J180,0)</f>
        <v>0</v>
      </c>
      <c r="BI180" s="183">
        <f>IF(N180="nulová",J180,0)</f>
        <v>0</v>
      </c>
      <c r="BJ180" s="15" t="s">
        <v>81</v>
      </c>
      <c r="BK180" s="183">
        <f>ROUND(I180*H180,2)</f>
        <v>0</v>
      </c>
      <c r="BL180" s="15" t="s">
        <v>201</v>
      </c>
      <c r="BM180" s="182" t="s">
        <v>1823</v>
      </c>
    </row>
    <row r="181" s="2" customFormat="1">
      <c r="A181" s="34"/>
      <c r="B181" s="35"/>
      <c r="C181" s="34"/>
      <c r="D181" s="184" t="s">
        <v>159</v>
      </c>
      <c r="E181" s="34"/>
      <c r="F181" s="185" t="s">
        <v>1824</v>
      </c>
      <c r="G181" s="34"/>
      <c r="H181" s="34"/>
      <c r="I181" s="186"/>
      <c r="J181" s="34"/>
      <c r="K181" s="34"/>
      <c r="L181" s="35"/>
      <c r="M181" s="187"/>
      <c r="N181" s="188"/>
      <c r="O181" s="73"/>
      <c r="P181" s="73"/>
      <c r="Q181" s="73"/>
      <c r="R181" s="73"/>
      <c r="S181" s="73"/>
      <c r="T181" s="74"/>
      <c r="U181" s="34"/>
      <c r="V181" s="34"/>
      <c r="W181" s="34"/>
      <c r="X181" s="34"/>
      <c r="Y181" s="34"/>
      <c r="Z181" s="34"/>
      <c r="AA181" s="34"/>
      <c r="AB181" s="34"/>
      <c r="AC181" s="34"/>
      <c r="AD181" s="34"/>
      <c r="AE181" s="34"/>
      <c r="AT181" s="15" t="s">
        <v>159</v>
      </c>
      <c r="AU181" s="15" t="s">
        <v>83</v>
      </c>
    </row>
    <row r="182" s="2" customFormat="1" ht="24.15" customHeight="1">
      <c r="A182" s="34"/>
      <c r="B182" s="168"/>
      <c r="C182" s="189" t="s">
        <v>532</v>
      </c>
      <c r="D182" s="189" t="s">
        <v>181</v>
      </c>
      <c r="E182" s="190" t="s">
        <v>1825</v>
      </c>
      <c r="F182" s="191" t="s">
        <v>1826</v>
      </c>
      <c r="G182" s="192" t="s">
        <v>199</v>
      </c>
      <c r="H182" s="193">
        <v>46</v>
      </c>
      <c r="I182" s="194"/>
      <c r="J182" s="195">
        <f>ROUND(I182*H182,2)</f>
        <v>0</v>
      </c>
      <c r="K182" s="196"/>
      <c r="L182" s="35"/>
      <c r="M182" s="197" t="s">
        <v>1</v>
      </c>
      <c r="N182" s="198" t="s">
        <v>38</v>
      </c>
      <c r="O182" s="73"/>
      <c r="P182" s="180">
        <f>O182*H182</f>
        <v>0</v>
      </c>
      <c r="Q182" s="180">
        <v>0</v>
      </c>
      <c r="R182" s="180">
        <f>Q182*H182</f>
        <v>0</v>
      </c>
      <c r="S182" s="180">
        <v>0</v>
      </c>
      <c r="T182" s="181">
        <f>S182*H182</f>
        <v>0</v>
      </c>
      <c r="U182" s="34"/>
      <c r="V182" s="34"/>
      <c r="W182" s="34"/>
      <c r="X182" s="34"/>
      <c r="Y182" s="34"/>
      <c r="Z182" s="34"/>
      <c r="AA182" s="34"/>
      <c r="AB182" s="34"/>
      <c r="AC182" s="34"/>
      <c r="AD182" s="34"/>
      <c r="AE182" s="34"/>
      <c r="AR182" s="182" t="s">
        <v>201</v>
      </c>
      <c r="AT182" s="182" t="s">
        <v>181</v>
      </c>
      <c r="AU182" s="182" t="s">
        <v>83</v>
      </c>
      <c r="AY182" s="15" t="s">
        <v>146</v>
      </c>
      <c r="BE182" s="183">
        <f>IF(N182="základní",J182,0)</f>
        <v>0</v>
      </c>
      <c r="BF182" s="183">
        <f>IF(N182="snížená",J182,0)</f>
        <v>0</v>
      </c>
      <c r="BG182" s="183">
        <f>IF(N182="zákl. přenesená",J182,0)</f>
        <v>0</v>
      </c>
      <c r="BH182" s="183">
        <f>IF(N182="sníž. přenesená",J182,0)</f>
        <v>0</v>
      </c>
      <c r="BI182" s="183">
        <f>IF(N182="nulová",J182,0)</f>
        <v>0</v>
      </c>
      <c r="BJ182" s="15" t="s">
        <v>81</v>
      </c>
      <c r="BK182" s="183">
        <f>ROUND(I182*H182,2)</f>
        <v>0</v>
      </c>
      <c r="BL182" s="15" t="s">
        <v>201</v>
      </c>
      <c r="BM182" s="182" t="s">
        <v>1827</v>
      </c>
    </row>
    <row r="183" s="2" customFormat="1">
      <c r="A183" s="34"/>
      <c r="B183" s="35"/>
      <c r="C183" s="34"/>
      <c r="D183" s="184" t="s">
        <v>159</v>
      </c>
      <c r="E183" s="34"/>
      <c r="F183" s="185" t="s">
        <v>1828</v>
      </c>
      <c r="G183" s="34"/>
      <c r="H183" s="34"/>
      <c r="I183" s="186"/>
      <c r="J183" s="34"/>
      <c r="K183" s="34"/>
      <c r="L183" s="35"/>
      <c r="M183" s="187"/>
      <c r="N183" s="188"/>
      <c r="O183" s="73"/>
      <c r="P183" s="73"/>
      <c r="Q183" s="73"/>
      <c r="R183" s="73"/>
      <c r="S183" s="73"/>
      <c r="T183" s="74"/>
      <c r="U183" s="34"/>
      <c r="V183" s="34"/>
      <c r="W183" s="34"/>
      <c r="X183" s="34"/>
      <c r="Y183" s="34"/>
      <c r="Z183" s="34"/>
      <c r="AA183" s="34"/>
      <c r="AB183" s="34"/>
      <c r="AC183" s="34"/>
      <c r="AD183" s="34"/>
      <c r="AE183" s="34"/>
      <c r="AT183" s="15" t="s">
        <v>159</v>
      </c>
      <c r="AU183" s="15" t="s">
        <v>83</v>
      </c>
    </row>
    <row r="184" s="12" customFormat="1" ht="22.8" customHeight="1">
      <c r="A184" s="12"/>
      <c r="B184" s="155"/>
      <c r="C184" s="12"/>
      <c r="D184" s="156" t="s">
        <v>72</v>
      </c>
      <c r="E184" s="166" t="s">
        <v>694</v>
      </c>
      <c r="F184" s="166" t="s">
        <v>695</v>
      </c>
      <c r="G184" s="12"/>
      <c r="H184" s="12"/>
      <c r="I184" s="158"/>
      <c r="J184" s="167">
        <f>BK184</f>
        <v>0</v>
      </c>
      <c r="K184" s="12"/>
      <c r="L184" s="155"/>
      <c r="M184" s="160"/>
      <c r="N184" s="161"/>
      <c r="O184" s="161"/>
      <c r="P184" s="162">
        <f>SUM(P185:P208)</f>
        <v>0</v>
      </c>
      <c r="Q184" s="161"/>
      <c r="R184" s="162">
        <f>SUM(R185:R208)</f>
        <v>6.0559099999999999</v>
      </c>
      <c r="S184" s="161"/>
      <c r="T184" s="163">
        <f>SUM(T185:T208)</f>
        <v>0</v>
      </c>
      <c r="U184" s="12"/>
      <c r="V184" s="12"/>
      <c r="W184" s="12"/>
      <c r="X184" s="12"/>
      <c r="Y184" s="12"/>
      <c r="Z184" s="12"/>
      <c r="AA184" s="12"/>
      <c r="AB184" s="12"/>
      <c r="AC184" s="12"/>
      <c r="AD184" s="12"/>
      <c r="AE184" s="12"/>
      <c r="AR184" s="156" t="s">
        <v>156</v>
      </c>
      <c r="AT184" s="164" t="s">
        <v>72</v>
      </c>
      <c r="AU184" s="164" t="s">
        <v>81</v>
      </c>
      <c r="AY184" s="156" t="s">
        <v>146</v>
      </c>
      <c r="BK184" s="165">
        <f>SUM(BK185:BK208)</f>
        <v>0</v>
      </c>
    </row>
    <row r="185" s="2" customFormat="1" ht="24.15" customHeight="1">
      <c r="A185" s="34"/>
      <c r="B185" s="168"/>
      <c r="C185" s="189" t="s">
        <v>7</v>
      </c>
      <c r="D185" s="189" t="s">
        <v>181</v>
      </c>
      <c r="E185" s="190" t="s">
        <v>1829</v>
      </c>
      <c r="F185" s="191" t="s">
        <v>1830</v>
      </c>
      <c r="G185" s="192" t="s">
        <v>199</v>
      </c>
      <c r="H185" s="193">
        <v>15.5</v>
      </c>
      <c r="I185" s="194"/>
      <c r="J185" s="195">
        <f>ROUND(I185*H185,2)</f>
        <v>0</v>
      </c>
      <c r="K185" s="196"/>
      <c r="L185" s="35"/>
      <c r="M185" s="197" t="s">
        <v>1</v>
      </c>
      <c r="N185" s="198" t="s">
        <v>38</v>
      </c>
      <c r="O185" s="73"/>
      <c r="P185" s="180">
        <f>O185*H185</f>
        <v>0</v>
      </c>
      <c r="Q185" s="180">
        <v>0</v>
      </c>
      <c r="R185" s="180">
        <f>Q185*H185</f>
        <v>0</v>
      </c>
      <c r="S185" s="180">
        <v>0</v>
      </c>
      <c r="T185" s="181">
        <f>S185*H185</f>
        <v>0</v>
      </c>
      <c r="U185" s="34"/>
      <c r="V185" s="34"/>
      <c r="W185" s="34"/>
      <c r="X185" s="34"/>
      <c r="Y185" s="34"/>
      <c r="Z185" s="34"/>
      <c r="AA185" s="34"/>
      <c r="AB185" s="34"/>
      <c r="AC185" s="34"/>
      <c r="AD185" s="34"/>
      <c r="AE185" s="34"/>
      <c r="AR185" s="182" t="s">
        <v>201</v>
      </c>
      <c r="AT185" s="182" t="s">
        <v>181</v>
      </c>
      <c r="AU185" s="182" t="s">
        <v>83</v>
      </c>
      <c r="AY185" s="15" t="s">
        <v>146</v>
      </c>
      <c r="BE185" s="183">
        <f>IF(N185="základní",J185,0)</f>
        <v>0</v>
      </c>
      <c r="BF185" s="183">
        <f>IF(N185="snížená",J185,0)</f>
        <v>0</v>
      </c>
      <c r="BG185" s="183">
        <f>IF(N185="zákl. přenesená",J185,0)</f>
        <v>0</v>
      </c>
      <c r="BH185" s="183">
        <f>IF(N185="sníž. přenesená",J185,0)</f>
        <v>0</v>
      </c>
      <c r="BI185" s="183">
        <f>IF(N185="nulová",J185,0)</f>
        <v>0</v>
      </c>
      <c r="BJ185" s="15" t="s">
        <v>81</v>
      </c>
      <c r="BK185" s="183">
        <f>ROUND(I185*H185,2)</f>
        <v>0</v>
      </c>
      <c r="BL185" s="15" t="s">
        <v>201</v>
      </c>
      <c r="BM185" s="182" t="s">
        <v>1831</v>
      </c>
    </row>
    <row r="186" s="2" customFormat="1">
      <c r="A186" s="34"/>
      <c r="B186" s="35"/>
      <c r="C186" s="34"/>
      <c r="D186" s="184" t="s">
        <v>159</v>
      </c>
      <c r="E186" s="34"/>
      <c r="F186" s="185" t="s">
        <v>1832</v>
      </c>
      <c r="G186" s="34"/>
      <c r="H186" s="34"/>
      <c r="I186" s="186"/>
      <c r="J186" s="34"/>
      <c r="K186" s="34"/>
      <c r="L186" s="35"/>
      <c r="M186" s="187"/>
      <c r="N186" s="188"/>
      <c r="O186" s="73"/>
      <c r="P186" s="73"/>
      <c r="Q186" s="73"/>
      <c r="R186" s="73"/>
      <c r="S186" s="73"/>
      <c r="T186" s="74"/>
      <c r="U186" s="34"/>
      <c r="V186" s="34"/>
      <c r="W186" s="34"/>
      <c r="X186" s="34"/>
      <c r="Y186" s="34"/>
      <c r="Z186" s="34"/>
      <c r="AA186" s="34"/>
      <c r="AB186" s="34"/>
      <c r="AC186" s="34"/>
      <c r="AD186" s="34"/>
      <c r="AE186" s="34"/>
      <c r="AT186" s="15" t="s">
        <v>159</v>
      </c>
      <c r="AU186" s="15" t="s">
        <v>83</v>
      </c>
    </row>
    <row r="187" s="2" customFormat="1" ht="24.15" customHeight="1">
      <c r="A187" s="34"/>
      <c r="B187" s="168"/>
      <c r="C187" s="189" t="s">
        <v>268</v>
      </c>
      <c r="D187" s="189" t="s">
        <v>181</v>
      </c>
      <c r="E187" s="190" t="s">
        <v>1833</v>
      </c>
      <c r="F187" s="191" t="s">
        <v>1834</v>
      </c>
      <c r="G187" s="192" t="s">
        <v>325</v>
      </c>
      <c r="H187" s="193">
        <v>77</v>
      </c>
      <c r="I187" s="194"/>
      <c r="J187" s="195">
        <f>ROUND(I187*H187,2)</f>
        <v>0</v>
      </c>
      <c r="K187" s="196"/>
      <c r="L187" s="35"/>
      <c r="M187" s="197" t="s">
        <v>1</v>
      </c>
      <c r="N187" s="198" t="s">
        <v>38</v>
      </c>
      <c r="O187" s="73"/>
      <c r="P187" s="180">
        <f>O187*H187</f>
        <v>0</v>
      </c>
      <c r="Q187" s="180">
        <v>0.00084999999999999995</v>
      </c>
      <c r="R187" s="180">
        <f>Q187*H187</f>
        <v>0.065449999999999994</v>
      </c>
      <c r="S187" s="180">
        <v>0</v>
      </c>
      <c r="T187" s="181">
        <f>S187*H187</f>
        <v>0</v>
      </c>
      <c r="U187" s="34"/>
      <c r="V187" s="34"/>
      <c r="W187" s="34"/>
      <c r="X187" s="34"/>
      <c r="Y187" s="34"/>
      <c r="Z187" s="34"/>
      <c r="AA187" s="34"/>
      <c r="AB187" s="34"/>
      <c r="AC187" s="34"/>
      <c r="AD187" s="34"/>
      <c r="AE187" s="34"/>
      <c r="AR187" s="182" t="s">
        <v>201</v>
      </c>
      <c r="AT187" s="182" t="s">
        <v>181</v>
      </c>
      <c r="AU187" s="182" t="s">
        <v>83</v>
      </c>
      <c r="AY187" s="15" t="s">
        <v>146</v>
      </c>
      <c r="BE187" s="183">
        <f>IF(N187="základní",J187,0)</f>
        <v>0</v>
      </c>
      <c r="BF187" s="183">
        <f>IF(N187="snížená",J187,0)</f>
        <v>0</v>
      </c>
      <c r="BG187" s="183">
        <f>IF(N187="zákl. přenesená",J187,0)</f>
        <v>0</v>
      </c>
      <c r="BH187" s="183">
        <f>IF(N187="sníž. přenesená",J187,0)</f>
        <v>0</v>
      </c>
      <c r="BI187" s="183">
        <f>IF(N187="nulová",J187,0)</f>
        <v>0</v>
      </c>
      <c r="BJ187" s="15" t="s">
        <v>81</v>
      </c>
      <c r="BK187" s="183">
        <f>ROUND(I187*H187,2)</f>
        <v>0</v>
      </c>
      <c r="BL187" s="15" t="s">
        <v>201</v>
      </c>
      <c r="BM187" s="182" t="s">
        <v>1835</v>
      </c>
    </row>
    <row r="188" s="2" customFormat="1">
      <c r="A188" s="34"/>
      <c r="B188" s="35"/>
      <c r="C188" s="34"/>
      <c r="D188" s="184" t="s">
        <v>159</v>
      </c>
      <c r="E188" s="34"/>
      <c r="F188" s="185" t="s">
        <v>1836</v>
      </c>
      <c r="G188" s="34"/>
      <c r="H188" s="34"/>
      <c r="I188" s="186"/>
      <c r="J188" s="34"/>
      <c r="K188" s="34"/>
      <c r="L188" s="35"/>
      <c r="M188" s="187"/>
      <c r="N188" s="188"/>
      <c r="O188" s="73"/>
      <c r="P188" s="73"/>
      <c r="Q188" s="73"/>
      <c r="R188" s="73"/>
      <c r="S188" s="73"/>
      <c r="T188" s="74"/>
      <c r="U188" s="34"/>
      <c r="V188" s="34"/>
      <c r="W188" s="34"/>
      <c r="X188" s="34"/>
      <c r="Y188" s="34"/>
      <c r="Z188" s="34"/>
      <c r="AA188" s="34"/>
      <c r="AB188" s="34"/>
      <c r="AC188" s="34"/>
      <c r="AD188" s="34"/>
      <c r="AE188" s="34"/>
      <c r="AT188" s="15" t="s">
        <v>159</v>
      </c>
      <c r="AU188" s="15" t="s">
        <v>83</v>
      </c>
    </row>
    <row r="189" s="2" customFormat="1" ht="24.15" customHeight="1">
      <c r="A189" s="34"/>
      <c r="B189" s="168"/>
      <c r="C189" s="189" t="s">
        <v>196</v>
      </c>
      <c r="D189" s="189" t="s">
        <v>181</v>
      </c>
      <c r="E189" s="190" t="s">
        <v>1837</v>
      </c>
      <c r="F189" s="191" t="s">
        <v>1838</v>
      </c>
      <c r="G189" s="192" t="s">
        <v>1041</v>
      </c>
      <c r="H189" s="193">
        <v>61.200000000000003</v>
      </c>
      <c r="I189" s="194"/>
      <c r="J189" s="195">
        <f>ROUND(I189*H189,2)</f>
        <v>0</v>
      </c>
      <c r="K189" s="196"/>
      <c r="L189" s="35"/>
      <c r="M189" s="197" t="s">
        <v>1</v>
      </c>
      <c r="N189" s="198" t="s">
        <v>38</v>
      </c>
      <c r="O189" s="73"/>
      <c r="P189" s="180">
        <f>O189*H189</f>
        <v>0</v>
      </c>
      <c r="Q189" s="180">
        <v>0</v>
      </c>
      <c r="R189" s="180">
        <f>Q189*H189</f>
        <v>0</v>
      </c>
      <c r="S189" s="180">
        <v>0</v>
      </c>
      <c r="T189" s="181">
        <f>S189*H189</f>
        <v>0</v>
      </c>
      <c r="U189" s="34"/>
      <c r="V189" s="34"/>
      <c r="W189" s="34"/>
      <c r="X189" s="34"/>
      <c r="Y189" s="34"/>
      <c r="Z189" s="34"/>
      <c r="AA189" s="34"/>
      <c r="AB189" s="34"/>
      <c r="AC189" s="34"/>
      <c r="AD189" s="34"/>
      <c r="AE189" s="34"/>
      <c r="AR189" s="182" t="s">
        <v>201</v>
      </c>
      <c r="AT189" s="182" t="s">
        <v>181</v>
      </c>
      <c r="AU189" s="182" t="s">
        <v>83</v>
      </c>
      <c r="AY189" s="15" t="s">
        <v>146</v>
      </c>
      <c r="BE189" s="183">
        <f>IF(N189="základní",J189,0)</f>
        <v>0</v>
      </c>
      <c r="BF189" s="183">
        <f>IF(N189="snížená",J189,0)</f>
        <v>0</v>
      </c>
      <c r="BG189" s="183">
        <f>IF(N189="zákl. přenesená",J189,0)</f>
        <v>0</v>
      </c>
      <c r="BH189" s="183">
        <f>IF(N189="sníž. přenesená",J189,0)</f>
        <v>0</v>
      </c>
      <c r="BI189" s="183">
        <f>IF(N189="nulová",J189,0)</f>
        <v>0</v>
      </c>
      <c r="BJ189" s="15" t="s">
        <v>81</v>
      </c>
      <c r="BK189" s="183">
        <f>ROUND(I189*H189,2)</f>
        <v>0</v>
      </c>
      <c r="BL189" s="15" t="s">
        <v>201</v>
      </c>
      <c r="BM189" s="182" t="s">
        <v>1839</v>
      </c>
    </row>
    <row r="190" s="2" customFormat="1">
      <c r="A190" s="34"/>
      <c r="B190" s="35"/>
      <c r="C190" s="34"/>
      <c r="D190" s="184" t="s">
        <v>159</v>
      </c>
      <c r="E190" s="34"/>
      <c r="F190" s="185" t="s">
        <v>1840</v>
      </c>
      <c r="G190" s="34"/>
      <c r="H190" s="34"/>
      <c r="I190" s="186"/>
      <c r="J190" s="34"/>
      <c r="K190" s="34"/>
      <c r="L190" s="35"/>
      <c r="M190" s="187"/>
      <c r="N190" s="188"/>
      <c r="O190" s="73"/>
      <c r="P190" s="73"/>
      <c r="Q190" s="73"/>
      <c r="R190" s="73"/>
      <c r="S190" s="73"/>
      <c r="T190" s="74"/>
      <c r="U190" s="34"/>
      <c r="V190" s="34"/>
      <c r="W190" s="34"/>
      <c r="X190" s="34"/>
      <c r="Y190" s="34"/>
      <c r="Z190" s="34"/>
      <c r="AA190" s="34"/>
      <c r="AB190" s="34"/>
      <c r="AC190" s="34"/>
      <c r="AD190" s="34"/>
      <c r="AE190" s="34"/>
      <c r="AT190" s="15" t="s">
        <v>159</v>
      </c>
      <c r="AU190" s="15" t="s">
        <v>83</v>
      </c>
    </row>
    <row r="191" s="2" customFormat="1" ht="24.15" customHeight="1">
      <c r="A191" s="34"/>
      <c r="B191" s="168"/>
      <c r="C191" s="189" t="s">
        <v>273</v>
      </c>
      <c r="D191" s="189" t="s">
        <v>181</v>
      </c>
      <c r="E191" s="190" t="s">
        <v>1841</v>
      </c>
      <c r="F191" s="191" t="s">
        <v>1842</v>
      </c>
      <c r="G191" s="192" t="s">
        <v>325</v>
      </c>
      <c r="H191" s="193">
        <v>77</v>
      </c>
      <c r="I191" s="194"/>
      <c r="J191" s="195">
        <f>ROUND(I191*H191,2)</f>
        <v>0</v>
      </c>
      <c r="K191" s="196"/>
      <c r="L191" s="35"/>
      <c r="M191" s="197" t="s">
        <v>1</v>
      </c>
      <c r="N191" s="198" t="s">
        <v>38</v>
      </c>
      <c r="O191" s="73"/>
      <c r="P191" s="180">
        <f>O191*H191</f>
        <v>0</v>
      </c>
      <c r="Q191" s="180">
        <v>0.00116</v>
      </c>
      <c r="R191" s="180">
        <f>Q191*H191</f>
        <v>0.089319999999999997</v>
      </c>
      <c r="S191" s="180">
        <v>0</v>
      </c>
      <c r="T191" s="181">
        <f>S191*H191</f>
        <v>0</v>
      </c>
      <c r="U191" s="34"/>
      <c r="V191" s="34"/>
      <c r="W191" s="34"/>
      <c r="X191" s="34"/>
      <c r="Y191" s="34"/>
      <c r="Z191" s="34"/>
      <c r="AA191" s="34"/>
      <c r="AB191" s="34"/>
      <c r="AC191" s="34"/>
      <c r="AD191" s="34"/>
      <c r="AE191" s="34"/>
      <c r="AR191" s="182" t="s">
        <v>201</v>
      </c>
      <c r="AT191" s="182" t="s">
        <v>181</v>
      </c>
      <c r="AU191" s="182" t="s">
        <v>83</v>
      </c>
      <c r="AY191" s="15" t="s">
        <v>146</v>
      </c>
      <c r="BE191" s="183">
        <f>IF(N191="základní",J191,0)</f>
        <v>0</v>
      </c>
      <c r="BF191" s="183">
        <f>IF(N191="snížená",J191,0)</f>
        <v>0</v>
      </c>
      <c r="BG191" s="183">
        <f>IF(N191="zákl. přenesená",J191,0)</f>
        <v>0</v>
      </c>
      <c r="BH191" s="183">
        <f>IF(N191="sníž. přenesená",J191,0)</f>
        <v>0</v>
      </c>
      <c r="BI191" s="183">
        <f>IF(N191="nulová",J191,0)</f>
        <v>0</v>
      </c>
      <c r="BJ191" s="15" t="s">
        <v>81</v>
      </c>
      <c r="BK191" s="183">
        <f>ROUND(I191*H191,2)</f>
        <v>0</v>
      </c>
      <c r="BL191" s="15" t="s">
        <v>201</v>
      </c>
      <c r="BM191" s="182" t="s">
        <v>1843</v>
      </c>
    </row>
    <row r="192" s="2" customFormat="1">
      <c r="A192" s="34"/>
      <c r="B192" s="35"/>
      <c r="C192" s="34"/>
      <c r="D192" s="184" t="s">
        <v>159</v>
      </c>
      <c r="E192" s="34"/>
      <c r="F192" s="185" t="s">
        <v>1844</v>
      </c>
      <c r="G192" s="34"/>
      <c r="H192" s="34"/>
      <c r="I192" s="186"/>
      <c r="J192" s="34"/>
      <c r="K192" s="34"/>
      <c r="L192" s="35"/>
      <c r="M192" s="187"/>
      <c r="N192" s="188"/>
      <c r="O192" s="73"/>
      <c r="P192" s="73"/>
      <c r="Q192" s="73"/>
      <c r="R192" s="73"/>
      <c r="S192" s="73"/>
      <c r="T192" s="74"/>
      <c r="U192" s="34"/>
      <c r="V192" s="34"/>
      <c r="W192" s="34"/>
      <c r="X192" s="34"/>
      <c r="Y192" s="34"/>
      <c r="Z192" s="34"/>
      <c r="AA192" s="34"/>
      <c r="AB192" s="34"/>
      <c r="AC192" s="34"/>
      <c r="AD192" s="34"/>
      <c r="AE192" s="34"/>
      <c r="AT192" s="15" t="s">
        <v>159</v>
      </c>
      <c r="AU192" s="15" t="s">
        <v>83</v>
      </c>
    </row>
    <row r="193" s="2" customFormat="1" ht="24.15" customHeight="1">
      <c r="A193" s="34"/>
      <c r="B193" s="168"/>
      <c r="C193" s="189" t="s">
        <v>278</v>
      </c>
      <c r="D193" s="189" t="s">
        <v>181</v>
      </c>
      <c r="E193" s="190" t="s">
        <v>1845</v>
      </c>
      <c r="F193" s="191" t="s">
        <v>1846</v>
      </c>
      <c r="G193" s="192" t="s">
        <v>325</v>
      </c>
      <c r="H193" s="193">
        <v>77</v>
      </c>
      <c r="I193" s="194"/>
      <c r="J193" s="195">
        <f>ROUND(I193*H193,2)</f>
        <v>0</v>
      </c>
      <c r="K193" s="196"/>
      <c r="L193" s="35"/>
      <c r="M193" s="197" t="s">
        <v>1</v>
      </c>
      <c r="N193" s="198" t="s">
        <v>38</v>
      </c>
      <c r="O193" s="73"/>
      <c r="P193" s="180">
        <f>O193*H193</f>
        <v>0</v>
      </c>
      <c r="Q193" s="180">
        <v>0</v>
      </c>
      <c r="R193" s="180">
        <f>Q193*H193</f>
        <v>0</v>
      </c>
      <c r="S193" s="180">
        <v>0</v>
      </c>
      <c r="T193" s="181">
        <f>S193*H193</f>
        <v>0</v>
      </c>
      <c r="U193" s="34"/>
      <c r="V193" s="34"/>
      <c r="W193" s="34"/>
      <c r="X193" s="34"/>
      <c r="Y193" s="34"/>
      <c r="Z193" s="34"/>
      <c r="AA193" s="34"/>
      <c r="AB193" s="34"/>
      <c r="AC193" s="34"/>
      <c r="AD193" s="34"/>
      <c r="AE193" s="34"/>
      <c r="AR193" s="182" t="s">
        <v>201</v>
      </c>
      <c r="AT193" s="182" t="s">
        <v>181</v>
      </c>
      <c r="AU193" s="182" t="s">
        <v>83</v>
      </c>
      <c r="AY193" s="15" t="s">
        <v>146</v>
      </c>
      <c r="BE193" s="183">
        <f>IF(N193="základní",J193,0)</f>
        <v>0</v>
      </c>
      <c r="BF193" s="183">
        <f>IF(N193="snížená",J193,0)</f>
        <v>0</v>
      </c>
      <c r="BG193" s="183">
        <f>IF(N193="zákl. přenesená",J193,0)</f>
        <v>0</v>
      </c>
      <c r="BH193" s="183">
        <f>IF(N193="sníž. přenesená",J193,0)</f>
        <v>0</v>
      </c>
      <c r="BI193" s="183">
        <f>IF(N193="nulová",J193,0)</f>
        <v>0</v>
      </c>
      <c r="BJ193" s="15" t="s">
        <v>81</v>
      </c>
      <c r="BK193" s="183">
        <f>ROUND(I193*H193,2)</f>
        <v>0</v>
      </c>
      <c r="BL193" s="15" t="s">
        <v>201</v>
      </c>
      <c r="BM193" s="182" t="s">
        <v>1847</v>
      </c>
    </row>
    <row r="194" s="2" customFormat="1">
      <c r="A194" s="34"/>
      <c r="B194" s="35"/>
      <c r="C194" s="34"/>
      <c r="D194" s="184" t="s">
        <v>159</v>
      </c>
      <c r="E194" s="34"/>
      <c r="F194" s="185" t="s">
        <v>1848</v>
      </c>
      <c r="G194" s="34"/>
      <c r="H194" s="34"/>
      <c r="I194" s="186"/>
      <c r="J194" s="34"/>
      <c r="K194" s="34"/>
      <c r="L194" s="35"/>
      <c r="M194" s="187"/>
      <c r="N194" s="188"/>
      <c r="O194" s="73"/>
      <c r="P194" s="73"/>
      <c r="Q194" s="73"/>
      <c r="R194" s="73"/>
      <c r="S194" s="73"/>
      <c r="T194" s="74"/>
      <c r="U194" s="34"/>
      <c r="V194" s="34"/>
      <c r="W194" s="34"/>
      <c r="X194" s="34"/>
      <c r="Y194" s="34"/>
      <c r="Z194" s="34"/>
      <c r="AA194" s="34"/>
      <c r="AB194" s="34"/>
      <c r="AC194" s="34"/>
      <c r="AD194" s="34"/>
      <c r="AE194" s="34"/>
      <c r="AT194" s="15" t="s">
        <v>159</v>
      </c>
      <c r="AU194" s="15" t="s">
        <v>83</v>
      </c>
    </row>
    <row r="195" s="2" customFormat="1" ht="24.15" customHeight="1">
      <c r="A195" s="34"/>
      <c r="B195" s="168"/>
      <c r="C195" s="189" t="s">
        <v>579</v>
      </c>
      <c r="D195" s="189" t="s">
        <v>181</v>
      </c>
      <c r="E195" s="190" t="s">
        <v>1849</v>
      </c>
      <c r="F195" s="191" t="s">
        <v>1850</v>
      </c>
      <c r="G195" s="192" t="s">
        <v>199</v>
      </c>
      <c r="H195" s="193">
        <v>15</v>
      </c>
      <c r="I195" s="194"/>
      <c r="J195" s="195">
        <f>ROUND(I195*H195,2)</f>
        <v>0</v>
      </c>
      <c r="K195" s="196"/>
      <c r="L195" s="35"/>
      <c r="M195" s="197" t="s">
        <v>1</v>
      </c>
      <c r="N195" s="198" t="s">
        <v>38</v>
      </c>
      <c r="O195" s="73"/>
      <c r="P195" s="180">
        <f>O195*H195</f>
        <v>0</v>
      </c>
      <c r="Q195" s="180">
        <v>0</v>
      </c>
      <c r="R195" s="180">
        <f>Q195*H195</f>
        <v>0</v>
      </c>
      <c r="S195" s="180">
        <v>0</v>
      </c>
      <c r="T195" s="181">
        <f>S195*H195</f>
        <v>0</v>
      </c>
      <c r="U195" s="34"/>
      <c r="V195" s="34"/>
      <c r="W195" s="34"/>
      <c r="X195" s="34"/>
      <c r="Y195" s="34"/>
      <c r="Z195" s="34"/>
      <c r="AA195" s="34"/>
      <c r="AB195" s="34"/>
      <c r="AC195" s="34"/>
      <c r="AD195" s="34"/>
      <c r="AE195" s="34"/>
      <c r="AR195" s="182" t="s">
        <v>201</v>
      </c>
      <c r="AT195" s="182" t="s">
        <v>181</v>
      </c>
      <c r="AU195" s="182" t="s">
        <v>83</v>
      </c>
      <c r="AY195" s="15" t="s">
        <v>146</v>
      </c>
      <c r="BE195" s="183">
        <f>IF(N195="základní",J195,0)</f>
        <v>0</v>
      </c>
      <c r="BF195" s="183">
        <f>IF(N195="snížená",J195,0)</f>
        <v>0</v>
      </c>
      <c r="BG195" s="183">
        <f>IF(N195="zákl. přenesená",J195,0)</f>
        <v>0</v>
      </c>
      <c r="BH195" s="183">
        <f>IF(N195="sníž. přenesená",J195,0)</f>
        <v>0</v>
      </c>
      <c r="BI195" s="183">
        <f>IF(N195="nulová",J195,0)</f>
        <v>0</v>
      </c>
      <c r="BJ195" s="15" t="s">
        <v>81</v>
      </c>
      <c r="BK195" s="183">
        <f>ROUND(I195*H195,2)</f>
        <v>0</v>
      </c>
      <c r="BL195" s="15" t="s">
        <v>201</v>
      </c>
      <c r="BM195" s="182" t="s">
        <v>1851</v>
      </c>
    </row>
    <row r="196" s="2" customFormat="1">
      <c r="A196" s="34"/>
      <c r="B196" s="35"/>
      <c r="C196" s="34"/>
      <c r="D196" s="184" t="s">
        <v>159</v>
      </c>
      <c r="E196" s="34"/>
      <c r="F196" s="185" t="s">
        <v>1852</v>
      </c>
      <c r="G196" s="34"/>
      <c r="H196" s="34"/>
      <c r="I196" s="186"/>
      <c r="J196" s="34"/>
      <c r="K196" s="34"/>
      <c r="L196" s="35"/>
      <c r="M196" s="187"/>
      <c r="N196" s="188"/>
      <c r="O196" s="73"/>
      <c r="P196" s="73"/>
      <c r="Q196" s="73"/>
      <c r="R196" s="73"/>
      <c r="S196" s="73"/>
      <c r="T196" s="74"/>
      <c r="U196" s="34"/>
      <c r="V196" s="34"/>
      <c r="W196" s="34"/>
      <c r="X196" s="34"/>
      <c r="Y196" s="34"/>
      <c r="Z196" s="34"/>
      <c r="AA196" s="34"/>
      <c r="AB196" s="34"/>
      <c r="AC196" s="34"/>
      <c r="AD196" s="34"/>
      <c r="AE196" s="34"/>
      <c r="AT196" s="15" t="s">
        <v>159</v>
      </c>
      <c r="AU196" s="15" t="s">
        <v>83</v>
      </c>
    </row>
    <row r="197" s="2" customFormat="1" ht="21.75" customHeight="1">
      <c r="A197" s="34"/>
      <c r="B197" s="168"/>
      <c r="C197" s="189" t="s">
        <v>563</v>
      </c>
      <c r="D197" s="189" t="s">
        <v>181</v>
      </c>
      <c r="E197" s="190" t="s">
        <v>1249</v>
      </c>
      <c r="F197" s="191" t="s">
        <v>1250</v>
      </c>
      <c r="G197" s="192" t="s">
        <v>199</v>
      </c>
      <c r="H197" s="193">
        <v>156</v>
      </c>
      <c r="I197" s="194"/>
      <c r="J197" s="195">
        <f>ROUND(I197*H197,2)</f>
        <v>0</v>
      </c>
      <c r="K197" s="196"/>
      <c r="L197" s="35"/>
      <c r="M197" s="197" t="s">
        <v>1</v>
      </c>
      <c r="N197" s="198" t="s">
        <v>38</v>
      </c>
      <c r="O197" s="73"/>
      <c r="P197" s="180">
        <f>O197*H197</f>
        <v>0</v>
      </c>
      <c r="Q197" s="180">
        <v>6.9999999999999994E-05</v>
      </c>
      <c r="R197" s="180">
        <f>Q197*H197</f>
        <v>0.010919999999999999</v>
      </c>
      <c r="S197" s="180">
        <v>0</v>
      </c>
      <c r="T197" s="181">
        <f>S197*H197</f>
        <v>0</v>
      </c>
      <c r="U197" s="34"/>
      <c r="V197" s="34"/>
      <c r="W197" s="34"/>
      <c r="X197" s="34"/>
      <c r="Y197" s="34"/>
      <c r="Z197" s="34"/>
      <c r="AA197" s="34"/>
      <c r="AB197" s="34"/>
      <c r="AC197" s="34"/>
      <c r="AD197" s="34"/>
      <c r="AE197" s="34"/>
      <c r="AR197" s="182" t="s">
        <v>201</v>
      </c>
      <c r="AT197" s="182" t="s">
        <v>181</v>
      </c>
      <c r="AU197" s="182" t="s">
        <v>83</v>
      </c>
      <c r="AY197" s="15" t="s">
        <v>146</v>
      </c>
      <c r="BE197" s="183">
        <f>IF(N197="základní",J197,0)</f>
        <v>0</v>
      </c>
      <c r="BF197" s="183">
        <f>IF(N197="snížená",J197,0)</f>
        <v>0</v>
      </c>
      <c r="BG197" s="183">
        <f>IF(N197="zákl. přenesená",J197,0)</f>
        <v>0</v>
      </c>
      <c r="BH197" s="183">
        <f>IF(N197="sníž. přenesená",J197,0)</f>
        <v>0</v>
      </c>
      <c r="BI197" s="183">
        <f>IF(N197="nulová",J197,0)</f>
        <v>0</v>
      </c>
      <c r="BJ197" s="15" t="s">
        <v>81</v>
      </c>
      <c r="BK197" s="183">
        <f>ROUND(I197*H197,2)</f>
        <v>0</v>
      </c>
      <c r="BL197" s="15" t="s">
        <v>201</v>
      </c>
      <c r="BM197" s="182" t="s">
        <v>1853</v>
      </c>
    </row>
    <row r="198" s="2" customFormat="1">
      <c r="A198" s="34"/>
      <c r="B198" s="35"/>
      <c r="C198" s="34"/>
      <c r="D198" s="184" t="s">
        <v>159</v>
      </c>
      <c r="E198" s="34"/>
      <c r="F198" s="185" t="s">
        <v>1252</v>
      </c>
      <c r="G198" s="34"/>
      <c r="H198" s="34"/>
      <c r="I198" s="186"/>
      <c r="J198" s="34"/>
      <c r="K198" s="34"/>
      <c r="L198" s="35"/>
      <c r="M198" s="187"/>
      <c r="N198" s="188"/>
      <c r="O198" s="73"/>
      <c r="P198" s="73"/>
      <c r="Q198" s="73"/>
      <c r="R198" s="73"/>
      <c r="S198" s="73"/>
      <c r="T198" s="74"/>
      <c r="U198" s="34"/>
      <c r="V198" s="34"/>
      <c r="W198" s="34"/>
      <c r="X198" s="34"/>
      <c r="Y198" s="34"/>
      <c r="Z198" s="34"/>
      <c r="AA198" s="34"/>
      <c r="AB198" s="34"/>
      <c r="AC198" s="34"/>
      <c r="AD198" s="34"/>
      <c r="AE198" s="34"/>
      <c r="AT198" s="15" t="s">
        <v>159</v>
      </c>
      <c r="AU198" s="15" t="s">
        <v>83</v>
      </c>
    </row>
    <row r="199" s="2" customFormat="1" ht="37.8" customHeight="1">
      <c r="A199" s="34"/>
      <c r="B199" s="168"/>
      <c r="C199" s="189" t="s">
        <v>540</v>
      </c>
      <c r="D199" s="189" t="s">
        <v>181</v>
      </c>
      <c r="E199" s="190" t="s">
        <v>1854</v>
      </c>
      <c r="F199" s="191" t="s">
        <v>1855</v>
      </c>
      <c r="G199" s="192" t="s">
        <v>336</v>
      </c>
      <c r="H199" s="193">
        <v>7</v>
      </c>
      <c r="I199" s="194"/>
      <c r="J199" s="195">
        <f>ROUND(I199*H199,2)</f>
        <v>0</v>
      </c>
      <c r="K199" s="196"/>
      <c r="L199" s="35"/>
      <c r="M199" s="197" t="s">
        <v>1</v>
      </c>
      <c r="N199" s="198" t="s">
        <v>38</v>
      </c>
      <c r="O199" s="73"/>
      <c r="P199" s="180">
        <f>O199*H199</f>
        <v>0</v>
      </c>
      <c r="Q199" s="180">
        <v>0.84145999999999999</v>
      </c>
      <c r="R199" s="180">
        <f>Q199*H199</f>
        <v>5.8902200000000002</v>
      </c>
      <c r="S199" s="180">
        <v>0</v>
      </c>
      <c r="T199" s="181">
        <f>S199*H199</f>
        <v>0</v>
      </c>
      <c r="U199" s="34"/>
      <c r="V199" s="34"/>
      <c r="W199" s="34"/>
      <c r="X199" s="34"/>
      <c r="Y199" s="34"/>
      <c r="Z199" s="34"/>
      <c r="AA199" s="34"/>
      <c r="AB199" s="34"/>
      <c r="AC199" s="34"/>
      <c r="AD199" s="34"/>
      <c r="AE199" s="34"/>
      <c r="AR199" s="182" t="s">
        <v>201</v>
      </c>
      <c r="AT199" s="182" t="s">
        <v>181</v>
      </c>
      <c r="AU199" s="182" t="s">
        <v>83</v>
      </c>
      <c r="AY199" s="15" t="s">
        <v>146</v>
      </c>
      <c r="BE199" s="183">
        <f>IF(N199="základní",J199,0)</f>
        <v>0</v>
      </c>
      <c r="BF199" s="183">
        <f>IF(N199="snížená",J199,0)</f>
        <v>0</v>
      </c>
      <c r="BG199" s="183">
        <f>IF(N199="zákl. přenesená",J199,0)</f>
        <v>0</v>
      </c>
      <c r="BH199" s="183">
        <f>IF(N199="sníž. přenesená",J199,0)</f>
        <v>0</v>
      </c>
      <c r="BI199" s="183">
        <f>IF(N199="nulová",J199,0)</f>
        <v>0</v>
      </c>
      <c r="BJ199" s="15" t="s">
        <v>81</v>
      </c>
      <c r="BK199" s="183">
        <f>ROUND(I199*H199,2)</f>
        <v>0</v>
      </c>
      <c r="BL199" s="15" t="s">
        <v>201</v>
      </c>
      <c r="BM199" s="182" t="s">
        <v>1856</v>
      </c>
    </row>
    <row r="200" s="2" customFormat="1">
      <c r="A200" s="34"/>
      <c r="B200" s="35"/>
      <c r="C200" s="34"/>
      <c r="D200" s="184" t="s">
        <v>159</v>
      </c>
      <c r="E200" s="34"/>
      <c r="F200" s="185" t="s">
        <v>1855</v>
      </c>
      <c r="G200" s="34"/>
      <c r="H200" s="34"/>
      <c r="I200" s="186"/>
      <c r="J200" s="34"/>
      <c r="K200" s="34"/>
      <c r="L200" s="35"/>
      <c r="M200" s="187"/>
      <c r="N200" s="188"/>
      <c r="O200" s="73"/>
      <c r="P200" s="73"/>
      <c r="Q200" s="73"/>
      <c r="R200" s="73"/>
      <c r="S200" s="73"/>
      <c r="T200" s="74"/>
      <c r="U200" s="34"/>
      <c r="V200" s="34"/>
      <c r="W200" s="34"/>
      <c r="X200" s="34"/>
      <c r="Y200" s="34"/>
      <c r="Z200" s="34"/>
      <c r="AA200" s="34"/>
      <c r="AB200" s="34"/>
      <c r="AC200" s="34"/>
      <c r="AD200" s="34"/>
      <c r="AE200" s="34"/>
      <c r="AT200" s="15" t="s">
        <v>159</v>
      </c>
      <c r="AU200" s="15" t="s">
        <v>83</v>
      </c>
    </row>
    <row r="201" s="2" customFormat="1" ht="24.15" customHeight="1">
      <c r="A201" s="34"/>
      <c r="B201" s="168"/>
      <c r="C201" s="189" t="s">
        <v>544</v>
      </c>
      <c r="D201" s="189" t="s">
        <v>181</v>
      </c>
      <c r="E201" s="190" t="s">
        <v>1857</v>
      </c>
      <c r="F201" s="191" t="s">
        <v>1858</v>
      </c>
      <c r="G201" s="192" t="s">
        <v>336</v>
      </c>
      <c r="H201" s="193">
        <v>7</v>
      </c>
      <c r="I201" s="194"/>
      <c r="J201" s="195">
        <f>ROUND(I201*H201,2)</f>
        <v>0</v>
      </c>
      <c r="K201" s="196"/>
      <c r="L201" s="35"/>
      <c r="M201" s="197" t="s">
        <v>1</v>
      </c>
      <c r="N201" s="198" t="s">
        <v>38</v>
      </c>
      <c r="O201" s="73"/>
      <c r="P201" s="180">
        <f>O201*H201</f>
        <v>0</v>
      </c>
      <c r="Q201" s="180">
        <v>0</v>
      </c>
      <c r="R201" s="180">
        <f>Q201*H201</f>
        <v>0</v>
      </c>
      <c r="S201" s="180">
        <v>0</v>
      </c>
      <c r="T201" s="181">
        <f>S201*H201</f>
        <v>0</v>
      </c>
      <c r="U201" s="34"/>
      <c r="V201" s="34"/>
      <c r="W201" s="34"/>
      <c r="X201" s="34"/>
      <c r="Y201" s="34"/>
      <c r="Z201" s="34"/>
      <c r="AA201" s="34"/>
      <c r="AB201" s="34"/>
      <c r="AC201" s="34"/>
      <c r="AD201" s="34"/>
      <c r="AE201" s="34"/>
      <c r="AR201" s="182" t="s">
        <v>201</v>
      </c>
      <c r="AT201" s="182" t="s">
        <v>181</v>
      </c>
      <c r="AU201" s="182" t="s">
        <v>83</v>
      </c>
      <c r="AY201" s="15" t="s">
        <v>146</v>
      </c>
      <c r="BE201" s="183">
        <f>IF(N201="základní",J201,0)</f>
        <v>0</v>
      </c>
      <c r="BF201" s="183">
        <f>IF(N201="snížená",J201,0)</f>
        <v>0</v>
      </c>
      <c r="BG201" s="183">
        <f>IF(N201="zákl. přenesená",J201,0)</f>
        <v>0</v>
      </c>
      <c r="BH201" s="183">
        <f>IF(N201="sníž. přenesená",J201,0)</f>
        <v>0</v>
      </c>
      <c r="BI201" s="183">
        <f>IF(N201="nulová",J201,0)</f>
        <v>0</v>
      </c>
      <c r="BJ201" s="15" t="s">
        <v>81</v>
      </c>
      <c r="BK201" s="183">
        <f>ROUND(I201*H201,2)</f>
        <v>0</v>
      </c>
      <c r="BL201" s="15" t="s">
        <v>201</v>
      </c>
      <c r="BM201" s="182" t="s">
        <v>1859</v>
      </c>
    </row>
    <row r="202" s="2" customFormat="1">
      <c r="A202" s="34"/>
      <c r="B202" s="35"/>
      <c r="C202" s="34"/>
      <c r="D202" s="184" t="s">
        <v>159</v>
      </c>
      <c r="E202" s="34"/>
      <c r="F202" s="185" t="s">
        <v>1858</v>
      </c>
      <c r="G202" s="34"/>
      <c r="H202" s="34"/>
      <c r="I202" s="186"/>
      <c r="J202" s="34"/>
      <c r="K202" s="34"/>
      <c r="L202" s="35"/>
      <c r="M202" s="187"/>
      <c r="N202" s="188"/>
      <c r="O202" s="73"/>
      <c r="P202" s="73"/>
      <c r="Q202" s="73"/>
      <c r="R202" s="73"/>
      <c r="S202" s="73"/>
      <c r="T202" s="74"/>
      <c r="U202" s="34"/>
      <c r="V202" s="34"/>
      <c r="W202" s="34"/>
      <c r="X202" s="34"/>
      <c r="Y202" s="34"/>
      <c r="Z202" s="34"/>
      <c r="AA202" s="34"/>
      <c r="AB202" s="34"/>
      <c r="AC202" s="34"/>
      <c r="AD202" s="34"/>
      <c r="AE202" s="34"/>
      <c r="AT202" s="15" t="s">
        <v>159</v>
      </c>
      <c r="AU202" s="15" t="s">
        <v>83</v>
      </c>
    </row>
    <row r="203" s="2" customFormat="1" ht="24.15" customHeight="1">
      <c r="A203" s="34"/>
      <c r="B203" s="168"/>
      <c r="C203" s="189" t="s">
        <v>591</v>
      </c>
      <c r="D203" s="189" t="s">
        <v>181</v>
      </c>
      <c r="E203" s="190" t="s">
        <v>1860</v>
      </c>
      <c r="F203" s="191" t="s">
        <v>1861</v>
      </c>
      <c r="G203" s="192" t="s">
        <v>336</v>
      </c>
      <c r="H203" s="193">
        <v>120</v>
      </c>
      <c r="I203" s="194"/>
      <c r="J203" s="195">
        <f>ROUND(I203*H203,2)</f>
        <v>0</v>
      </c>
      <c r="K203" s="196"/>
      <c r="L203" s="35"/>
      <c r="M203" s="197" t="s">
        <v>1</v>
      </c>
      <c r="N203" s="198" t="s">
        <v>38</v>
      </c>
      <c r="O203" s="73"/>
      <c r="P203" s="180">
        <f>O203*H203</f>
        <v>0</v>
      </c>
      <c r="Q203" s="180">
        <v>0</v>
      </c>
      <c r="R203" s="180">
        <f>Q203*H203</f>
        <v>0</v>
      </c>
      <c r="S203" s="180">
        <v>0</v>
      </c>
      <c r="T203" s="181">
        <f>S203*H203</f>
        <v>0</v>
      </c>
      <c r="U203" s="34"/>
      <c r="V203" s="34"/>
      <c r="W203" s="34"/>
      <c r="X203" s="34"/>
      <c r="Y203" s="34"/>
      <c r="Z203" s="34"/>
      <c r="AA203" s="34"/>
      <c r="AB203" s="34"/>
      <c r="AC203" s="34"/>
      <c r="AD203" s="34"/>
      <c r="AE203" s="34"/>
      <c r="AR203" s="182" t="s">
        <v>201</v>
      </c>
      <c r="AT203" s="182" t="s">
        <v>181</v>
      </c>
      <c r="AU203" s="182" t="s">
        <v>83</v>
      </c>
      <c r="AY203" s="15" t="s">
        <v>146</v>
      </c>
      <c r="BE203" s="183">
        <f>IF(N203="základní",J203,0)</f>
        <v>0</v>
      </c>
      <c r="BF203" s="183">
        <f>IF(N203="snížená",J203,0)</f>
        <v>0</v>
      </c>
      <c r="BG203" s="183">
        <f>IF(N203="zákl. přenesená",J203,0)</f>
        <v>0</v>
      </c>
      <c r="BH203" s="183">
        <f>IF(N203="sníž. přenesená",J203,0)</f>
        <v>0</v>
      </c>
      <c r="BI203" s="183">
        <f>IF(N203="nulová",J203,0)</f>
        <v>0</v>
      </c>
      <c r="BJ203" s="15" t="s">
        <v>81</v>
      </c>
      <c r="BK203" s="183">
        <f>ROUND(I203*H203,2)</f>
        <v>0</v>
      </c>
      <c r="BL203" s="15" t="s">
        <v>201</v>
      </c>
      <c r="BM203" s="182" t="s">
        <v>1862</v>
      </c>
    </row>
    <row r="204" s="2" customFormat="1">
      <c r="A204" s="34"/>
      <c r="B204" s="35"/>
      <c r="C204" s="34"/>
      <c r="D204" s="184" t="s">
        <v>159</v>
      </c>
      <c r="E204" s="34"/>
      <c r="F204" s="185" t="s">
        <v>1863</v>
      </c>
      <c r="G204" s="34"/>
      <c r="H204" s="34"/>
      <c r="I204" s="186"/>
      <c r="J204" s="34"/>
      <c r="K204" s="34"/>
      <c r="L204" s="35"/>
      <c r="M204" s="187"/>
      <c r="N204" s="188"/>
      <c r="O204" s="73"/>
      <c r="P204" s="73"/>
      <c r="Q204" s="73"/>
      <c r="R204" s="73"/>
      <c r="S204" s="73"/>
      <c r="T204" s="74"/>
      <c r="U204" s="34"/>
      <c r="V204" s="34"/>
      <c r="W204" s="34"/>
      <c r="X204" s="34"/>
      <c r="Y204" s="34"/>
      <c r="Z204" s="34"/>
      <c r="AA204" s="34"/>
      <c r="AB204" s="34"/>
      <c r="AC204" s="34"/>
      <c r="AD204" s="34"/>
      <c r="AE204" s="34"/>
      <c r="AT204" s="15" t="s">
        <v>159</v>
      </c>
      <c r="AU204" s="15" t="s">
        <v>83</v>
      </c>
    </row>
    <row r="205" s="2" customFormat="1" ht="37.8" customHeight="1">
      <c r="A205" s="34"/>
      <c r="B205" s="168"/>
      <c r="C205" s="189" t="s">
        <v>567</v>
      </c>
      <c r="D205" s="189" t="s">
        <v>181</v>
      </c>
      <c r="E205" s="190" t="s">
        <v>1864</v>
      </c>
      <c r="F205" s="191" t="s">
        <v>1865</v>
      </c>
      <c r="G205" s="192" t="s">
        <v>325</v>
      </c>
      <c r="H205" s="193">
        <v>8.5</v>
      </c>
      <c r="I205" s="194"/>
      <c r="J205" s="195">
        <f>ROUND(I205*H205,2)</f>
        <v>0</v>
      </c>
      <c r="K205" s="196"/>
      <c r="L205" s="35"/>
      <c r="M205" s="197" t="s">
        <v>1</v>
      </c>
      <c r="N205" s="198" t="s">
        <v>38</v>
      </c>
      <c r="O205" s="73"/>
      <c r="P205" s="180">
        <f>O205*H205</f>
        <v>0</v>
      </c>
      <c r="Q205" s="180">
        <v>0</v>
      </c>
      <c r="R205" s="180">
        <f>Q205*H205</f>
        <v>0</v>
      </c>
      <c r="S205" s="180">
        <v>0</v>
      </c>
      <c r="T205" s="181">
        <f>S205*H205</f>
        <v>0</v>
      </c>
      <c r="U205" s="34"/>
      <c r="V205" s="34"/>
      <c r="W205" s="34"/>
      <c r="X205" s="34"/>
      <c r="Y205" s="34"/>
      <c r="Z205" s="34"/>
      <c r="AA205" s="34"/>
      <c r="AB205" s="34"/>
      <c r="AC205" s="34"/>
      <c r="AD205" s="34"/>
      <c r="AE205" s="34"/>
      <c r="AR205" s="182" t="s">
        <v>201</v>
      </c>
      <c r="AT205" s="182" t="s">
        <v>181</v>
      </c>
      <c r="AU205" s="182" t="s">
        <v>83</v>
      </c>
      <c r="AY205" s="15" t="s">
        <v>146</v>
      </c>
      <c r="BE205" s="183">
        <f>IF(N205="základní",J205,0)</f>
        <v>0</v>
      </c>
      <c r="BF205" s="183">
        <f>IF(N205="snížená",J205,0)</f>
        <v>0</v>
      </c>
      <c r="BG205" s="183">
        <f>IF(N205="zákl. přenesená",J205,0)</f>
        <v>0</v>
      </c>
      <c r="BH205" s="183">
        <f>IF(N205="sníž. přenesená",J205,0)</f>
        <v>0</v>
      </c>
      <c r="BI205" s="183">
        <f>IF(N205="nulová",J205,0)</f>
        <v>0</v>
      </c>
      <c r="BJ205" s="15" t="s">
        <v>81</v>
      </c>
      <c r="BK205" s="183">
        <f>ROUND(I205*H205,2)</f>
        <v>0</v>
      </c>
      <c r="BL205" s="15" t="s">
        <v>201</v>
      </c>
      <c r="BM205" s="182" t="s">
        <v>1866</v>
      </c>
    </row>
    <row r="206" s="2" customFormat="1">
      <c r="A206" s="34"/>
      <c r="B206" s="35"/>
      <c r="C206" s="34"/>
      <c r="D206" s="184" t="s">
        <v>159</v>
      </c>
      <c r="E206" s="34"/>
      <c r="F206" s="185" t="s">
        <v>1867</v>
      </c>
      <c r="G206" s="34"/>
      <c r="H206" s="34"/>
      <c r="I206" s="186"/>
      <c r="J206" s="34"/>
      <c r="K206" s="34"/>
      <c r="L206" s="35"/>
      <c r="M206" s="187"/>
      <c r="N206" s="188"/>
      <c r="O206" s="73"/>
      <c r="P206" s="73"/>
      <c r="Q206" s="73"/>
      <c r="R206" s="73"/>
      <c r="S206" s="73"/>
      <c r="T206" s="74"/>
      <c r="U206" s="34"/>
      <c r="V206" s="34"/>
      <c r="W206" s="34"/>
      <c r="X206" s="34"/>
      <c r="Y206" s="34"/>
      <c r="Z206" s="34"/>
      <c r="AA206" s="34"/>
      <c r="AB206" s="34"/>
      <c r="AC206" s="34"/>
      <c r="AD206" s="34"/>
      <c r="AE206" s="34"/>
      <c r="AT206" s="15" t="s">
        <v>159</v>
      </c>
      <c r="AU206" s="15" t="s">
        <v>83</v>
      </c>
    </row>
    <row r="207" s="2" customFormat="1" ht="44.25" customHeight="1">
      <c r="A207" s="34"/>
      <c r="B207" s="168"/>
      <c r="C207" s="189" t="s">
        <v>571</v>
      </c>
      <c r="D207" s="189" t="s">
        <v>181</v>
      </c>
      <c r="E207" s="190" t="s">
        <v>1868</v>
      </c>
      <c r="F207" s="191" t="s">
        <v>1869</v>
      </c>
      <c r="G207" s="192" t="s">
        <v>877</v>
      </c>
      <c r="H207" s="193">
        <v>2</v>
      </c>
      <c r="I207" s="194"/>
      <c r="J207" s="195">
        <f>ROUND(I207*H207,2)</f>
        <v>0</v>
      </c>
      <c r="K207" s="196"/>
      <c r="L207" s="35"/>
      <c r="M207" s="197" t="s">
        <v>1</v>
      </c>
      <c r="N207" s="198" t="s">
        <v>38</v>
      </c>
      <c r="O207" s="73"/>
      <c r="P207" s="180">
        <f>O207*H207</f>
        <v>0</v>
      </c>
      <c r="Q207" s="180">
        <v>0</v>
      </c>
      <c r="R207" s="180">
        <f>Q207*H207</f>
        <v>0</v>
      </c>
      <c r="S207" s="180">
        <v>0</v>
      </c>
      <c r="T207" s="181">
        <f>S207*H207</f>
        <v>0</v>
      </c>
      <c r="U207" s="34"/>
      <c r="V207" s="34"/>
      <c r="W207" s="34"/>
      <c r="X207" s="34"/>
      <c r="Y207" s="34"/>
      <c r="Z207" s="34"/>
      <c r="AA207" s="34"/>
      <c r="AB207" s="34"/>
      <c r="AC207" s="34"/>
      <c r="AD207" s="34"/>
      <c r="AE207" s="34"/>
      <c r="AR207" s="182" t="s">
        <v>201</v>
      </c>
      <c r="AT207" s="182" t="s">
        <v>181</v>
      </c>
      <c r="AU207" s="182" t="s">
        <v>83</v>
      </c>
      <c r="AY207" s="15" t="s">
        <v>146</v>
      </c>
      <c r="BE207" s="183">
        <f>IF(N207="základní",J207,0)</f>
        <v>0</v>
      </c>
      <c r="BF207" s="183">
        <f>IF(N207="snížená",J207,0)</f>
        <v>0</v>
      </c>
      <c r="BG207" s="183">
        <f>IF(N207="zákl. přenesená",J207,0)</f>
        <v>0</v>
      </c>
      <c r="BH207" s="183">
        <f>IF(N207="sníž. přenesená",J207,0)</f>
        <v>0</v>
      </c>
      <c r="BI207" s="183">
        <f>IF(N207="nulová",J207,0)</f>
        <v>0</v>
      </c>
      <c r="BJ207" s="15" t="s">
        <v>81</v>
      </c>
      <c r="BK207" s="183">
        <f>ROUND(I207*H207,2)</f>
        <v>0</v>
      </c>
      <c r="BL207" s="15" t="s">
        <v>201</v>
      </c>
      <c r="BM207" s="182" t="s">
        <v>1870</v>
      </c>
    </row>
    <row r="208" s="2" customFormat="1">
      <c r="A208" s="34"/>
      <c r="B208" s="35"/>
      <c r="C208" s="34"/>
      <c r="D208" s="184" t="s">
        <v>159</v>
      </c>
      <c r="E208" s="34"/>
      <c r="F208" s="185" t="s">
        <v>1871</v>
      </c>
      <c r="G208" s="34"/>
      <c r="H208" s="34"/>
      <c r="I208" s="186"/>
      <c r="J208" s="34"/>
      <c r="K208" s="34"/>
      <c r="L208" s="35"/>
      <c r="M208" s="187"/>
      <c r="N208" s="188"/>
      <c r="O208" s="73"/>
      <c r="P208" s="73"/>
      <c r="Q208" s="73"/>
      <c r="R208" s="73"/>
      <c r="S208" s="73"/>
      <c r="T208" s="74"/>
      <c r="U208" s="34"/>
      <c r="V208" s="34"/>
      <c r="W208" s="34"/>
      <c r="X208" s="34"/>
      <c r="Y208" s="34"/>
      <c r="Z208" s="34"/>
      <c r="AA208" s="34"/>
      <c r="AB208" s="34"/>
      <c r="AC208" s="34"/>
      <c r="AD208" s="34"/>
      <c r="AE208" s="34"/>
      <c r="AT208" s="15" t="s">
        <v>159</v>
      </c>
      <c r="AU208" s="15" t="s">
        <v>83</v>
      </c>
    </row>
    <row r="209" s="12" customFormat="1" ht="25.92" customHeight="1">
      <c r="A209" s="12"/>
      <c r="B209" s="155"/>
      <c r="C209" s="12"/>
      <c r="D209" s="156" t="s">
        <v>72</v>
      </c>
      <c r="E209" s="157" t="s">
        <v>145</v>
      </c>
      <c r="F209" s="157" t="s">
        <v>145</v>
      </c>
      <c r="G209" s="12"/>
      <c r="H209" s="12"/>
      <c r="I209" s="158"/>
      <c r="J209" s="159">
        <f>BK209</f>
        <v>0</v>
      </c>
      <c r="K209" s="12"/>
      <c r="L209" s="155"/>
      <c r="M209" s="160"/>
      <c r="N209" s="161"/>
      <c r="O209" s="161"/>
      <c r="P209" s="162">
        <f>P210+P213+P220+P223+P226+P231</f>
        <v>0</v>
      </c>
      <c r="Q209" s="161"/>
      <c r="R209" s="162">
        <f>R210+R213+R220+R223+R226+R231</f>
        <v>81.613348000000002</v>
      </c>
      <c r="S209" s="161"/>
      <c r="T209" s="163">
        <f>T210+T213+T220+T223+T226+T231</f>
        <v>0.13439999999999999</v>
      </c>
      <c r="U209" s="12"/>
      <c r="V209" s="12"/>
      <c r="W209" s="12"/>
      <c r="X209" s="12"/>
      <c r="Y209" s="12"/>
      <c r="Z209" s="12"/>
      <c r="AA209" s="12"/>
      <c r="AB209" s="12"/>
      <c r="AC209" s="12"/>
      <c r="AD209" s="12"/>
      <c r="AE209" s="12"/>
      <c r="AR209" s="156" t="s">
        <v>81</v>
      </c>
      <c r="AT209" s="164" t="s">
        <v>72</v>
      </c>
      <c r="AU209" s="164" t="s">
        <v>73</v>
      </c>
      <c r="AY209" s="156" t="s">
        <v>146</v>
      </c>
      <c r="BK209" s="165">
        <f>BK210+BK213+BK220+BK223+BK226+BK231</f>
        <v>0</v>
      </c>
    </row>
    <row r="210" s="12" customFormat="1" ht="22.8" customHeight="1">
      <c r="A210" s="12"/>
      <c r="B210" s="155"/>
      <c r="C210" s="12"/>
      <c r="D210" s="156" t="s">
        <v>72</v>
      </c>
      <c r="E210" s="166" t="s">
        <v>81</v>
      </c>
      <c r="F210" s="166" t="s">
        <v>1038</v>
      </c>
      <c r="G210" s="12"/>
      <c r="H210" s="12"/>
      <c r="I210" s="158"/>
      <c r="J210" s="167">
        <f>BK210</f>
        <v>0</v>
      </c>
      <c r="K210" s="12"/>
      <c r="L210" s="155"/>
      <c r="M210" s="160"/>
      <c r="N210" s="161"/>
      <c r="O210" s="161"/>
      <c r="P210" s="162">
        <f>SUM(P211:P212)</f>
        <v>0</v>
      </c>
      <c r="Q210" s="161"/>
      <c r="R210" s="162">
        <f>SUM(R211:R212)</f>
        <v>2.8413000000000004</v>
      </c>
      <c r="S210" s="161"/>
      <c r="T210" s="163">
        <f>SUM(T211:T212)</f>
        <v>0</v>
      </c>
      <c r="U210" s="12"/>
      <c r="V210" s="12"/>
      <c r="W210" s="12"/>
      <c r="X210" s="12"/>
      <c r="Y210" s="12"/>
      <c r="Z210" s="12"/>
      <c r="AA210" s="12"/>
      <c r="AB210" s="12"/>
      <c r="AC210" s="12"/>
      <c r="AD210" s="12"/>
      <c r="AE210" s="12"/>
      <c r="AR210" s="156" t="s">
        <v>81</v>
      </c>
      <c r="AT210" s="164" t="s">
        <v>72</v>
      </c>
      <c r="AU210" s="164" t="s">
        <v>81</v>
      </c>
      <c r="AY210" s="156" t="s">
        <v>146</v>
      </c>
      <c r="BK210" s="165">
        <f>SUM(BK211:BK212)</f>
        <v>0</v>
      </c>
    </row>
    <row r="211" s="2" customFormat="1" ht="16.5" customHeight="1">
      <c r="A211" s="34"/>
      <c r="B211" s="168"/>
      <c r="C211" s="189" t="s">
        <v>599</v>
      </c>
      <c r="D211" s="189" t="s">
        <v>181</v>
      </c>
      <c r="E211" s="190" t="s">
        <v>1872</v>
      </c>
      <c r="F211" s="191" t="s">
        <v>1873</v>
      </c>
      <c r="G211" s="192" t="s">
        <v>199</v>
      </c>
      <c r="H211" s="193">
        <v>77</v>
      </c>
      <c r="I211" s="194"/>
      <c r="J211" s="195">
        <f>ROUND(I211*H211,2)</f>
        <v>0</v>
      </c>
      <c r="K211" s="196"/>
      <c r="L211" s="35"/>
      <c r="M211" s="197" t="s">
        <v>1</v>
      </c>
      <c r="N211" s="198" t="s">
        <v>38</v>
      </c>
      <c r="O211" s="73"/>
      <c r="P211" s="180">
        <f>O211*H211</f>
        <v>0</v>
      </c>
      <c r="Q211" s="180">
        <v>0.036900000000000002</v>
      </c>
      <c r="R211" s="180">
        <f>Q211*H211</f>
        <v>2.8413000000000004</v>
      </c>
      <c r="S211" s="180">
        <v>0</v>
      </c>
      <c r="T211" s="181">
        <f>S211*H211</f>
        <v>0</v>
      </c>
      <c r="U211" s="34"/>
      <c r="V211" s="34"/>
      <c r="W211" s="34"/>
      <c r="X211" s="34"/>
      <c r="Y211" s="34"/>
      <c r="Z211" s="34"/>
      <c r="AA211" s="34"/>
      <c r="AB211" s="34"/>
      <c r="AC211" s="34"/>
      <c r="AD211" s="34"/>
      <c r="AE211" s="34"/>
      <c r="AR211" s="182" t="s">
        <v>157</v>
      </c>
      <c r="AT211" s="182" t="s">
        <v>181</v>
      </c>
      <c r="AU211" s="182" t="s">
        <v>83</v>
      </c>
      <c r="AY211" s="15" t="s">
        <v>146</v>
      </c>
      <c r="BE211" s="183">
        <f>IF(N211="základní",J211,0)</f>
        <v>0</v>
      </c>
      <c r="BF211" s="183">
        <f>IF(N211="snížená",J211,0)</f>
        <v>0</v>
      </c>
      <c r="BG211" s="183">
        <f>IF(N211="zákl. přenesená",J211,0)</f>
        <v>0</v>
      </c>
      <c r="BH211" s="183">
        <f>IF(N211="sníž. přenesená",J211,0)</f>
        <v>0</v>
      </c>
      <c r="BI211" s="183">
        <f>IF(N211="nulová",J211,0)</f>
        <v>0</v>
      </c>
      <c r="BJ211" s="15" t="s">
        <v>81</v>
      </c>
      <c r="BK211" s="183">
        <f>ROUND(I211*H211,2)</f>
        <v>0</v>
      </c>
      <c r="BL211" s="15" t="s">
        <v>157</v>
      </c>
      <c r="BM211" s="182" t="s">
        <v>1874</v>
      </c>
    </row>
    <row r="212" s="2" customFormat="1">
      <c r="A212" s="34"/>
      <c r="B212" s="35"/>
      <c r="C212" s="34"/>
      <c r="D212" s="184" t="s">
        <v>159</v>
      </c>
      <c r="E212" s="34"/>
      <c r="F212" s="185" t="s">
        <v>1875</v>
      </c>
      <c r="G212" s="34"/>
      <c r="H212" s="34"/>
      <c r="I212" s="186"/>
      <c r="J212" s="34"/>
      <c r="K212" s="34"/>
      <c r="L212" s="35"/>
      <c r="M212" s="187"/>
      <c r="N212" s="188"/>
      <c r="O212" s="73"/>
      <c r="P212" s="73"/>
      <c r="Q212" s="73"/>
      <c r="R212" s="73"/>
      <c r="S212" s="73"/>
      <c r="T212" s="74"/>
      <c r="U212" s="34"/>
      <c r="V212" s="34"/>
      <c r="W212" s="34"/>
      <c r="X212" s="34"/>
      <c r="Y212" s="34"/>
      <c r="Z212" s="34"/>
      <c r="AA212" s="34"/>
      <c r="AB212" s="34"/>
      <c r="AC212" s="34"/>
      <c r="AD212" s="34"/>
      <c r="AE212" s="34"/>
      <c r="AT212" s="15" t="s">
        <v>159</v>
      </c>
      <c r="AU212" s="15" t="s">
        <v>83</v>
      </c>
    </row>
    <row r="213" s="12" customFormat="1" ht="22.8" customHeight="1">
      <c r="A213" s="12"/>
      <c r="B213" s="155"/>
      <c r="C213" s="12"/>
      <c r="D213" s="156" t="s">
        <v>72</v>
      </c>
      <c r="E213" s="166" t="s">
        <v>83</v>
      </c>
      <c r="F213" s="166" t="s">
        <v>1680</v>
      </c>
      <c r="G213" s="12"/>
      <c r="H213" s="12"/>
      <c r="I213" s="158"/>
      <c r="J213" s="167">
        <f>BK213</f>
        <v>0</v>
      </c>
      <c r="K213" s="12"/>
      <c r="L213" s="155"/>
      <c r="M213" s="160"/>
      <c r="N213" s="161"/>
      <c r="O213" s="161"/>
      <c r="P213" s="162">
        <f>SUM(P214:P219)</f>
        <v>0</v>
      </c>
      <c r="Q213" s="161"/>
      <c r="R213" s="162">
        <f>SUM(R214:R219)</f>
        <v>4.909281</v>
      </c>
      <c r="S213" s="161"/>
      <c r="T213" s="163">
        <f>SUM(T214:T219)</f>
        <v>0</v>
      </c>
      <c r="U213" s="12"/>
      <c r="V213" s="12"/>
      <c r="W213" s="12"/>
      <c r="X213" s="12"/>
      <c r="Y213" s="12"/>
      <c r="Z213" s="12"/>
      <c r="AA213" s="12"/>
      <c r="AB213" s="12"/>
      <c r="AC213" s="12"/>
      <c r="AD213" s="12"/>
      <c r="AE213" s="12"/>
      <c r="AR213" s="156" t="s">
        <v>81</v>
      </c>
      <c r="AT213" s="164" t="s">
        <v>72</v>
      </c>
      <c r="AU213" s="164" t="s">
        <v>81</v>
      </c>
      <c r="AY213" s="156" t="s">
        <v>146</v>
      </c>
      <c r="BK213" s="165">
        <f>SUM(BK214:BK219)</f>
        <v>0</v>
      </c>
    </row>
    <row r="214" s="2" customFormat="1" ht="24.15" customHeight="1">
      <c r="A214" s="34"/>
      <c r="B214" s="168"/>
      <c r="C214" s="189" t="s">
        <v>230</v>
      </c>
      <c r="D214" s="189" t="s">
        <v>181</v>
      </c>
      <c r="E214" s="190" t="s">
        <v>1876</v>
      </c>
      <c r="F214" s="191" t="s">
        <v>1877</v>
      </c>
      <c r="G214" s="192" t="s">
        <v>325</v>
      </c>
      <c r="H214" s="193">
        <v>2.25</v>
      </c>
      <c r="I214" s="194"/>
      <c r="J214" s="195">
        <f>ROUND(I214*H214,2)</f>
        <v>0</v>
      </c>
      <c r="K214" s="196"/>
      <c r="L214" s="35"/>
      <c r="M214" s="197" t="s">
        <v>1</v>
      </c>
      <c r="N214" s="198" t="s">
        <v>38</v>
      </c>
      <c r="O214" s="73"/>
      <c r="P214" s="180">
        <f>O214*H214</f>
        <v>0</v>
      </c>
      <c r="Q214" s="180">
        <v>0.00010000000000000001</v>
      </c>
      <c r="R214" s="180">
        <f>Q214*H214</f>
        <v>0.00022500000000000002</v>
      </c>
      <c r="S214" s="180">
        <v>0</v>
      </c>
      <c r="T214" s="181">
        <f>S214*H214</f>
        <v>0</v>
      </c>
      <c r="U214" s="34"/>
      <c r="V214" s="34"/>
      <c r="W214" s="34"/>
      <c r="X214" s="34"/>
      <c r="Y214" s="34"/>
      <c r="Z214" s="34"/>
      <c r="AA214" s="34"/>
      <c r="AB214" s="34"/>
      <c r="AC214" s="34"/>
      <c r="AD214" s="34"/>
      <c r="AE214" s="34"/>
      <c r="AR214" s="182" t="s">
        <v>157</v>
      </c>
      <c r="AT214" s="182" t="s">
        <v>181</v>
      </c>
      <c r="AU214" s="182" t="s">
        <v>83</v>
      </c>
      <c r="AY214" s="15" t="s">
        <v>146</v>
      </c>
      <c r="BE214" s="183">
        <f>IF(N214="základní",J214,0)</f>
        <v>0</v>
      </c>
      <c r="BF214" s="183">
        <f>IF(N214="snížená",J214,0)</f>
        <v>0</v>
      </c>
      <c r="BG214" s="183">
        <f>IF(N214="zákl. přenesená",J214,0)</f>
        <v>0</v>
      </c>
      <c r="BH214" s="183">
        <f>IF(N214="sníž. přenesená",J214,0)</f>
        <v>0</v>
      </c>
      <c r="BI214" s="183">
        <f>IF(N214="nulová",J214,0)</f>
        <v>0</v>
      </c>
      <c r="BJ214" s="15" t="s">
        <v>81</v>
      </c>
      <c r="BK214" s="183">
        <f>ROUND(I214*H214,2)</f>
        <v>0</v>
      </c>
      <c r="BL214" s="15" t="s">
        <v>157</v>
      </c>
      <c r="BM214" s="182" t="s">
        <v>1878</v>
      </c>
    </row>
    <row r="215" s="2" customFormat="1">
      <c r="A215" s="34"/>
      <c r="B215" s="35"/>
      <c r="C215" s="34"/>
      <c r="D215" s="184" t="s">
        <v>159</v>
      </c>
      <c r="E215" s="34"/>
      <c r="F215" s="185" t="s">
        <v>1879</v>
      </c>
      <c r="G215" s="34"/>
      <c r="H215" s="34"/>
      <c r="I215" s="186"/>
      <c r="J215" s="34"/>
      <c r="K215" s="34"/>
      <c r="L215" s="35"/>
      <c r="M215" s="187"/>
      <c r="N215" s="188"/>
      <c r="O215" s="73"/>
      <c r="P215" s="73"/>
      <c r="Q215" s="73"/>
      <c r="R215" s="73"/>
      <c r="S215" s="73"/>
      <c r="T215" s="74"/>
      <c r="U215" s="34"/>
      <c r="V215" s="34"/>
      <c r="W215" s="34"/>
      <c r="X215" s="34"/>
      <c r="Y215" s="34"/>
      <c r="Z215" s="34"/>
      <c r="AA215" s="34"/>
      <c r="AB215" s="34"/>
      <c r="AC215" s="34"/>
      <c r="AD215" s="34"/>
      <c r="AE215" s="34"/>
      <c r="AT215" s="15" t="s">
        <v>159</v>
      </c>
      <c r="AU215" s="15" t="s">
        <v>83</v>
      </c>
    </row>
    <row r="216" s="2" customFormat="1" ht="16.5" customHeight="1">
      <c r="A216" s="34"/>
      <c r="B216" s="168"/>
      <c r="C216" s="189" t="s">
        <v>221</v>
      </c>
      <c r="D216" s="189" t="s">
        <v>181</v>
      </c>
      <c r="E216" s="190" t="s">
        <v>1880</v>
      </c>
      <c r="F216" s="191" t="s">
        <v>1881</v>
      </c>
      <c r="G216" s="192" t="s">
        <v>1041</v>
      </c>
      <c r="H216" s="193">
        <v>0.29999999999999999</v>
      </c>
      <c r="I216" s="194"/>
      <c r="J216" s="195">
        <f>ROUND(I216*H216,2)</f>
        <v>0</v>
      </c>
      <c r="K216" s="196"/>
      <c r="L216" s="35"/>
      <c r="M216" s="197" t="s">
        <v>1</v>
      </c>
      <c r="N216" s="198" t="s">
        <v>38</v>
      </c>
      <c r="O216" s="73"/>
      <c r="P216" s="180">
        <f>O216*H216</f>
        <v>0</v>
      </c>
      <c r="Q216" s="180">
        <v>2.50352</v>
      </c>
      <c r="R216" s="180">
        <f>Q216*H216</f>
        <v>0.75105599999999995</v>
      </c>
      <c r="S216" s="180">
        <v>0</v>
      </c>
      <c r="T216" s="181">
        <f>S216*H216</f>
        <v>0</v>
      </c>
      <c r="U216" s="34"/>
      <c r="V216" s="34"/>
      <c r="W216" s="34"/>
      <c r="X216" s="34"/>
      <c r="Y216" s="34"/>
      <c r="Z216" s="34"/>
      <c r="AA216" s="34"/>
      <c r="AB216" s="34"/>
      <c r="AC216" s="34"/>
      <c r="AD216" s="34"/>
      <c r="AE216" s="34"/>
      <c r="AR216" s="182" t="s">
        <v>157</v>
      </c>
      <c r="AT216" s="182" t="s">
        <v>181</v>
      </c>
      <c r="AU216" s="182" t="s">
        <v>83</v>
      </c>
      <c r="AY216" s="15" t="s">
        <v>146</v>
      </c>
      <c r="BE216" s="183">
        <f>IF(N216="základní",J216,0)</f>
        <v>0</v>
      </c>
      <c r="BF216" s="183">
        <f>IF(N216="snížená",J216,0)</f>
        <v>0</v>
      </c>
      <c r="BG216" s="183">
        <f>IF(N216="zákl. přenesená",J216,0)</f>
        <v>0</v>
      </c>
      <c r="BH216" s="183">
        <f>IF(N216="sníž. přenesená",J216,0)</f>
        <v>0</v>
      </c>
      <c r="BI216" s="183">
        <f>IF(N216="nulová",J216,0)</f>
        <v>0</v>
      </c>
      <c r="BJ216" s="15" t="s">
        <v>81</v>
      </c>
      <c r="BK216" s="183">
        <f>ROUND(I216*H216,2)</f>
        <v>0</v>
      </c>
      <c r="BL216" s="15" t="s">
        <v>157</v>
      </c>
      <c r="BM216" s="182" t="s">
        <v>1882</v>
      </c>
    </row>
    <row r="217" s="2" customFormat="1">
      <c r="A217" s="34"/>
      <c r="B217" s="35"/>
      <c r="C217" s="34"/>
      <c r="D217" s="184" t="s">
        <v>159</v>
      </c>
      <c r="E217" s="34"/>
      <c r="F217" s="185" t="s">
        <v>1883</v>
      </c>
      <c r="G217" s="34"/>
      <c r="H217" s="34"/>
      <c r="I217" s="186"/>
      <c r="J217" s="34"/>
      <c r="K217" s="34"/>
      <c r="L217" s="35"/>
      <c r="M217" s="187"/>
      <c r="N217" s="188"/>
      <c r="O217" s="73"/>
      <c r="P217" s="73"/>
      <c r="Q217" s="73"/>
      <c r="R217" s="73"/>
      <c r="S217" s="73"/>
      <c r="T217" s="74"/>
      <c r="U217" s="34"/>
      <c r="V217" s="34"/>
      <c r="W217" s="34"/>
      <c r="X217" s="34"/>
      <c r="Y217" s="34"/>
      <c r="Z217" s="34"/>
      <c r="AA217" s="34"/>
      <c r="AB217" s="34"/>
      <c r="AC217" s="34"/>
      <c r="AD217" s="34"/>
      <c r="AE217" s="34"/>
      <c r="AT217" s="15" t="s">
        <v>159</v>
      </c>
      <c r="AU217" s="15" t="s">
        <v>83</v>
      </c>
    </row>
    <row r="218" s="2" customFormat="1" ht="24.15" customHeight="1">
      <c r="A218" s="34"/>
      <c r="B218" s="168"/>
      <c r="C218" s="189" t="s">
        <v>587</v>
      </c>
      <c r="D218" s="189" t="s">
        <v>181</v>
      </c>
      <c r="E218" s="190" t="s">
        <v>1884</v>
      </c>
      <c r="F218" s="191" t="s">
        <v>1885</v>
      </c>
      <c r="G218" s="192" t="s">
        <v>1041</v>
      </c>
      <c r="H218" s="193">
        <v>2.1000000000000001</v>
      </c>
      <c r="I218" s="194"/>
      <c r="J218" s="195">
        <f>ROUND(I218*H218,2)</f>
        <v>0</v>
      </c>
      <c r="K218" s="196"/>
      <c r="L218" s="35"/>
      <c r="M218" s="197" t="s">
        <v>1</v>
      </c>
      <c r="N218" s="198" t="s">
        <v>38</v>
      </c>
      <c r="O218" s="73"/>
      <c r="P218" s="180">
        <f>O218*H218</f>
        <v>0</v>
      </c>
      <c r="Q218" s="180">
        <v>1.98</v>
      </c>
      <c r="R218" s="180">
        <f>Q218*H218</f>
        <v>4.1580000000000004</v>
      </c>
      <c r="S218" s="180">
        <v>0</v>
      </c>
      <c r="T218" s="181">
        <f>S218*H218</f>
        <v>0</v>
      </c>
      <c r="U218" s="34"/>
      <c r="V218" s="34"/>
      <c r="W218" s="34"/>
      <c r="X218" s="34"/>
      <c r="Y218" s="34"/>
      <c r="Z218" s="34"/>
      <c r="AA218" s="34"/>
      <c r="AB218" s="34"/>
      <c r="AC218" s="34"/>
      <c r="AD218" s="34"/>
      <c r="AE218" s="34"/>
      <c r="AR218" s="182" t="s">
        <v>157</v>
      </c>
      <c r="AT218" s="182" t="s">
        <v>181</v>
      </c>
      <c r="AU218" s="182" t="s">
        <v>83</v>
      </c>
      <c r="AY218" s="15" t="s">
        <v>146</v>
      </c>
      <c r="BE218" s="183">
        <f>IF(N218="základní",J218,0)</f>
        <v>0</v>
      </c>
      <c r="BF218" s="183">
        <f>IF(N218="snížená",J218,0)</f>
        <v>0</v>
      </c>
      <c r="BG218" s="183">
        <f>IF(N218="zákl. přenesená",J218,0)</f>
        <v>0</v>
      </c>
      <c r="BH218" s="183">
        <f>IF(N218="sníž. přenesená",J218,0)</f>
        <v>0</v>
      </c>
      <c r="BI218" s="183">
        <f>IF(N218="nulová",J218,0)</f>
        <v>0</v>
      </c>
      <c r="BJ218" s="15" t="s">
        <v>81</v>
      </c>
      <c r="BK218" s="183">
        <f>ROUND(I218*H218,2)</f>
        <v>0</v>
      </c>
      <c r="BL218" s="15" t="s">
        <v>157</v>
      </c>
      <c r="BM218" s="182" t="s">
        <v>1886</v>
      </c>
    </row>
    <row r="219" s="2" customFormat="1">
      <c r="A219" s="34"/>
      <c r="B219" s="35"/>
      <c r="C219" s="34"/>
      <c r="D219" s="184" t="s">
        <v>159</v>
      </c>
      <c r="E219" s="34"/>
      <c r="F219" s="185" t="s">
        <v>1887</v>
      </c>
      <c r="G219" s="34"/>
      <c r="H219" s="34"/>
      <c r="I219" s="186"/>
      <c r="J219" s="34"/>
      <c r="K219" s="34"/>
      <c r="L219" s="35"/>
      <c r="M219" s="187"/>
      <c r="N219" s="188"/>
      <c r="O219" s="73"/>
      <c r="P219" s="73"/>
      <c r="Q219" s="73"/>
      <c r="R219" s="73"/>
      <c r="S219" s="73"/>
      <c r="T219" s="74"/>
      <c r="U219" s="34"/>
      <c r="V219" s="34"/>
      <c r="W219" s="34"/>
      <c r="X219" s="34"/>
      <c r="Y219" s="34"/>
      <c r="Z219" s="34"/>
      <c r="AA219" s="34"/>
      <c r="AB219" s="34"/>
      <c r="AC219" s="34"/>
      <c r="AD219" s="34"/>
      <c r="AE219" s="34"/>
      <c r="AT219" s="15" t="s">
        <v>159</v>
      </c>
      <c r="AU219" s="15" t="s">
        <v>83</v>
      </c>
    </row>
    <row r="220" s="12" customFormat="1" ht="22.8" customHeight="1">
      <c r="A220" s="12"/>
      <c r="B220" s="155"/>
      <c r="C220" s="12"/>
      <c r="D220" s="156" t="s">
        <v>72</v>
      </c>
      <c r="E220" s="166" t="s">
        <v>156</v>
      </c>
      <c r="F220" s="166" t="s">
        <v>1432</v>
      </c>
      <c r="G220" s="12"/>
      <c r="H220" s="12"/>
      <c r="I220" s="158"/>
      <c r="J220" s="167">
        <f>BK220</f>
        <v>0</v>
      </c>
      <c r="K220" s="12"/>
      <c r="L220" s="155"/>
      <c r="M220" s="160"/>
      <c r="N220" s="161"/>
      <c r="O220" s="161"/>
      <c r="P220" s="162">
        <f>SUM(P221:P222)</f>
        <v>0</v>
      </c>
      <c r="Q220" s="161"/>
      <c r="R220" s="162">
        <f>SUM(R221:R222)</f>
        <v>0.13300000000000001</v>
      </c>
      <c r="S220" s="161"/>
      <c r="T220" s="163">
        <f>SUM(T221:T222)</f>
        <v>0</v>
      </c>
      <c r="U220" s="12"/>
      <c r="V220" s="12"/>
      <c r="W220" s="12"/>
      <c r="X220" s="12"/>
      <c r="Y220" s="12"/>
      <c r="Z220" s="12"/>
      <c r="AA220" s="12"/>
      <c r="AB220" s="12"/>
      <c r="AC220" s="12"/>
      <c r="AD220" s="12"/>
      <c r="AE220" s="12"/>
      <c r="AR220" s="156" t="s">
        <v>81</v>
      </c>
      <c r="AT220" s="164" t="s">
        <v>72</v>
      </c>
      <c r="AU220" s="164" t="s">
        <v>81</v>
      </c>
      <c r="AY220" s="156" t="s">
        <v>146</v>
      </c>
      <c r="BK220" s="165">
        <f>SUM(BK221:BK222)</f>
        <v>0</v>
      </c>
    </row>
    <row r="221" s="2" customFormat="1" ht="33" customHeight="1">
      <c r="A221" s="34"/>
      <c r="B221" s="168"/>
      <c r="C221" s="189" t="s">
        <v>235</v>
      </c>
      <c r="D221" s="189" t="s">
        <v>181</v>
      </c>
      <c r="E221" s="190" t="s">
        <v>1888</v>
      </c>
      <c r="F221" s="191" t="s">
        <v>1889</v>
      </c>
      <c r="G221" s="192" t="s">
        <v>336</v>
      </c>
      <c r="H221" s="193">
        <v>1</v>
      </c>
      <c r="I221" s="194"/>
      <c r="J221" s="195">
        <f>ROUND(I221*H221,2)</f>
        <v>0</v>
      </c>
      <c r="K221" s="196"/>
      <c r="L221" s="35"/>
      <c r="M221" s="197" t="s">
        <v>1</v>
      </c>
      <c r="N221" s="198" t="s">
        <v>38</v>
      </c>
      <c r="O221" s="73"/>
      <c r="P221" s="180">
        <f>O221*H221</f>
        <v>0</v>
      </c>
      <c r="Q221" s="180">
        <v>0.13300000000000001</v>
      </c>
      <c r="R221" s="180">
        <f>Q221*H221</f>
        <v>0.13300000000000001</v>
      </c>
      <c r="S221" s="180">
        <v>0</v>
      </c>
      <c r="T221" s="181">
        <f>S221*H221</f>
        <v>0</v>
      </c>
      <c r="U221" s="34"/>
      <c r="V221" s="34"/>
      <c r="W221" s="34"/>
      <c r="X221" s="34"/>
      <c r="Y221" s="34"/>
      <c r="Z221" s="34"/>
      <c r="AA221" s="34"/>
      <c r="AB221" s="34"/>
      <c r="AC221" s="34"/>
      <c r="AD221" s="34"/>
      <c r="AE221" s="34"/>
      <c r="AR221" s="182" t="s">
        <v>157</v>
      </c>
      <c r="AT221" s="182" t="s">
        <v>181</v>
      </c>
      <c r="AU221" s="182" t="s">
        <v>83</v>
      </c>
      <c r="AY221" s="15" t="s">
        <v>146</v>
      </c>
      <c r="BE221" s="183">
        <f>IF(N221="základní",J221,0)</f>
        <v>0</v>
      </c>
      <c r="BF221" s="183">
        <f>IF(N221="snížená",J221,0)</f>
        <v>0</v>
      </c>
      <c r="BG221" s="183">
        <f>IF(N221="zákl. přenesená",J221,0)</f>
        <v>0</v>
      </c>
      <c r="BH221" s="183">
        <f>IF(N221="sníž. přenesená",J221,0)</f>
        <v>0</v>
      </c>
      <c r="BI221" s="183">
        <f>IF(N221="nulová",J221,0)</f>
        <v>0</v>
      </c>
      <c r="BJ221" s="15" t="s">
        <v>81</v>
      </c>
      <c r="BK221" s="183">
        <f>ROUND(I221*H221,2)</f>
        <v>0</v>
      </c>
      <c r="BL221" s="15" t="s">
        <v>157</v>
      </c>
      <c r="BM221" s="182" t="s">
        <v>1890</v>
      </c>
    </row>
    <row r="222" s="2" customFormat="1">
      <c r="A222" s="34"/>
      <c r="B222" s="35"/>
      <c r="C222" s="34"/>
      <c r="D222" s="184" t="s">
        <v>159</v>
      </c>
      <c r="E222" s="34"/>
      <c r="F222" s="185" t="s">
        <v>1891</v>
      </c>
      <c r="G222" s="34"/>
      <c r="H222" s="34"/>
      <c r="I222" s="186"/>
      <c r="J222" s="34"/>
      <c r="K222" s="34"/>
      <c r="L222" s="35"/>
      <c r="M222" s="187"/>
      <c r="N222" s="188"/>
      <c r="O222" s="73"/>
      <c r="P222" s="73"/>
      <c r="Q222" s="73"/>
      <c r="R222" s="73"/>
      <c r="S222" s="73"/>
      <c r="T222" s="74"/>
      <c r="U222" s="34"/>
      <c r="V222" s="34"/>
      <c r="W222" s="34"/>
      <c r="X222" s="34"/>
      <c r="Y222" s="34"/>
      <c r="Z222" s="34"/>
      <c r="AA222" s="34"/>
      <c r="AB222" s="34"/>
      <c r="AC222" s="34"/>
      <c r="AD222" s="34"/>
      <c r="AE222" s="34"/>
      <c r="AT222" s="15" t="s">
        <v>159</v>
      </c>
      <c r="AU222" s="15" t="s">
        <v>83</v>
      </c>
    </row>
    <row r="223" s="12" customFormat="1" ht="22.8" customHeight="1">
      <c r="A223" s="12"/>
      <c r="B223" s="155"/>
      <c r="C223" s="12"/>
      <c r="D223" s="156" t="s">
        <v>72</v>
      </c>
      <c r="E223" s="166" t="s">
        <v>716</v>
      </c>
      <c r="F223" s="166" t="s">
        <v>1892</v>
      </c>
      <c r="G223" s="12"/>
      <c r="H223" s="12"/>
      <c r="I223" s="158"/>
      <c r="J223" s="167">
        <f>BK223</f>
        <v>0</v>
      </c>
      <c r="K223" s="12"/>
      <c r="L223" s="155"/>
      <c r="M223" s="160"/>
      <c r="N223" s="161"/>
      <c r="O223" s="161"/>
      <c r="P223" s="162">
        <f>SUM(P224:P225)</f>
        <v>0</v>
      </c>
      <c r="Q223" s="161"/>
      <c r="R223" s="162">
        <f>SUM(R224:R225)</f>
        <v>0.41650000000000004</v>
      </c>
      <c r="S223" s="161"/>
      <c r="T223" s="163">
        <f>SUM(T224:T225)</f>
        <v>0</v>
      </c>
      <c r="U223" s="12"/>
      <c r="V223" s="12"/>
      <c r="W223" s="12"/>
      <c r="X223" s="12"/>
      <c r="Y223" s="12"/>
      <c r="Z223" s="12"/>
      <c r="AA223" s="12"/>
      <c r="AB223" s="12"/>
      <c r="AC223" s="12"/>
      <c r="AD223" s="12"/>
      <c r="AE223" s="12"/>
      <c r="AR223" s="156" t="s">
        <v>81</v>
      </c>
      <c r="AT223" s="164" t="s">
        <v>72</v>
      </c>
      <c r="AU223" s="164" t="s">
        <v>81</v>
      </c>
      <c r="AY223" s="156" t="s">
        <v>146</v>
      </c>
      <c r="BK223" s="165">
        <f>SUM(BK224:BK225)</f>
        <v>0</v>
      </c>
    </row>
    <row r="224" s="2" customFormat="1" ht="24.15" customHeight="1">
      <c r="A224" s="34"/>
      <c r="B224" s="168"/>
      <c r="C224" s="189" t="s">
        <v>240</v>
      </c>
      <c r="D224" s="189" t="s">
        <v>181</v>
      </c>
      <c r="E224" s="190" t="s">
        <v>1893</v>
      </c>
      <c r="F224" s="191" t="s">
        <v>1894</v>
      </c>
      <c r="G224" s="192" t="s">
        <v>325</v>
      </c>
      <c r="H224" s="193">
        <v>8.5</v>
      </c>
      <c r="I224" s="194"/>
      <c r="J224" s="195">
        <f>ROUND(I224*H224,2)</f>
        <v>0</v>
      </c>
      <c r="K224" s="196"/>
      <c r="L224" s="35"/>
      <c r="M224" s="197" t="s">
        <v>1</v>
      </c>
      <c r="N224" s="198" t="s">
        <v>38</v>
      </c>
      <c r="O224" s="73"/>
      <c r="P224" s="180">
        <f>O224*H224</f>
        <v>0</v>
      </c>
      <c r="Q224" s="180">
        <v>0.049000000000000002</v>
      </c>
      <c r="R224" s="180">
        <f>Q224*H224</f>
        <v>0.41650000000000004</v>
      </c>
      <c r="S224" s="180">
        <v>0</v>
      </c>
      <c r="T224" s="181">
        <f>S224*H224</f>
        <v>0</v>
      </c>
      <c r="U224" s="34"/>
      <c r="V224" s="34"/>
      <c r="W224" s="34"/>
      <c r="X224" s="34"/>
      <c r="Y224" s="34"/>
      <c r="Z224" s="34"/>
      <c r="AA224" s="34"/>
      <c r="AB224" s="34"/>
      <c r="AC224" s="34"/>
      <c r="AD224" s="34"/>
      <c r="AE224" s="34"/>
      <c r="AR224" s="182" t="s">
        <v>157</v>
      </c>
      <c r="AT224" s="182" t="s">
        <v>181</v>
      </c>
      <c r="AU224" s="182" t="s">
        <v>83</v>
      </c>
      <c r="AY224" s="15" t="s">
        <v>146</v>
      </c>
      <c r="BE224" s="183">
        <f>IF(N224="základní",J224,0)</f>
        <v>0</v>
      </c>
      <c r="BF224" s="183">
        <f>IF(N224="snížená",J224,0)</f>
        <v>0</v>
      </c>
      <c r="BG224" s="183">
        <f>IF(N224="zákl. přenesená",J224,0)</f>
        <v>0</v>
      </c>
      <c r="BH224" s="183">
        <f>IF(N224="sníž. přenesená",J224,0)</f>
        <v>0</v>
      </c>
      <c r="BI224" s="183">
        <f>IF(N224="nulová",J224,0)</f>
        <v>0</v>
      </c>
      <c r="BJ224" s="15" t="s">
        <v>81</v>
      </c>
      <c r="BK224" s="183">
        <f>ROUND(I224*H224,2)</f>
        <v>0</v>
      </c>
      <c r="BL224" s="15" t="s">
        <v>157</v>
      </c>
      <c r="BM224" s="182" t="s">
        <v>1895</v>
      </c>
    </row>
    <row r="225" s="2" customFormat="1">
      <c r="A225" s="34"/>
      <c r="B225" s="35"/>
      <c r="C225" s="34"/>
      <c r="D225" s="184" t="s">
        <v>159</v>
      </c>
      <c r="E225" s="34"/>
      <c r="F225" s="185" t="s">
        <v>1896</v>
      </c>
      <c r="G225" s="34"/>
      <c r="H225" s="34"/>
      <c r="I225" s="186"/>
      <c r="J225" s="34"/>
      <c r="K225" s="34"/>
      <c r="L225" s="35"/>
      <c r="M225" s="187"/>
      <c r="N225" s="188"/>
      <c r="O225" s="73"/>
      <c r="P225" s="73"/>
      <c r="Q225" s="73"/>
      <c r="R225" s="73"/>
      <c r="S225" s="73"/>
      <c r="T225" s="74"/>
      <c r="U225" s="34"/>
      <c r="V225" s="34"/>
      <c r="W225" s="34"/>
      <c r="X225" s="34"/>
      <c r="Y225" s="34"/>
      <c r="Z225" s="34"/>
      <c r="AA225" s="34"/>
      <c r="AB225" s="34"/>
      <c r="AC225" s="34"/>
      <c r="AD225" s="34"/>
      <c r="AE225" s="34"/>
      <c r="AT225" s="15" t="s">
        <v>159</v>
      </c>
      <c r="AU225" s="15" t="s">
        <v>83</v>
      </c>
    </row>
    <row r="226" s="12" customFormat="1" ht="22.8" customHeight="1">
      <c r="A226" s="12"/>
      <c r="B226" s="155"/>
      <c r="C226" s="12"/>
      <c r="D226" s="156" t="s">
        <v>72</v>
      </c>
      <c r="E226" s="166" t="s">
        <v>155</v>
      </c>
      <c r="F226" s="166" t="s">
        <v>1437</v>
      </c>
      <c r="G226" s="12"/>
      <c r="H226" s="12"/>
      <c r="I226" s="158"/>
      <c r="J226" s="167">
        <f>BK226</f>
        <v>0</v>
      </c>
      <c r="K226" s="12"/>
      <c r="L226" s="155"/>
      <c r="M226" s="160"/>
      <c r="N226" s="161"/>
      <c r="O226" s="161"/>
      <c r="P226" s="162">
        <f>SUM(P227:P230)</f>
        <v>0</v>
      </c>
      <c r="Q226" s="161"/>
      <c r="R226" s="162">
        <f>SUM(R227:R230)</f>
        <v>73.304790999999994</v>
      </c>
      <c r="S226" s="161"/>
      <c r="T226" s="163">
        <f>SUM(T227:T230)</f>
        <v>0</v>
      </c>
      <c r="U226" s="12"/>
      <c r="V226" s="12"/>
      <c r="W226" s="12"/>
      <c r="X226" s="12"/>
      <c r="Y226" s="12"/>
      <c r="Z226" s="12"/>
      <c r="AA226" s="12"/>
      <c r="AB226" s="12"/>
      <c r="AC226" s="12"/>
      <c r="AD226" s="12"/>
      <c r="AE226" s="12"/>
      <c r="AR226" s="156" t="s">
        <v>81</v>
      </c>
      <c r="AT226" s="164" t="s">
        <v>72</v>
      </c>
      <c r="AU226" s="164" t="s">
        <v>81</v>
      </c>
      <c r="AY226" s="156" t="s">
        <v>146</v>
      </c>
      <c r="BK226" s="165">
        <f>SUM(BK227:BK230)</f>
        <v>0</v>
      </c>
    </row>
    <row r="227" s="2" customFormat="1" ht="24.15" customHeight="1">
      <c r="A227" s="34"/>
      <c r="B227" s="168"/>
      <c r="C227" s="189" t="s">
        <v>595</v>
      </c>
      <c r="D227" s="189" t="s">
        <v>181</v>
      </c>
      <c r="E227" s="190" t="s">
        <v>1897</v>
      </c>
      <c r="F227" s="191" t="s">
        <v>1898</v>
      </c>
      <c r="G227" s="192" t="s">
        <v>1041</v>
      </c>
      <c r="H227" s="193">
        <v>6.2999999999999998</v>
      </c>
      <c r="I227" s="194"/>
      <c r="J227" s="195">
        <f>ROUND(I227*H227,2)</f>
        <v>0</v>
      </c>
      <c r="K227" s="196"/>
      <c r="L227" s="35"/>
      <c r="M227" s="197" t="s">
        <v>1</v>
      </c>
      <c r="N227" s="198" t="s">
        <v>38</v>
      </c>
      <c r="O227" s="73"/>
      <c r="P227" s="180">
        <f>O227*H227</f>
        <v>0</v>
      </c>
      <c r="Q227" s="180">
        <v>0</v>
      </c>
      <c r="R227" s="180">
        <f>Q227*H227</f>
        <v>0</v>
      </c>
      <c r="S227" s="180">
        <v>0</v>
      </c>
      <c r="T227" s="181">
        <f>S227*H227</f>
        <v>0</v>
      </c>
      <c r="U227" s="34"/>
      <c r="V227" s="34"/>
      <c r="W227" s="34"/>
      <c r="X227" s="34"/>
      <c r="Y227" s="34"/>
      <c r="Z227" s="34"/>
      <c r="AA227" s="34"/>
      <c r="AB227" s="34"/>
      <c r="AC227" s="34"/>
      <c r="AD227" s="34"/>
      <c r="AE227" s="34"/>
      <c r="AR227" s="182" t="s">
        <v>157</v>
      </c>
      <c r="AT227" s="182" t="s">
        <v>181</v>
      </c>
      <c r="AU227" s="182" t="s">
        <v>83</v>
      </c>
      <c r="AY227" s="15" t="s">
        <v>146</v>
      </c>
      <c r="BE227" s="183">
        <f>IF(N227="základní",J227,0)</f>
        <v>0</v>
      </c>
      <c r="BF227" s="183">
        <f>IF(N227="snížená",J227,0)</f>
        <v>0</v>
      </c>
      <c r="BG227" s="183">
        <f>IF(N227="zákl. přenesená",J227,0)</f>
        <v>0</v>
      </c>
      <c r="BH227" s="183">
        <f>IF(N227="sníž. přenesená",J227,0)</f>
        <v>0</v>
      </c>
      <c r="BI227" s="183">
        <f>IF(N227="nulová",J227,0)</f>
        <v>0</v>
      </c>
      <c r="BJ227" s="15" t="s">
        <v>81</v>
      </c>
      <c r="BK227" s="183">
        <f>ROUND(I227*H227,2)</f>
        <v>0</v>
      </c>
      <c r="BL227" s="15" t="s">
        <v>157</v>
      </c>
      <c r="BM227" s="182" t="s">
        <v>1899</v>
      </c>
    </row>
    <row r="228" s="2" customFormat="1">
      <c r="A228" s="34"/>
      <c r="B228" s="35"/>
      <c r="C228" s="34"/>
      <c r="D228" s="184" t="s">
        <v>159</v>
      </c>
      <c r="E228" s="34"/>
      <c r="F228" s="185" t="s">
        <v>1900</v>
      </c>
      <c r="G228" s="34"/>
      <c r="H228" s="34"/>
      <c r="I228" s="186"/>
      <c r="J228" s="34"/>
      <c r="K228" s="34"/>
      <c r="L228" s="35"/>
      <c r="M228" s="187"/>
      <c r="N228" s="188"/>
      <c r="O228" s="73"/>
      <c r="P228" s="73"/>
      <c r="Q228" s="73"/>
      <c r="R228" s="73"/>
      <c r="S228" s="73"/>
      <c r="T228" s="74"/>
      <c r="U228" s="34"/>
      <c r="V228" s="34"/>
      <c r="W228" s="34"/>
      <c r="X228" s="34"/>
      <c r="Y228" s="34"/>
      <c r="Z228" s="34"/>
      <c r="AA228" s="34"/>
      <c r="AB228" s="34"/>
      <c r="AC228" s="34"/>
      <c r="AD228" s="34"/>
      <c r="AE228" s="34"/>
      <c r="AT228" s="15" t="s">
        <v>159</v>
      </c>
      <c r="AU228" s="15" t="s">
        <v>83</v>
      </c>
    </row>
    <row r="229" s="2" customFormat="1" ht="33" customHeight="1">
      <c r="A229" s="34"/>
      <c r="B229" s="168"/>
      <c r="C229" s="189" t="s">
        <v>555</v>
      </c>
      <c r="D229" s="189" t="s">
        <v>181</v>
      </c>
      <c r="E229" s="190" t="s">
        <v>1901</v>
      </c>
      <c r="F229" s="191" t="s">
        <v>1902</v>
      </c>
      <c r="G229" s="192" t="s">
        <v>1041</v>
      </c>
      <c r="H229" s="193">
        <v>29.300000000000001</v>
      </c>
      <c r="I229" s="194"/>
      <c r="J229" s="195">
        <f>ROUND(I229*H229,2)</f>
        <v>0</v>
      </c>
      <c r="K229" s="196"/>
      <c r="L229" s="35"/>
      <c r="M229" s="197" t="s">
        <v>1</v>
      </c>
      <c r="N229" s="198" t="s">
        <v>38</v>
      </c>
      <c r="O229" s="73"/>
      <c r="P229" s="180">
        <f>O229*H229</f>
        <v>0</v>
      </c>
      <c r="Q229" s="180">
        <v>2.5018699999999998</v>
      </c>
      <c r="R229" s="180">
        <f>Q229*H229</f>
        <v>73.304790999999994</v>
      </c>
      <c r="S229" s="180">
        <v>0</v>
      </c>
      <c r="T229" s="181">
        <f>S229*H229</f>
        <v>0</v>
      </c>
      <c r="U229" s="34"/>
      <c r="V229" s="34"/>
      <c r="W229" s="34"/>
      <c r="X229" s="34"/>
      <c r="Y229" s="34"/>
      <c r="Z229" s="34"/>
      <c r="AA229" s="34"/>
      <c r="AB229" s="34"/>
      <c r="AC229" s="34"/>
      <c r="AD229" s="34"/>
      <c r="AE229" s="34"/>
      <c r="AR229" s="182" t="s">
        <v>157</v>
      </c>
      <c r="AT229" s="182" t="s">
        <v>181</v>
      </c>
      <c r="AU229" s="182" t="s">
        <v>83</v>
      </c>
      <c r="AY229" s="15" t="s">
        <v>146</v>
      </c>
      <c r="BE229" s="183">
        <f>IF(N229="základní",J229,0)</f>
        <v>0</v>
      </c>
      <c r="BF229" s="183">
        <f>IF(N229="snížená",J229,0)</f>
        <v>0</v>
      </c>
      <c r="BG229" s="183">
        <f>IF(N229="zákl. přenesená",J229,0)</f>
        <v>0</v>
      </c>
      <c r="BH229" s="183">
        <f>IF(N229="sníž. přenesená",J229,0)</f>
        <v>0</v>
      </c>
      <c r="BI229" s="183">
        <f>IF(N229="nulová",J229,0)</f>
        <v>0</v>
      </c>
      <c r="BJ229" s="15" t="s">
        <v>81</v>
      </c>
      <c r="BK229" s="183">
        <f>ROUND(I229*H229,2)</f>
        <v>0</v>
      </c>
      <c r="BL229" s="15" t="s">
        <v>157</v>
      </c>
      <c r="BM229" s="182" t="s">
        <v>1903</v>
      </c>
    </row>
    <row r="230" s="2" customFormat="1">
      <c r="A230" s="34"/>
      <c r="B230" s="35"/>
      <c r="C230" s="34"/>
      <c r="D230" s="184" t="s">
        <v>159</v>
      </c>
      <c r="E230" s="34"/>
      <c r="F230" s="185" t="s">
        <v>1904</v>
      </c>
      <c r="G230" s="34"/>
      <c r="H230" s="34"/>
      <c r="I230" s="186"/>
      <c r="J230" s="34"/>
      <c r="K230" s="34"/>
      <c r="L230" s="35"/>
      <c r="M230" s="187"/>
      <c r="N230" s="188"/>
      <c r="O230" s="73"/>
      <c r="P230" s="73"/>
      <c r="Q230" s="73"/>
      <c r="R230" s="73"/>
      <c r="S230" s="73"/>
      <c r="T230" s="74"/>
      <c r="U230" s="34"/>
      <c r="V230" s="34"/>
      <c r="W230" s="34"/>
      <c r="X230" s="34"/>
      <c r="Y230" s="34"/>
      <c r="Z230" s="34"/>
      <c r="AA230" s="34"/>
      <c r="AB230" s="34"/>
      <c r="AC230" s="34"/>
      <c r="AD230" s="34"/>
      <c r="AE230" s="34"/>
      <c r="AT230" s="15" t="s">
        <v>159</v>
      </c>
      <c r="AU230" s="15" t="s">
        <v>83</v>
      </c>
    </row>
    <row r="231" s="12" customFormat="1" ht="22.8" customHeight="1">
      <c r="A231" s="12"/>
      <c r="B231" s="155"/>
      <c r="C231" s="12"/>
      <c r="D231" s="156" t="s">
        <v>72</v>
      </c>
      <c r="E231" s="166" t="s">
        <v>178</v>
      </c>
      <c r="F231" s="166" t="s">
        <v>179</v>
      </c>
      <c r="G231" s="12"/>
      <c r="H231" s="12"/>
      <c r="I231" s="158"/>
      <c r="J231" s="167">
        <f>BK231</f>
        <v>0</v>
      </c>
      <c r="K231" s="12"/>
      <c r="L231" s="155"/>
      <c r="M231" s="160"/>
      <c r="N231" s="161"/>
      <c r="O231" s="161"/>
      <c r="P231" s="162">
        <f>SUM(P232:P239)</f>
        <v>0</v>
      </c>
      <c r="Q231" s="161"/>
      <c r="R231" s="162">
        <f>SUM(R232:R239)</f>
        <v>0.0084759999999999992</v>
      </c>
      <c r="S231" s="161"/>
      <c r="T231" s="163">
        <f>SUM(T232:T239)</f>
        <v>0.13439999999999999</v>
      </c>
      <c r="U231" s="12"/>
      <c r="V231" s="12"/>
      <c r="W231" s="12"/>
      <c r="X231" s="12"/>
      <c r="Y231" s="12"/>
      <c r="Z231" s="12"/>
      <c r="AA231" s="12"/>
      <c r="AB231" s="12"/>
      <c r="AC231" s="12"/>
      <c r="AD231" s="12"/>
      <c r="AE231" s="12"/>
      <c r="AR231" s="156" t="s">
        <v>81</v>
      </c>
      <c r="AT231" s="164" t="s">
        <v>72</v>
      </c>
      <c r="AU231" s="164" t="s">
        <v>81</v>
      </c>
      <c r="AY231" s="156" t="s">
        <v>146</v>
      </c>
      <c r="BK231" s="165">
        <f>SUM(BK232:BK239)</f>
        <v>0</v>
      </c>
    </row>
    <row r="232" s="2" customFormat="1" ht="24.15" customHeight="1">
      <c r="A232" s="34"/>
      <c r="B232" s="168"/>
      <c r="C232" s="189" t="s">
        <v>583</v>
      </c>
      <c r="D232" s="189" t="s">
        <v>181</v>
      </c>
      <c r="E232" s="190" t="s">
        <v>1905</v>
      </c>
      <c r="F232" s="191" t="s">
        <v>1906</v>
      </c>
      <c r="G232" s="192" t="s">
        <v>199</v>
      </c>
      <c r="H232" s="193">
        <v>2.3999999999999999</v>
      </c>
      <c r="I232" s="194"/>
      <c r="J232" s="195">
        <f>ROUND(I232*H232,2)</f>
        <v>0</v>
      </c>
      <c r="K232" s="196"/>
      <c r="L232" s="35"/>
      <c r="M232" s="197" t="s">
        <v>1</v>
      </c>
      <c r="N232" s="198" t="s">
        <v>38</v>
      </c>
      <c r="O232" s="73"/>
      <c r="P232" s="180">
        <f>O232*H232</f>
        <v>0</v>
      </c>
      <c r="Q232" s="180">
        <v>0.0027899999999999999</v>
      </c>
      <c r="R232" s="180">
        <f>Q232*H232</f>
        <v>0.0066959999999999997</v>
      </c>
      <c r="S232" s="180">
        <v>0.056000000000000001</v>
      </c>
      <c r="T232" s="181">
        <f>S232*H232</f>
        <v>0.13439999999999999</v>
      </c>
      <c r="U232" s="34"/>
      <c r="V232" s="34"/>
      <c r="W232" s="34"/>
      <c r="X232" s="34"/>
      <c r="Y232" s="34"/>
      <c r="Z232" s="34"/>
      <c r="AA232" s="34"/>
      <c r="AB232" s="34"/>
      <c r="AC232" s="34"/>
      <c r="AD232" s="34"/>
      <c r="AE232" s="34"/>
      <c r="AR232" s="182" t="s">
        <v>157</v>
      </c>
      <c r="AT232" s="182" t="s">
        <v>181</v>
      </c>
      <c r="AU232" s="182" t="s">
        <v>83</v>
      </c>
      <c r="AY232" s="15" t="s">
        <v>146</v>
      </c>
      <c r="BE232" s="183">
        <f>IF(N232="základní",J232,0)</f>
        <v>0</v>
      </c>
      <c r="BF232" s="183">
        <f>IF(N232="snížená",J232,0)</f>
        <v>0</v>
      </c>
      <c r="BG232" s="183">
        <f>IF(N232="zákl. přenesená",J232,0)</f>
        <v>0</v>
      </c>
      <c r="BH232" s="183">
        <f>IF(N232="sníž. přenesená",J232,0)</f>
        <v>0</v>
      </c>
      <c r="BI232" s="183">
        <f>IF(N232="nulová",J232,0)</f>
        <v>0</v>
      </c>
      <c r="BJ232" s="15" t="s">
        <v>81</v>
      </c>
      <c r="BK232" s="183">
        <f>ROUND(I232*H232,2)</f>
        <v>0</v>
      </c>
      <c r="BL232" s="15" t="s">
        <v>157</v>
      </c>
      <c r="BM232" s="182" t="s">
        <v>1907</v>
      </c>
    </row>
    <row r="233" s="2" customFormat="1">
      <c r="A233" s="34"/>
      <c r="B233" s="35"/>
      <c r="C233" s="34"/>
      <c r="D233" s="184" t="s">
        <v>159</v>
      </c>
      <c r="E233" s="34"/>
      <c r="F233" s="185" t="s">
        <v>1908</v>
      </c>
      <c r="G233" s="34"/>
      <c r="H233" s="34"/>
      <c r="I233" s="186"/>
      <c r="J233" s="34"/>
      <c r="K233" s="34"/>
      <c r="L233" s="35"/>
      <c r="M233" s="187"/>
      <c r="N233" s="188"/>
      <c r="O233" s="73"/>
      <c r="P233" s="73"/>
      <c r="Q233" s="73"/>
      <c r="R233" s="73"/>
      <c r="S233" s="73"/>
      <c r="T233" s="74"/>
      <c r="U233" s="34"/>
      <c r="V233" s="34"/>
      <c r="W233" s="34"/>
      <c r="X233" s="34"/>
      <c r="Y233" s="34"/>
      <c r="Z233" s="34"/>
      <c r="AA233" s="34"/>
      <c r="AB233" s="34"/>
      <c r="AC233" s="34"/>
      <c r="AD233" s="34"/>
      <c r="AE233" s="34"/>
      <c r="AT233" s="15" t="s">
        <v>159</v>
      </c>
      <c r="AU233" s="15" t="s">
        <v>83</v>
      </c>
    </row>
    <row r="234" s="2" customFormat="1" ht="33" customHeight="1">
      <c r="A234" s="34"/>
      <c r="B234" s="168"/>
      <c r="C234" s="189" t="s">
        <v>203</v>
      </c>
      <c r="D234" s="189" t="s">
        <v>181</v>
      </c>
      <c r="E234" s="190" t="s">
        <v>1909</v>
      </c>
      <c r="F234" s="191" t="s">
        <v>1910</v>
      </c>
      <c r="G234" s="192" t="s">
        <v>199</v>
      </c>
      <c r="H234" s="193">
        <v>5</v>
      </c>
      <c r="I234" s="194"/>
      <c r="J234" s="195">
        <f>ROUND(I234*H234,2)</f>
        <v>0</v>
      </c>
      <c r="K234" s="196"/>
      <c r="L234" s="35"/>
      <c r="M234" s="197" t="s">
        <v>1</v>
      </c>
      <c r="N234" s="198" t="s">
        <v>38</v>
      </c>
      <c r="O234" s="73"/>
      <c r="P234" s="180">
        <f>O234*H234</f>
        <v>0</v>
      </c>
      <c r="Q234" s="180">
        <v>0.00020000000000000001</v>
      </c>
      <c r="R234" s="180">
        <f>Q234*H234</f>
        <v>0.001</v>
      </c>
      <c r="S234" s="180">
        <v>0</v>
      </c>
      <c r="T234" s="181">
        <f>S234*H234</f>
        <v>0</v>
      </c>
      <c r="U234" s="34"/>
      <c r="V234" s="34"/>
      <c r="W234" s="34"/>
      <c r="X234" s="34"/>
      <c r="Y234" s="34"/>
      <c r="Z234" s="34"/>
      <c r="AA234" s="34"/>
      <c r="AB234" s="34"/>
      <c r="AC234" s="34"/>
      <c r="AD234" s="34"/>
      <c r="AE234" s="34"/>
      <c r="AR234" s="182" t="s">
        <v>157</v>
      </c>
      <c r="AT234" s="182" t="s">
        <v>181</v>
      </c>
      <c r="AU234" s="182" t="s">
        <v>83</v>
      </c>
      <c r="AY234" s="15" t="s">
        <v>146</v>
      </c>
      <c r="BE234" s="183">
        <f>IF(N234="základní",J234,0)</f>
        <v>0</v>
      </c>
      <c r="BF234" s="183">
        <f>IF(N234="snížená",J234,0)</f>
        <v>0</v>
      </c>
      <c r="BG234" s="183">
        <f>IF(N234="zákl. přenesená",J234,0)</f>
        <v>0</v>
      </c>
      <c r="BH234" s="183">
        <f>IF(N234="sníž. přenesená",J234,0)</f>
        <v>0</v>
      </c>
      <c r="BI234" s="183">
        <f>IF(N234="nulová",J234,0)</f>
        <v>0</v>
      </c>
      <c r="BJ234" s="15" t="s">
        <v>81</v>
      </c>
      <c r="BK234" s="183">
        <f>ROUND(I234*H234,2)</f>
        <v>0</v>
      </c>
      <c r="BL234" s="15" t="s">
        <v>157</v>
      </c>
      <c r="BM234" s="182" t="s">
        <v>1911</v>
      </c>
    </row>
    <row r="235" s="2" customFormat="1">
      <c r="A235" s="34"/>
      <c r="B235" s="35"/>
      <c r="C235" s="34"/>
      <c r="D235" s="184" t="s">
        <v>159</v>
      </c>
      <c r="E235" s="34"/>
      <c r="F235" s="185" t="s">
        <v>1912</v>
      </c>
      <c r="G235" s="34"/>
      <c r="H235" s="34"/>
      <c r="I235" s="186"/>
      <c r="J235" s="34"/>
      <c r="K235" s="34"/>
      <c r="L235" s="35"/>
      <c r="M235" s="187"/>
      <c r="N235" s="188"/>
      <c r="O235" s="73"/>
      <c r="P235" s="73"/>
      <c r="Q235" s="73"/>
      <c r="R235" s="73"/>
      <c r="S235" s="73"/>
      <c r="T235" s="74"/>
      <c r="U235" s="34"/>
      <c r="V235" s="34"/>
      <c r="W235" s="34"/>
      <c r="X235" s="34"/>
      <c r="Y235" s="34"/>
      <c r="Z235" s="34"/>
      <c r="AA235" s="34"/>
      <c r="AB235" s="34"/>
      <c r="AC235" s="34"/>
      <c r="AD235" s="34"/>
      <c r="AE235" s="34"/>
      <c r="AT235" s="15" t="s">
        <v>159</v>
      </c>
      <c r="AU235" s="15" t="s">
        <v>83</v>
      </c>
    </row>
    <row r="236" s="2" customFormat="1" ht="24.15" customHeight="1">
      <c r="A236" s="34"/>
      <c r="B236" s="168"/>
      <c r="C236" s="189" t="s">
        <v>212</v>
      </c>
      <c r="D236" s="189" t="s">
        <v>181</v>
      </c>
      <c r="E236" s="190" t="s">
        <v>1913</v>
      </c>
      <c r="F236" s="191" t="s">
        <v>1914</v>
      </c>
      <c r="G236" s="192" t="s">
        <v>325</v>
      </c>
      <c r="H236" s="193">
        <v>5</v>
      </c>
      <c r="I236" s="194"/>
      <c r="J236" s="195">
        <f>ROUND(I236*H236,2)</f>
        <v>0</v>
      </c>
      <c r="K236" s="196"/>
      <c r="L236" s="35"/>
      <c r="M236" s="197" t="s">
        <v>1</v>
      </c>
      <c r="N236" s="198" t="s">
        <v>38</v>
      </c>
      <c r="O236" s="73"/>
      <c r="P236" s="180">
        <f>O236*H236</f>
        <v>0</v>
      </c>
      <c r="Q236" s="180">
        <v>0</v>
      </c>
      <c r="R236" s="180">
        <f>Q236*H236</f>
        <v>0</v>
      </c>
      <c r="S236" s="180">
        <v>0</v>
      </c>
      <c r="T236" s="181">
        <f>S236*H236</f>
        <v>0</v>
      </c>
      <c r="U236" s="34"/>
      <c r="V236" s="34"/>
      <c r="W236" s="34"/>
      <c r="X236" s="34"/>
      <c r="Y236" s="34"/>
      <c r="Z236" s="34"/>
      <c r="AA236" s="34"/>
      <c r="AB236" s="34"/>
      <c r="AC236" s="34"/>
      <c r="AD236" s="34"/>
      <c r="AE236" s="34"/>
      <c r="AR236" s="182" t="s">
        <v>201</v>
      </c>
      <c r="AT236" s="182" t="s">
        <v>181</v>
      </c>
      <c r="AU236" s="182" t="s">
        <v>83</v>
      </c>
      <c r="AY236" s="15" t="s">
        <v>146</v>
      </c>
      <c r="BE236" s="183">
        <f>IF(N236="základní",J236,0)</f>
        <v>0</v>
      </c>
      <c r="BF236" s="183">
        <f>IF(N236="snížená",J236,0)</f>
        <v>0</v>
      </c>
      <c r="BG236" s="183">
        <f>IF(N236="zákl. přenesená",J236,0)</f>
        <v>0</v>
      </c>
      <c r="BH236" s="183">
        <f>IF(N236="sníž. přenesená",J236,0)</f>
        <v>0</v>
      </c>
      <c r="BI236" s="183">
        <f>IF(N236="nulová",J236,0)</f>
        <v>0</v>
      </c>
      <c r="BJ236" s="15" t="s">
        <v>81</v>
      </c>
      <c r="BK236" s="183">
        <f>ROUND(I236*H236,2)</f>
        <v>0</v>
      </c>
      <c r="BL236" s="15" t="s">
        <v>201</v>
      </c>
      <c r="BM236" s="182" t="s">
        <v>1915</v>
      </c>
    </row>
    <row r="237" s="2" customFormat="1">
      <c r="A237" s="34"/>
      <c r="B237" s="35"/>
      <c r="C237" s="34"/>
      <c r="D237" s="184" t="s">
        <v>159</v>
      </c>
      <c r="E237" s="34"/>
      <c r="F237" s="185" t="s">
        <v>1914</v>
      </c>
      <c r="G237" s="34"/>
      <c r="H237" s="34"/>
      <c r="I237" s="186"/>
      <c r="J237" s="34"/>
      <c r="K237" s="34"/>
      <c r="L237" s="35"/>
      <c r="M237" s="187"/>
      <c r="N237" s="188"/>
      <c r="O237" s="73"/>
      <c r="P237" s="73"/>
      <c r="Q237" s="73"/>
      <c r="R237" s="73"/>
      <c r="S237" s="73"/>
      <c r="T237" s="74"/>
      <c r="U237" s="34"/>
      <c r="V237" s="34"/>
      <c r="W237" s="34"/>
      <c r="X237" s="34"/>
      <c r="Y237" s="34"/>
      <c r="Z237" s="34"/>
      <c r="AA237" s="34"/>
      <c r="AB237" s="34"/>
      <c r="AC237" s="34"/>
      <c r="AD237" s="34"/>
      <c r="AE237" s="34"/>
      <c r="AT237" s="15" t="s">
        <v>159</v>
      </c>
      <c r="AU237" s="15" t="s">
        <v>83</v>
      </c>
    </row>
    <row r="238" s="2" customFormat="1" ht="33" customHeight="1">
      <c r="A238" s="34"/>
      <c r="B238" s="168"/>
      <c r="C238" s="189" t="s">
        <v>208</v>
      </c>
      <c r="D238" s="189" t="s">
        <v>181</v>
      </c>
      <c r="E238" s="190" t="s">
        <v>1916</v>
      </c>
      <c r="F238" s="191" t="s">
        <v>1917</v>
      </c>
      <c r="G238" s="192" t="s">
        <v>199</v>
      </c>
      <c r="H238" s="193">
        <v>2</v>
      </c>
      <c r="I238" s="194"/>
      <c r="J238" s="195">
        <f>ROUND(I238*H238,2)</f>
        <v>0</v>
      </c>
      <c r="K238" s="196"/>
      <c r="L238" s="35"/>
      <c r="M238" s="197" t="s">
        <v>1</v>
      </c>
      <c r="N238" s="198" t="s">
        <v>38</v>
      </c>
      <c r="O238" s="73"/>
      <c r="P238" s="180">
        <f>O238*H238</f>
        <v>0</v>
      </c>
      <c r="Q238" s="180">
        <v>0.00038999999999999999</v>
      </c>
      <c r="R238" s="180">
        <f>Q238*H238</f>
        <v>0.00077999999999999999</v>
      </c>
      <c r="S238" s="180">
        <v>0</v>
      </c>
      <c r="T238" s="181">
        <f>S238*H238</f>
        <v>0</v>
      </c>
      <c r="U238" s="34"/>
      <c r="V238" s="34"/>
      <c r="W238" s="34"/>
      <c r="X238" s="34"/>
      <c r="Y238" s="34"/>
      <c r="Z238" s="34"/>
      <c r="AA238" s="34"/>
      <c r="AB238" s="34"/>
      <c r="AC238" s="34"/>
      <c r="AD238" s="34"/>
      <c r="AE238" s="34"/>
      <c r="AR238" s="182" t="s">
        <v>157</v>
      </c>
      <c r="AT238" s="182" t="s">
        <v>181</v>
      </c>
      <c r="AU238" s="182" t="s">
        <v>83</v>
      </c>
      <c r="AY238" s="15" t="s">
        <v>146</v>
      </c>
      <c r="BE238" s="183">
        <f>IF(N238="základní",J238,0)</f>
        <v>0</v>
      </c>
      <c r="BF238" s="183">
        <f>IF(N238="snížená",J238,0)</f>
        <v>0</v>
      </c>
      <c r="BG238" s="183">
        <f>IF(N238="zákl. přenesená",J238,0)</f>
        <v>0</v>
      </c>
      <c r="BH238" s="183">
        <f>IF(N238="sníž. přenesená",J238,0)</f>
        <v>0</v>
      </c>
      <c r="BI238" s="183">
        <f>IF(N238="nulová",J238,0)</f>
        <v>0</v>
      </c>
      <c r="BJ238" s="15" t="s">
        <v>81</v>
      </c>
      <c r="BK238" s="183">
        <f>ROUND(I238*H238,2)</f>
        <v>0</v>
      </c>
      <c r="BL238" s="15" t="s">
        <v>157</v>
      </c>
      <c r="BM238" s="182" t="s">
        <v>1918</v>
      </c>
    </row>
    <row r="239" s="2" customFormat="1">
      <c r="A239" s="34"/>
      <c r="B239" s="35"/>
      <c r="C239" s="34"/>
      <c r="D239" s="184" t="s">
        <v>159</v>
      </c>
      <c r="E239" s="34"/>
      <c r="F239" s="185" t="s">
        <v>1919</v>
      </c>
      <c r="G239" s="34"/>
      <c r="H239" s="34"/>
      <c r="I239" s="186"/>
      <c r="J239" s="34"/>
      <c r="K239" s="34"/>
      <c r="L239" s="35"/>
      <c r="M239" s="187"/>
      <c r="N239" s="188"/>
      <c r="O239" s="73"/>
      <c r="P239" s="73"/>
      <c r="Q239" s="73"/>
      <c r="R239" s="73"/>
      <c r="S239" s="73"/>
      <c r="T239" s="74"/>
      <c r="U239" s="34"/>
      <c r="V239" s="34"/>
      <c r="W239" s="34"/>
      <c r="X239" s="34"/>
      <c r="Y239" s="34"/>
      <c r="Z239" s="34"/>
      <c r="AA239" s="34"/>
      <c r="AB239" s="34"/>
      <c r="AC239" s="34"/>
      <c r="AD239" s="34"/>
      <c r="AE239" s="34"/>
      <c r="AT239" s="15" t="s">
        <v>159</v>
      </c>
      <c r="AU239" s="15" t="s">
        <v>83</v>
      </c>
    </row>
    <row r="240" s="12" customFormat="1" ht="25.92" customHeight="1">
      <c r="A240" s="12"/>
      <c r="B240" s="155"/>
      <c r="C240" s="12"/>
      <c r="D240" s="156" t="s">
        <v>72</v>
      </c>
      <c r="E240" s="157" t="s">
        <v>441</v>
      </c>
      <c r="F240" s="157" t="s">
        <v>442</v>
      </c>
      <c r="G240" s="12"/>
      <c r="H240" s="12"/>
      <c r="I240" s="158"/>
      <c r="J240" s="159">
        <f>BK240</f>
        <v>0</v>
      </c>
      <c r="K240" s="12"/>
      <c r="L240" s="155"/>
      <c r="M240" s="160"/>
      <c r="N240" s="161"/>
      <c r="O240" s="161"/>
      <c r="P240" s="162">
        <f>P241+P244</f>
        <v>0</v>
      </c>
      <c r="Q240" s="161"/>
      <c r="R240" s="162">
        <f>R241+R244</f>
        <v>0</v>
      </c>
      <c r="S240" s="161"/>
      <c r="T240" s="163">
        <f>T241+T244</f>
        <v>0</v>
      </c>
      <c r="U240" s="12"/>
      <c r="V240" s="12"/>
      <c r="W240" s="12"/>
      <c r="X240" s="12"/>
      <c r="Y240" s="12"/>
      <c r="Z240" s="12"/>
      <c r="AA240" s="12"/>
      <c r="AB240" s="12"/>
      <c r="AC240" s="12"/>
      <c r="AD240" s="12"/>
      <c r="AE240" s="12"/>
      <c r="AR240" s="156" t="s">
        <v>83</v>
      </c>
      <c r="AT240" s="164" t="s">
        <v>72</v>
      </c>
      <c r="AU240" s="164" t="s">
        <v>73</v>
      </c>
      <c r="AY240" s="156" t="s">
        <v>146</v>
      </c>
      <c r="BK240" s="165">
        <f>BK241+BK244</f>
        <v>0</v>
      </c>
    </row>
    <row r="241" s="12" customFormat="1" ht="22.8" customHeight="1">
      <c r="A241" s="12"/>
      <c r="B241" s="155"/>
      <c r="C241" s="12"/>
      <c r="D241" s="156" t="s">
        <v>72</v>
      </c>
      <c r="E241" s="166" t="s">
        <v>1920</v>
      </c>
      <c r="F241" s="166" t="s">
        <v>1921</v>
      </c>
      <c r="G241" s="12"/>
      <c r="H241" s="12"/>
      <c r="I241" s="158"/>
      <c r="J241" s="167">
        <f>BK241</f>
        <v>0</v>
      </c>
      <c r="K241" s="12"/>
      <c r="L241" s="155"/>
      <c r="M241" s="160"/>
      <c r="N241" s="161"/>
      <c r="O241" s="161"/>
      <c r="P241" s="162">
        <f>SUM(P242:P243)</f>
        <v>0</v>
      </c>
      <c r="Q241" s="161"/>
      <c r="R241" s="162">
        <f>SUM(R242:R243)</f>
        <v>0</v>
      </c>
      <c r="S241" s="161"/>
      <c r="T241" s="163">
        <f>SUM(T242:T243)</f>
        <v>0</v>
      </c>
      <c r="U241" s="12"/>
      <c r="V241" s="12"/>
      <c r="W241" s="12"/>
      <c r="X241" s="12"/>
      <c r="Y241" s="12"/>
      <c r="Z241" s="12"/>
      <c r="AA241" s="12"/>
      <c r="AB241" s="12"/>
      <c r="AC241" s="12"/>
      <c r="AD241" s="12"/>
      <c r="AE241" s="12"/>
      <c r="AR241" s="156" t="s">
        <v>83</v>
      </c>
      <c r="AT241" s="164" t="s">
        <v>72</v>
      </c>
      <c r="AU241" s="164" t="s">
        <v>81</v>
      </c>
      <c r="AY241" s="156" t="s">
        <v>146</v>
      </c>
      <c r="BK241" s="165">
        <f>SUM(BK242:BK243)</f>
        <v>0</v>
      </c>
    </row>
    <row r="242" s="2" customFormat="1" ht="24.15" customHeight="1">
      <c r="A242" s="34"/>
      <c r="B242" s="168"/>
      <c r="C242" s="189" t="s">
        <v>225</v>
      </c>
      <c r="D242" s="189" t="s">
        <v>181</v>
      </c>
      <c r="E242" s="190" t="s">
        <v>1922</v>
      </c>
      <c r="F242" s="191" t="s">
        <v>1923</v>
      </c>
      <c r="G242" s="192" t="s">
        <v>325</v>
      </c>
      <c r="H242" s="193">
        <v>2.25</v>
      </c>
      <c r="I242" s="194"/>
      <c r="J242" s="195">
        <f>ROUND(I242*H242,2)</f>
        <v>0</v>
      </c>
      <c r="K242" s="196"/>
      <c r="L242" s="35"/>
      <c r="M242" s="197" t="s">
        <v>1</v>
      </c>
      <c r="N242" s="198" t="s">
        <v>38</v>
      </c>
      <c r="O242" s="73"/>
      <c r="P242" s="180">
        <f>O242*H242</f>
        <v>0</v>
      </c>
      <c r="Q242" s="180">
        <v>0</v>
      </c>
      <c r="R242" s="180">
        <f>Q242*H242</f>
        <v>0</v>
      </c>
      <c r="S242" s="180">
        <v>0</v>
      </c>
      <c r="T242" s="181">
        <f>S242*H242</f>
        <v>0</v>
      </c>
      <c r="U242" s="34"/>
      <c r="V242" s="34"/>
      <c r="W242" s="34"/>
      <c r="X242" s="34"/>
      <c r="Y242" s="34"/>
      <c r="Z242" s="34"/>
      <c r="AA242" s="34"/>
      <c r="AB242" s="34"/>
      <c r="AC242" s="34"/>
      <c r="AD242" s="34"/>
      <c r="AE242" s="34"/>
      <c r="AR242" s="182" t="s">
        <v>337</v>
      </c>
      <c r="AT242" s="182" t="s">
        <v>181</v>
      </c>
      <c r="AU242" s="182" t="s">
        <v>83</v>
      </c>
      <c r="AY242" s="15" t="s">
        <v>146</v>
      </c>
      <c r="BE242" s="183">
        <f>IF(N242="základní",J242,0)</f>
        <v>0</v>
      </c>
      <c r="BF242" s="183">
        <f>IF(N242="snížená",J242,0)</f>
        <v>0</v>
      </c>
      <c r="BG242" s="183">
        <f>IF(N242="zákl. přenesená",J242,0)</f>
        <v>0</v>
      </c>
      <c r="BH242" s="183">
        <f>IF(N242="sníž. přenesená",J242,0)</f>
        <v>0</v>
      </c>
      <c r="BI242" s="183">
        <f>IF(N242="nulová",J242,0)</f>
        <v>0</v>
      </c>
      <c r="BJ242" s="15" t="s">
        <v>81</v>
      </c>
      <c r="BK242" s="183">
        <f>ROUND(I242*H242,2)</f>
        <v>0</v>
      </c>
      <c r="BL242" s="15" t="s">
        <v>337</v>
      </c>
      <c r="BM242" s="182" t="s">
        <v>1924</v>
      </c>
    </row>
    <row r="243" s="2" customFormat="1">
      <c r="A243" s="34"/>
      <c r="B243" s="35"/>
      <c r="C243" s="34"/>
      <c r="D243" s="184" t="s">
        <v>159</v>
      </c>
      <c r="E243" s="34"/>
      <c r="F243" s="185" t="s">
        <v>1925</v>
      </c>
      <c r="G243" s="34"/>
      <c r="H243" s="34"/>
      <c r="I243" s="186"/>
      <c r="J243" s="34"/>
      <c r="K243" s="34"/>
      <c r="L243" s="35"/>
      <c r="M243" s="187"/>
      <c r="N243" s="188"/>
      <c r="O243" s="73"/>
      <c r="P243" s="73"/>
      <c r="Q243" s="73"/>
      <c r="R243" s="73"/>
      <c r="S243" s="73"/>
      <c r="T243" s="74"/>
      <c r="U243" s="34"/>
      <c r="V243" s="34"/>
      <c r="W243" s="34"/>
      <c r="X243" s="34"/>
      <c r="Y243" s="34"/>
      <c r="Z243" s="34"/>
      <c r="AA243" s="34"/>
      <c r="AB243" s="34"/>
      <c r="AC243" s="34"/>
      <c r="AD243" s="34"/>
      <c r="AE243" s="34"/>
      <c r="AT243" s="15" t="s">
        <v>159</v>
      </c>
      <c r="AU243" s="15" t="s">
        <v>83</v>
      </c>
    </row>
    <row r="244" s="12" customFormat="1" ht="22.8" customHeight="1">
      <c r="A244" s="12"/>
      <c r="B244" s="155"/>
      <c r="C244" s="12"/>
      <c r="D244" s="156" t="s">
        <v>72</v>
      </c>
      <c r="E244" s="166" t="s">
        <v>443</v>
      </c>
      <c r="F244" s="166" t="s">
        <v>444</v>
      </c>
      <c r="G244" s="12"/>
      <c r="H244" s="12"/>
      <c r="I244" s="158"/>
      <c r="J244" s="167">
        <f>BK244</f>
        <v>0</v>
      </c>
      <c r="K244" s="12"/>
      <c r="L244" s="155"/>
      <c r="M244" s="160"/>
      <c r="N244" s="161"/>
      <c r="O244" s="161"/>
      <c r="P244" s="162">
        <f>SUM(P245:P250)</f>
        <v>0</v>
      </c>
      <c r="Q244" s="161"/>
      <c r="R244" s="162">
        <f>SUM(R245:R250)</f>
        <v>0</v>
      </c>
      <c r="S244" s="161"/>
      <c r="T244" s="163">
        <f>SUM(T245:T250)</f>
        <v>0</v>
      </c>
      <c r="U244" s="12"/>
      <c r="V244" s="12"/>
      <c r="W244" s="12"/>
      <c r="X244" s="12"/>
      <c r="Y244" s="12"/>
      <c r="Z244" s="12"/>
      <c r="AA244" s="12"/>
      <c r="AB244" s="12"/>
      <c r="AC244" s="12"/>
      <c r="AD244" s="12"/>
      <c r="AE244" s="12"/>
      <c r="AR244" s="156" t="s">
        <v>83</v>
      </c>
      <c r="AT244" s="164" t="s">
        <v>72</v>
      </c>
      <c r="AU244" s="164" t="s">
        <v>81</v>
      </c>
      <c r="AY244" s="156" t="s">
        <v>146</v>
      </c>
      <c r="BK244" s="165">
        <f>SUM(BK245:BK250)</f>
        <v>0</v>
      </c>
    </row>
    <row r="245" s="2" customFormat="1" ht="16.5" customHeight="1">
      <c r="A245" s="34"/>
      <c r="B245" s="168"/>
      <c r="C245" s="189" t="s">
        <v>263</v>
      </c>
      <c r="D245" s="189" t="s">
        <v>181</v>
      </c>
      <c r="E245" s="190" t="s">
        <v>1926</v>
      </c>
      <c r="F245" s="191" t="s">
        <v>1927</v>
      </c>
      <c r="G245" s="192" t="s">
        <v>336</v>
      </c>
      <c r="H245" s="193">
        <v>134</v>
      </c>
      <c r="I245" s="194"/>
      <c r="J245" s="195">
        <f>ROUND(I245*H245,2)</f>
        <v>0</v>
      </c>
      <c r="K245" s="196"/>
      <c r="L245" s="35"/>
      <c r="M245" s="197" t="s">
        <v>1</v>
      </c>
      <c r="N245" s="198" t="s">
        <v>38</v>
      </c>
      <c r="O245" s="73"/>
      <c r="P245" s="180">
        <f>O245*H245</f>
        <v>0</v>
      </c>
      <c r="Q245" s="180">
        <v>0</v>
      </c>
      <c r="R245" s="180">
        <f>Q245*H245</f>
        <v>0</v>
      </c>
      <c r="S245" s="180">
        <v>0</v>
      </c>
      <c r="T245" s="181">
        <f>S245*H245</f>
        <v>0</v>
      </c>
      <c r="U245" s="34"/>
      <c r="V245" s="34"/>
      <c r="W245" s="34"/>
      <c r="X245" s="34"/>
      <c r="Y245" s="34"/>
      <c r="Z245" s="34"/>
      <c r="AA245" s="34"/>
      <c r="AB245" s="34"/>
      <c r="AC245" s="34"/>
      <c r="AD245" s="34"/>
      <c r="AE245" s="34"/>
      <c r="AR245" s="182" t="s">
        <v>337</v>
      </c>
      <c r="AT245" s="182" t="s">
        <v>181</v>
      </c>
      <c r="AU245" s="182" t="s">
        <v>83</v>
      </c>
      <c r="AY245" s="15" t="s">
        <v>146</v>
      </c>
      <c r="BE245" s="183">
        <f>IF(N245="základní",J245,0)</f>
        <v>0</v>
      </c>
      <c r="BF245" s="183">
        <f>IF(N245="snížená",J245,0)</f>
        <v>0</v>
      </c>
      <c r="BG245" s="183">
        <f>IF(N245="zákl. přenesená",J245,0)</f>
        <v>0</v>
      </c>
      <c r="BH245" s="183">
        <f>IF(N245="sníž. přenesená",J245,0)</f>
        <v>0</v>
      </c>
      <c r="BI245" s="183">
        <f>IF(N245="nulová",J245,0)</f>
        <v>0</v>
      </c>
      <c r="BJ245" s="15" t="s">
        <v>81</v>
      </c>
      <c r="BK245" s="183">
        <f>ROUND(I245*H245,2)</f>
        <v>0</v>
      </c>
      <c r="BL245" s="15" t="s">
        <v>337</v>
      </c>
      <c r="BM245" s="182" t="s">
        <v>1928</v>
      </c>
    </row>
    <row r="246" s="2" customFormat="1">
      <c r="A246" s="34"/>
      <c r="B246" s="35"/>
      <c r="C246" s="34"/>
      <c r="D246" s="184" t="s">
        <v>159</v>
      </c>
      <c r="E246" s="34"/>
      <c r="F246" s="185" t="s">
        <v>1929</v>
      </c>
      <c r="G246" s="34"/>
      <c r="H246" s="34"/>
      <c r="I246" s="186"/>
      <c r="J246" s="34"/>
      <c r="K246" s="34"/>
      <c r="L246" s="35"/>
      <c r="M246" s="187"/>
      <c r="N246" s="188"/>
      <c r="O246" s="73"/>
      <c r="P246" s="73"/>
      <c r="Q246" s="73"/>
      <c r="R246" s="73"/>
      <c r="S246" s="73"/>
      <c r="T246" s="74"/>
      <c r="U246" s="34"/>
      <c r="V246" s="34"/>
      <c r="W246" s="34"/>
      <c r="X246" s="34"/>
      <c r="Y246" s="34"/>
      <c r="Z246" s="34"/>
      <c r="AA246" s="34"/>
      <c r="AB246" s="34"/>
      <c r="AC246" s="34"/>
      <c r="AD246" s="34"/>
      <c r="AE246" s="34"/>
      <c r="AT246" s="15" t="s">
        <v>159</v>
      </c>
      <c r="AU246" s="15" t="s">
        <v>83</v>
      </c>
    </row>
    <row r="247" s="2" customFormat="1" ht="24.15" customHeight="1">
      <c r="A247" s="34"/>
      <c r="B247" s="168"/>
      <c r="C247" s="189" t="s">
        <v>525</v>
      </c>
      <c r="D247" s="189" t="s">
        <v>181</v>
      </c>
      <c r="E247" s="190" t="s">
        <v>1930</v>
      </c>
      <c r="F247" s="191" t="s">
        <v>1931</v>
      </c>
      <c r="G247" s="192" t="s">
        <v>336</v>
      </c>
      <c r="H247" s="193">
        <v>108</v>
      </c>
      <c r="I247" s="194"/>
      <c r="J247" s="195">
        <f>ROUND(I247*H247,2)</f>
        <v>0</v>
      </c>
      <c r="K247" s="196"/>
      <c r="L247" s="35"/>
      <c r="M247" s="197" t="s">
        <v>1</v>
      </c>
      <c r="N247" s="198" t="s">
        <v>38</v>
      </c>
      <c r="O247" s="73"/>
      <c r="P247" s="180">
        <f>O247*H247</f>
        <v>0</v>
      </c>
      <c r="Q247" s="180">
        <v>0</v>
      </c>
      <c r="R247" s="180">
        <f>Q247*H247</f>
        <v>0</v>
      </c>
      <c r="S247" s="180">
        <v>0</v>
      </c>
      <c r="T247" s="181">
        <f>S247*H247</f>
        <v>0</v>
      </c>
      <c r="U247" s="34"/>
      <c r="V247" s="34"/>
      <c r="W247" s="34"/>
      <c r="X247" s="34"/>
      <c r="Y247" s="34"/>
      <c r="Z247" s="34"/>
      <c r="AA247" s="34"/>
      <c r="AB247" s="34"/>
      <c r="AC247" s="34"/>
      <c r="AD247" s="34"/>
      <c r="AE247" s="34"/>
      <c r="AR247" s="182" t="s">
        <v>337</v>
      </c>
      <c r="AT247" s="182" t="s">
        <v>181</v>
      </c>
      <c r="AU247" s="182" t="s">
        <v>83</v>
      </c>
      <c r="AY247" s="15" t="s">
        <v>146</v>
      </c>
      <c r="BE247" s="183">
        <f>IF(N247="základní",J247,0)</f>
        <v>0</v>
      </c>
      <c r="BF247" s="183">
        <f>IF(N247="snížená",J247,0)</f>
        <v>0</v>
      </c>
      <c r="BG247" s="183">
        <f>IF(N247="zákl. přenesená",J247,0)</f>
        <v>0</v>
      </c>
      <c r="BH247" s="183">
        <f>IF(N247="sníž. přenesená",J247,0)</f>
        <v>0</v>
      </c>
      <c r="BI247" s="183">
        <f>IF(N247="nulová",J247,0)</f>
        <v>0</v>
      </c>
      <c r="BJ247" s="15" t="s">
        <v>81</v>
      </c>
      <c r="BK247" s="183">
        <f>ROUND(I247*H247,2)</f>
        <v>0</v>
      </c>
      <c r="BL247" s="15" t="s">
        <v>337</v>
      </c>
      <c r="BM247" s="182" t="s">
        <v>1932</v>
      </c>
    </row>
    <row r="248" s="2" customFormat="1">
      <c r="A248" s="34"/>
      <c r="B248" s="35"/>
      <c r="C248" s="34"/>
      <c r="D248" s="184" t="s">
        <v>159</v>
      </c>
      <c r="E248" s="34"/>
      <c r="F248" s="185" t="s">
        <v>1933</v>
      </c>
      <c r="G248" s="34"/>
      <c r="H248" s="34"/>
      <c r="I248" s="186"/>
      <c r="J248" s="34"/>
      <c r="K248" s="34"/>
      <c r="L248" s="35"/>
      <c r="M248" s="187"/>
      <c r="N248" s="188"/>
      <c r="O248" s="73"/>
      <c r="P248" s="73"/>
      <c r="Q248" s="73"/>
      <c r="R248" s="73"/>
      <c r="S248" s="73"/>
      <c r="T248" s="74"/>
      <c r="U248" s="34"/>
      <c r="V248" s="34"/>
      <c r="W248" s="34"/>
      <c r="X248" s="34"/>
      <c r="Y248" s="34"/>
      <c r="Z248" s="34"/>
      <c r="AA248" s="34"/>
      <c r="AB248" s="34"/>
      <c r="AC248" s="34"/>
      <c r="AD248" s="34"/>
      <c r="AE248" s="34"/>
      <c r="AT248" s="15" t="s">
        <v>159</v>
      </c>
      <c r="AU248" s="15" t="s">
        <v>83</v>
      </c>
    </row>
    <row r="249" s="2" customFormat="1" ht="24.15" customHeight="1">
      <c r="A249" s="34"/>
      <c r="B249" s="168"/>
      <c r="C249" s="189" t="s">
        <v>337</v>
      </c>
      <c r="D249" s="189" t="s">
        <v>181</v>
      </c>
      <c r="E249" s="190" t="s">
        <v>1934</v>
      </c>
      <c r="F249" s="191" t="s">
        <v>1935</v>
      </c>
      <c r="G249" s="192" t="s">
        <v>336</v>
      </c>
      <c r="H249" s="193">
        <v>12</v>
      </c>
      <c r="I249" s="194"/>
      <c r="J249" s="195">
        <f>ROUND(I249*H249,2)</f>
        <v>0</v>
      </c>
      <c r="K249" s="196"/>
      <c r="L249" s="35"/>
      <c r="M249" s="197" t="s">
        <v>1</v>
      </c>
      <c r="N249" s="198" t="s">
        <v>38</v>
      </c>
      <c r="O249" s="73"/>
      <c r="P249" s="180">
        <f>O249*H249</f>
        <v>0</v>
      </c>
      <c r="Q249" s="180">
        <v>0</v>
      </c>
      <c r="R249" s="180">
        <f>Q249*H249</f>
        <v>0</v>
      </c>
      <c r="S249" s="180">
        <v>0</v>
      </c>
      <c r="T249" s="181">
        <f>S249*H249</f>
        <v>0</v>
      </c>
      <c r="U249" s="34"/>
      <c r="V249" s="34"/>
      <c r="W249" s="34"/>
      <c r="X249" s="34"/>
      <c r="Y249" s="34"/>
      <c r="Z249" s="34"/>
      <c r="AA249" s="34"/>
      <c r="AB249" s="34"/>
      <c r="AC249" s="34"/>
      <c r="AD249" s="34"/>
      <c r="AE249" s="34"/>
      <c r="AR249" s="182" t="s">
        <v>337</v>
      </c>
      <c r="AT249" s="182" t="s">
        <v>181</v>
      </c>
      <c r="AU249" s="182" t="s">
        <v>83</v>
      </c>
      <c r="AY249" s="15" t="s">
        <v>146</v>
      </c>
      <c r="BE249" s="183">
        <f>IF(N249="základní",J249,0)</f>
        <v>0</v>
      </c>
      <c r="BF249" s="183">
        <f>IF(N249="snížená",J249,0)</f>
        <v>0</v>
      </c>
      <c r="BG249" s="183">
        <f>IF(N249="zákl. přenesená",J249,0)</f>
        <v>0</v>
      </c>
      <c r="BH249" s="183">
        <f>IF(N249="sníž. přenesená",J249,0)</f>
        <v>0</v>
      </c>
      <c r="BI249" s="183">
        <f>IF(N249="nulová",J249,0)</f>
        <v>0</v>
      </c>
      <c r="BJ249" s="15" t="s">
        <v>81</v>
      </c>
      <c r="BK249" s="183">
        <f>ROUND(I249*H249,2)</f>
        <v>0</v>
      </c>
      <c r="BL249" s="15" t="s">
        <v>337</v>
      </c>
      <c r="BM249" s="182" t="s">
        <v>1936</v>
      </c>
    </row>
    <row r="250" s="2" customFormat="1">
      <c r="A250" s="34"/>
      <c r="B250" s="35"/>
      <c r="C250" s="34"/>
      <c r="D250" s="184" t="s">
        <v>159</v>
      </c>
      <c r="E250" s="34"/>
      <c r="F250" s="185" t="s">
        <v>1937</v>
      </c>
      <c r="G250" s="34"/>
      <c r="H250" s="34"/>
      <c r="I250" s="186"/>
      <c r="J250" s="34"/>
      <c r="K250" s="34"/>
      <c r="L250" s="35"/>
      <c r="M250" s="199"/>
      <c r="N250" s="200"/>
      <c r="O250" s="201"/>
      <c r="P250" s="201"/>
      <c r="Q250" s="201"/>
      <c r="R250" s="201"/>
      <c r="S250" s="201"/>
      <c r="T250" s="202"/>
      <c r="U250" s="34"/>
      <c r="V250" s="34"/>
      <c r="W250" s="34"/>
      <c r="X250" s="34"/>
      <c r="Y250" s="34"/>
      <c r="Z250" s="34"/>
      <c r="AA250" s="34"/>
      <c r="AB250" s="34"/>
      <c r="AC250" s="34"/>
      <c r="AD250" s="34"/>
      <c r="AE250" s="34"/>
      <c r="AT250" s="15" t="s">
        <v>159</v>
      </c>
      <c r="AU250" s="15" t="s">
        <v>83</v>
      </c>
    </row>
    <row r="251" s="2" customFormat="1" ht="6.96" customHeight="1">
      <c r="A251" s="34"/>
      <c r="B251" s="56"/>
      <c r="C251" s="57"/>
      <c r="D251" s="57"/>
      <c r="E251" s="57"/>
      <c r="F251" s="57"/>
      <c r="G251" s="57"/>
      <c r="H251" s="57"/>
      <c r="I251" s="57"/>
      <c r="J251" s="57"/>
      <c r="K251" s="57"/>
      <c r="L251" s="35"/>
      <c r="M251" s="34"/>
      <c r="O251" s="34"/>
      <c r="P251" s="34"/>
      <c r="Q251" s="34"/>
      <c r="R251" s="34"/>
      <c r="S251" s="34"/>
      <c r="T251" s="34"/>
      <c r="U251" s="34"/>
      <c r="V251" s="34"/>
      <c r="W251" s="34"/>
      <c r="X251" s="34"/>
      <c r="Y251" s="34"/>
      <c r="Z251" s="34"/>
      <c r="AA251" s="34"/>
      <c r="AB251" s="34"/>
      <c r="AC251" s="34"/>
      <c r="AD251" s="34"/>
      <c r="AE251" s="34"/>
    </row>
  </sheetData>
  <autoFilter ref="C132:K250"/>
  <mergeCells count="9">
    <mergeCell ref="E7:H7"/>
    <mergeCell ref="E9:H9"/>
    <mergeCell ref="E18:H18"/>
    <mergeCell ref="E27:H27"/>
    <mergeCell ref="E85:H85"/>
    <mergeCell ref="E87:H87"/>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4" t="s">
        <v>5</v>
      </c>
      <c r="M2" s="1"/>
      <c r="N2" s="1"/>
      <c r="O2" s="1"/>
      <c r="P2" s="1"/>
      <c r="Q2" s="1"/>
      <c r="R2" s="1"/>
      <c r="S2" s="1"/>
      <c r="T2" s="1"/>
      <c r="U2" s="1"/>
      <c r="V2" s="1"/>
      <c r="AT2" s="15" t="s">
        <v>110</v>
      </c>
    </row>
    <row r="3" s="1" customFormat="1" ht="6.96" customHeight="1">
      <c r="B3" s="16"/>
      <c r="C3" s="17"/>
      <c r="D3" s="17"/>
      <c r="E3" s="17"/>
      <c r="F3" s="17"/>
      <c r="G3" s="17"/>
      <c r="H3" s="17"/>
      <c r="I3" s="17"/>
      <c r="J3" s="17"/>
      <c r="K3" s="17"/>
      <c r="L3" s="18"/>
      <c r="AT3" s="15" t="s">
        <v>83</v>
      </c>
    </row>
    <row r="4" s="1" customFormat="1" ht="24.96" customHeight="1">
      <c r="B4" s="18"/>
      <c r="D4" s="19" t="s">
        <v>111</v>
      </c>
      <c r="L4" s="18"/>
      <c r="M4" s="116" t="s">
        <v>10</v>
      </c>
      <c r="AT4" s="15" t="s">
        <v>3</v>
      </c>
    </row>
    <row r="5" s="1" customFormat="1" ht="6.96" customHeight="1">
      <c r="B5" s="18"/>
      <c r="L5" s="18"/>
    </row>
    <row r="6" s="1" customFormat="1" ht="12" customHeight="1">
      <c r="B6" s="18"/>
      <c r="D6" s="28" t="s">
        <v>16</v>
      </c>
      <c r="L6" s="18"/>
    </row>
    <row r="7" s="1" customFormat="1" ht="16.5" customHeight="1">
      <c r="B7" s="18"/>
      <c r="E7" s="117" t="str">
        <f>'Rekapitulace stavby'!K6</f>
        <v>Čepro Šlapanov</v>
      </c>
      <c r="F7" s="28"/>
      <c r="G7" s="28"/>
      <c r="H7" s="28"/>
      <c r="L7" s="18"/>
    </row>
    <row r="8" s="2" customFormat="1" ht="12" customHeight="1">
      <c r="A8" s="34"/>
      <c r="B8" s="35"/>
      <c r="C8" s="34"/>
      <c r="D8" s="28" t="s">
        <v>112</v>
      </c>
      <c r="E8" s="34"/>
      <c r="F8" s="34"/>
      <c r="G8" s="34"/>
      <c r="H8" s="34"/>
      <c r="I8" s="34"/>
      <c r="J8" s="34"/>
      <c r="K8" s="34"/>
      <c r="L8" s="51"/>
      <c r="S8" s="34"/>
      <c r="T8" s="34"/>
      <c r="U8" s="34"/>
      <c r="V8" s="34"/>
      <c r="W8" s="34"/>
      <c r="X8" s="34"/>
      <c r="Y8" s="34"/>
      <c r="Z8" s="34"/>
      <c r="AA8" s="34"/>
      <c r="AB8" s="34"/>
      <c r="AC8" s="34"/>
      <c r="AD8" s="34"/>
      <c r="AE8" s="34"/>
    </row>
    <row r="9" s="2" customFormat="1" ht="16.5" customHeight="1">
      <c r="A9" s="34"/>
      <c r="B9" s="35"/>
      <c r="C9" s="34"/>
      <c r="D9" s="34"/>
      <c r="E9" s="63" t="s">
        <v>1299</v>
      </c>
      <c r="F9" s="34"/>
      <c r="G9" s="34"/>
      <c r="H9" s="34"/>
      <c r="I9" s="34"/>
      <c r="J9" s="34"/>
      <c r="K9" s="34"/>
      <c r="L9" s="51"/>
      <c r="S9" s="34"/>
      <c r="T9" s="34"/>
      <c r="U9" s="34"/>
      <c r="V9" s="34"/>
      <c r="W9" s="34"/>
      <c r="X9" s="34"/>
      <c r="Y9" s="34"/>
      <c r="Z9" s="34"/>
      <c r="AA9" s="34"/>
      <c r="AB9" s="34"/>
      <c r="AC9" s="34"/>
      <c r="AD9" s="34"/>
      <c r="AE9" s="34"/>
    </row>
    <row r="10" s="2" customFormat="1">
      <c r="A10" s="34"/>
      <c r="B10" s="35"/>
      <c r="C10" s="34"/>
      <c r="D10" s="34"/>
      <c r="E10" s="34"/>
      <c r="F10" s="34"/>
      <c r="G10" s="34"/>
      <c r="H10" s="34"/>
      <c r="I10" s="34"/>
      <c r="J10" s="34"/>
      <c r="K10" s="34"/>
      <c r="L10" s="51"/>
      <c r="S10" s="34"/>
      <c r="T10" s="34"/>
      <c r="U10" s="34"/>
      <c r="V10" s="34"/>
      <c r="W10" s="34"/>
      <c r="X10" s="34"/>
      <c r="Y10" s="34"/>
      <c r="Z10" s="34"/>
      <c r="AA10" s="34"/>
      <c r="AB10" s="34"/>
      <c r="AC10" s="34"/>
      <c r="AD10" s="34"/>
      <c r="AE10" s="34"/>
    </row>
    <row r="11" s="2" customFormat="1" ht="12" customHeight="1">
      <c r="A11" s="34"/>
      <c r="B11" s="35"/>
      <c r="C11" s="34"/>
      <c r="D11" s="28" t="s">
        <v>18</v>
      </c>
      <c r="E11" s="34"/>
      <c r="F11" s="23" t="s">
        <v>1</v>
      </c>
      <c r="G11" s="34"/>
      <c r="H11" s="34"/>
      <c r="I11" s="28" t="s">
        <v>19</v>
      </c>
      <c r="J11" s="23" t="s">
        <v>1</v>
      </c>
      <c r="K11" s="34"/>
      <c r="L11" s="51"/>
      <c r="S11" s="34"/>
      <c r="T11" s="34"/>
      <c r="U11" s="34"/>
      <c r="V11" s="34"/>
      <c r="W11" s="34"/>
      <c r="X11" s="34"/>
      <c r="Y11" s="34"/>
      <c r="Z11" s="34"/>
      <c r="AA11" s="34"/>
      <c r="AB11" s="34"/>
      <c r="AC11" s="34"/>
      <c r="AD11" s="34"/>
      <c r="AE11" s="34"/>
    </row>
    <row r="12" s="2" customFormat="1" ht="12" customHeight="1">
      <c r="A12" s="34"/>
      <c r="B12" s="35"/>
      <c r="C12" s="34"/>
      <c r="D12" s="28" t="s">
        <v>20</v>
      </c>
      <c r="E12" s="34"/>
      <c r="F12" s="23" t="s">
        <v>21</v>
      </c>
      <c r="G12" s="34"/>
      <c r="H12" s="34"/>
      <c r="I12" s="28" t="s">
        <v>22</v>
      </c>
      <c r="J12" s="65" t="str">
        <f>'Rekapitulace stavby'!AN8</f>
        <v>18. 3. 2024</v>
      </c>
      <c r="K12" s="34"/>
      <c r="L12" s="51"/>
      <c r="S12" s="34"/>
      <c r="T12" s="34"/>
      <c r="U12" s="34"/>
      <c r="V12" s="34"/>
      <c r="W12" s="34"/>
      <c r="X12" s="34"/>
      <c r="Y12" s="34"/>
      <c r="Z12" s="34"/>
      <c r="AA12" s="34"/>
      <c r="AB12" s="34"/>
      <c r="AC12" s="34"/>
      <c r="AD12" s="34"/>
      <c r="AE12" s="34"/>
    </row>
    <row r="13" s="2" customFormat="1" ht="10.8" customHeight="1">
      <c r="A13" s="34"/>
      <c r="B13" s="35"/>
      <c r="C13" s="34"/>
      <c r="D13" s="34"/>
      <c r="E13" s="34"/>
      <c r="F13" s="34"/>
      <c r="G13" s="34"/>
      <c r="H13" s="34"/>
      <c r="I13" s="34"/>
      <c r="J13" s="34"/>
      <c r="K13" s="34"/>
      <c r="L13" s="51"/>
      <c r="S13" s="34"/>
      <c r="T13" s="34"/>
      <c r="U13" s="34"/>
      <c r="V13" s="34"/>
      <c r="W13" s="34"/>
      <c r="X13" s="34"/>
      <c r="Y13" s="34"/>
      <c r="Z13" s="34"/>
      <c r="AA13" s="34"/>
      <c r="AB13" s="34"/>
      <c r="AC13" s="34"/>
      <c r="AD13" s="34"/>
      <c r="AE13" s="34"/>
    </row>
    <row r="14" s="2" customFormat="1" ht="12" customHeight="1">
      <c r="A14" s="34"/>
      <c r="B14" s="35"/>
      <c r="C14" s="34"/>
      <c r="D14" s="28" t="s">
        <v>24</v>
      </c>
      <c r="E14" s="34"/>
      <c r="F14" s="34"/>
      <c r="G14" s="34"/>
      <c r="H14" s="34"/>
      <c r="I14" s="28" t="s">
        <v>25</v>
      </c>
      <c r="J14" s="23" t="str">
        <f>IF('Rekapitulace stavby'!AN10="","",'Rekapitulace stavby'!AN10)</f>
        <v/>
      </c>
      <c r="K14" s="34"/>
      <c r="L14" s="51"/>
      <c r="S14" s="34"/>
      <c r="T14" s="34"/>
      <c r="U14" s="34"/>
      <c r="V14" s="34"/>
      <c r="W14" s="34"/>
      <c r="X14" s="34"/>
      <c r="Y14" s="34"/>
      <c r="Z14" s="34"/>
      <c r="AA14" s="34"/>
      <c r="AB14" s="34"/>
      <c r="AC14" s="34"/>
      <c r="AD14" s="34"/>
      <c r="AE14" s="34"/>
    </row>
    <row r="15" s="2" customFormat="1" ht="18" customHeight="1">
      <c r="A15" s="34"/>
      <c r="B15" s="35"/>
      <c r="C15" s="34"/>
      <c r="D15" s="34"/>
      <c r="E15" s="23" t="str">
        <f>IF('Rekapitulace stavby'!E11="","",'Rekapitulace stavby'!E11)</f>
        <v xml:space="preserve"> </v>
      </c>
      <c r="F15" s="34"/>
      <c r="G15" s="34"/>
      <c r="H15" s="34"/>
      <c r="I15" s="28" t="s">
        <v>26</v>
      </c>
      <c r="J15" s="23" t="str">
        <f>IF('Rekapitulace stavby'!AN11="","",'Rekapitulace stavby'!AN11)</f>
        <v/>
      </c>
      <c r="K15" s="34"/>
      <c r="L15" s="51"/>
      <c r="S15" s="34"/>
      <c r="T15" s="34"/>
      <c r="U15" s="34"/>
      <c r="V15" s="34"/>
      <c r="W15" s="34"/>
      <c r="X15" s="34"/>
      <c r="Y15" s="34"/>
      <c r="Z15" s="34"/>
      <c r="AA15" s="34"/>
      <c r="AB15" s="34"/>
      <c r="AC15" s="34"/>
      <c r="AD15" s="34"/>
      <c r="AE15" s="34"/>
    </row>
    <row r="16" s="2" customFormat="1" ht="6.96" customHeight="1">
      <c r="A16" s="34"/>
      <c r="B16" s="35"/>
      <c r="C16" s="34"/>
      <c r="D16" s="34"/>
      <c r="E16" s="34"/>
      <c r="F16" s="34"/>
      <c r="G16" s="34"/>
      <c r="H16" s="34"/>
      <c r="I16" s="34"/>
      <c r="J16" s="34"/>
      <c r="K16" s="34"/>
      <c r="L16" s="51"/>
      <c r="S16" s="34"/>
      <c r="T16" s="34"/>
      <c r="U16" s="34"/>
      <c r="V16" s="34"/>
      <c r="W16" s="34"/>
      <c r="X16" s="34"/>
      <c r="Y16" s="34"/>
      <c r="Z16" s="34"/>
      <c r="AA16" s="34"/>
      <c r="AB16" s="34"/>
      <c r="AC16" s="34"/>
      <c r="AD16" s="34"/>
      <c r="AE16" s="34"/>
    </row>
    <row r="17" s="2" customFormat="1" ht="12" customHeight="1">
      <c r="A17" s="34"/>
      <c r="B17" s="35"/>
      <c r="C17" s="34"/>
      <c r="D17" s="28" t="s">
        <v>27</v>
      </c>
      <c r="E17" s="34"/>
      <c r="F17" s="34"/>
      <c r="G17" s="34"/>
      <c r="H17" s="34"/>
      <c r="I17" s="28" t="s">
        <v>25</v>
      </c>
      <c r="J17" s="29" t="str">
        <f>'Rekapitulace stavby'!AN13</f>
        <v>Vyplň údaj</v>
      </c>
      <c r="K17" s="34"/>
      <c r="L17" s="51"/>
      <c r="S17" s="34"/>
      <c r="T17" s="34"/>
      <c r="U17" s="34"/>
      <c r="V17" s="34"/>
      <c r="W17" s="34"/>
      <c r="X17" s="34"/>
      <c r="Y17" s="34"/>
      <c r="Z17" s="34"/>
      <c r="AA17" s="34"/>
      <c r="AB17" s="34"/>
      <c r="AC17" s="34"/>
      <c r="AD17" s="34"/>
      <c r="AE17" s="34"/>
    </row>
    <row r="18" s="2" customFormat="1" ht="18" customHeight="1">
      <c r="A18" s="34"/>
      <c r="B18" s="35"/>
      <c r="C18" s="34"/>
      <c r="D18" s="34"/>
      <c r="E18" s="29" t="str">
        <f>'Rekapitulace stavby'!E14</f>
        <v>Vyplň údaj</v>
      </c>
      <c r="F18" s="23"/>
      <c r="G18" s="23"/>
      <c r="H18" s="23"/>
      <c r="I18" s="28" t="s">
        <v>26</v>
      </c>
      <c r="J18" s="29" t="str">
        <f>'Rekapitulace stavby'!AN14</f>
        <v>Vyplň údaj</v>
      </c>
      <c r="K18" s="34"/>
      <c r="L18" s="51"/>
      <c r="S18" s="34"/>
      <c r="T18" s="34"/>
      <c r="U18" s="34"/>
      <c r="V18" s="34"/>
      <c r="W18" s="34"/>
      <c r="X18" s="34"/>
      <c r="Y18" s="34"/>
      <c r="Z18" s="34"/>
      <c r="AA18" s="34"/>
      <c r="AB18" s="34"/>
      <c r="AC18" s="34"/>
      <c r="AD18" s="34"/>
      <c r="AE18" s="34"/>
    </row>
    <row r="19" s="2" customFormat="1" ht="6.96" customHeight="1">
      <c r="A19" s="34"/>
      <c r="B19" s="35"/>
      <c r="C19" s="34"/>
      <c r="D19" s="34"/>
      <c r="E19" s="34"/>
      <c r="F19" s="34"/>
      <c r="G19" s="34"/>
      <c r="H19" s="34"/>
      <c r="I19" s="34"/>
      <c r="J19" s="34"/>
      <c r="K19" s="34"/>
      <c r="L19" s="51"/>
      <c r="S19" s="34"/>
      <c r="T19" s="34"/>
      <c r="U19" s="34"/>
      <c r="V19" s="34"/>
      <c r="W19" s="34"/>
      <c r="X19" s="34"/>
      <c r="Y19" s="34"/>
      <c r="Z19" s="34"/>
      <c r="AA19" s="34"/>
      <c r="AB19" s="34"/>
      <c r="AC19" s="34"/>
      <c r="AD19" s="34"/>
      <c r="AE19" s="34"/>
    </row>
    <row r="20" s="2" customFormat="1" ht="12" customHeight="1">
      <c r="A20" s="34"/>
      <c r="B20" s="35"/>
      <c r="C20" s="34"/>
      <c r="D20" s="28" t="s">
        <v>29</v>
      </c>
      <c r="E20" s="34"/>
      <c r="F20" s="34"/>
      <c r="G20" s="34"/>
      <c r="H20" s="34"/>
      <c r="I20" s="28" t="s">
        <v>25</v>
      </c>
      <c r="J20" s="23" t="str">
        <f>IF('Rekapitulace stavby'!AN16="","",'Rekapitulace stavby'!AN16)</f>
        <v/>
      </c>
      <c r="K20" s="34"/>
      <c r="L20" s="51"/>
      <c r="S20" s="34"/>
      <c r="T20" s="34"/>
      <c r="U20" s="34"/>
      <c r="V20" s="34"/>
      <c r="W20" s="34"/>
      <c r="X20" s="34"/>
      <c r="Y20" s="34"/>
      <c r="Z20" s="34"/>
      <c r="AA20" s="34"/>
      <c r="AB20" s="34"/>
      <c r="AC20" s="34"/>
      <c r="AD20" s="34"/>
      <c r="AE20" s="34"/>
    </row>
    <row r="21" s="2" customFormat="1" ht="18" customHeight="1">
      <c r="A21" s="34"/>
      <c r="B21" s="35"/>
      <c r="C21" s="34"/>
      <c r="D21" s="34"/>
      <c r="E21" s="23" t="str">
        <f>IF('Rekapitulace stavby'!E17="","",'Rekapitulace stavby'!E17)</f>
        <v xml:space="preserve"> </v>
      </c>
      <c r="F21" s="34"/>
      <c r="G21" s="34"/>
      <c r="H21" s="34"/>
      <c r="I21" s="28" t="s">
        <v>26</v>
      </c>
      <c r="J21" s="23" t="str">
        <f>IF('Rekapitulace stavby'!AN17="","",'Rekapitulace stavby'!AN17)</f>
        <v/>
      </c>
      <c r="K21" s="34"/>
      <c r="L21" s="51"/>
      <c r="S21" s="34"/>
      <c r="T21" s="34"/>
      <c r="U21" s="34"/>
      <c r="V21" s="34"/>
      <c r="W21" s="34"/>
      <c r="X21" s="34"/>
      <c r="Y21" s="34"/>
      <c r="Z21" s="34"/>
      <c r="AA21" s="34"/>
      <c r="AB21" s="34"/>
      <c r="AC21" s="34"/>
      <c r="AD21" s="34"/>
      <c r="AE21" s="34"/>
    </row>
    <row r="22" s="2" customFormat="1" ht="6.96" customHeight="1">
      <c r="A22" s="34"/>
      <c r="B22" s="35"/>
      <c r="C22" s="34"/>
      <c r="D22" s="34"/>
      <c r="E22" s="34"/>
      <c r="F22" s="34"/>
      <c r="G22" s="34"/>
      <c r="H22" s="34"/>
      <c r="I22" s="34"/>
      <c r="J22" s="34"/>
      <c r="K22" s="34"/>
      <c r="L22" s="51"/>
      <c r="S22" s="34"/>
      <c r="T22" s="34"/>
      <c r="U22" s="34"/>
      <c r="V22" s="34"/>
      <c r="W22" s="34"/>
      <c r="X22" s="34"/>
      <c r="Y22" s="34"/>
      <c r="Z22" s="34"/>
      <c r="AA22" s="34"/>
      <c r="AB22" s="34"/>
      <c r="AC22" s="34"/>
      <c r="AD22" s="34"/>
      <c r="AE22" s="34"/>
    </row>
    <row r="23" s="2" customFormat="1" ht="12" customHeight="1">
      <c r="A23" s="34"/>
      <c r="B23" s="35"/>
      <c r="C23" s="34"/>
      <c r="D23" s="28" t="s">
        <v>31</v>
      </c>
      <c r="E23" s="34"/>
      <c r="F23" s="34"/>
      <c r="G23" s="34"/>
      <c r="H23" s="34"/>
      <c r="I23" s="28" t="s">
        <v>25</v>
      </c>
      <c r="J23" s="23" t="str">
        <f>IF('Rekapitulace stavby'!AN19="","",'Rekapitulace stavby'!AN19)</f>
        <v/>
      </c>
      <c r="K23" s="34"/>
      <c r="L23" s="51"/>
      <c r="S23" s="34"/>
      <c r="T23" s="34"/>
      <c r="U23" s="34"/>
      <c r="V23" s="34"/>
      <c r="W23" s="34"/>
      <c r="X23" s="34"/>
      <c r="Y23" s="34"/>
      <c r="Z23" s="34"/>
      <c r="AA23" s="34"/>
      <c r="AB23" s="34"/>
      <c r="AC23" s="34"/>
      <c r="AD23" s="34"/>
      <c r="AE23" s="34"/>
    </row>
    <row r="24" s="2" customFormat="1" ht="18" customHeight="1">
      <c r="A24" s="34"/>
      <c r="B24" s="35"/>
      <c r="C24" s="34"/>
      <c r="D24" s="34"/>
      <c r="E24" s="23" t="str">
        <f>IF('Rekapitulace stavby'!E20="","",'Rekapitulace stavby'!E20)</f>
        <v xml:space="preserve"> </v>
      </c>
      <c r="F24" s="34"/>
      <c r="G24" s="34"/>
      <c r="H24" s="34"/>
      <c r="I24" s="28" t="s">
        <v>26</v>
      </c>
      <c r="J24" s="23" t="str">
        <f>IF('Rekapitulace stavby'!AN20="","",'Rekapitulace stavby'!AN20)</f>
        <v/>
      </c>
      <c r="K24" s="34"/>
      <c r="L24" s="51"/>
      <c r="S24" s="34"/>
      <c r="T24" s="34"/>
      <c r="U24" s="34"/>
      <c r="V24" s="34"/>
      <c r="W24" s="34"/>
      <c r="X24" s="34"/>
      <c r="Y24" s="34"/>
      <c r="Z24" s="34"/>
      <c r="AA24" s="34"/>
      <c r="AB24" s="34"/>
      <c r="AC24" s="34"/>
      <c r="AD24" s="34"/>
      <c r="AE24" s="34"/>
    </row>
    <row r="25" s="2" customFormat="1" ht="6.96" customHeight="1">
      <c r="A25" s="34"/>
      <c r="B25" s="35"/>
      <c r="C25" s="34"/>
      <c r="D25" s="34"/>
      <c r="E25" s="34"/>
      <c r="F25" s="34"/>
      <c r="G25" s="34"/>
      <c r="H25" s="34"/>
      <c r="I25" s="34"/>
      <c r="J25" s="34"/>
      <c r="K25" s="34"/>
      <c r="L25" s="51"/>
      <c r="S25" s="34"/>
      <c r="T25" s="34"/>
      <c r="U25" s="34"/>
      <c r="V25" s="34"/>
      <c r="W25" s="34"/>
      <c r="X25" s="34"/>
      <c r="Y25" s="34"/>
      <c r="Z25" s="34"/>
      <c r="AA25" s="34"/>
      <c r="AB25" s="34"/>
      <c r="AC25" s="34"/>
      <c r="AD25" s="34"/>
      <c r="AE25" s="34"/>
    </row>
    <row r="26" s="2" customFormat="1" ht="12" customHeight="1">
      <c r="A26" s="34"/>
      <c r="B26" s="35"/>
      <c r="C26" s="34"/>
      <c r="D26" s="28" t="s">
        <v>32</v>
      </c>
      <c r="E26" s="34"/>
      <c r="F26" s="34"/>
      <c r="G26" s="34"/>
      <c r="H26" s="34"/>
      <c r="I26" s="34"/>
      <c r="J26" s="34"/>
      <c r="K26" s="34"/>
      <c r="L26" s="51"/>
      <c r="S26" s="34"/>
      <c r="T26" s="34"/>
      <c r="U26" s="34"/>
      <c r="V26" s="34"/>
      <c r="W26" s="34"/>
      <c r="X26" s="34"/>
      <c r="Y26" s="34"/>
      <c r="Z26" s="34"/>
      <c r="AA26" s="34"/>
      <c r="AB26" s="34"/>
      <c r="AC26" s="34"/>
      <c r="AD26" s="34"/>
      <c r="AE26" s="34"/>
    </row>
    <row r="27" s="8" customFormat="1" ht="16.5" customHeight="1">
      <c r="A27" s="118"/>
      <c r="B27" s="119"/>
      <c r="C27" s="118"/>
      <c r="D27" s="118"/>
      <c r="E27" s="32" t="s">
        <v>1</v>
      </c>
      <c r="F27" s="32"/>
      <c r="G27" s="32"/>
      <c r="H27" s="32"/>
      <c r="I27" s="118"/>
      <c r="J27" s="118"/>
      <c r="K27" s="118"/>
      <c r="L27" s="120"/>
      <c r="S27" s="118"/>
      <c r="T27" s="118"/>
      <c r="U27" s="118"/>
      <c r="V27" s="118"/>
      <c r="W27" s="118"/>
      <c r="X27" s="118"/>
      <c r="Y27" s="118"/>
      <c r="Z27" s="118"/>
      <c r="AA27" s="118"/>
      <c r="AB27" s="118"/>
      <c r="AC27" s="118"/>
      <c r="AD27" s="118"/>
      <c r="AE27" s="118"/>
    </row>
    <row r="28" s="2" customFormat="1" ht="6.96" customHeight="1">
      <c r="A28" s="34"/>
      <c r="B28" s="35"/>
      <c r="C28" s="34"/>
      <c r="D28" s="34"/>
      <c r="E28" s="34"/>
      <c r="F28" s="34"/>
      <c r="G28" s="34"/>
      <c r="H28" s="34"/>
      <c r="I28" s="34"/>
      <c r="J28" s="34"/>
      <c r="K28" s="34"/>
      <c r="L28" s="51"/>
      <c r="S28" s="34"/>
      <c r="T28" s="34"/>
      <c r="U28" s="34"/>
      <c r="V28" s="34"/>
      <c r="W28" s="34"/>
      <c r="X28" s="34"/>
      <c r="Y28" s="34"/>
      <c r="Z28" s="34"/>
      <c r="AA28" s="34"/>
      <c r="AB28" s="34"/>
      <c r="AC28" s="34"/>
      <c r="AD28" s="34"/>
      <c r="AE28" s="34"/>
    </row>
    <row r="29" s="2" customFormat="1" ht="6.96" customHeight="1">
      <c r="A29" s="34"/>
      <c r="B29" s="35"/>
      <c r="C29" s="34"/>
      <c r="D29" s="86"/>
      <c r="E29" s="86"/>
      <c r="F29" s="86"/>
      <c r="G29" s="86"/>
      <c r="H29" s="86"/>
      <c r="I29" s="86"/>
      <c r="J29" s="86"/>
      <c r="K29" s="86"/>
      <c r="L29" s="51"/>
      <c r="S29" s="34"/>
      <c r="T29" s="34"/>
      <c r="U29" s="34"/>
      <c r="V29" s="34"/>
      <c r="W29" s="34"/>
      <c r="X29" s="34"/>
      <c r="Y29" s="34"/>
      <c r="Z29" s="34"/>
      <c r="AA29" s="34"/>
      <c r="AB29" s="34"/>
      <c r="AC29" s="34"/>
      <c r="AD29" s="34"/>
      <c r="AE29" s="34"/>
    </row>
    <row r="30" s="2" customFormat="1" ht="25.44" customHeight="1">
      <c r="A30" s="34"/>
      <c r="B30" s="35"/>
      <c r="C30" s="34"/>
      <c r="D30" s="121" t="s">
        <v>33</v>
      </c>
      <c r="E30" s="34"/>
      <c r="F30" s="34"/>
      <c r="G30" s="34"/>
      <c r="H30" s="34"/>
      <c r="I30" s="34"/>
      <c r="J30" s="92">
        <f>ROUND(J118, 2)</f>
        <v>0</v>
      </c>
      <c r="K30" s="34"/>
      <c r="L30" s="51"/>
      <c r="S30" s="34"/>
      <c r="T30" s="34"/>
      <c r="U30" s="34"/>
      <c r="V30" s="34"/>
      <c r="W30" s="34"/>
      <c r="X30" s="34"/>
      <c r="Y30" s="34"/>
      <c r="Z30" s="34"/>
      <c r="AA30" s="34"/>
      <c r="AB30" s="34"/>
      <c r="AC30" s="34"/>
      <c r="AD30" s="34"/>
      <c r="AE30" s="34"/>
    </row>
    <row r="31" s="2" customFormat="1" ht="6.96" customHeight="1">
      <c r="A31" s="34"/>
      <c r="B31" s="35"/>
      <c r="C31" s="34"/>
      <c r="D31" s="86"/>
      <c r="E31" s="86"/>
      <c r="F31" s="86"/>
      <c r="G31" s="86"/>
      <c r="H31" s="86"/>
      <c r="I31" s="86"/>
      <c r="J31" s="86"/>
      <c r="K31" s="86"/>
      <c r="L31" s="51"/>
      <c r="S31" s="34"/>
      <c r="T31" s="34"/>
      <c r="U31" s="34"/>
      <c r="V31" s="34"/>
      <c r="W31" s="34"/>
      <c r="X31" s="34"/>
      <c r="Y31" s="34"/>
      <c r="Z31" s="34"/>
      <c r="AA31" s="34"/>
      <c r="AB31" s="34"/>
      <c r="AC31" s="34"/>
      <c r="AD31" s="34"/>
      <c r="AE31" s="34"/>
    </row>
    <row r="32" s="2" customFormat="1" ht="14.4" customHeight="1">
      <c r="A32" s="34"/>
      <c r="B32" s="35"/>
      <c r="C32" s="34"/>
      <c r="D32" s="34"/>
      <c r="E32" s="34"/>
      <c r="F32" s="39" t="s">
        <v>35</v>
      </c>
      <c r="G32" s="34"/>
      <c r="H32" s="34"/>
      <c r="I32" s="39" t="s">
        <v>34</v>
      </c>
      <c r="J32" s="39" t="s">
        <v>36</v>
      </c>
      <c r="K32" s="34"/>
      <c r="L32" s="51"/>
      <c r="S32" s="34"/>
      <c r="T32" s="34"/>
      <c r="U32" s="34"/>
      <c r="V32" s="34"/>
      <c r="W32" s="34"/>
      <c r="X32" s="34"/>
      <c r="Y32" s="34"/>
      <c r="Z32" s="34"/>
      <c r="AA32" s="34"/>
      <c r="AB32" s="34"/>
      <c r="AC32" s="34"/>
      <c r="AD32" s="34"/>
      <c r="AE32" s="34"/>
    </row>
    <row r="33" s="2" customFormat="1" ht="14.4" customHeight="1">
      <c r="A33" s="34"/>
      <c r="B33" s="35"/>
      <c r="C33" s="34"/>
      <c r="D33" s="122" t="s">
        <v>37</v>
      </c>
      <c r="E33" s="28" t="s">
        <v>38</v>
      </c>
      <c r="F33" s="123">
        <f>ROUND((SUM(BE118:BE154)),  2)</f>
        <v>0</v>
      </c>
      <c r="G33" s="34"/>
      <c r="H33" s="34"/>
      <c r="I33" s="124">
        <v>0.20999999999999999</v>
      </c>
      <c r="J33" s="123">
        <f>ROUND(((SUM(BE118:BE154))*I33),  2)</f>
        <v>0</v>
      </c>
      <c r="K33" s="34"/>
      <c r="L33" s="51"/>
      <c r="S33" s="34"/>
      <c r="T33" s="34"/>
      <c r="U33" s="34"/>
      <c r="V33" s="34"/>
      <c r="W33" s="34"/>
      <c r="X33" s="34"/>
      <c r="Y33" s="34"/>
      <c r="Z33" s="34"/>
      <c r="AA33" s="34"/>
      <c r="AB33" s="34"/>
      <c r="AC33" s="34"/>
      <c r="AD33" s="34"/>
      <c r="AE33" s="34"/>
    </row>
    <row r="34" s="2" customFormat="1" ht="14.4" customHeight="1">
      <c r="A34" s="34"/>
      <c r="B34" s="35"/>
      <c r="C34" s="34"/>
      <c r="D34" s="34"/>
      <c r="E34" s="28" t="s">
        <v>39</v>
      </c>
      <c r="F34" s="123">
        <f>ROUND((SUM(BF118:BF154)),  2)</f>
        <v>0</v>
      </c>
      <c r="G34" s="34"/>
      <c r="H34" s="34"/>
      <c r="I34" s="124">
        <v>0.12</v>
      </c>
      <c r="J34" s="123">
        <f>ROUND(((SUM(BF118:BF154))*I34),  2)</f>
        <v>0</v>
      </c>
      <c r="K34" s="34"/>
      <c r="L34" s="51"/>
      <c r="S34" s="34"/>
      <c r="T34" s="34"/>
      <c r="U34" s="34"/>
      <c r="V34" s="34"/>
      <c r="W34" s="34"/>
      <c r="X34" s="34"/>
      <c r="Y34" s="34"/>
      <c r="Z34" s="34"/>
      <c r="AA34" s="34"/>
      <c r="AB34" s="34"/>
      <c r="AC34" s="34"/>
      <c r="AD34" s="34"/>
      <c r="AE34" s="34"/>
    </row>
    <row r="35" hidden="1" s="2" customFormat="1" ht="14.4" customHeight="1">
      <c r="A35" s="34"/>
      <c r="B35" s="35"/>
      <c r="C35" s="34"/>
      <c r="D35" s="34"/>
      <c r="E35" s="28" t="s">
        <v>40</v>
      </c>
      <c r="F35" s="123">
        <f>ROUND((SUM(BG118:BG154)),  2)</f>
        <v>0</v>
      </c>
      <c r="G35" s="34"/>
      <c r="H35" s="34"/>
      <c r="I35" s="124">
        <v>0.20999999999999999</v>
      </c>
      <c r="J35" s="123">
        <f>0</f>
        <v>0</v>
      </c>
      <c r="K35" s="34"/>
      <c r="L35" s="51"/>
      <c r="S35" s="34"/>
      <c r="T35" s="34"/>
      <c r="U35" s="34"/>
      <c r="V35" s="34"/>
      <c r="W35" s="34"/>
      <c r="X35" s="34"/>
      <c r="Y35" s="34"/>
      <c r="Z35" s="34"/>
      <c r="AA35" s="34"/>
      <c r="AB35" s="34"/>
      <c r="AC35" s="34"/>
      <c r="AD35" s="34"/>
      <c r="AE35" s="34"/>
    </row>
    <row r="36" hidden="1" s="2" customFormat="1" ht="14.4" customHeight="1">
      <c r="A36" s="34"/>
      <c r="B36" s="35"/>
      <c r="C36" s="34"/>
      <c r="D36" s="34"/>
      <c r="E36" s="28" t="s">
        <v>41</v>
      </c>
      <c r="F36" s="123">
        <f>ROUND((SUM(BH118:BH154)),  2)</f>
        <v>0</v>
      </c>
      <c r="G36" s="34"/>
      <c r="H36" s="34"/>
      <c r="I36" s="124">
        <v>0.12</v>
      </c>
      <c r="J36" s="123">
        <f>0</f>
        <v>0</v>
      </c>
      <c r="K36" s="34"/>
      <c r="L36" s="51"/>
      <c r="S36" s="34"/>
      <c r="T36" s="34"/>
      <c r="U36" s="34"/>
      <c r="V36" s="34"/>
      <c r="W36" s="34"/>
      <c r="X36" s="34"/>
      <c r="Y36" s="34"/>
      <c r="Z36" s="34"/>
      <c r="AA36" s="34"/>
      <c r="AB36" s="34"/>
      <c r="AC36" s="34"/>
      <c r="AD36" s="34"/>
      <c r="AE36" s="34"/>
    </row>
    <row r="37" hidden="1" s="2" customFormat="1" ht="14.4" customHeight="1">
      <c r="A37" s="34"/>
      <c r="B37" s="35"/>
      <c r="C37" s="34"/>
      <c r="D37" s="34"/>
      <c r="E37" s="28" t="s">
        <v>42</v>
      </c>
      <c r="F37" s="123">
        <f>ROUND((SUM(BI118:BI154)),  2)</f>
        <v>0</v>
      </c>
      <c r="G37" s="34"/>
      <c r="H37" s="34"/>
      <c r="I37" s="124">
        <v>0</v>
      </c>
      <c r="J37" s="123">
        <f>0</f>
        <v>0</v>
      </c>
      <c r="K37" s="34"/>
      <c r="L37" s="51"/>
      <c r="S37" s="34"/>
      <c r="T37" s="34"/>
      <c r="U37" s="34"/>
      <c r="V37" s="34"/>
      <c r="W37" s="34"/>
      <c r="X37" s="34"/>
      <c r="Y37" s="34"/>
      <c r="Z37" s="34"/>
      <c r="AA37" s="34"/>
      <c r="AB37" s="34"/>
      <c r="AC37" s="34"/>
      <c r="AD37" s="34"/>
      <c r="AE37" s="34"/>
    </row>
    <row r="38" s="2" customFormat="1" ht="6.96" customHeight="1">
      <c r="A38" s="34"/>
      <c r="B38" s="35"/>
      <c r="C38" s="34"/>
      <c r="D38" s="34"/>
      <c r="E38" s="34"/>
      <c r="F38" s="34"/>
      <c r="G38" s="34"/>
      <c r="H38" s="34"/>
      <c r="I38" s="34"/>
      <c r="J38" s="34"/>
      <c r="K38" s="34"/>
      <c r="L38" s="51"/>
      <c r="S38" s="34"/>
      <c r="T38" s="34"/>
      <c r="U38" s="34"/>
      <c r="V38" s="34"/>
      <c r="W38" s="34"/>
      <c r="X38" s="34"/>
      <c r="Y38" s="34"/>
      <c r="Z38" s="34"/>
      <c r="AA38" s="34"/>
      <c r="AB38" s="34"/>
      <c r="AC38" s="34"/>
      <c r="AD38" s="34"/>
      <c r="AE38" s="34"/>
    </row>
    <row r="39" s="2" customFormat="1" ht="25.44" customHeight="1">
      <c r="A39" s="34"/>
      <c r="B39" s="35"/>
      <c r="C39" s="125"/>
      <c r="D39" s="126" t="s">
        <v>43</v>
      </c>
      <c r="E39" s="77"/>
      <c r="F39" s="77"/>
      <c r="G39" s="127" t="s">
        <v>44</v>
      </c>
      <c r="H39" s="128" t="s">
        <v>45</v>
      </c>
      <c r="I39" s="77"/>
      <c r="J39" s="129">
        <f>SUM(J30:J37)</f>
        <v>0</v>
      </c>
      <c r="K39" s="130"/>
      <c r="L39" s="51"/>
      <c r="S39" s="34"/>
      <c r="T39" s="34"/>
      <c r="U39" s="34"/>
      <c r="V39" s="34"/>
      <c r="W39" s="34"/>
      <c r="X39" s="34"/>
      <c r="Y39" s="34"/>
      <c r="Z39" s="34"/>
      <c r="AA39" s="34"/>
      <c r="AB39" s="34"/>
      <c r="AC39" s="34"/>
      <c r="AD39" s="34"/>
      <c r="AE39" s="34"/>
    </row>
    <row r="40" s="2" customFormat="1" ht="14.4" customHeight="1">
      <c r="A40" s="34"/>
      <c r="B40" s="35"/>
      <c r="C40" s="34"/>
      <c r="D40" s="34"/>
      <c r="E40" s="34"/>
      <c r="F40" s="34"/>
      <c r="G40" s="34"/>
      <c r="H40" s="34"/>
      <c r="I40" s="34"/>
      <c r="J40" s="34"/>
      <c r="K40" s="34"/>
      <c r="L40" s="51"/>
      <c r="S40" s="34"/>
      <c r="T40" s="34"/>
      <c r="U40" s="34"/>
      <c r="V40" s="34"/>
      <c r="W40" s="34"/>
      <c r="X40" s="34"/>
      <c r="Y40" s="34"/>
      <c r="Z40" s="34"/>
      <c r="AA40" s="34"/>
      <c r="AB40" s="34"/>
      <c r="AC40" s="34"/>
      <c r="AD40" s="34"/>
      <c r="AE40" s="34"/>
    </row>
    <row r="41" s="1" customFormat="1" ht="14.4" customHeight="1">
      <c r="B41" s="18"/>
      <c r="L41" s="18"/>
    </row>
    <row r="42" s="1" customFormat="1" ht="14.4" customHeight="1">
      <c r="B42" s="18"/>
      <c r="L42" s="18"/>
    </row>
    <row r="43" s="1" customFormat="1" ht="14.4" customHeight="1">
      <c r="B43" s="18"/>
      <c r="L43" s="18"/>
    </row>
    <row r="44" s="1" customFormat="1" ht="14.4" customHeight="1">
      <c r="B44" s="18"/>
      <c r="L44" s="18"/>
    </row>
    <row r="45" s="1" customFormat="1" ht="14.4" customHeight="1">
      <c r="B45" s="18"/>
      <c r="L45" s="18"/>
    </row>
    <row r="46" s="1" customFormat="1" ht="14.4" customHeight="1">
      <c r="B46" s="18"/>
      <c r="L46" s="18"/>
    </row>
    <row r="47" s="1" customFormat="1" ht="14.4" customHeight="1">
      <c r="B47" s="18"/>
      <c r="L47" s="18"/>
    </row>
    <row r="48" s="1" customFormat="1" ht="14.4" customHeight="1">
      <c r="B48" s="18"/>
      <c r="L48" s="18"/>
    </row>
    <row r="49" s="1" customFormat="1" ht="14.4" customHeight="1">
      <c r="B49" s="18"/>
      <c r="L49" s="18"/>
    </row>
    <row r="50" s="2" customFormat="1" ht="14.4" customHeight="1">
      <c r="B50" s="51"/>
      <c r="D50" s="52" t="s">
        <v>46</v>
      </c>
      <c r="E50" s="53"/>
      <c r="F50" s="53"/>
      <c r="G50" s="52" t="s">
        <v>47</v>
      </c>
      <c r="H50" s="53"/>
      <c r="I50" s="53"/>
      <c r="J50" s="53"/>
      <c r="K50" s="53"/>
      <c r="L50" s="51"/>
    </row>
    <row r="51">
      <c r="B51" s="18"/>
      <c r="L51" s="18"/>
    </row>
    <row r="52">
      <c r="B52" s="18"/>
      <c r="L52" s="18"/>
    </row>
    <row r="53">
      <c r="B53" s="18"/>
      <c r="L53" s="18"/>
    </row>
    <row r="54">
      <c r="B54" s="18"/>
      <c r="L54" s="18"/>
    </row>
    <row r="55">
      <c r="B55" s="18"/>
      <c r="L55" s="18"/>
    </row>
    <row r="56">
      <c r="B56" s="18"/>
      <c r="L56" s="18"/>
    </row>
    <row r="57">
      <c r="B57" s="18"/>
      <c r="L57" s="18"/>
    </row>
    <row r="58">
      <c r="B58" s="18"/>
      <c r="L58" s="18"/>
    </row>
    <row r="59">
      <c r="B59" s="18"/>
      <c r="L59" s="18"/>
    </row>
    <row r="60">
      <c r="B60" s="18"/>
      <c r="L60" s="18"/>
    </row>
    <row r="61" s="2" customFormat="1">
      <c r="A61" s="34"/>
      <c r="B61" s="35"/>
      <c r="C61" s="34"/>
      <c r="D61" s="54" t="s">
        <v>48</v>
      </c>
      <c r="E61" s="37"/>
      <c r="F61" s="131" t="s">
        <v>49</v>
      </c>
      <c r="G61" s="54" t="s">
        <v>48</v>
      </c>
      <c r="H61" s="37"/>
      <c r="I61" s="37"/>
      <c r="J61" s="132" t="s">
        <v>49</v>
      </c>
      <c r="K61" s="37"/>
      <c r="L61" s="51"/>
      <c r="S61" s="34"/>
      <c r="T61" s="34"/>
      <c r="U61" s="34"/>
      <c r="V61" s="34"/>
      <c r="W61" s="34"/>
      <c r="X61" s="34"/>
      <c r="Y61" s="34"/>
      <c r="Z61" s="34"/>
      <c r="AA61" s="34"/>
      <c r="AB61" s="34"/>
      <c r="AC61" s="34"/>
      <c r="AD61" s="34"/>
      <c r="AE61" s="34"/>
    </row>
    <row r="62">
      <c r="B62" s="18"/>
      <c r="L62" s="18"/>
    </row>
    <row r="63">
      <c r="B63" s="18"/>
      <c r="L63" s="18"/>
    </row>
    <row r="64">
      <c r="B64" s="18"/>
      <c r="L64" s="18"/>
    </row>
    <row r="65" s="2" customFormat="1">
      <c r="A65" s="34"/>
      <c r="B65" s="35"/>
      <c r="C65" s="34"/>
      <c r="D65" s="52" t="s">
        <v>50</v>
      </c>
      <c r="E65" s="55"/>
      <c r="F65" s="55"/>
      <c r="G65" s="52" t="s">
        <v>51</v>
      </c>
      <c r="H65" s="55"/>
      <c r="I65" s="55"/>
      <c r="J65" s="55"/>
      <c r="K65" s="55"/>
      <c r="L65" s="51"/>
      <c r="S65" s="34"/>
      <c r="T65" s="34"/>
      <c r="U65" s="34"/>
      <c r="V65" s="34"/>
      <c r="W65" s="34"/>
      <c r="X65" s="34"/>
      <c r="Y65" s="34"/>
      <c r="Z65" s="34"/>
      <c r="AA65" s="34"/>
      <c r="AB65" s="34"/>
      <c r="AC65" s="34"/>
      <c r="AD65" s="34"/>
      <c r="AE65" s="34"/>
    </row>
    <row r="66">
      <c r="B66" s="18"/>
      <c r="L66" s="18"/>
    </row>
    <row r="67">
      <c r="B67" s="18"/>
      <c r="L67" s="18"/>
    </row>
    <row r="68">
      <c r="B68" s="18"/>
      <c r="L68" s="18"/>
    </row>
    <row r="69">
      <c r="B69" s="18"/>
      <c r="L69" s="18"/>
    </row>
    <row r="70">
      <c r="B70" s="18"/>
      <c r="L70" s="18"/>
    </row>
    <row r="71">
      <c r="B71" s="18"/>
      <c r="L71" s="18"/>
    </row>
    <row r="72">
      <c r="B72" s="18"/>
      <c r="L72" s="18"/>
    </row>
    <row r="73">
      <c r="B73" s="18"/>
      <c r="L73" s="18"/>
    </row>
    <row r="74">
      <c r="B74" s="18"/>
      <c r="L74" s="18"/>
    </row>
    <row r="75">
      <c r="B75" s="18"/>
      <c r="L75" s="18"/>
    </row>
    <row r="76" s="2" customFormat="1">
      <c r="A76" s="34"/>
      <c r="B76" s="35"/>
      <c r="C76" s="34"/>
      <c r="D76" s="54" t="s">
        <v>48</v>
      </c>
      <c r="E76" s="37"/>
      <c r="F76" s="131" t="s">
        <v>49</v>
      </c>
      <c r="G76" s="54" t="s">
        <v>48</v>
      </c>
      <c r="H76" s="37"/>
      <c r="I76" s="37"/>
      <c r="J76" s="132" t="s">
        <v>49</v>
      </c>
      <c r="K76" s="37"/>
      <c r="L76" s="51"/>
      <c r="S76" s="34"/>
      <c r="T76" s="34"/>
      <c r="U76" s="34"/>
      <c r="V76" s="34"/>
      <c r="W76" s="34"/>
      <c r="X76" s="34"/>
      <c r="Y76" s="34"/>
      <c r="Z76" s="34"/>
      <c r="AA76" s="34"/>
      <c r="AB76" s="34"/>
      <c r="AC76" s="34"/>
      <c r="AD76" s="34"/>
      <c r="AE76" s="34"/>
    </row>
    <row r="77" s="2" customFormat="1" ht="14.4" customHeight="1">
      <c r="A77" s="34"/>
      <c r="B77" s="56"/>
      <c r="C77" s="57"/>
      <c r="D77" s="57"/>
      <c r="E77" s="57"/>
      <c r="F77" s="57"/>
      <c r="G77" s="57"/>
      <c r="H77" s="57"/>
      <c r="I77" s="57"/>
      <c r="J77" s="57"/>
      <c r="K77" s="57"/>
      <c r="L77" s="51"/>
      <c r="S77" s="34"/>
      <c r="T77" s="34"/>
      <c r="U77" s="34"/>
      <c r="V77" s="34"/>
      <c r="W77" s="34"/>
      <c r="X77" s="34"/>
      <c r="Y77" s="34"/>
      <c r="Z77" s="34"/>
      <c r="AA77" s="34"/>
      <c r="AB77" s="34"/>
      <c r="AC77" s="34"/>
      <c r="AD77" s="34"/>
      <c r="AE77" s="34"/>
    </row>
    <row r="81" s="2" customFormat="1" ht="6.96" customHeight="1">
      <c r="A81" s="34"/>
      <c r="B81" s="58"/>
      <c r="C81" s="59"/>
      <c r="D81" s="59"/>
      <c r="E81" s="59"/>
      <c r="F81" s="59"/>
      <c r="G81" s="59"/>
      <c r="H81" s="59"/>
      <c r="I81" s="59"/>
      <c r="J81" s="59"/>
      <c r="K81" s="59"/>
      <c r="L81" s="51"/>
      <c r="S81" s="34"/>
      <c r="T81" s="34"/>
      <c r="U81" s="34"/>
      <c r="V81" s="34"/>
      <c r="W81" s="34"/>
      <c r="X81" s="34"/>
      <c r="Y81" s="34"/>
      <c r="Z81" s="34"/>
      <c r="AA81" s="34"/>
      <c r="AB81" s="34"/>
      <c r="AC81" s="34"/>
      <c r="AD81" s="34"/>
      <c r="AE81" s="34"/>
    </row>
    <row r="82" s="2" customFormat="1" ht="24.96" customHeight="1">
      <c r="A82" s="34"/>
      <c r="B82" s="35"/>
      <c r="C82" s="19" t="s">
        <v>114</v>
      </c>
      <c r="D82" s="34"/>
      <c r="E82" s="34"/>
      <c r="F82" s="34"/>
      <c r="G82" s="34"/>
      <c r="H82" s="34"/>
      <c r="I82" s="34"/>
      <c r="J82" s="34"/>
      <c r="K82" s="34"/>
      <c r="L82" s="51"/>
      <c r="S82" s="34"/>
      <c r="T82" s="34"/>
      <c r="U82" s="34"/>
      <c r="V82" s="34"/>
      <c r="W82" s="34"/>
      <c r="X82" s="34"/>
      <c r="Y82" s="34"/>
      <c r="Z82" s="34"/>
      <c r="AA82" s="34"/>
      <c r="AB82" s="34"/>
      <c r="AC82" s="34"/>
      <c r="AD82" s="34"/>
      <c r="AE82" s="34"/>
    </row>
    <row r="83" s="2" customFormat="1" ht="6.96" customHeight="1">
      <c r="A83" s="34"/>
      <c r="B83" s="35"/>
      <c r="C83" s="34"/>
      <c r="D83" s="34"/>
      <c r="E83" s="34"/>
      <c r="F83" s="34"/>
      <c r="G83" s="34"/>
      <c r="H83" s="34"/>
      <c r="I83" s="34"/>
      <c r="J83" s="34"/>
      <c r="K83" s="34"/>
      <c r="L83" s="51"/>
      <c r="S83" s="34"/>
      <c r="T83" s="34"/>
      <c r="U83" s="34"/>
      <c r="V83" s="34"/>
      <c r="W83" s="34"/>
      <c r="X83" s="34"/>
      <c r="Y83" s="34"/>
      <c r="Z83" s="34"/>
      <c r="AA83" s="34"/>
      <c r="AB83" s="34"/>
      <c r="AC83" s="34"/>
      <c r="AD83" s="34"/>
      <c r="AE83" s="34"/>
    </row>
    <row r="84" s="2" customFormat="1" ht="12" customHeight="1">
      <c r="A84" s="34"/>
      <c r="B84" s="35"/>
      <c r="C84" s="28" t="s">
        <v>16</v>
      </c>
      <c r="D84" s="34"/>
      <c r="E84" s="34"/>
      <c r="F84" s="34"/>
      <c r="G84" s="34"/>
      <c r="H84" s="34"/>
      <c r="I84" s="34"/>
      <c r="J84" s="34"/>
      <c r="K84" s="34"/>
      <c r="L84" s="51"/>
      <c r="S84" s="34"/>
      <c r="T84" s="34"/>
      <c r="U84" s="34"/>
      <c r="V84" s="34"/>
      <c r="W84" s="34"/>
      <c r="X84" s="34"/>
      <c r="Y84" s="34"/>
      <c r="Z84" s="34"/>
      <c r="AA84" s="34"/>
      <c r="AB84" s="34"/>
      <c r="AC84" s="34"/>
      <c r="AD84" s="34"/>
      <c r="AE84" s="34"/>
    </row>
    <row r="85" s="2" customFormat="1" ht="16.5" customHeight="1">
      <c r="A85" s="34"/>
      <c r="B85" s="35"/>
      <c r="C85" s="34"/>
      <c r="D85" s="34"/>
      <c r="E85" s="117" t="str">
        <f>E7</f>
        <v>Čepro Šlapanov</v>
      </c>
      <c r="F85" s="28"/>
      <c r="G85" s="28"/>
      <c r="H85" s="28"/>
      <c r="I85" s="34"/>
      <c r="J85" s="34"/>
      <c r="K85" s="34"/>
      <c r="L85" s="51"/>
      <c r="S85" s="34"/>
      <c r="T85" s="34"/>
      <c r="U85" s="34"/>
      <c r="V85" s="34"/>
      <c r="W85" s="34"/>
      <c r="X85" s="34"/>
      <c r="Y85" s="34"/>
      <c r="Z85" s="34"/>
      <c r="AA85" s="34"/>
      <c r="AB85" s="34"/>
      <c r="AC85" s="34"/>
      <c r="AD85" s="34"/>
      <c r="AE85" s="34"/>
    </row>
    <row r="86" s="2" customFormat="1" ht="12" customHeight="1">
      <c r="A86" s="34"/>
      <c r="B86" s="35"/>
      <c r="C86" s="28" t="s">
        <v>112</v>
      </c>
      <c r="D86" s="34"/>
      <c r="E86" s="34"/>
      <c r="F86" s="34"/>
      <c r="G86" s="34"/>
      <c r="H86" s="34"/>
      <c r="I86" s="34"/>
      <c r="J86" s="34"/>
      <c r="K86" s="34"/>
      <c r="L86" s="51"/>
      <c r="S86" s="34"/>
      <c r="T86" s="34"/>
      <c r="U86" s="34"/>
      <c r="V86" s="34"/>
      <c r="W86" s="34"/>
      <c r="X86" s="34"/>
      <c r="Y86" s="34"/>
      <c r="Z86" s="34"/>
      <c r="AA86" s="34"/>
      <c r="AB86" s="34"/>
      <c r="AC86" s="34"/>
      <c r="AD86" s="34"/>
      <c r="AE86" s="34"/>
    </row>
    <row r="87" s="2" customFormat="1" ht="16.5" customHeight="1">
      <c r="A87" s="34"/>
      <c r="B87" s="35"/>
      <c r="C87" s="34"/>
      <c r="D87" s="34"/>
      <c r="E87" s="63" t="str">
        <f>E9</f>
        <v>VRN - Vedlejší rozpočtové náklady</v>
      </c>
      <c r="F87" s="34"/>
      <c r="G87" s="34"/>
      <c r="H87" s="34"/>
      <c r="I87" s="34"/>
      <c r="J87" s="34"/>
      <c r="K87" s="34"/>
      <c r="L87" s="51"/>
      <c r="S87" s="34"/>
      <c r="T87" s="34"/>
      <c r="U87" s="34"/>
      <c r="V87" s="34"/>
      <c r="W87" s="34"/>
      <c r="X87" s="34"/>
      <c r="Y87" s="34"/>
      <c r="Z87" s="34"/>
      <c r="AA87" s="34"/>
      <c r="AB87" s="34"/>
      <c r="AC87" s="34"/>
      <c r="AD87" s="34"/>
      <c r="AE87" s="34"/>
    </row>
    <row r="88" s="2" customFormat="1" ht="6.96" customHeight="1">
      <c r="A88" s="34"/>
      <c r="B88" s="35"/>
      <c r="C88" s="34"/>
      <c r="D88" s="34"/>
      <c r="E88" s="34"/>
      <c r="F88" s="34"/>
      <c r="G88" s="34"/>
      <c r="H88" s="34"/>
      <c r="I88" s="34"/>
      <c r="J88" s="34"/>
      <c r="K88" s="34"/>
      <c r="L88" s="51"/>
      <c r="S88" s="34"/>
      <c r="T88" s="34"/>
      <c r="U88" s="34"/>
      <c r="V88" s="34"/>
      <c r="W88" s="34"/>
      <c r="X88" s="34"/>
      <c r="Y88" s="34"/>
      <c r="Z88" s="34"/>
      <c r="AA88" s="34"/>
      <c r="AB88" s="34"/>
      <c r="AC88" s="34"/>
      <c r="AD88" s="34"/>
      <c r="AE88" s="34"/>
    </row>
    <row r="89" s="2" customFormat="1" ht="12" customHeight="1">
      <c r="A89" s="34"/>
      <c r="B89" s="35"/>
      <c r="C89" s="28" t="s">
        <v>20</v>
      </c>
      <c r="D89" s="34"/>
      <c r="E89" s="34"/>
      <c r="F89" s="23" t="str">
        <f>F12</f>
        <v xml:space="preserve"> </v>
      </c>
      <c r="G89" s="34"/>
      <c r="H89" s="34"/>
      <c r="I89" s="28" t="s">
        <v>22</v>
      </c>
      <c r="J89" s="65" t="str">
        <f>IF(J12="","",J12)</f>
        <v>18. 3. 2024</v>
      </c>
      <c r="K89" s="34"/>
      <c r="L89" s="51"/>
      <c r="S89" s="34"/>
      <c r="T89" s="34"/>
      <c r="U89" s="34"/>
      <c r="V89" s="34"/>
      <c r="W89" s="34"/>
      <c r="X89" s="34"/>
      <c r="Y89" s="34"/>
      <c r="Z89" s="34"/>
      <c r="AA89" s="34"/>
      <c r="AB89" s="34"/>
      <c r="AC89" s="34"/>
      <c r="AD89" s="34"/>
      <c r="AE89" s="34"/>
    </row>
    <row r="90" s="2" customFormat="1" ht="6.96" customHeight="1">
      <c r="A90" s="34"/>
      <c r="B90" s="35"/>
      <c r="C90" s="34"/>
      <c r="D90" s="34"/>
      <c r="E90" s="34"/>
      <c r="F90" s="34"/>
      <c r="G90" s="34"/>
      <c r="H90" s="34"/>
      <c r="I90" s="34"/>
      <c r="J90" s="34"/>
      <c r="K90" s="34"/>
      <c r="L90" s="51"/>
      <c r="S90" s="34"/>
      <c r="T90" s="34"/>
      <c r="U90" s="34"/>
      <c r="V90" s="34"/>
      <c r="W90" s="34"/>
      <c r="X90" s="34"/>
      <c r="Y90" s="34"/>
      <c r="Z90" s="34"/>
      <c r="AA90" s="34"/>
      <c r="AB90" s="34"/>
      <c r="AC90" s="34"/>
      <c r="AD90" s="34"/>
      <c r="AE90" s="34"/>
    </row>
    <row r="91" s="2" customFormat="1" ht="15.15" customHeight="1">
      <c r="A91" s="34"/>
      <c r="B91" s="35"/>
      <c r="C91" s="28" t="s">
        <v>24</v>
      </c>
      <c r="D91" s="34"/>
      <c r="E91" s="34"/>
      <c r="F91" s="23" t="str">
        <f>E15</f>
        <v xml:space="preserve"> </v>
      </c>
      <c r="G91" s="34"/>
      <c r="H91" s="34"/>
      <c r="I91" s="28" t="s">
        <v>29</v>
      </c>
      <c r="J91" s="32" t="str">
        <f>E21</f>
        <v xml:space="preserve"> </v>
      </c>
      <c r="K91" s="34"/>
      <c r="L91" s="51"/>
      <c r="S91" s="34"/>
      <c r="T91" s="34"/>
      <c r="U91" s="34"/>
      <c r="V91" s="34"/>
      <c r="W91" s="34"/>
      <c r="X91" s="34"/>
      <c r="Y91" s="34"/>
      <c r="Z91" s="34"/>
      <c r="AA91" s="34"/>
      <c r="AB91" s="34"/>
      <c r="AC91" s="34"/>
      <c r="AD91" s="34"/>
      <c r="AE91" s="34"/>
    </row>
    <row r="92" s="2" customFormat="1" ht="15.15" customHeight="1">
      <c r="A92" s="34"/>
      <c r="B92" s="35"/>
      <c r="C92" s="28" t="s">
        <v>27</v>
      </c>
      <c r="D92" s="34"/>
      <c r="E92" s="34"/>
      <c r="F92" s="23" t="str">
        <f>IF(E18="","",E18)</f>
        <v>Vyplň údaj</v>
      </c>
      <c r="G92" s="34"/>
      <c r="H92" s="34"/>
      <c r="I92" s="28" t="s">
        <v>31</v>
      </c>
      <c r="J92" s="32" t="str">
        <f>E24</f>
        <v xml:space="preserve"> </v>
      </c>
      <c r="K92" s="34"/>
      <c r="L92" s="51"/>
      <c r="S92" s="34"/>
      <c r="T92" s="34"/>
      <c r="U92" s="34"/>
      <c r="V92" s="34"/>
      <c r="W92" s="34"/>
      <c r="X92" s="34"/>
      <c r="Y92" s="34"/>
      <c r="Z92" s="34"/>
      <c r="AA92" s="34"/>
      <c r="AB92" s="34"/>
      <c r="AC92" s="34"/>
      <c r="AD92" s="34"/>
      <c r="AE92" s="34"/>
    </row>
    <row r="93" s="2" customFormat="1" ht="10.32" customHeight="1">
      <c r="A93" s="34"/>
      <c r="B93" s="35"/>
      <c r="C93" s="34"/>
      <c r="D93" s="34"/>
      <c r="E93" s="34"/>
      <c r="F93" s="34"/>
      <c r="G93" s="34"/>
      <c r="H93" s="34"/>
      <c r="I93" s="34"/>
      <c r="J93" s="34"/>
      <c r="K93" s="34"/>
      <c r="L93" s="51"/>
      <c r="S93" s="34"/>
      <c r="T93" s="34"/>
      <c r="U93" s="34"/>
      <c r="V93" s="34"/>
      <c r="W93" s="34"/>
      <c r="X93" s="34"/>
      <c r="Y93" s="34"/>
      <c r="Z93" s="34"/>
      <c r="AA93" s="34"/>
      <c r="AB93" s="34"/>
      <c r="AC93" s="34"/>
      <c r="AD93" s="34"/>
      <c r="AE93" s="34"/>
    </row>
    <row r="94" s="2" customFormat="1" ht="29.28" customHeight="1">
      <c r="A94" s="34"/>
      <c r="B94" s="35"/>
      <c r="C94" s="133" t="s">
        <v>115</v>
      </c>
      <c r="D94" s="125"/>
      <c r="E94" s="125"/>
      <c r="F94" s="125"/>
      <c r="G94" s="125"/>
      <c r="H94" s="125"/>
      <c r="I94" s="125"/>
      <c r="J94" s="134" t="s">
        <v>116</v>
      </c>
      <c r="K94" s="125"/>
      <c r="L94" s="51"/>
      <c r="S94" s="34"/>
      <c r="T94" s="34"/>
      <c r="U94" s="34"/>
      <c r="V94" s="34"/>
      <c r="W94" s="34"/>
      <c r="X94" s="34"/>
      <c r="Y94" s="34"/>
      <c r="Z94" s="34"/>
      <c r="AA94" s="34"/>
      <c r="AB94" s="34"/>
      <c r="AC94" s="34"/>
      <c r="AD94" s="34"/>
      <c r="AE94" s="34"/>
    </row>
    <row r="95" s="2" customFormat="1" ht="10.32" customHeight="1">
      <c r="A95" s="34"/>
      <c r="B95" s="35"/>
      <c r="C95" s="34"/>
      <c r="D95" s="34"/>
      <c r="E95" s="34"/>
      <c r="F95" s="34"/>
      <c r="G95" s="34"/>
      <c r="H95" s="34"/>
      <c r="I95" s="34"/>
      <c r="J95" s="34"/>
      <c r="K95" s="34"/>
      <c r="L95" s="51"/>
      <c r="S95" s="34"/>
      <c r="T95" s="34"/>
      <c r="U95" s="34"/>
      <c r="V95" s="34"/>
      <c r="W95" s="34"/>
      <c r="X95" s="34"/>
      <c r="Y95" s="34"/>
      <c r="Z95" s="34"/>
      <c r="AA95" s="34"/>
      <c r="AB95" s="34"/>
      <c r="AC95" s="34"/>
      <c r="AD95" s="34"/>
      <c r="AE95" s="34"/>
    </row>
    <row r="96" s="2" customFormat="1" ht="22.8" customHeight="1">
      <c r="A96" s="34"/>
      <c r="B96" s="35"/>
      <c r="C96" s="135" t="s">
        <v>117</v>
      </c>
      <c r="D96" s="34"/>
      <c r="E96" s="34"/>
      <c r="F96" s="34"/>
      <c r="G96" s="34"/>
      <c r="H96" s="34"/>
      <c r="I96" s="34"/>
      <c r="J96" s="92">
        <f>J118</f>
        <v>0</v>
      </c>
      <c r="K96" s="34"/>
      <c r="L96" s="51"/>
      <c r="S96" s="34"/>
      <c r="T96" s="34"/>
      <c r="U96" s="34"/>
      <c r="V96" s="34"/>
      <c r="W96" s="34"/>
      <c r="X96" s="34"/>
      <c r="Y96" s="34"/>
      <c r="Z96" s="34"/>
      <c r="AA96" s="34"/>
      <c r="AB96" s="34"/>
      <c r="AC96" s="34"/>
      <c r="AD96" s="34"/>
      <c r="AE96" s="34"/>
      <c r="AU96" s="15" t="s">
        <v>118</v>
      </c>
    </row>
    <row r="97" s="9" customFormat="1" ht="24.96" customHeight="1">
      <c r="A97" s="9"/>
      <c r="B97" s="136"/>
      <c r="C97" s="9"/>
      <c r="D97" s="137" t="s">
        <v>1299</v>
      </c>
      <c r="E97" s="138"/>
      <c r="F97" s="138"/>
      <c r="G97" s="138"/>
      <c r="H97" s="138"/>
      <c r="I97" s="138"/>
      <c r="J97" s="139">
        <f>J119</f>
        <v>0</v>
      </c>
      <c r="K97" s="9"/>
      <c r="L97" s="136"/>
      <c r="S97" s="9"/>
      <c r="T97" s="9"/>
      <c r="U97" s="9"/>
      <c r="V97" s="9"/>
      <c r="W97" s="9"/>
      <c r="X97" s="9"/>
      <c r="Y97" s="9"/>
      <c r="Z97" s="9"/>
      <c r="AA97" s="9"/>
      <c r="AB97" s="9"/>
      <c r="AC97" s="9"/>
      <c r="AD97" s="9"/>
      <c r="AE97" s="9"/>
    </row>
    <row r="98" s="10" customFormat="1" ht="19.92" customHeight="1">
      <c r="A98" s="10"/>
      <c r="B98" s="140"/>
      <c r="C98" s="10"/>
      <c r="D98" s="141" t="s">
        <v>1938</v>
      </c>
      <c r="E98" s="142"/>
      <c r="F98" s="142"/>
      <c r="G98" s="142"/>
      <c r="H98" s="142"/>
      <c r="I98" s="142"/>
      <c r="J98" s="143">
        <f>J120</f>
        <v>0</v>
      </c>
      <c r="K98" s="10"/>
      <c r="L98" s="140"/>
      <c r="S98" s="10"/>
      <c r="T98" s="10"/>
      <c r="U98" s="10"/>
      <c r="V98" s="10"/>
      <c r="W98" s="10"/>
      <c r="X98" s="10"/>
      <c r="Y98" s="10"/>
      <c r="Z98" s="10"/>
      <c r="AA98" s="10"/>
      <c r="AB98" s="10"/>
      <c r="AC98" s="10"/>
      <c r="AD98" s="10"/>
      <c r="AE98" s="10"/>
    </row>
    <row r="99" s="2" customFormat="1" ht="21.84" customHeight="1">
      <c r="A99" s="34"/>
      <c r="B99" s="35"/>
      <c r="C99" s="34"/>
      <c r="D99" s="34"/>
      <c r="E99" s="34"/>
      <c r="F99" s="34"/>
      <c r="G99" s="34"/>
      <c r="H99" s="34"/>
      <c r="I99" s="34"/>
      <c r="J99" s="34"/>
      <c r="K99" s="34"/>
      <c r="L99" s="51"/>
      <c r="S99" s="34"/>
      <c r="T99" s="34"/>
      <c r="U99" s="34"/>
      <c r="V99" s="34"/>
      <c r="W99" s="34"/>
      <c r="X99" s="34"/>
      <c r="Y99" s="34"/>
      <c r="Z99" s="34"/>
      <c r="AA99" s="34"/>
      <c r="AB99" s="34"/>
      <c r="AC99" s="34"/>
      <c r="AD99" s="34"/>
      <c r="AE99" s="34"/>
    </row>
    <row r="100" s="2" customFormat="1" ht="6.96" customHeight="1">
      <c r="A100" s="34"/>
      <c r="B100" s="56"/>
      <c r="C100" s="57"/>
      <c r="D100" s="57"/>
      <c r="E100" s="57"/>
      <c r="F100" s="57"/>
      <c r="G100" s="57"/>
      <c r="H100" s="57"/>
      <c r="I100" s="57"/>
      <c r="J100" s="57"/>
      <c r="K100" s="57"/>
      <c r="L100" s="51"/>
      <c r="S100" s="34"/>
      <c r="T100" s="34"/>
      <c r="U100" s="34"/>
      <c r="V100" s="34"/>
      <c r="W100" s="34"/>
      <c r="X100" s="34"/>
      <c r="Y100" s="34"/>
      <c r="Z100" s="34"/>
      <c r="AA100" s="34"/>
      <c r="AB100" s="34"/>
      <c r="AC100" s="34"/>
      <c r="AD100" s="34"/>
      <c r="AE100" s="34"/>
    </row>
    <row r="104" s="2" customFormat="1" ht="6.96" customHeight="1">
      <c r="A104" s="34"/>
      <c r="B104" s="58"/>
      <c r="C104" s="59"/>
      <c r="D104" s="59"/>
      <c r="E104" s="59"/>
      <c r="F104" s="59"/>
      <c r="G104" s="59"/>
      <c r="H104" s="59"/>
      <c r="I104" s="59"/>
      <c r="J104" s="59"/>
      <c r="K104" s="59"/>
      <c r="L104" s="51"/>
      <c r="S104" s="34"/>
      <c r="T104" s="34"/>
      <c r="U104" s="34"/>
      <c r="V104" s="34"/>
      <c r="W104" s="34"/>
      <c r="X104" s="34"/>
      <c r="Y104" s="34"/>
      <c r="Z104" s="34"/>
      <c r="AA104" s="34"/>
      <c r="AB104" s="34"/>
      <c r="AC104" s="34"/>
      <c r="AD104" s="34"/>
      <c r="AE104" s="34"/>
    </row>
    <row r="105" s="2" customFormat="1" ht="24.96" customHeight="1">
      <c r="A105" s="34"/>
      <c r="B105" s="35"/>
      <c r="C105" s="19" t="s">
        <v>132</v>
      </c>
      <c r="D105" s="34"/>
      <c r="E105" s="34"/>
      <c r="F105" s="34"/>
      <c r="G105" s="34"/>
      <c r="H105" s="34"/>
      <c r="I105" s="34"/>
      <c r="J105" s="34"/>
      <c r="K105" s="34"/>
      <c r="L105" s="51"/>
      <c r="S105" s="34"/>
      <c r="T105" s="34"/>
      <c r="U105" s="34"/>
      <c r="V105" s="34"/>
      <c r="W105" s="34"/>
      <c r="X105" s="34"/>
      <c r="Y105" s="34"/>
      <c r="Z105" s="34"/>
      <c r="AA105" s="34"/>
      <c r="AB105" s="34"/>
      <c r="AC105" s="34"/>
      <c r="AD105" s="34"/>
      <c r="AE105" s="34"/>
    </row>
    <row r="106" s="2" customFormat="1" ht="6.96" customHeight="1">
      <c r="A106" s="34"/>
      <c r="B106" s="35"/>
      <c r="C106" s="34"/>
      <c r="D106" s="34"/>
      <c r="E106" s="34"/>
      <c r="F106" s="34"/>
      <c r="G106" s="34"/>
      <c r="H106" s="34"/>
      <c r="I106" s="34"/>
      <c r="J106" s="34"/>
      <c r="K106" s="34"/>
      <c r="L106" s="51"/>
      <c r="S106" s="34"/>
      <c r="T106" s="34"/>
      <c r="U106" s="34"/>
      <c r="V106" s="34"/>
      <c r="W106" s="34"/>
      <c r="X106" s="34"/>
      <c r="Y106" s="34"/>
      <c r="Z106" s="34"/>
      <c r="AA106" s="34"/>
      <c r="AB106" s="34"/>
      <c r="AC106" s="34"/>
      <c r="AD106" s="34"/>
      <c r="AE106" s="34"/>
    </row>
    <row r="107" s="2" customFormat="1" ht="12" customHeight="1">
      <c r="A107" s="34"/>
      <c r="B107" s="35"/>
      <c r="C107" s="28" t="s">
        <v>16</v>
      </c>
      <c r="D107" s="34"/>
      <c r="E107" s="34"/>
      <c r="F107" s="34"/>
      <c r="G107" s="34"/>
      <c r="H107" s="34"/>
      <c r="I107" s="34"/>
      <c r="J107" s="34"/>
      <c r="K107" s="34"/>
      <c r="L107" s="51"/>
      <c r="S107" s="34"/>
      <c r="T107" s="34"/>
      <c r="U107" s="34"/>
      <c r="V107" s="34"/>
      <c r="W107" s="34"/>
      <c r="X107" s="34"/>
      <c r="Y107" s="34"/>
      <c r="Z107" s="34"/>
      <c r="AA107" s="34"/>
      <c r="AB107" s="34"/>
      <c r="AC107" s="34"/>
      <c r="AD107" s="34"/>
      <c r="AE107" s="34"/>
    </row>
    <row r="108" s="2" customFormat="1" ht="16.5" customHeight="1">
      <c r="A108" s="34"/>
      <c r="B108" s="35"/>
      <c r="C108" s="34"/>
      <c r="D108" s="34"/>
      <c r="E108" s="117" t="str">
        <f>E7</f>
        <v>Čepro Šlapanov</v>
      </c>
      <c r="F108" s="28"/>
      <c r="G108" s="28"/>
      <c r="H108" s="28"/>
      <c r="I108" s="34"/>
      <c r="J108" s="34"/>
      <c r="K108" s="34"/>
      <c r="L108" s="51"/>
      <c r="S108" s="34"/>
      <c r="T108" s="34"/>
      <c r="U108" s="34"/>
      <c r="V108" s="34"/>
      <c r="W108" s="34"/>
      <c r="X108" s="34"/>
      <c r="Y108" s="34"/>
      <c r="Z108" s="34"/>
      <c r="AA108" s="34"/>
      <c r="AB108" s="34"/>
      <c r="AC108" s="34"/>
      <c r="AD108" s="34"/>
      <c r="AE108" s="34"/>
    </row>
    <row r="109" s="2" customFormat="1" ht="12" customHeight="1">
      <c r="A109" s="34"/>
      <c r="B109" s="35"/>
      <c r="C109" s="28" t="s">
        <v>112</v>
      </c>
      <c r="D109" s="34"/>
      <c r="E109" s="34"/>
      <c r="F109" s="34"/>
      <c r="G109" s="34"/>
      <c r="H109" s="34"/>
      <c r="I109" s="34"/>
      <c r="J109" s="34"/>
      <c r="K109" s="34"/>
      <c r="L109" s="51"/>
      <c r="S109" s="34"/>
      <c r="T109" s="34"/>
      <c r="U109" s="34"/>
      <c r="V109" s="34"/>
      <c r="W109" s="34"/>
      <c r="X109" s="34"/>
      <c r="Y109" s="34"/>
      <c r="Z109" s="34"/>
      <c r="AA109" s="34"/>
      <c r="AB109" s="34"/>
      <c r="AC109" s="34"/>
      <c r="AD109" s="34"/>
      <c r="AE109" s="34"/>
    </row>
    <row r="110" s="2" customFormat="1" ht="16.5" customHeight="1">
      <c r="A110" s="34"/>
      <c r="B110" s="35"/>
      <c r="C110" s="34"/>
      <c r="D110" s="34"/>
      <c r="E110" s="63" t="str">
        <f>E9</f>
        <v>VRN - Vedlejší rozpočtové náklady</v>
      </c>
      <c r="F110" s="34"/>
      <c r="G110" s="34"/>
      <c r="H110" s="34"/>
      <c r="I110" s="34"/>
      <c r="J110" s="34"/>
      <c r="K110" s="34"/>
      <c r="L110" s="51"/>
      <c r="S110" s="34"/>
      <c r="T110" s="34"/>
      <c r="U110" s="34"/>
      <c r="V110" s="34"/>
      <c r="W110" s="34"/>
      <c r="X110" s="34"/>
      <c r="Y110" s="34"/>
      <c r="Z110" s="34"/>
      <c r="AA110" s="34"/>
      <c r="AB110" s="34"/>
      <c r="AC110" s="34"/>
      <c r="AD110" s="34"/>
      <c r="AE110" s="34"/>
    </row>
    <row r="111" s="2" customFormat="1" ht="6.96" customHeight="1">
      <c r="A111" s="34"/>
      <c r="B111" s="35"/>
      <c r="C111" s="34"/>
      <c r="D111" s="34"/>
      <c r="E111" s="34"/>
      <c r="F111" s="34"/>
      <c r="G111" s="34"/>
      <c r="H111" s="34"/>
      <c r="I111" s="34"/>
      <c r="J111" s="34"/>
      <c r="K111" s="34"/>
      <c r="L111" s="51"/>
      <c r="S111" s="34"/>
      <c r="T111" s="34"/>
      <c r="U111" s="34"/>
      <c r="V111" s="34"/>
      <c r="W111" s="34"/>
      <c r="X111" s="34"/>
      <c r="Y111" s="34"/>
      <c r="Z111" s="34"/>
      <c r="AA111" s="34"/>
      <c r="AB111" s="34"/>
      <c r="AC111" s="34"/>
      <c r="AD111" s="34"/>
      <c r="AE111" s="34"/>
    </row>
    <row r="112" s="2" customFormat="1" ht="12" customHeight="1">
      <c r="A112" s="34"/>
      <c r="B112" s="35"/>
      <c r="C112" s="28" t="s">
        <v>20</v>
      </c>
      <c r="D112" s="34"/>
      <c r="E112" s="34"/>
      <c r="F112" s="23" t="str">
        <f>F12</f>
        <v xml:space="preserve"> </v>
      </c>
      <c r="G112" s="34"/>
      <c r="H112" s="34"/>
      <c r="I112" s="28" t="s">
        <v>22</v>
      </c>
      <c r="J112" s="65" t="str">
        <f>IF(J12="","",J12)</f>
        <v>18. 3. 2024</v>
      </c>
      <c r="K112" s="34"/>
      <c r="L112" s="51"/>
      <c r="S112" s="34"/>
      <c r="T112" s="34"/>
      <c r="U112" s="34"/>
      <c r="V112" s="34"/>
      <c r="W112" s="34"/>
      <c r="X112" s="34"/>
      <c r="Y112" s="34"/>
      <c r="Z112" s="34"/>
      <c r="AA112" s="34"/>
      <c r="AB112" s="34"/>
      <c r="AC112" s="34"/>
      <c r="AD112" s="34"/>
      <c r="AE112" s="34"/>
    </row>
    <row r="113" s="2" customFormat="1" ht="6.96" customHeight="1">
      <c r="A113" s="34"/>
      <c r="B113" s="35"/>
      <c r="C113" s="34"/>
      <c r="D113" s="34"/>
      <c r="E113" s="34"/>
      <c r="F113" s="34"/>
      <c r="G113" s="34"/>
      <c r="H113" s="34"/>
      <c r="I113" s="34"/>
      <c r="J113" s="34"/>
      <c r="K113" s="34"/>
      <c r="L113" s="51"/>
      <c r="S113" s="34"/>
      <c r="T113" s="34"/>
      <c r="U113" s="34"/>
      <c r="V113" s="34"/>
      <c r="W113" s="34"/>
      <c r="X113" s="34"/>
      <c r="Y113" s="34"/>
      <c r="Z113" s="34"/>
      <c r="AA113" s="34"/>
      <c r="AB113" s="34"/>
      <c r="AC113" s="34"/>
      <c r="AD113" s="34"/>
      <c r="AE113" s="34"/>
    </row>
    <row r="114" s="2" customFormat="1" ht="15.15" customHeight="1">
      <c r="A114" s="34"/>
      <c r="B114" s="35"/>
      <c r="C114" s="28" t="s">
        <v>24</v>
      </c>
      <c r="D114" s="34"/>
      <c r="E114" s="34"/>
      <c r="F114" s="23" t="str">
        <f>E15</f>
        <v xml:space="preserve"> </v>
      </c>
      <c r="G114" s="34"/>
      <c r="H114" s="34"/>
      <c r="I114" s="28" t="s">
        <v>29</v>
      </c>
      <c r="J114" s="32" t="str">
        <f>E21</f>
        <v xml:space="preserve"> </v>
      </c>
      <c r="K114" s="34"/>
      <c r="L114" s="51"/>
      <c r="S114" s="34"/>
      <c r="T114" s="34"/>
      <c r="U114" s="34"/>
      <c r="V114" s="34"/>
      <c r="W114" s="34"/>
      <c r="X114" s="34"/>
      <c r="Y114" s="34"/>
      <c r="Z114" s="34"/>
      <c r="AA114" s="34"/>
      <c r="AB114" s="34"/>
      <c r="AC114" s="34"/>
      <c r="AD114" s="34"/>
      <c r="AE114" s="34"/>
    </row>
    <row r="115" s="2" customFormat="1" ht="15.15" customHeight="1">
      <c r="A115" s="34"/>
      <c r="B115" s="35"/>
      <c r="C115" s="28" t="s">
        <v>27</v>
      </c>
      <c r="D115" s="34"/>
      <c r="E115" s="34"/>
      <c r="F115" s="23" t="str">
        <f>IF(E18="","",E18)</f>
        <v>Vyplň údaj</v>
      </c>
      <c r="G115" s="34"/>
      <c r="H115" s="34"/>
      <c r="I115" s="28" t="s">
        <v>31</v>
      </c>
      <c r="J115" s="32" t="str">
        <f>E24</f>
        <v xml:space="preserve"> </v>
      </c>
      <c r="K115" s="34"/>
      <c r="L115" s="51"/>
      <c r="S115" s="34"/>
      <c r="T115" s="34"/>
      <c r="U115" s="34"/>
      <c r="V115" s="34"/>
      <c r="W115" s="34"/>
      <c r="X115" s="34"/>
      <c r="Y115" s="34"/>
      <c r="Z115" s="34"/>
      <c r="AA115" s="34"/>
      <c r="AB115" s="34"/>
      <c r="AC115" s="34"/>
      <c r="AD115" s="34"/>
      <c r="AE115" s="34"/>
    </row>
    <row r="116" s="2" customFormat="1" ht="10.32" customHeight="1">
      <c r="A116" s="34"/>
      <c r="B116" s="35"/>
      <c r="C116" s="34"/>
      <c r="D116" s="34"/>
      <c r="E116" s="34"/>
      <c r="F116" s="34"/>
      <c r="G116" s="34"/>
      <c r="H116" s="34"/>
      <c r="I116" s="34"/>
      <c r="J116" s="34"/>
      <c r="K116" s="34"/>
      <c r="L116" s="51"/>
      <c r="S116" s="34"/>
      <c r="T116" s="34"/>
      <c r="U116" s="34"/>
      <c r="V116" s="34"/>
      <c r="W116" s="34"/>
      <c r="X116" s="34"/>
      <c r="Y116" s="34"/>
      <c r="Z116" s="34"/>
      <c r="AA116" s="34"/>
      <c r="AB116" s="34"/>
      <c r="AC116" s="34"/>
      <c r="AD116" s="34"/>
      <c r="AE116" s="34"/>
    </row>
    <row r="117" s="11" customFormat="1" ht="29.28" customHeight="1">
      <c r="A117" s="144"/>
      <c r="B117" s="145"/>
      <c r="C117" s="146" t="s">
        <v>133</v>
      </c>
      <c r="D117" s="147" t="s">
        <v>58</v>
      </c>
      <c r="E117" s="147" t="s">
        <v>54</v>
      </c>
      <c r="F117" s="147" t="s">
        <v>55</v>
      </c>
      <c r="G117" s="147" t="s">
        <v>134</v>
      </c>
      <c r="H117" s="147" t="s">
        <v>135</v>
      </c>
      <c r="I117" s="147" t="s">
        <v>136</v>
      </c>
      <c r="J117" s="148" t="s">
        <v>116</v>
      </c>
      <c r="K117" s="149" t="s">
        <v>137</v>
      </c>
      <c r="L117" s="150"/>
      <c r="M117" s="82" t="s">
        <v>1</v>
      </c>
      <c r="N117" s="83" t="s">
        <v>37</v>
      </c>
      <c r="O117" s="83" t="s">
        <v>138</v>
      </c>
      <c r="P117" s="83" t="s">
        <v>139</v>
      </c>
      <c r="Q117" s="83" t="s">
        <v>140</v>
      </c>
      <c r="R117" s="83" t="s">
        <v>141</v>
      </c>
      <c r="S117" s="83" t="s">
        <v>142</v>
      </c>
      <c r="T117" s="84" t="s">
        <v>143</v>
      </c>
      <c r="U117" s="144"/>
      <c r="V117" s="144"/>
      <c r="W117" s="144"/>
      <c r="X117" s="144"/>
      <c r="Y117" s="144"/>
      <c r="Z117" s="144"/>
      <c r="AA117" s="144"/>
      <c r="AB117" s="144"/>
      <c r="AC117" s="144"/>
      <c r="AD117" s="144"/>
      <c r="AE117" s="144"/>
    </row>
    <row r="118" s="2" customFormat="1" ht="22.8" customHeight="1">
      <c r="A118" s="34"/>
      <c r="B118" s="35"/>
      <c r="C118" s="89" t="s">
        <v>144</v>
      </c>
      <c r="D118" s="34"/>
      <c r="E118" s="34"/>
      <c r="F118" s="34"/>
      <c r="G118" s="34"/>
      <c r="H118" s="34"/>
      <c r="I118" s="34"/>
      <c r="J118" s="151">
        <f>BK118</f>
        <v>0</v>
      </c>
      <c r="K118" s="34"/>
      <c r="L118" s="35"/>
      <c r="M118" s="85"/>
      <c r="N118" s="69"/>
      <c r="O118" s="86"/>
      <c r="P118" s="152">
        <f>P119</f>
        <v>0</v>
      </c>
      <c r="Q118" s="86"/>
      <c r="R118" s="152">
        <f>R119</f>
        <v>0</v>
      </c>
      <c r="S118" s="86"/>
      <c r="T118" s="153">
        <f>T119</f>
        <v>0</v>
      </c>
      <c r="U118" s="34"/>
      <c r="V118" s="34"/>
      <c r="W118" s="34"/>
      <c r="X118" s="34"/>
      <c r="Y118" s="34"/>
      <c r="Z118" s="34"/>
      <c r="AA118" s="34"/>
      <c r="AB118" s="34"/>
      <c r="AC118" s="34"/>
      <c r="AD118" s="34"/>
      <c r="AE118" s="34"/>
      <c r="AT118" s="15" t="s">
        <v>72</v>
      </c>
      <c r="AU118" s="15" t="s">
        <v>118</v>
      </c>
      <c r="BK118" s="154">
        <f>BK119</f>
        <v>0</v>
      </c>
    </row>
    <row r="119" s="12" customFormat="1" ht="25.92" customHeight="1">
      <c r="A119" s="12"/>
      <c r="B119" s="155"/>
      <c r="C119" s="12"/>
      <c r="D119" s="156" t="s">
        <v>72</v>
      </c>
      <c r="E119" s="157" t="s">
        <v>108</v>
      </c>
      <c r="F119" s="157" t="s">
        <v>109</v>
      </c>
      <c r="G119" s="12"/>
      <c r="H119" s="12"/>
      <c r="I119" s="158"/>
      <c r="J119" s="159">
        <f>BK119</f>
        <v>0</v>
      </c>
      <c r="K119" s="12"/>
      <c r="L119" s="155"/>
      <c r="M119" s="160"/>
      <c r="N119" s="161"/>
      <c r="O119" s="161"/>
      <c r="P119" s="162">
        <f>P120</f>
        <v>0</v>
      </c>
      <c r="Q119" s="161"/>
      <c r="R119" s="162">
        <f>R120</f>
        <v>0</v>
      </c>
      <c r="S119" s="161"/>
      <c r="T119" s="163">
        <f>T120</f>
        <v>0</v>
      </c>
      <c r="U119" s="12"/>
      <c r="V119" s="12"/>
      <c r="W119" s="12"/>
      <c r="X119" s="12"/>
      <c r="Y119" s="12"/>
      <c r="Z119" s="12"/>
      <c r="AA119" s="12"/>
      <c r="AB119" s="12"/>
      <c r="AC119" s="12"/>
      <c r="AD119" s="12"/>
      <c r="AE119" s="12"/>
      <c r="AR119" s="156" t="s">
        <v>173</v>
      </c>
      <c r="AT119" s="164" t="s">
        <v>72</v>
      </c>
      <c r="AU119" s="164" t="s">
        <v>73</v>
      </c>
      <c r="AY119" s="156" t="s">
        <v>146</v>
      </c>
      <c r="BK119" s="165">
        <f>BK120</f>
        <v>0</v>
      </c>
    </row>
    <row r="120" s="12" customFormat="1" ht="22.8" customHeight="1">
      <c r="A120" s="12"/>
      <c r="B120" s="155"/>
      <c r="C120" s="12"/>
      <c r="D120" s="156" t="s">
        <v>72</v>
      </c>
      <c r="E120" s="166" t="s">
        <v>1939</v>
      </c>
      <c r="F120" s="166" t="s">
        <v>1940</v>
      </c>
      <c r="G120" s="12"/>
      <c r="H120" s="12"/>
      <c r="I120" s="158"/>
      <c r="J120" s="167">
        <f>BK120</f>
        <v>0</v>
      </c>
      <c r="K120" s="12"/>
      <c r="L120" s="155"/>
      <c r="M120" s="160"/>
      <c r="N120" s="161"/>
      <c r="O120" s="161"/>
      <c r="P120" s="162">
        <f>SUM(P121:P154)</f>
        <v>0</v>
      </c>
      <c r="Q120" s="161"/>
      <c r="R120" s="162">
        <f>SUM(R121:R154)</f>
        <v>0</v>
      </c>
      <c r="S120" s="161"/>
      <c r="T120" s="163">
        <f>SUM(T121:T154)</f>
        <v>0</v>
      </c>
      <c r="U120" s="12"/>
      <c r="V120" s="12"/>
      <c r="W120" s="12"/>
      <c r="X120" s="12"/>
      <c r="Y120" s="12"/>
      <c r="Z120" s="12"/>
      <c r="AA120" s="12"/>
      <c r="AB120" s="12"/>
      <c r="AC120" s="12"/>
      <c r="AD120" s="12"/>
      <c r="AE120" s="12"/>
      <c r="AR120" s="156" t="s">
        <v>173</v>
      </c>
      <c r="AT120" s="164" t="s">
        <v>72</v>
      </c>
      <c r="AU120" s="164" t="s">
        <v>81</v>
      </c>
      <c r="AY120" s="156" t="s">
        <v>146</v>
      </c>
      <c r="BK120" s="165">
        <f>SUM(BK121:BK154)</f>
        <v>0</v>
      </c>
    </row>
    <row r="121" s="2" customFormat="1" ht="16.5" customHeight="1">
      <c r="A121" s="34"/>
      <c r="B121" s="168"/>
      <c r="C121" s="189" t="s">
        <v>520</v>
      </c>
      <c r="D121" s="189" t="s">
        <v>181</v>
      </c>
      <c r="E121" s="190" t="s">
        <v>1941</v>
      </c>
      <c r="F121" s="191" t="s">
        <v>1942</v>
      </c>
      <c r="G121" s="192" t="s">
        <v>206</v>
      </c>
      <c r="H121" s="193">
        <v>1</v>
      </c>
      <c r="I121" s="194"/>
      <c r="J121" s="195">
        <f>ROUND(I121*H121,2)</f>
        <v>0</v>
      </c>
      <c r="K121" s="196"/>
      <c r="L121" s="35"/>
      <c r="M121" s="197" t="s">
        <v>1</v>
      </c>
      <c r="N121" s="198" t="s">
        <v>38</v>
      </c>
      <c r="O121" s="73"/>
      <c r="P121" s="180">
        <f>O121*H121</f>
        <v>0</v>
      </c>
      <c r="Q121" s="180">
        <v>0</v>
      </c>
      <c r="R121" s="180">
        <f>Q121*H121</f>
        <v>0</v>
      </c>
      <c r="S121" s="180">
        <v>0</v>
      </c>
      <c r="T121" s="181">
        <f>S121*H121</f>
        <v>0</v>
      </c>
      <c r="U121" s="34"/>
      <c r="V121" s="34"/>
      <c r="W121" s="34"/>
      <c r="X121" s="34"/>
      <c r="Y121" s="34"/>
      <c r="Z121" s="34"/>
      <c r="AA121" s="34"/>
      <c r="AB121" s="34"/>
      <c r="AC121" s="34"/>
      <c r="AD121" s="34"/>
      <c r="AE121" s="34"/>
      <c r="AR121" s="182" t="s">
        <v>1477</v>
      </c>
      <c r="AT121" s="182" t="s">
        <v>181</v>
      </c>
      <c r="AU121" s="182" t="s">
        <v>83</v>
      </c>
      <c r="AY121" s="15" t="s">
        <v>146</v>
      </c>
      <c r="BE121" s="183">
        <f>IF(N121="základní",J121,0)</f>
        <v>0</v>
      </c>
      <c r="BF121" s="183">
        <f>IF(N121="snížená",J121,0)</f>
        <v>0</v>
      </c>
      <c r="BG121" s="183">
        <f>IF(N121="zákl. přenesená",J121,0)</f>
        <v>0</v>
      </c>
      <c r="BH121" s="183">
        <f>IF(N121="sníž. přenesená",J121,0)</f>
        <v>0</v>
      </c>
      <c r="BI121" s="183">
        <f>IF(N121="nulová",J121,0)</f>
        <v>0</v>
      </c>
      <c r="BJ121" s="15" t="s">
        <v>81</v>
      </c>
      <c r="BK121" s="183">
        <f>ROUND(I121*H121,2)</f>
        <v>0</v>
      </c>
      <c r="BL121" s="15" t="s">
        <v>1477</v>
      </c>
      <c r="BM121" s="182" t="s">
        <v>1943</v>
      </c>
    </row>
    <row r="122" s="2" customFormat="1">
      <c r="A122" s="34"/>
      <c r="B122" s="35"/>
      <c r="C122" s="34"/>
      <c r="D122" s="184" t="s">
        <v>159</v>
      </c>
      <c r="E122" s="34"/>
      <c r="F122" s="185" t="s">
        <v>1942</v>
      </c>
      <c r="G122" s="34"/>
      <c r="H122" s="34"/>
      <c r="I122" s="186"/>
      <c r="J122" s="34"/>
      <c r="K122" s="34"/>
      <c r="L122" s="35"/>
      <c r="M122" s="187"/>
      <c r="N122" s="188"/>
      <c r="O122" s="73"/>
      <c r="P122" s="73"/>
      <c r="Q122" s="73"/>
      <c r="R122" s="73"/>
      <c r="S122" s="73"/>
      <c r="T122" s="74"/>
      <c r="U122" s="34"/>
      <c r="V122" s="34"/>
      <c r="W122" s="34"/>
      <c r="X122" s="34"/>
      <c r="Y122" s="34"/>
      <c r="Z122" s="34"/>
      <c r="AA122" s="34"/>
      <c r="AB122" s="34"/>
      <c r="AC122" s="34"/>
      <c r="AD122" s="34"/>
      <c r="AE122" s="34"/>
      <c r="AT122" s="15" t="s">
        <v>159</v>
      </c>
      <c r="AU122" s="15" t="s">
        <v>83</v>
      </c>
    </row>
    <row r="123" s="2" customFormat="1" ht="16.5" customHeight="1">
      <c r="A123" s="34"/>
      <c r="B123" s="168"/>
      <c r="C123" s="189" t="s">
        <v>81</v>
      </c>
      <c r="D123" s="189" t="s">
        <v>181</v>
      </c>
      <c r="E123" s="190" t="s">
        <v>1944</v>
      </c>
      <c r="F123" s="191" t="s">
        <v>1945</v>
      </c>
      <c r="G123" s="192" t="s">
        <v>206</v>
      </c>
      <c r="H123" s="193">
        <v>2</v>
      </c>
      <c r="I123" s="194"/>
      <c r="J123" s="195">
        <f>ROUND(I123*H123,2)</f>
        <v>0</v>
      </c>
      <c r="K123" s="196"/>
      <c r="L123" s="35"/>
      <c r="M123" s="197" t="s">
        <v>1</v>
      </c>
      <c r="N123" s="198" t="s">
        <v>38</v>
      </c>
      <c r="O123" s="73"/>
      <c r="P123" s="180">
        <f>O123*H123</f>
        <v>0</v>
      </c>
      <c r="Q123" s="180">
        <v>0</v>
      </c>
      <c r="R123" s="180">
        <f>Q123*H123</f>
        <v>0</v>
      </c>
      <c r="S123" s="180">
        <v>0</v>
      </c>
      <c r="T123" s="181">
        <f>S123*H123</f>
        <v>0</v>
      </c>
      <c r="U123" s="34"/>
      <c r="V123" s="34"/>
      <c r="W123" s="34"/>
      <c r="X123" s="34"/>
      <c r="Y123" s="34"/>
      <c r="Z123" s="34"/>
      <c r="AA123" s="34"/>
      <c r="AB123" s="34"/>
      <c r="AC123" s="34"/>
      <c r="AD123" s="34"/>
      <c r="AE123" s="34"/>
      <c r="AR123" s="182" t="s">
        <v>1477</v>
      </c>
      <c r="AT123" s="182" t="s">
        <v>181</v>
      </c>
      <c r="AU123" s="182" t="s">
        <v>83</v>
      </c>
      <c r="AY123" s="15" t="s">
        <v>146</v>
      </c>
      <c r="BE123" s="183">
        <f>IF(N123="základní",J123,0)</f>
        <v>0</v>
      </c>
      <c r="BF123" s="183">
        <f>IF(N123="snížená",J123,0)</f>
        <v>0</v>
      </c>
      <c r="BG123" s="183">
        <f>IF(N123="zákl. přenesená",J123,0)</f>
        <v>0</v>
      </c>
      <c r="BH123" s="183">
        <f>IF(N123="sníž. přenesená",J123,0)</f>
        <v>0</v>
      </c>
      <c r="BI123" s="183">
        <f>IF(N123="nulová",J123,0)</f>
        <v>0</v>
      </c>
      <c r="BJ123" s="15" t="s">
        <v>81</v>
      </c>
      <c r="BK123" s="183">
        <f>ROUND(I123*H123,2)</f>
        <v>0</v>
      </c>
      <c r="BL123" s="15" t="s">
        <v>1477</v>
      </c>
      <c r="BM123" s="182" t="s">
        <v>1946</v>
      </c>
    </row>
    <row r="124" s="2" customFormat="1">
      <c r="A124" s="34"/>
      <c r="B124" s="35"/>
      <c r="C124" s="34"/>
      <c r="D124" s="184" t="s">
        <v>159</v>
      </c>
      <c r="E124" s="34"/>
      <c r="F124" s="185" t="s">
        <v>1945</v>
      </c>
      <c r="G124" s="34"/>
      <c r="H124" s="34"/>
      <c r="I124" s="186"/>
      <c r="J124" s="34"/>
      <c r="K124" s="34"/>
      <c r="L124" s="35"/>
      <c r="M124" s="187"/>
      <c r="N124" s="188"/>
      <c r="O124" s="73"/>
      <c r="P124" s="73"/>
      <c r="Q124" s="73"/>
      <c r="R124" s="73"/>
      <c r="S124" s="73"/>
      <c r="T124" s="74"/>
      <c r="U124" s="34"/>
      <c r="V124" s="34"/>
      <c r="W124" s="34"/>
      <c r="X124" s="34"/>
      <c r="Y124" s="34"/>
      <c r="Z124" s="34"/>
      <c r="AA124" s="34"/>
      <c r="AB124" s="34"/>
      <c r="AC124" s="34"/>
      <c r="AD124" s="34"/>
      <c r="AE124" s="34"/>
      <c r="AT124" s="15" t="s">
        <v>159</v>
      </c>
      <c r="AU124" s="15" t="s">
        <v>83</v>
      </c>
    </row>
    <row r="125" s="2" customFormat="1" ht="24.15" customHeight="1">
      <c r="A125" s="34"/>
      <c r="B125" s="168"/>
      <c r="C125" s="189" t="s">
        <v>157</v>
      </c>
      <c r="D125" s="189" t="s">
        <v>181</v>
      </c>
      <c r="E125" s="190" t="s">
        <v>1947</v>
      </c>
      <c r="F125" s="191" t="s">
        <v>1948</v>
      </c>
      <c r="G125" s="192" t="s">
        <v>1949</v>
      </c>
      <c r="H125" s="193">
        <v>1</v>
      </c>
      <c r="I125" s="194"/>
      <c r="J125" s="195">
        <f>ROUND(I125*H125,2)</f>
        <v>0</v>
      </c>
      <c r="K125" s="196"/>
      <c r="L125" s="35"/>
      <c r="M125" s="197" t="s">
        <v>1</v>
      </c>
      <c r="N125" s="198" t="s">
        <v>38</v>
      </c>
      <c r="O125" s="73"/>
      <c r="P125" s="180">
        <f>O125*H125</f>
        <v>0</v>
      </c>
      <c r="Q125" s="180">
        <v>0</v>
      </c>
      <c r="R125" s="180">
        <f>Q125*H125</f>
        <v>0</v>
      </c>
      <c r="S125" s="180">
        <v>0</v>
      </c>
      <c r="T125" s="181">
        <f>S125*H125</f>
        <v>0</v>
      </c>
      <c r="U125" s="34"/>
      <c r="V125" s="34"/>
      <c r="W125" s="34"/>
      <c r="X125" s="34"/>
      <c r="Y125" s="34"/>
      <c r="Z125" s="34"/>
      <c r="AA125" s="34"/>
      <c r="AB125" s="34"/>
      <c r="AC125" s="34"/>
      <c r="AD125" s="34"/>
      <c r="AE125" s="34"/>
      <c r="AR125" s="182" t="s">
        <v>1477</v>
      </c>
      <c r="AT125" s="182" t="s">
        <v>181</v>
      </c>
      <c r="AU125" s="182" t="s">
        <v>83</v>
      </c>
      <c r="AY125" s="15" t="s">
        <v>146</v>
      </c>
      <c r="BE125" s="183">
        <f>IF(N125="základní",J125,0)</f>
        <v>0</v>
      </c>
      <c r="BF125" s="183">
        <f>IF(N125="snížená",J125,0)</f>
        <v>0</v>
      </c>
      <c r="BG125" s="183">
        <f>IF(N125="zákl. přenesená",J125,0)</f>
        <v>0</v>
      </c>
      <c r="BH125" s="183">
        <f>IF(N125="sníž. přenesená",J125,0)</f>
        <v>0</v>
      </c>
      <c r="BI125" s="183">
        <f>IF(N125="nulová",J125,0)</f>
        <v>0</v>
      </c>
      <c r="BJ125" s="15" t="s">
        <v>81</v>
      </c>
      <c r="BK125" s="183">
        <f>ROUND(I125*H125,2)</f>
        <v>0</v>
      </c>
      <c r="BL125" s="15" t="s">
        <v>1477</v>
      </c>
      <c r="BM125" s="182" t="s">
        <v>1950</v>
      </c>
    </row>
    <row r="126" s="2" customFormat="1">
      <c r="A126" s="34"/>
      <c r="B126" s="35"/>
      <c r="C126" s="34"/>
      <c r="D126" s="184" t="s">
        <v>159</v>
      </c>
      <c r="E126" s="34"/>
      <c r="F126" s="185" t="s">
        <v>1951</v>
      </c>
      <c r="G126" s="34"/>
      <c r="H126" s="34"/>
      <c r="I126" s="186"/>
      <c r="J126" s="34"/>
      <c r="K126" s="34"/>
      <c r="L126" s="35"/>
      <c r="M126" s="187"/>
      <c r="N126" s="188"/>
      <c r="O126" s="73"/>
      <c r="P126" s="73"/>
      <c r="Q126" s="73"/>
      <c r="R126" s="73"/>
      <c r="S126" s="73"/>
      <c r="T126" s="74"/>
      <c r="U126" s="34"/>
      <c r="V126" s="34"/>
      <c r="W126" s="34"/>
      <c r="X126" s="34"/>
      <c r="Y126" s="34"/>
      <c r="Z126" s="34"/>
      <c r="AA126" s="34"/>
      <c r="AB126" s="34"/>
      <c r="AC126" s="34"/>
      <c r="AD126" s="34"/>
      <c r="AE126" s="34"/>
      <c r="AT126" s="15" t="s">
        <v>159</v>
      </c>
      <c r="AU126" s="15" t="s">
        <v>83</v>
      </c>
    </row>
    <row r="127" s="2" customFormat="1" ht="16.5" customHeight="1">
      <c r="A127" s="34"/>
      <c r="B127" s="168"/>
      <c r="C127" s="189" t="s">
        <v>83</v>
      </c>
      <c r="D127" s="189" t="s">
        <v>181</v>
      </c>
      <c r="E127" s="190" t="s">
        <v>1952</v>
      </c>
      <c r="F127" s="191" t="s">
        <v>1953</v>
      </c>
      <c r="G127" s="192" t="s">
        <v>206</v>
      </c>
      <c r="H127" s="193">
        <v>1</v>
      </c>
      <c r="I127" s="194"/>
      <c r="J127" s="195">
        <f>ROUND(I127*H127,2)</f>
        <v>0</v>
      </c>
      <c r="K127" s="196"/>
      <c r="L127" s="35"/>
      <c r="M127" s="197" t="s">
        <v>1</v>
      </c>
      <c r="N127" s="198" t="s">
        <v>38</v>
      </c>
      <c r="O127" s="73"/>
      <c r="P127" s="180">
        <f>O127*H127</f>
        <v>0</v>
      </c>
      <c r="Q127" s="180">
        <v>0</v>
      </c>
      <c r="R127" s="180">
        <f>Q127*H127</f>
        <v>0</v>
      </c>
      <c r="S127" s="180">
        <v>0</v>
      </c>
      <c r="T127" s="181">
        <f>S127*H127</f>
        <v>0</v>
      </c>
      <c r="U127" s="34"/>
      <c r="V127" s="34"/>
      <c r="W127" s="34"/>
      <c r="X127" s="34"/>
      <c r="Y127" s="34"/>
      <c r="Z127" s="34"/>
      <c r="AA127" s="34"/>
      <c r="AB127" s="34"/>
      <c r="AC127" s="34"/>
      <c r="AD127" s="34"/>
      <c r="AE127" s="34"/>
      <c r="AR127" s="182" t="s">
        <v>1477</v>
      </c>
      <c r="AT127" s="182" t="s">
        <v>181</v>
      </c>
      <c r="AU127" s="182" t="s">
        <v>83</v>
      </c>
      <c r="AY127" s="15" t="s">
        <v>146</v>
      </c>
      <c r="BE127" s="183">
        <f>IF(N127="základní",J127,0)</f>
        <v>0</v>
      </c>
      <c r="BF127" s="183">
        <f>IF(N127="snížená",J127,0)</f>
        <v>0</v>
      </c>
      <c r="BG127" s="183">
        <f>IF(N127="zákl. přenesená",J127,0)</f>
        <v>0</v>
      </c>
      <c r="BH127" s="183">
        <f>IF(N127="sníž. přenesená",J127,0)</f>
        <v>0</v>
      </c>
      <c r="BI127" s="183">
        <f>IF(N127="nulová",J127,0)</f>
        <v>0</v>
      </c>
      <c r="BJ127" s="15" t="s">
        <v>81</v>
      </c>
      <c r="BK127" s="183">
        <f>ROUND(I127*H127,2)</f>
        <v>0</v>
      </c>
      <c r="BL127" s="15" t="s">
        <v>1477</v>
      </c>
      <c r="BM127" s="182" t="s">
        <v>448</v>
      </c>
    </row>
    <row r="128" s="2" customFormat="1">
      <c r="A128" s="34"/>
      <c r="B128" s="35"/>
      <c r="C128" s="34"/>
      <c r="D128" s="184" t="s">
        <v>159</v>
      </c>
      <c r="E128" s="34"/>
      <c r="F128" s="185" t="s">
        <v>1954</v>
      </c>
      <c r="G128" s="34"/>
      <c r="H128" s="34"/>
      <c r="I128" s="186"/>
      <c r="J128" s="34"/>
      <c r="K128" s="34"/>
      <c r="L128" s="35"/>
      <c r="M128" s="187"/>
      <c r="N128" s="188"/>
      <c r="O128" s="73"/>
      <c r="P128" s="73"/>
      <c r="Q128" s="73"/>
      <c r="R128" s="73"/>
      <c r="S128" s="73"/>
      <c r="T128" s="74"/>
      <c r="U128" s="34"/>
      <c r="V128" s="34"/>
      <c r="W128" s="34"/>
      <c r="X128" s="34"/>
      <c r="Y128" s="34"/>
      <c r="Z128" s="34"/>
      <c r="AA128" s="34"/>
      <c r="AB128" s="34"/>
      <c r="AC128" s="34"/>
      <c r="AD128" s="34"/>
      <c r="AE128" s="34"/>
      <c r="AT128" s="15" t="s">
        <v>159</v>
      </c>
      <c r="AU128" s="15" t="s">
        <v>83</v>
      </c>
    </row>
    <row r="129" s="2" customFormat="1" ht="24.15" customHeight="1">
      <c r="A129" s="34"/>
      <c r="B129" s="168"/>
      <c r="C129" s="189" t="s">
        <v>532</v>
      </c>
      <c r="D129" s="189" t="s">
        <v>181</v>
      </c>
      <c r="E129" s="190" t="s">
        <v>1955</v>
      </c>
      <c r="F129" s="191" t="s">
        <v>1956</v>
      </c>
      <c r="G129" s="192" t="s">
        <v>154</v>
      </c>
      <c r="H129" s="193">
        <v>100</v>
      </c>
      <c r="I129" s="194"/>
      <c r="J129" s="195">
        <f>ROUND(I129*H129,2)</f>
        <v>0</v>
      </c>
      <c r="K129" s="196"/>
      <c r="L129" s="35"/>
      <c r="M129" s="197" t="s">
        <v>1</v>
      </c>
      <c r="N129" s="198" t="s">
        <v>38</v>
      </c>
      <c r="O129" s="73"/>
      <c r="P129" s="180">
        <f>O129*H129</f>
        <v>0</v>
      </c>
      <c r="Q129" s="180">
        <v>0</v>
      </c>
      <c r="R129" s="180">
        <f>Q129*H129</f>
        <v>0</v>
      </c>
      <c r="S129" s="180">
        <v>0</v>
      </c>
      <c r="T129" s="181">
        <f>S129*H129</f>
        <v>0</v>
      </c>
      <c r="U129" s="34"/>
      <c r="V129" s="34"/>
      <c r="W129" s="34"/>
      <c r="X129" s="34"/>
      <c r="Y129" s="34"/>
      <c r="Z129" s="34"/>
      <c r="AA129" s="34"/>
      <c r="AB129" s="34"/>
      <c r="AC129" s="34"/>
      <c r="AD129" s="34"/>
      <c r="AE129" s="34"/>
      <c r="AR129" s="182" t="s">
        <v>1477</v>
      </c>
      <c r="AT129" s="182" t="s">
        <v>181</v>
      </c>
      <c r="AU129" s="182" t="s">
        <v>83</v>
      </c>
      <c r="AY129" s="15" t="s">
        <v>146</v>
      </c>
      <c r="BE129" s="183">
        <f>IF(N129="základní",J129,0)</f>
        <v>0</v>
      </c>
      <c r="BF129" s="183">
        <f>IF(N129="snížená",J129,0)</f>
        <v>0</v>
      </c>
      <c r="BG129" s="183">
        <f>IF(N129="zákl. přenesená",J129,0)</f>
        <v>0</v>
      </c>
      <c r="BH129" s="183">
        <f>IF(N129="sníž. přenesená",J129,0)</f>
        <v>0</v>
      </c>
      <c r="BI129" s="183">
        <f>IF(N129="nulová",J129,0)</f>
        <v>0</v>
      </c>
      <c r="BJ129" s="15" t="s">
        <v>81</v>
      </c>
      <c r="BK129" s="183">
        <f>ROUND(I129*H129,2)</f>
        <v>0</v>
      </c>
      <c r="BL129" s="15" t="s">
        <v>1477</v>
      </c>
      <c r="BM129" s="182" t="s">
        <v>1957</v>
      </c>
    </row>
    <row r="130" s="2" customFormat="1">
      <c r="A130" s="34"/>
      <c r="B130" s="35"/>
      <c r="C130" s="34"/>
      <c r="D130" s="184" t="s">
        <v>159</v>
      </c>
      <c r="E130" s="34"/>
      <c r="F130" s="185" t="s">
        <v>1958</v>
      </c>
      <c r="G130" s="34"/>
      <c r="H130" s="34"/>
      <c r="I130" s="186"/>
      <c r="J130" s="34"/>
      <c r="K130" s="34"/>
      <c r="L130" s="35"/>
      <c r="M130" s="187"/>
      <c r="N130" s="188"/>
      <c r="O130" s="73"/>
      <c r="P130" s="73"/>
      <c r="Q130" s="73"/>
      <c r="R130" s="73"/>
      <c r="S130" s="73"/>
      <c r="T130" s="74"/>
      <c r="U130" s="34"/>
      <c r="V130" s="34"/>
      <c r="W130" s="34"/>
      <c r="X130" s="34"/>
      <c r="Y130" s="34"/>
      <c r="Z130" s="34"/>
      <c r="AA130" s="34"/>
      <c r="AB130" s="34"/>
      <c r="AC130" s="34"/>
      <c r="AD130" s="34"/>
      <c r="AE130" s="34"/>
      <c r="AT130" s="15" t="s">
        <v>159</v>
      </c>
      <c r="AU130" s="15" t="s">
        <v>83</v>
      </c>
    </row>
    <row r="131" s="2" customFormat="1" ht="16.5" customHeight="1">
      <c r="A131" s="34"/>
      <c r="B131" s="168"/>
      <c r="C131" s="189" t="s">
        <v>173</v>
      </c>
      <c r="D131" s="189" t="s">
        <v>181</v>
      </c>
      <c r="E131" s="190" t="s">
        <v>1959</v>
      </c>
      <c r="F131" s="191" t="s">
        <v>1960</v>
      </c>
      <c r="G131" s="192" t="s">
        <v>206</v>
      </c>
      <c r="H131" s="193">
        <v>2</v>
      </c>
      <c r="I131" s="194"/>
      <c r="J131" s="195">
        <f>ROUND(I131*H131,2)</f>
        <v>0</v>
      </c>
      <c r="K131" s="196"/>
      <c r="L131" s="35"/>
      <c r="M131" s="197" t="s">
        <v>1</v>
      </c>
      <c r="N131" s="198" t="s">
        <v>38</v>
      </c>
      <c r="O131" s="73"/>
      <c r="P131" s="180">
        <f>O131*H131</f>
        <v>0</v>
      </c>
      <c r="Q131" s="180">
        <v>0</v>
      </c>
      <c r="R131" s="180">
        <f>Q131*H131</f>
        <v>0</v>
      </c>
      <c r="S131" s="180">
        <v>0</v>
      </c>
      <c r="T131" s="181">
        <f>S131*H131</f>
        <v>0</v>
      </c>
      <c r="U131" s="34"/>
      <c r="V131" s="34"/>
      <c r="W131" s="34"/>
      <c r="X131" s="34"/>
      <c r="Y131" s="34"/>
      <c r="Z131" s="34"/>
      <c r="AA131" s="34"/>
      <c r="AB131" s="34"/>
      <c r="AC131" s="34"/>
      <c r="AD131" s="34"/>
      <c r="AE131" s="34"/>
      <c r="AR131" s="182" t="s">
        <v>1477</v>
      </c>
      <c r="AT131" s="182" t="s">
        <v>181</v>
      </c>
      <c r="AU131" s="182" t="s">
        <v>83</v>
      </c>
      <c r="AY131" s="15" t="s">
        <v>146</v>
      </c>
      <c r="BE131" s="183">
        <f>IF(N131="základní",J131,0)</f>
        <v>0</v>
      </c>
      <c r="BF131" s="183">
        <f>IF(N131="snížená",J131,0)</f>
        <v>0</v>
      </c>
      <c r="BG131" s="183">
        <f>IF(N131="zákl. přenesená",J131,0)</f>
        <v>0</v>
      </c>
      <c r="BH131" s="183">
        <f>IF(N131="sníž. přenesená",J131,0)</f>
        <v>0</v>
      </c>
      <c r="BI131" s="183">
        <f>IF(N131="nulová",J131,0)</f>
        <v>0</v>
      </c>
      <c r="BJ131" s="15" t="s">
        <v>81</v>
      </c>
      <c r="BK131" s="183">
        <f>ROUND(I131*H131,2)</f>
        <v>0</v>
      </c>
      <c r="BL131" s="15" t="s">
        <v>1477</v>
      </c>
      <c r="BM131" s="182" t="s">
        <v>1961</v>
      </c>
    </row>
    <row r="132" s="2" customFormat="1">
      <c r="A132" s="34"/>
      <c r="B132" s="35"/>
      <c r="C132" s="34"/>
      <c r="D132" s="184" t="s">
        <v>159</v>
      </c>
      <c r="E132" s="34"/>
      <c r="F132" s="185" t="s">
        <v>1958</v>
      </c>
      <c r="G132" s="34"/>
      <c r="H132" s="34"/>
      <c r="I132" s="186"/>
      <c r="J132" s="34"/>
      <c r="K132" s="34"/>
      <c r="L132" s="35"/>
      <c r="M132" s="187"/>
      <c r="N132" s="188"/>
      <c r="O132" s="73"/>
      <c r="P132" s="73"/>
      <c r="Q132" s="73"/>
      <c r="R132" s="73"/>
      <c r="S132" s="73"/>
      <c r="T132" s="74"/>
      <c r="U132" s="34"/>
      <c r="V132" s="34"/>
      <c r="W132" s="34"/>
      <c r="X132" s="34"/>
      <c r="Y132" s="34"/>
      <c r="Z132" s="34"/>
      <c r="AA132" s="34"/>
      <c r="AB132" s="34"/>
      <c r="AC132" s="34"/>
      <c r="AD132" s="34"/>
      <c r="AE132" s="34"/>
      <c r="AT132" s="15" t="s">
        <v>159</v>
      </c>
      <c r="AU132" s="15" t="s">
        <v>83</v>
      </c>
    </row>
    <row r="133" s="2" customFormat="1" ht="16.5" customHeight="1">
      <c r="A133" s="34"/>
      <c r="B133" s="168"/>
      <c r="C133" s="189" t="s">
        <v>536</v>
      </c>
      <c r="D133" s="189" t="s">
        <v>181</v>
      </c>
      <c r="E133" s="190" t="s">
        <v>1962</v>
      </c>
      <c r="F133" s="191" t="s">
        <v>1963</v>
      </c>
      <c r="G133" s="192" t="s">
        <v>206</v>
      </c>
      <c r="H133" s="193">
        <v>1</v>
      </c>
      <c r="I133" s="194"/>
      <c r="J133" s="195">
        <f>ROUND(I133*H133,2)</f>
        <v>0</v>
      </c>
      <c r="K133" s="196"/>
      <c r="L133" s="35"/>
      <c r="M133" s="197" t="s">
        <v>1</v>
      </c>
      <c r="N133" s="198" t="s">
        <v>38</v>
      </c>
      <c r="O133" s="73"/>
      <c r="P133" s="180">
        <f>O133*H133</f>
        <v>0</v>
      </c>
      <c r="Q133" s="180">
        <v>0</v>
      </c>
      <c r="R133" s="180">
        <f>Q133*H133</f>
        <v>0</v>
      </c>
      <c r="S133" s="180">
        <v>0</v>
      </c>
      <c r="T133" s="181">
        <f>S133*H133</f>
        <v>0</v>
      </c>
      <c r="U133" s="34"/>
      <c r="V133" s="34"/>
      <c r="W133" s="34"/>
      <c r="X133" s="34"/>
      <c r="Y133" s="34"/>
      <c r="Z133" s="34"/>
      <c r="AA133" s="34"/>
      <c r="AB133" s="34"/>
      <c r="AC133" s="34"/>
      <c r="AD133" s="34"/>
      <c r="AE133" s="34"/>
      <c r="AR133" s="182" t="s">
        <v>1477</v>
      </c>
      <c r="AT133" s="182" t="s">
        <v>181</v>
      </c>
      <c r="AU133" s="182" t="s">
        <v>83</v>
      </c>
      <c r="AY133" s="15" t="s">
        <v>146</v>
      </c>
      <c r="BE133" s="183">
        <f>IF(N133="základní",J133,0)</f>
        <v>0</v>
      </c>
      <c r="BF133" s="183">
        <f>IF(N133="snížená",J133,0)</f>
        <v>0</v>
      </c>
      <c r="BG133" s="183">
        <f>IF(N133="zákl. přenesená",J133,0)</f>
        <v>0</v>
      </c>
      <c r="BH133" s="183">
        <f>IF(N133="sníž. přenesená",J133,0)</f>
        <v>0</v>
      </c>
      <c r="BI133" s="183">
        <f>IF(N133="nulová",J133,0)</f>
        <v>0</v>
      </c>
      <c r="BJ133" s="15" t="s">
        <v>81</v>
      </c>
      <c r="BK133" s="183">
        <f>ROUND(I133*H133,2)</f>
        <v>0</v>
      </c>
      <c r="BL133" s="15" t="s">
        <v>1477</v>
      </c>
      <c r="BM133" s="182" t="s">
        <v>1964</v>
      </c>
    </row>
    <row r="134" s="2" customFormat="1">
      <c r="A134" s="34"/>
      <c r="B134" s="35"/>
      <c r="C134" s="34"/>
      <c r="D134" s="184" t="s">
        <v>159</v>
      </c>
      <c r="E134" s="34"/>
      <c r="F134" s="185" t="s">
        <v>1958</v>
      </c>
      <c r="G134" s="34"/>
      <c r="H134" s="34"/>
      <c r="I134" s="186"/>
      <c r="J134" s="34"/>
      <c r="K134" s="34"/>
      <c r="L134" s="35"/>
      <c r="M134" s="187"/>
      <c r="N134" s="188"/>
      <c r="O134" s="73"/>
      <c r="P134" s="73"/>
      <c r="Q134" s="73"/>
      <c r="R134" s="73"/>
      <c r="S134" s="73"/>
      <c r="T134" s="74"/>
      <c r="U134" s="34"/>
      <c r="V134" s="34"/>
      <c r="W134" s="34"/>
      <c r="X134" s="34"/>
      <c r="Y134" s="34"/>
      <c r="Z134" s="34"/>
      <c r="AA134" s="34"/>
      <c r="AB134" s="34"/>
      <c r="AC134" s="34"/>
      <c r="AD134" s="34"/>
      <c r="AE134" s="34"/>
      <c r="AT134" s="15" t="s">
        <v>159</v>
      </c>
      <c r="AU134" s="15" t="s">
        <v>83</v>
      </c>
    </row>
    <row r="135" s="2" customFormat="1" ht="16.5" customHeight="1">
      <c r="A135" s="34"/>
      <c r="B135" s="168"/>
      <c r="C135" s="189" t="s">
        <v>540</v>
      </c>
      <c r="D135" s="189" t="s">
        <v>181</v>
      </c>
      <c r="E135" s="190" t="s">
        <v>1965</v>
      </c>
      <c r="F135" s="191" t="s">
        <v>1966</v>
      </c>
      <c r="G135" s="192" t="s">
        <v>206</v>
      </c>
      <c r="H135" s="193">
        <v>1</v>
      </c>
      <c r="I135" s="194"/>
      <c r="J135" s="195">
        <f>ROUND(I135*H135,2)</f>
        <v>0</v>
      </c>
      <c r="K135" s="196"/>
      <c r="L135" s="35"/>
      <c r="M135" s="197" t="s">
        <v>1</v>
      </c>
      <c r="N135" s="198" t="s">
        <v>38</v>
      </c>
      <c r="O135" s="73"/>
      <c r="P135" s="180">
        <f>O135*H135</f>
        <v>0</v>
      </c>
      <c r="Q135" s="180">
        <v>0</v>
      </c>
      <c r="R135" s="180">
        <f>Q135*H135</f>
        <v>0</v>
      </c>
      <c r="S135" s="180">
        <v>0</v>
      </c>
      <c r="T135" s="181">
        <f>S135*H135</f>
        <v>0</v>
      </c>
      <c r="U135" s="34"/>
      <c r="V135" s="34"/>
      <c r="W135" s="34"/>
      <c r="X135" s="34"/>
      <c r="Y135" s="34"/>
      <c r="Z135" s="34"/>
      <c r="AA135" s="34"/>
      <c r="AB135" s="34"/>
      <c r="AC135" s="34"/>
      <c r="AD135" s="34"/>
      <c r="AE135" s="34"/>
      <c r="AR135" s="182" t="s">
        <v>1477</v>
      </c>
      <c r="AT135" s="182" t="s">
        <v>181</v>
      </c>
      <c r="AU135" s="182" t="s">
        <v>83</v>
      </c>
      <c r="AY135" s="15" t="s">
        <v>146</v>
      </c>
      <c r="BE135" s="183">
        <f>IF(N135="základní",J135,0)</f>
        <v>0</v>
      </c>
      <c r="BF135" s="183">
        <f>IF(N135="snížená",J135,0)</f>
        <v>0</v>
      </c>
      <c r="BG135" s="183">
        <f>IF(N135="zákl. přenesená",J135,0)</f>
        <v>0</v>
      </c>
      <c r="BH135" s="183">
        <f>IF(N135="sníž. přenesená",J135,0)</f>
        <v>0</v>
      </c>
      <c r="BI135" s="183">
        <f>IF(N135="nulová",J135,0)</f>
        <v>0</v>
      </c>
      <c r="BJ135" s="15" t="s">
        <v>81</v>
      </c>
      <c r="BK135" s="183">
        <f>ROUND(I135*H135,2)</f>
        <v>0</v>
      </c>
      <c r="BL135" s="15" t="s">
        <v>1477</v>
      </c>
      <c r="BM135" s="182" t="s">
        <v>1967</v>
      </c>
    </row>
    <row r="136" s="2" customFormat="1">
      <c r="A136" s="34"/>
      <c r="B136" s="35"/>
      <c r="C136" s="34"/>
      <c r="D136" s="184" t="s">
        <v>159</v>
      </c>
      <c r="E136" s="34"/>
      <c r="F136" s="185" t="s">
        <v>1958</v>
      </c>
      <c r="G136" s="34"/>
      <c r="H136" s="34"/>
      <c r="I136" s="186"/>
      <c r="J136" s="34"/>
      <c r="K136" s="34"/>
      <c r="L136" s="35"/>
      <c r="M136" s="187"/>
      <c r="N136" s="188"/>
      <c r="O136" s="73"/>
      <c r="P136" s="73"/>
      <c r="Q136" s="73"/>
      <c r="R136" s="73"/>
      <c r="S136" s="73"/>
      <c r="T136" s="74"/>
      <c r="U136" s="34"/>
      <c r="V136" s="34"/>
      <c r="W136" s="34"/>
      <c r="X136" s="34"/>
      <c r="Y136" s="34"/>
      <c r="Z136" s="34"/>
      <c r="AA136" s="34"/>
      <c r="AB136" s="34"/>
      <c r="AC136" s="34"/>
      <c r="AD136" s="34"/>
      <c r="AE136" s="34"/>
      <c r="AT136" s="15" t="s">
        <v>159</v>
      </c>
      <c r="AU136" s="15" t="s">
        <v>83</v>
      </c>
    </row>
    <row r="137" s="2" customFormat="1" ht="16.5" customHeight="1">
      <c r="A137" s="34"/>
      <c r="B137" s="168"/>
      <c r="C137" s="189" t="s">
        <v>716</v>
      </c>
      <c r="D137" s="189" t="s">
        <v>181</v>
      </c>
      <c r="E137" s="190" t="s">
        <v>1968</v>
      </c>
      <c r="F137" s="191" t="s">
        <v>1969</v>
      </c>
      <c r="G137" s="192" t="s">
        <v>206</v>
      </c>
      <c r="H137" s="193">
        <v>1</v>
      </c>
      <c r="I137" s="194"/>
      <c r="J137" s="195">
        <f>ROUND(I137*H137,2)</f>
        <v>0</v>
      </c>
      <c r="K137" s="196"/>
      <c r="L137" s="35"/>
      <c r="M137" s="197" t="s">
        <v>1</v>
      </c>
      <c r="N137" s="198" t="s">
        <v>38</v>
      </c>
      <c r="O137" s="73"/>
      <c r="P137" s="180">
        <f>O137*H137</f>
        <v>0</v>
      </c>
      <c r="Q137" s="180">
        <v>0</v>
      </c>
      <c r="R137" s="180">
        <f>Q137*H137</f>
        <v>0</v>
      </c>
      <c r="S137" s="180">
        <v>0</v>
      </c>
      <c r="T137" s="181">
        <f>S137*H137</f>
        <v>0</v>
      </c>
      <c r="U137" s="34"/>
      <c r="V137" s="34"/>
      <c r="W137" s="34"/>
      <c r="X137" s="34"/>
      <c r="Y137" s="34"/>
      <c r="Z137" s="34"/>
      <c r="AA137" s="34"/>
      <c r="AB137" s="34"/>
      <c r="AC137" s="34"/>
      <c r="AD137" s="34"/>
      <c r="AE137" s="34"/>
      <c r="AR137" s="182" t="s">
        <v>1477</v>
      </c>
      <c r="AT137" s="182" t="s">
        <v>181</v>
      </c>
      <c r="AU137" s="182" t="s">
        <v>83</v>
      </c>
      <c r="AY137" s="15" t="s">
        <v>146</v>
      </c>
      <c r="BE137" s="183">
        <f>IF(N137="základní",J137,0)</f>
        <v>0</v>
      </c>
      <c r="BF137" s="183">
        <f>IF(N137="snížená",J137,0)</f>
        <v>0</v>
      </c>
      <c r="BG137" s="183">
        <f>IF(N137="zákl. přenesená",J137,0)</f>
        <v>0</v>
      </c>
      <c r="BH137" s="183">
        <f>IF(N137="sníž. přenesená",J137,0)</f>
        <v>0</v>
      </c>
      <c r="BI137" s="183">
        <f>IF(N137="nulová",J137,0)</f>
        <v>0</v>
      </c>
      <c r="BJ137" s="15" t="s">
        <v>81</v>
      </c>
      <c r="BK137" s="183">
        <f>ROUND(I137*H137,2)</f>
        <v>0</v>
      </c>
      <c r="BL137" s="15" t="s">
        <v>1477</v>
      </c>
      <c r="BM137" s="182" t="s">
        <v>1970</v>
      </c>
    </row>
    <row r="138" s="2" customFormat="1">
      <c r="A138" s="34"/>
      <c r="B138" s="35"/>
      <c r="C138" s="34"/>
      <c r="D138" s="184" t="s">
        <v>159</v>
      </c>
      <c r="E138" s="34"/>
      <c r="F138" s="185" t="s">
        <v>1958</v>
      </c>
      <c r="G138" s="34"/>
      <c r="H138" s="34"/>
      <c r="I138" s="186"/>
      <c r="J138" s="34"/>
      <c r="K138" s="34"/>
      <c r="L138" s="35"/>
      <c r="M138" s="187"/>
      <c r="N138" s="188"/>
      <c r="O138" s="73"/>
      <c r="P138" s="73"/>
      <c r="Q138" s="73"/>
      <c r="R138" s="73"/>
      <c r="S138" s="73"/>
      <c r="T138" s="74"/>
      <c r="U138" s="34"/>
      <c r="V138" s="34"/>
      <c r="W138" s="34"/>
      <c r="X138" s="34"/>
      <c r="Y138" s="34"/>
      <c r="Z138" s="34"/>
      <c r="AA138" s="34"/>
      <c r="AB138" s="34"/>
      <c r="AC138" s="34"/>
      <c r="AD138" s="34"/>
      <c r="AE138" s="34"/>
      <c r="AT138" s="15" t="s">
        <v>159</v>
      </c>
      <c r="AU138" s="15" t="s">
        <v>83</v>
      </c>
    </row>
    <row r="139" s="2" customFormat="1" ht="16.5" customHeight="1">
      <c r="A139" s="34"/>
      <c r="B139" s="168"/>
      <c r="C139" s="189" t="s">
        <v>155</v>
      </c>
      <c r="D139" s="189" t="s">
        <v>181</v>
      </c>
      <c r="E139" s="190" t="s">
        <v>1971</v>
      </c>
      <c r="F139" s="191" t="s">
        <v>1972</v>
      </c>
      <c r="G139" s="192" t="s">
        <v>206</v>
      </c>
      <c r="H139" s="193">
        <v>1</v>
      </c>
      <c r="I139" s="194"/>
      <c r="J139" s="195">
        <f>ROUND(I139*H139,2)</f>
        <v>0</v>
      </c>
      <c r="K139" s="196"/>
      <c r="L139" s="35"/>
      <c r="M139" s="197" t="s">
        <v>1</v>
      </c>
      <c r="N139" s="198" t="s">
        <v>38</v>
      </c>
      <c r="O139" s="73"/>
      <c r="P139" s="180">
        <f>O139*H139</f>
        <v>0</v>
      </c>
      <c r="Q139" s="180">
        <v>0</v>
      </c>
      <c r="R139" s="180">
        <f>Q139*H139</f>
        <v>0</v>
      </c>
      <c r="S139" s="180">
        <v>0</v>
      </c>
      <c r="T139" s="181">
        <f>S139*H139</f>
        <v>0</v>
      </c>
      <c r="U139" s="34"/>
      <c r="V139" s="34"/>
      <c r="W139" s="34"/>
      <c r="X139" s="34"/>
      <c r="Y139" s="34"/>
      <c r="Z139" s="34"/>
      <c r="AA139" s="34"/>
      <c r="AB139" s="34"/>
      <c r="AC139" s="34"/>
      <c r="AD139" s="34"/>
      <c r="AE139" s="34"/>
      <c r="AR139" s="182" t="s">
        <v>1477</v>
      </c>
      <c r="AT139" s="182" t="s">
        <v>181</v>
      </c>
      <c r="AU139" s="182" t="s">
        <v>83</v>
      </c>
      <c r="AY139" s="15" t="s">
        <v>146</v>
      </c>
      <c r="BE139" s="183">
        <f>IF(N139="základní",J139,0)</f>
        <v>0</v>
      </c>
      <c r="BF139" s="183">
        <f>IF(N139="snížená",J139,0)</f>
        <v>0</v>
      </c>
      <c r="BG139" s="183">
        <f>IF(N139="zákl. přenesená",J139,0)</f>
        <v>0</v>
      </c>
      <c r="BH139" s="183">
        <f>IF(N139="sníž. přenesená",J139,0)</f>
        <v>0</v>
      </c>
      <c r="BI139" s="183">
        <f>IF(N139="nulová",J139,0)</f>
        <v>0</v>
      </c>
      <c r="BJ139" s="15" t="s">
        <v>81</v>
      </c>
      <c r="BK139" s="183">
        <f>ROUND(I139*H139,2)</f>
        <v>0</v>
      </c>
      <c r="BL139" s="15" t="s">
        <v>1477</v>
      </c>
      <c r="BM139" s="182" t="s">
        <v>1973</v>
      </c>
    </row>
    <row r="140" s="2" customFormat="1">
      <c r="A140" s="34"/>
      <c r="B140" s="35"/>
      <c r="C140" s="34"/>
      <c r="D140" s="184" t="s">
        <v>159</v>
      </c>
      <c r="E140" s="34"/>
      <c r="F140" s="185" t="s">
        <v>1958</v>
      </c>
      <c r="G140" s="34"/>
      <c r="H140" s="34"/>
      <c r="I140" s="186"/>
      <c r="J140" s="34"/>
      <c r="K140" s="34"/>
      <c r="L140" s="35"/>
      <c r="M140" s="187"/>
      <c r="N140" s="188"/>
      <c r="O140" s="73"/>
      <c r="P140" s="73"/>
      <c r="Q140" s="73"/>
      <c r="R140" s="73"/>
      <c r="S140" s="73"/>
      <c r="T140" s="74"/>
      <c r="U140" s="34"/>
      <c r="V140" s="34"/>
      <c r="W140" s="34"/>
      <c r="X140" s="34"/>
      <c r="Y140" s="34"/>
      <c r="Z140" s="34"/>
      <c r="AA140" s="34"/>
      <c r="AB140" s="34"/>
      <c r="AC140" s="34"/>
      <c r="AD140" s="34"/>
      <c r="AE140" s="34"/>
      <c r="AT140" s="15" t="s">
        <v>159</v>
      </c>
      <c r="AU140" s="15" t="s">
        <v>83</v>
      </c>
    </row>
    <row r="141" s="2" customFormat="1" ht="16.5" customHeight="1">
      <c r="A141" s="34"/>
      <c r="B141" s="168"/>
      <c r="C141" s="189" t="s">
        <v>178</v>
      </c>
      <c r="D141" s="189" t="s">
        <v>181</v>
      </c>
      <c r="E141" s="190" t="s">
        <v>1974</v>
      </c>
      <c r="F141" s="191" t="s">
        <v>1975</v>
      </c>
      <c r="G141" s="192" t="s">
        <v>206</v>
      </c>
      <c r="H141" s="193">
        <v>1</v>
      </c>
      <c r="I141" s="194"/>
      <c r="J141" s="195">
        <f>ROUND(I141*H141,2)</f>
        <v>0</v>
      </c>
      <c r="K141" s="196"/>
      <c r="L141" s="35"/>
      <c r="M141" s="197" t="s">
        <v>1</v>
      </c>
      <c r="N141" s="198" t="s">
        <v>38</v>
      </c>
      <c r="O141" s="73"/>
      <c r="P141" s="180">
        <f>O141*H141</f>
        <v>0</v>
      </c>
      <c r="Q141" s="180">
        <v>0</v>
      </c>
      <c r="R141" s="180">
        <f>Q141*H141</f>
        <v>0</v>
      </c>
      <c r="S141" s="180">
        <v>0</v>
      </c>
      <c r="T141" s="181">
        <f>S141*H141</f>
        <v>0</v>
      </c>
      <c r="U141" s="34"/>
      <c r="V141" s="34"/>
      <c r="W141" s="34"/>
      <c r="X141" s="34"/>
      <c r="Y141" s="34"/>
      <c r="Z141" s="34"/>
      <c r="AA141" s="34"/>
      <c r="AB141" s="34"/>
      <c r="AC141" s="34"/>
      <c r="AD141" s="34"/>
      <c r="AE141" s="34"/>
      <c r="AR141" s="182" t="s">
        <v>1477</v>
      </c>
      <c r="AT141" s="182" t="s">
        <v>181</v>
      </c>
      <c r="AU141" s="182" t="s">
        <v>83</v>
      </c>
      <c r="AY141" s="15" t="s">
        <v>146</v>
      </c>
      <c r="BE141" s="183">
        <f>IF(N141="základní",J141,0)</f>
        <v>0</v>
      </c>
      <c r="BF141" s="183">
        <f>IF(N141="snížená",J141,0)</f>
        <v>0</v>
      </c>
      <c r="BG141" s="183">
        <f>IF(N141="zákl. přenesená",J141,0)</f>
        <v>0</v>
      </c>
      <c r="BH141" s="183">
        <f>IF(N141="sníž. přenesená",J141,0)</f>
        <v>0</v>
      </c>
      <c r="BI141" s="183">
        <f>IF(N141="nulová",J141,0)</f>
        <v>0</v>
      </c>
      <c r="BJ141" s="15" t="s">
        <v>81</v>
      </c>
      <c r="BK141" s="183">
        <f>ROUND(I141*H141,2)</f>
        <v>0</v>
      </c>
      <c r="BL141" s="15" t="s">
        <v>1477</v>
      </c>
      <c r="BM141" s="182" t="s">
        <v>1976</v>
      </c>
    </row>
    <row r="142" s="2" customFormat="1">
      <c r="A142" s="34"/>
      <c r="B142" s="35"/>
      <c r="C142" s="34"/>
      <c r="D142" s="184" t="s">
        <v>159</v>
      </c>
      <c r="E142" s="34"/>
      <c r="F142" s="185" t="s">
        <v>1958</v>
      </c>
      <c r="G142" s="34"/>
      <c r="H142" s="34"/>
      <c r="I142" s="186"/>
      <c r="J142" s="34"/>
      <c r="K142" s="34"/>
      <c r="L142" s="35"/>
      <c r="M142" s="187"/>
      <c r="N142" s="188"/>
      <c r="O142" s="73"/>
      <c r="P142" s="73"/>
      <c r="Q142" s="73"/>
      <c r="R142" s="73"/>
      <c r="S142" s="73"/>
      <c r="T142" s="74"/>
      <c r="U142" s="34"/>
      <c r="V142" s="34"/>
      <c r="W142" s="34"/>
      <c r="X142" s="34"/>
      <c r="Y142" s="34"/>
      <c r="Z142" s="34"/>
      <c r="AA142" s="34"/>
      <c r="AB142" s="34"/>
      <c r="AC142" s="34"/>
      <c r="AD142" s="34"/>
      <c r="AE142" s="34"/>
      <c r="AT142" s="15" t="s">
        <v>159</v>
      </c>
      <c r="AU142" s="15" t="s">
        <v>83</v>
      </c>
    </row>
    <row r="143" s="2" customFormat="1" ht="16.5" customHeight="1">
      <c r="A143" s="34"/>
      <c r="B143" s="168"/>
      <c r="C143" s="189" t="s">
        <v>505</v>
      </c>
      <c r="D143" s="189" t="s">
        <v>181</v>
      </c>
      <c r="E143" s="190" t="s">
        <v>1977</v>
      </c>
      <c r="F143" s="191" t="s">
        <v>1978</v>
      </c>
      <c r="G143" s="192" t="s">
        <v>206</v>
      </c>
      <c r="H143" s="193">
        <v>1</v>
      </c>
      <c r="I143" s="194"/>
      <c r="J143" s="195">
        <f>ROUND(I143*H143,2)</f>
        <v>0</v>
      </c>
      <c r="K143" s="196"/>
      <c r="L143" s="35"/>
      <c r="M143" s="197" t="s">
        <v>1</v>
      </c>
      <c r="N143" s="198" t="s">
        <v>38</v>
      </c>
      <c r="O143" s="73"/>
      <c r="P143" s="180">
        <f>O143*H143</f>
        <v>0</v>
      </c>
      <c r="Q143" s="180">
        <v>0</v>
      </c>
      <c r="R143" s="180">
        <f>Q143*H143</f>
        <v>0</v>
      </c>
      <c r="S143" s="180">
        <v>0</v>
      </c>
      <c r="T143" s="181">
        <f>S143*H143</f>
        <v>0</v>
      </c>
      <c r="U143" s="34"/>
      <c r="V143" s="34"/>
      <c r="W143" s="34"/>
      <c r="X143" s="34"/>
      <c r="Y143" s="34"/>
      <c r="Z143" s="34"/>
      <c r="AA143" s="34"/>
      <c r="AB143" s="34"/>
      <c r="AC143" s="34"/>
      <c r="AD143" s="34"/>
      <c r="AE143" s="34"/>
      <c r="AR143" s="182" t="s">
        <v>1477</v>
      </c>
      <c r="AT143" s="182" t="s">
        <v>181</v>
      </c>
      <c r="AU143" s="182" t="s">
        <v>83</v>
      </c>
      <c r="AY143" s="15" t="s">
        <v>146</v>
      </c>
      <c r="BE143" s="183">
        <f>IF(N143="základní",J143,0)</f>
        <v>0</v>
      </c>
      <c r="BF143" s="183">
        <f>IF(N143="snížená",J143,0)</f>
        <v>0</v>
      </c>
      <c r="BG143" s="183">
        <f>IF(N143="zákl. přenesená",J143,0)</f>
        <v>0</v>
      </c>
      <c r="BH143" s="183">
        <f>IF(N143="sníž. přenesená",J143,0)</f>
        <v>0</v>
      </c>
      <c r="BI143" s="183">
        <f>IF(N143="nulová",J143,0)</f>
        <v>0</v>
      </c>
      <c r="BJ143" s="15" t="s">
        <v>81</v>
      </c>
      <c r="BK143" s="183">
        <f>ROUND(I143*H143,2)</f>
        <v>0</v>
      </c>
      <c r="BL143" s="15" t="s">
        <v>1477</v>
      </c>
      <c r="BM143" s="182" t="s">
        <v>1979</v>
      </c>
    </row>
    <row r="144" s="2" customFormat="1">
      <c r="A144" s="34"/>
      <c r="B144" s="35"/>
      <c r="C144" s="34"/>
      <c r="D144" s="184" t="s">
        <v>159</v>
      </c>
      <c r="E144" s="34"/>
      <c r="F144" s="185" t="s">
        <v>1958</v>
      </c>
      <c r="G144" s="34"/>
      <c r="H144" s="34"/>
      <c r="I144" s="186"/>
      <c r="J144" s="34"/>
      <c r="K144" s="34"/>
      <c r="L144" s="35"/>
      <c r="M144" s="187"/>
      <c r="N144" s="188"/>
      <c r="O144" s="73"/>
      <c r="P144" s="73"/>
      <c r="Q144" s="73"/>
      <c r="R144" s="73"/>
      <c r="S144" s="73"/>
      <c r="T144" s="74"/>
      <c r="U144" s="34"/>
      <c r="V144" s="34"/>
      <c r="W144" s="34"/>
      <c r="X144" s="34"/>
      <c r="Y144" s="34"/>
      <c r="Z144" s="34"/>
      <c r="AA144" s="34"/>
      <c r="AB144" s="34"/>
      <c r="AC144" s="34"/>
      <c r="AD144" s="34"/>
      <c r="AE144" s="34"/>
      <c r="AT144" s="15" t="s">
        <v>159</v>
      </c>
      <c r="AU144" s="15" t="s">
        <v>83</v>
      </c>
    </row>
    <row r="145" s="2" customFormat="1" ht="16.5" customHeight="1">
      <c r="A145" s="34"/>
      <c r="B145" s="168"/>
      <c r="C145" s="189" t="s">
        <v>509</v>
      </c>
      <c r="D145" s="189" t="s">
        <v>181</v>
      </c>
      <c r="E145" s="190" t="s">
        <v>1980</v>
      </c>
      <c r="F145" s="191" t="s">
        <v>1981</v>
      </c>
      <c r="G145" s="192" t="s">
        <v>206</v>
      </c>
      <c r="H145" s="193">
        <v>1</v>
      </c>
      <c r="I145" s="194"/>
      <c r="J145" s="195">
        <f>ROUND(I145*H145,2)</f>
        <v>0</v>
      </c>
      <c r="K145" s="196"/>
      <c r="L145" s="35"/>
      <c r="M145" s="197" t="s">
        <v>1</v>
      </c>
      <c r="N145" s="198" t="s">
        <v>38</v>
      </c>
      <c r="O145" s="73"/>
      <c r="P145" s="180">
        <f>O145*H145</f>
        <v>0</v>
      </c>
      <c r="Q145" s="180">
        <v>0</v>
      </c>
      <c r="R145" s="180">
        <f>Q145*H145</f>
        <v>0</v>
      </c>
      <c r="S145" s="180">
        <v>0</v>
      </c>
      <c r="T145" s="181">
        <f>S145*H145</f>
        <v>0</v>
      </c>
      <c r="U145" s="34"/>
      <c r="V145" s="34"/>
      <c r="W145" s="34"/>
      <c r="X145" s="34"/>
      <c r="Y145" s="34"/>
      <c r="Z145" s="34"/>
      <c r="AA145" s="34"/>
      <c r="AB145" s="34"/>
      <c r="AC145" s="34"/>
      <c r="AD145" s="34"/>
      <c r="AE145" s="34"/>
      <c r="AR145" s="182" t="s">
        <v>1477</v>
      </c>
      <c r="AT145" s="182" t="s">
        <v>181</v>
      </c>
      <c r="AU145" s="182" t="s">
        <v>83</v>
      </c>
      <c r="AY145" s="15" t="s">
        <v>146</v>
      </c>
      <c r="BE145" s="183">
        <f>IF(N145="základní",J145,0)</f>
        <v>0</v>
      </c>
      <c r="BF145" s="183">
        <f>IF(N145="snížená",J145,0)</f>
        <v>0</v>
      </c>
      <c r="BG145" s="183">
        <f>IF(N145="zákl. přenesená",J145,0)</f>
        <v>0</v>
      </c>
      <c r="BH145" s="183">
        <f>IF(N145="sníž. přenesená",J145,0)</f>
        <v>0</v>
      </c>
      <c r="BI145" s="183">
        <f>IF(N145="nulová",J145,0)</f>
        <v>0</v>
      </c>
      <c r="BJ145" s="15" t="s">
        <v>81</v>
      </c>
      <c r="BK145" s="183">
        <f>ROUND(I145*H145,2)</f>
        <v>0</v>
      </c>
      <c r="BL145" s="15" t="s">
        <v>1477</v>
      </c>
      <c r="BM145" s="182" t="s">
        <v>1982</v>
      </c>
    </row>
    <row r="146" s="2" customFormat="1">
      <c r="A146" s="34"/>
      <c r="B146" s="35"/>
      <c r="C146" s="34"/>
      <c r="D146" s="184" t="s">
        <v>159</v>
      </c>
      <c r="E146" s="34"/>
      <c r="F146" s="185" t="s">
        <v>1958</v>
      </c>
      <c r="G146" s="34"/>
      <c r="H146" s="34"/>
      <c r="I146" s="186"/>
      <c r="J146" s="34"/>
      <c r="K146" s="34"/>
      <c r="L146" s="35"/>
      <c r="M146" s="187"/>
      <c r="N146" s="188"/>
      <c r="O146" s="73"/>
      <c r="P146" s="73"/>
      <c r="Q146" s="73"/>
      <c r="R146" s="73"/>
      <c r="S146" s="73"/>
      <c r="T146" s="74"/>
      <c r="U146" s="34"/>
      <c r="V146" s="34"/>
      <c r="W146" s="34"/>
      <c r="X146" s="34"/>
      <c r="Y146" s="34"/>
      <c r="Z146" s="34"/>
      <c r="AA146" s="34"/>
      <c r="AB146" s="34"/>
      <c r="AC146" s="34"/>
      <c r="AD146" s="34"/>
      <c r="AE146" s="34"/>
      <c r="AT146" s="15" t="s">
        <v>159</v>
      </c>
      <c r="AU146" s="15" t="s">
        <v>83</v>
      </c>
    </row>
    <row r="147" s="2" customFormat="1" ht="16.5" customHeight="1">
      <c r="A147" s="34"/>
      <c r="B147" s="168"/>
      <c r="C147" s="189" t="s">
        <v>8</v>
      </c>
      <c r="D147" s="189" t="s">
        <v>181</v>
      </c>
      <c r="E147" s="190" t="s">
        <v>1983</v>
      </c>
      <c r="F147" s="191" t="s">
        <v>1984</v>
      </c>
      <c r="G147" s="192" t="s">
        <v>206</v>
      </c>
      <c r="H147" s="193">
        <v>1</v>
      </c>
      <c r="I147" s="194"/>
      <c r="J147" s="195">
        <f>ROUND(I147*H147,2)</f>
        <v>0</v>
      </c>
      <c r="K147" s="196"/>
      <c r="L147" s="35"/>
      <c r="M147" s="197" t="s">
        <v>1</v>
      </c>
      <c r="N147" s="198" t="s">
        <v>38</v>
      </c>
      <c r="O147" s="73"/>
      <c r="P147" s="180">
        <f>O147*H147</f>
        <v>0</v>
      </c>
      <c r="Q147" s="180">
        <v>0</v>
      </c>
      <c r="R147" s="180">
        <f>Q147*H147</f>
        <v>0</v>
      </c>
      <c r="S147" s="180">
        <v>0</v>
      </c>
      <c r="T147" s="181">
        <f>S147*H147</f>
        <v>0</v>
      </c>
      <c r="U147" s="34"/>
      <c r="V147" s="34"/>
      <c r="W147" s="34"/>
      <c r="X147" s="34"/>
      <c r="Y147" s="34"/>
      <c r="Z147" s="34"/>
      <c r="AA147" s="34"/>
      <c r="AB147" s="34"/>
      <c r="AC147" s="34"/>
      <c r="AD147" s="34"/>
      <c r="AE147" s="34"/>
      <c r="AR147" s="182" t="s">
        <v>1477</v>
      </c>
      <c r="AT147" s="182" t="s">
        <v>181</v>
      </c>
      <c r="AU147" s="182" t="s">
        <v>83</v>
      </c>
      <c r="AY147" s="15" t="s">
        <v>146</v>
      </c>
      <c r="BE147" s="183">
        <f>IF(N147="základní",J147,0)</f>
        <v>0</v>
      </c>
      <c r="BF147" s="183">
        <f>IF(N147="snížená",J147,0)</f>
        <v>0</v>
      </c>
      <c r="BG147" s="183">
        <f>IF(N147="zákl. přenesená",J147,0)</f>
        <v>0</v>
      </c>
      <c r="BH147" s="183">
        <f>IF(N147="sníž. přenesená",J147,0)</f>
        <v>0</v>
      </c>
      <c r="BI147" s="183">
        <f>IF(N147="nulová",J147,0)</f>
        <v>0</v>
      </c>
      <c r="BJ147" s="15" t="s">
        <v>81</v>
      </c>
      <c r="BK147" s="183">
        <f>ROUND(I147*H147,2)</f>
        <v>0</v>
      </c>
      <c r="BL147" s="15" t="s">
        <v>1477</v>
      </c>
      <c r="BM147" s="182" t="s">
        <v>1985</v>
      </c>
    </row>
    <row r="148" s="2" customFormat="1">
      <c r="A148" s="34"/>
      <c r="B148" s="35"/>
      <c r="C148" s="34"/>
      <c r="D148" s="184" t="s">
        <v>159</v>
      </c>
      <c r="E148" s="34"/>
      <c r="F148" s="185" t="s">
        <v>1958</v>
      </c>
      <c r="G148" s="34"/>
      <c r="H148" s="34"/>
      <c r="I148" s="186"/>
      <c r="J148" s="34"/>
      <c r="K148" s="34"/>
      <c r="L148" s="35"/>
      <c r="M148" s="187"/>
      <c r="N148" s="188"/>
      <c r="O148" s="73"/>
      <c r="P148" s="73"/>
      <c r="Q148" s="73"/>
      <c r="R148" s="73"/>
      <c r="S148" s="73"/>
      <c r="T148" s="74"/>
      <c r="U148" s="34"/>
      <c r="V148" s="34"/>
      <c r="W148" s="34"/>
      <c r="X148" s="34"/>
      <c r="Y148" s="34"/>
      <c r="Z148" s="34"/>
      <c r="AA148" s="34"/>
      <c r="AB148" s="34"/>
      <c r="AC148" s="34"/>
      <c r="AD148" s="34"/>
      <c r="AE148" s="34"/>
      <c r="AT148" s="15" t="s">
        <v>159</v>
      </c>
      <c r="AU148" s="15" t="s">
        <v>83</v>
      </c>
    </row>
    <row r="149" s="2" customFormat="1" ht="16.5" customHeight="1">
      <c r="A149" s="34"/>
      <c r="B149" s="168"/>
      <c r="C149" s="189" t="s">
        <v>337</v>
      </c>
      <c r="D149" s="189" t="s">
        <v>181</v>
      </c>
      <c r="E149" s="190" t="s">
        <v>1986</v>
      </c>
      <c r="F149" s="191" t="s">
        <v>1987</v>
      </c>
      <c r="G149" s="192" t="s">
        <v>154</v>
      </c>
      <c r="H149" s="193">
        <v>5</v>
      </c>
      <c r="I149" s="194"/>
      <c r="J149" s="195">
        <f>ROUND(I149*H149,2)</f>
        <v>0</v>
      </c>
      <c r="K149" s="196"/>
      <c r="L149" s="35"/>
      <c r="M149" s="197" t="s">
        <v>1</v>
      </c>
      <c r="N149" s="198" t="s">
        <v>38</v>
      </c>
      <c r="O149" s="73"/>
      <c r="P149" s="180">
        <f>O149*H149</f>
        <v>0</v>
      </c>
      <c r="Q149" s="180">
        <v>0</v>
      </c>
      <c r="R149" s="180">
        <f>Q149*H149</f>
        <v>0</v>
      </c>
      <c r="S149" s="180">
        <v>0</v>
      </c>
      <c r="T149" s="181">
        <f>S149*H149</f>
        <v>0</v>
      </c>
      <c r="U149" s="34"/>
      <c r="V149" s="34"/>
      <c r="W149" s="34"/>
      <c r="X149" s="34"/>
      <c r="Y149" s="34"/>
      <c r="Z149" s="34"/>
      <c r="AA149" s="34"/>
      <c r="AB149" s="34"/>
      <c r="AC149" s="34"/>
      <c r="AD149" s="34"/>
      <c r="AE149" s="34"/>
      <c r="AR149" s="182" t="s">
        <v>1477</v>
      </c>
      <c r="AT149" s="182" t="s">
        <v>181</v>
      </c>
      <c r="AU149" s="182" t="s">
        <v>83</v>
      </c>
      <c r="AY149" s="15" t="s">
        <v>146</v>
      </c>
      <c r="BE149" s="183">
        <f>IF(N149="základní",J149,0)</f>
        <v>0</v>
      </c>
      <c r="BF149" s="183">
        <f>IF(N149="snížená",J149,0)</f>
        <v>0</v>
      </c>
      <c r="BG149" s="183">
        <f>IF(N149="zákl. přenesená",J149,0)</f>
        <v>0</v>
      </c>
      <c r="BH149" s="183">
        <f>IF(N149="sníž. přenesená",J149,0)</f>
        <v>0</v>
      </c>
      <c r="BI149" s="183">
        <f>IF(N149="nulová",J149,0)</f>
        <v>0</v>
      </c>
      <c r="BJ149" s="15" t="s">
        <v>81</v>
      </c>
      <c r="BK149" s="183">
        <f>ROUND(I149*H149,2)</f>
        <v>0</v>
      </c>
      <c r="BL149" s="15" t="s">
        <v>1477</v>
      </c>
      <c r="BM149" s="182" t="s">
        <v>1988</v>
      </c>
    </row>
    <row r="150" s="2" customFormat="1">
      <c r="A150" s="34"/>
      <c r="B150" s="35"/>
      <c r="C150" s="34"/>
      <c r="D150" s="184" t="s">
        <v>159</v>
      </c>
      <c r="E150" s="34"/>
      <c r="F150" s="185" t="s">
        <v>1958</v>
      </c>
      <c r="G150" s="34"/>
      <c r="H150" s="34"/>
      <c r="I150" s="186"/>
      <c r="J150" s="34"/>
      <c r="K150" s="34"/>
      <c r="L150" s="35"/>
      <c r="M150" s="187"/>
      <c r="N150" s="188"/>
      <c r="O150" s="73"/>
      <c r="P150" s="73"/>
      <c r="Q150" s="73"/>
      <c r="R150" s="73"/>
      <c r="S150" s="73"/>
      <c r="T150" s="74"/>
      <c r="U150" s="34"/>
      <c r="V150" s="34"/>
      <c r="W150" s="34"/>
      <c r="X150" s="34"/>
      <c r="Y150" s="34"/>
      <c r="Z150" s="34"/>
      <c r="AA150" s="34"/>
      <c r="AB150" s="34"/>
      <c r="AC150" s="34"/>
      <c r="AD150" s="34"/>
      <c r="AE150" s="34"/>
      <c r="AT150" s="15" t="s">
        <v>159</v>
      </c>
      <c r="AU150" s="15" t="s">
        <v>83</v>
      </c>
    </row>
    <row r="151" s="2" customFormat="1" ht="16.5" customHeight="1">
      <c r="A151" s="34"/>
      <c r="B151" s="168"/>
      <c r="C151" s="189" t="s">
        <v>156</v>
      </c>
      <c r="D151" s="189" t="s">
        <v>181</v>
      </c>
      <c r="E151" s="190" t="s">
        <v>1989</v>
      </c>
      <c r="F151" s="191" t="s">
        <v>1990</v>
      </c>
      <c r="G151" s="192" t="s">
        <v>206</v>
      </c>
      <c r="H151" s="193">
        <v>1</v>
      </c>
      <c r="I151" s="194"/>
      <c r="J151" s="195">
        <f>ROUND(I151*H151,2)</f>
        <v>0</v>
      </c>
      <c r="K151" s="196"/>
      <c r="L151" s="35"/>
      <c r="M151" s="197" t="s">
        <v>1</v>
      </c>
      <c r="N151" s="198" t="s">
        <v>38</v>
      </c>
      <c r="O151" s="73"/>
      <c r="P151" s="180">
        <f>O151*H151</f>
        <v>0</v>
      </c>
      <c r="Q151" s="180">
        <v>0</v>
      </c>
      <c r="R151" s="180">
        <f>Q151*H151</f>
        <v>0</v>
      </c>
      <c r="S151" s="180">
        <v>0</v>
      </c>
      <c r="T151" s="181">
        <f>S151*H151</f>
        <v>0</v>
      </c>
      <c r="U151" s="34"/>
      <c r="V151" s="34"/>
      <c r="W151" s="34"/>
      <c r="X151" s="34"/>
      <c r="Y151" s="34"/>
      <c r="Z151" s="34"/>
      <c r="AA151" s="34"/>
      <c r="AB151" s="34"/>
      <c r="AC151" s="34"/>
      <c r="AD151" s="34"/>
      <c r="AE151" s="34"/>
      <c r="AR151" s="182" t="s">
        <v>1477</v>
      </c>
      <c r="AT151" s="182" t="s">
        <v>181</v>
      </c>
      <c r="AU151" s="182" t="s">
        <v>83</v>
      </c>
      <c r="AY151" s="15" t="s">
        <v>146</v>
      </c>
      <c r="BE151" s="183">
        <f>IF(N151="základní",J151,0)</f>
        <v>0</v>
      </c>
      <c r="BF151" s="183">
        <f>IF(N151="snížená",J151,0)</f>
        <v>0</v>
      </c>
      <c r="BG151" s="183">
        <f>IF(N151="zákl. přenesená",J151,0)</f>
        <v>0</v>
      </c>
      <c r="BH151" s="183">
        <f>IF(N151="sníž. přenesená",J151,0)</f>
        <v>0</v>
      </c>
      <c r="BI151" s="183">
        <f>IF(N151="nulová",J151,0)</f>
        <v>0</v>
      </c>
      <c r="BJ151" s="15" t="s">
        <v>81</v>
      </c>
      <c r="BK151" s="183">
        <f>ROUND(I151*H151,2)</f>
        <v>0</v>
      </c>
      <c r="BL151" s="15" t="s">
        <v>1477</v>
      </c>
      <c r="BM151" s="182" t="s">
        <v>458</v>
      </c>
    </row>
    <row r="152" s="2" customFormat="1">
      <c r="A152" s="34"/>
      <c r="B152" s="35"/>
      <c r="C152" s="34"/>
      <c r="D152" s="184" t="s">
        <v>159</v>
      </c>
      <c r="E152" s="34"/>
      <c r="F152" s="185" t="s">
        <v>1990</v>
      </c>
      <c r="G152" s="34"/>
      <c r="H152" s="34"/>
      <c r="I152" s="186"/>
      <c r="J152" s="34"/>
      <c r="K152" s="34"/>
      <c r="L152" s="35"/>
      <c r="M152" s="187"/>
      <c r="N152" s="188"/>
      <c r="O152" s="73"/>
      <c r="P152" s="73"/>
      <c r="Q152" s="73"/>
      <c r="R152" s="73"/>
      <c r="S152" s="73"/>
      <c r="T152" s="74"/>
      <c r="U152" s="34"/>
      <c r="V152" s="34"/>
      <c r="W152" s="34"/>
      <c r="X152" s="34"/>
      <c r="Y152" s="34"/>
      <c r="Z152" s="34"/>
      <c r="AA152" s="34"/>
      <c r="AB152" s="34"/>
      <c r="AC152" s="34"/>
      <c r="AD152" s="34"/>
      <c r="AE152" s="34"/>
      <c r="AT152" s="15" t="s">
        <v>159</v>
      </c>
      <c r="AU152" s="15" t="s">
        <v>83</v>
      </c>
    </row>
    <row r="153" s="2" customFormat="1" ht="16.5" customHeight="1">
      <c r="A153" s="34"/>
      <c r="B153" s="168"/>
      <c r="C153" s="189" t="s">
        <v>525</v>
      </c>
      <c r="D153" s="189" t="s">
        <v>181</v>
      </c>
      <c r="E153" s="190" t="s">
        <v>1991</v>
      </c>
      <c r="F153" s="191" t="s">
        <v>1992</v>
      </c>
      <c r="G153" s="192" t="s">
        <v>206</v>
      </c>
      <c r="H153" s="193">
        <v>1</v>
      </c>
      <c r="I153" s="194"/>
      <c r="J153" s="195">
        <f>ROUND(I153*H153,2)</f>
        <v>0</v>
      </c>
      <c r="K153" s="196"/>
      <c r="L153" s="35"/>
      <c r="M153" s="197" t="s">
        <v>1</v>
      </c>
      <c r="N153" s="198" t="s">
        <v>38</v>
      </c>
      <c r="O153" s="73"/>
      <c r="P153" s="180">
        <f>O153*H153</f>
        <v>0</v>
      </c>
      <c r="Q153" s="180">
        <v>0</v>
      </c>
      <c r="R153" s="180">
        <f>Q153*H153</f>
        <v>0</v>
      </c>
      <c r="S153" s="180">
        <v>0</v>
      </c>
      <c r="T153" s="181">
        <f>S153*H153</f>
        <v>0</v>
      </c>
      <c r="U153" s="34"/>
      <c r="V153" s="34"/>
      <c r="W153" s="34"/>
      <c r="X153" s="34"/>
      <c r="Y153" s="34"/>
      <c r="Z153" s="34"/>
      <c r="AA153" s="34"/>
      <c r="AB153" s="34"/>
      <c r="AC153" s="34"/>
      <c r="AD153" s="34"/>
      <c r="AE153" s="34"/>
      <c r="AR153" s="182" t="s">
        <v>1477</v>
      </c>
      <c r="AT153" s="182" t="s">
        <v>181</v>
      </c>
      <c r="AU153" s="182" t="s">
        <v>83</v>
      </c>
      <c r="AY153" s="15" t="s">
        <v>146</v>
      </c>
      <c r="BE153" s="183">
        <f>IF(N153="základní",J153,0)</f>
        <v>0</v>
      </c>
      <c r="BF153" s="183">
        <f>IF(N153="snížená",J153,0)</f>
        <v>0</v>
      </c>
      <c r="BG153" s="183">
        <f>IF(N153="zákl. přenesená",J153,0)</f>
        <v>0</v>
      </c>
      <c r="BH153" s="183">
        <f>IF(N153="sníž. přenesená",J153,0)</f>
        <v>0</v>
      </c>
      <c r="BI153" s="183">
        <f>IF(N153="nulová",J153,0)</f>
        <v>0</v>
      </c>
      <c r="BJ153" s="15" t="s">
        <v>81</v>
      </c>
      <c r="BK153" s="183">
        <f>ROUND(I153*H153,2)</f>
        <v>0</v>
      </c>
      <c r="BL153" s="15" t="s">
        <v>1477</v>
      </c>
      <c r="BM153" s="182" t="s">
        <v>1993</v>
      </c>
    </row>
    <row r="154" s="2" customFormat="1">
      <c r="A154" s="34"/>
      <c r="B154" s="35"/>
      <c r="C154" s="34"/>
      <c r="D154" s="184" t="s">
        <v>159</v>
      </c>
      <c r="E154" s="34"/>
      <c r="F154" s="185" t="s">
        <v>1992</v>
      </c>
      <c r="G154" s="34"/>
      <c r="H154" s="34"/>
      <c r="I154" s="186"/>
      <c r="J154" s="34"/>
      <c r="K154" s="34"/>
      <c r="L154" s="35"/>
      <c r="M154" s="199"/>
      <c r="N154" s="200"/>
      <c r="O154" s="201"/>
      <c r="P154" s="201"/>
      <c r="Q154" s="201"/>
      <c r="R154" s="201"/>
      <c r="S154" s="201"/>
      <c r="T154" s="202"/>
      <c r="U154" s="34"/>
      <c r="V154" s="34"/>
      <c r="W154" s="34"/>
      <c r="X154" s="34"/>
      <c r="Y154" s="34"/>
      <c r="Z154" s="34"/>
      <c r="AA154" s="34"/>
      <c r="AB154" s="34"/>
      <c r="AC154" s="34"/>
      <c r="AD154" s="34"/>
      <c r="AE154" s="34"/>
      <c r="AT154" s="15" t="s">
        <v>159</v>
      </c>
      <c r="AU154" s="15" t="s">
        <v>83</v>
      </c>
    </row>
    <row r="155" s="2" customFormat="1" ht="6.96" customHeight="1">
      <c r="A155" s="34"/>
      <c r="B155" s="56"/>
      <c r="C155" s="57"/>
      <c r="D155" s="57"/>
      <c r="E155" s="57"/>
      <c r="F155" s="57"/>
      <c r="G155" s="57"/>
      <c r="H155" s="57"/>
      <c r="I155" s="57"/>
      <c r="J155" s="57"/>
      <c r="K155" s="57"/>
      <c r="L155" s="35"/>
      <c r="M155" s="34"/>
      <c r="O155" s="34"/>
      <c r="P155" s="34"/>
      <c r="Q155" s="34"/>
      <c r="R155" s="34"/>
      <c r="S155" s="34"/>
      <c r="T155" s="34"/>
      <c r="U155" s="34"/>
      <c r="V155" s="34"/>
      <c r="W155" s="34"/>
      <c r="X155" s="34"/>
      <c r="Y155" s="34"/>
      <c r="Z155" s="34"/>
      <c r="AA155" s="34"/>
      <c r="AB155" s="34"/>
      <c r="AC155" s="34"/>
      <c r="AD155" s="34"/>
      <c r="AE155" s="34"/>
    </row>
  </sheetData>
  <autoFilter ref="C117:K15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03196E5575E84B9EA50AE025BB3F17" ma:contentTypeVersion="19" ma:contentTypeDescription="Vytvoří nový dokument" ma:contentTypeScope="" ma:versionID="cc0cf8afdc072fcbe7e8a5250cb835e6">
  <xsd:schema xmlns:xsd="http://www.w3.org/2001/XMLSchema" xmlns:xs="http://www.w3.org/2001/XMLSchema" xmlns:p="http://schemas.microsoft.com/office/2006/metadata/properties" xmlns:ns2="b3b258f7-db3d-48a0-b7dd-a6b68253d4ce" xmlns:ns3="3e9514f3-7e4a-4181-b5fd-d307dd77823b" targetNamespace="http://schemas.microsoft.com/office/2006/metadata/properties" ma:root="true" ma:fieldsID="9a90240be3a89ca7e04fcb8ce0452f79" ns2:_="" ns3:_="">
    <xsd:import namespace="b3b258f7-db3d-48a0-b7dd-a6b68253d4ce"/>
    <xsd:import namespace="3e9514f3-7e4a-4181-b5fd-d307dd77823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2:TaxCatchAll" minOccurs="0"/>
                <xsd:element ref="ns3:MediaServiceGenerationTime" minOccurs="0"/>
                <xsd:element ref="ns3:MediaServiceEventHashCode" minOccurs="0"/>
                <xsd:element ref="ns3:lcf76f155ced4ddcb4097134ff3c332f"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b258f7-db3d-48a0-b7dd-a6b68253d4ce"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2" nillable="true" ma:displayName="Taxonomy Catch All Column" ma:hidden="true" ma:list="{69fff2e3-c9c7-4048-aaa2-270589bafa3f}" ma:internalName="TaxCatchAll" ma:showField="CatchAllData" ma:web="b3b258f7-db3d-48a0-b7dd-a6b68253d4c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e9514f3-7e4a-4181-b5fd-d307dd77823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Značky obrázků" ma:readOnly="false" ma:fieldId="{5cf76f15-5ced-4ddc-b409-7134ff3c332f}" ma:taxonomyMulti="true" ma:sspId="b6b66427-5c3e-4fed-8ed0-72c0a216ed8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3b258f7-db3d-48a0-b7dd-a6b68253d4ce" xsi:nil="true"/>
    <lcf76f155ced4ddcb4097134ff3c332f xmlns="3e9514f3-7e4a-4181-b5fd-d307dd77823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B1B427-5537-4522-AC62-FF60DA297E52}"/>
</file>

<file path=customXml/itemProps2.xml><?xml version="1.0" encoding="utf-8"?>
<ds:datastoreItem xmlns:ds="http://schemas.openxmlformats.org/officeDocument/2006/customXml" ds:itemID="{6E54C4B8-0550-4506-813F-68A5DFFA0B59}"/>
</file>

<file path=customXml/itemProps3.xml><?xml version="1.0" encoding="utf-8"?>
<ds:datastoreItem xmlns:ds="http://schemas.openxmlformats.org/officeDocument/2006/customXml" ds:itemID="{AB1FE25C-F22A-46D0-AE04-AD27848DED3A}"/>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Brázda</dc:creator>
  <cp:lastModifiedBy>Lukáš Brázda</cp:lastModifiedBy>
  <dcterms:created xsi:type="dcterms:W3CDTF">2025-05-20T13:03:09Z</dcterms:created>
  <dcterms:modified xsi:type="dcterms:W3CDTF">2025-05-20T13:03:15Z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0x010100DA03196E5575E84B9EA50AE025BB3F17</vt:lpwstr>
  </property>
</Properties>
</file>