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ceproascz-my.sharepoint.com/personal/ivana_sevecova_ceproas_cz/Documents/Dokumenty/VÝBĚROVÁ ŘÍZENÍ/VŘ 2022/ZPL ZŘ/224-22-OCN_Stání CA u skladu Mstětice - realizace/Vysvětlení ZD 2/"/>
    </mc:Choice>
  </mc:AlternateContent>
  <xr:revisionPtr revIDLastSave="0" documentId="8_{720DA006-D7D9-44E8-95B3-E4601286AAC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001 - Demolice vrátnice" sheetId="2" r:id="rId2"/>
    <sheet name="SO 101 - Komunikace" sheetId="3" r:id="rId3"/>
    <sheet name="SO 102 - Oprava ploch po ..." sheetId="4" r:id="rId4"/>
    <sheet name="SO 201 - Opěrná zeď" sheetId="5" r:id="rId5"/>
    <sheet name="SO 301 - Dešťová kanalizace" sheetId="6" r:id="rId6"/>
    <sheet name="VON - Vedlejší a ostatní ..." sheetId="7" r:id="rId7"/>
  </sheets>
  <definedNames>
    <definedName name="_xlnm._FilterDatabase" localSheetId="1" hidden="1">'SO 001 - Demolice vrátnice'!$C$118:$K$130</definedName>
    <definedName name="_xlnm._FilterDatabase" localSheetId="2" hidden="1">'SO 101 - Komunikace'!$C$125:$K$480</definedName>
    <definedName name="_xlnm._FilterDatabase" localSheetId="3" hidden="1">'SO 102 - Oprava ploch po ...'!$C$122:$K$176</definedName>
    <definedName name="_xlnm._FilterDatabase" localSheetId="4" hidden="1">'SO 201 - Opěrná zeď'!$C$122:$K$169</definedName>
    <definedName name="_xlnm._FilterDatabase" localSheetId="5" hidden="1">'SO 301 - Dešťová kanalizace'!$C$124:$K$271</definedName>
    <definedName name="_xlnm._FilterDatabase" localSheetId="6" hidden="1">'VON - Vedlejší a ostatní ...'!$C$116:$K$124</definedName>
    <definedName name="_xlnm.Print_Titles" localSheetId="0">'Rekapitulace stavby'!$92:$92</definedName>
    <definedName name="_xlnm.Print_Titles" localSheetId="1">'SO 001 - Demolice vrátnice'!$118:$118</definedName>
    <definedName name="_xlnm.Print_Titles" localSheetId="2">'SO 101 - Komunikace'!$125:$125</definedName>
    <definedName name="_xlnm.Print_Titles" localSheetId="3">'SO 102 - Oprava ploch po ...'!$122:$122</definedName>
    <definedName name="_xlnm.Print_Titles" localSheetId="4">'SO 201 - Opěrná zeď'!$122:$122</definedName>
    <definedName name="_xlnm.Print_Titles" localSheetId="5">'SO 301 - Dešťová kanalizace'!$124:$124</definedName>
    <definedName name="_xlnm.Print_Titles" localSheetId="6">'VON - Vedlejší a ostatní ...'!$116:$116</definedName>
    <definedName name="_xlnm.Print_Area" localSheetId="0">'Rekapitulace stavby'!$D$4:$AO$76,'Rekapitulace stavby'!$C$82:$AQ$101</definedName>
    <definedName name="_xlnm.Print_Area" localSheetId="1">'SO 001 - Demolice vrátnice'!$C$4:$J$76,'SO 001 - Demolice vrátnice'!$C$82:$J$100,'SO 001 - Demolice vrátnice'!$C$106:$J$130</definedName>
    <definedName name="_xlnm.Print_Area" localSheetId="2">'SO 101 - Komunikace'!$C$4:$J$76,'SO 101 - Komunikace'!$C$82:$J$107,'SO 101 - Komunikace'!$C$113:$J$480</definedName>
    <definedName name="_xlnm.Print_Area" localSheetId="3">'SO 102 - Oprava ploch po ...'!$C$4:$J$76,'SO 102 - Oprava ploch po ...'!$C$82:$J$104,'SO 102 - Oprava ploch po ...'!$C$110:$J$176</definedName>
    <definedName name="_xlnm.Print_Area" localSheetId="4">'SO 201 - Opěrná zeď'!$C$4:$J$76,'SO 201 - Opěrná zeď'!$C$82:$J$104,'SO 201 - Opěrná zeď'!$C$110:$J$169</definedName>
    <definedName name="_xlnm.Print_Area" localSheetId="5">'SO 301 - Dešťová kanalizace'!$C$4:$J$76,'SO 301 - Dešťová kanalizace'!$C$82:$J$106,'SO 301 - Dešťová kanalizace'!$C$112:$J$271</definedName>
    <definedName name="_xlnm.Print_Area" localSheetId="6">'VON - Vedlejší a ostatní ...'!$C$4:$J$76,'VON - Vedlejší a ostatní ...'!$C$82:$J$98,'VON - Vedlejší a ostatní ...'!$C$104:$J$124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F111" i="7"/>
  <c r="E109" i="7"/>
  <c r="F89" i="7"/>
  <c r="E87" i="7"/>
  <c r="J24" i="7"/>
  <c r="E24" i="7"/>
  <c r="J114" i="7"/>
  <c r="J23" i="7"/>
  <c r="J21" i="7"/>
  <c r="E21" i="7"/>
  <c r="J113" i="7"/>
  <c r="J20" i="7"/>
  <c r="J18" i="7"/>
  <c r="E18" i="7"/>
  <c r="F92" i="7"/>
  <c r="J17" i="7"/>
  <c r="J15" i="7"/>
  <c r="E15" i="7"/>
  <c r="F113" i="7"/>
  <c r="J14" i="7"/>
  <c r="J12" i="7"/>
  <c r="J111" i="7"/>
  <c r="E7" i="7"/>
  <c r="E85" i="7"/>
  <c r="J37" i="6"/>
  <c r="J36" i="6"/>
  <c r="AY99" i="1"/>
  <c r="J35" i="6"/>
  <c r="AX99" i="1"/>
  <c r="BI271" i="6"/>
  <c r="BH271" i="6"/>
  <c r="BG271" i="6"/>
  <c r="BF271" i="6"/>
  <c r="T271" i="6"/>
  <c r="T270" i="6"/>
  <c r="R271" i="6"/>
  <c r="R270" i="6"/>
  <c r="P271" i="6"/>
  <c r="P270" i="6"/>
  <c r="BI269" i="6"/>
  <c r="BH269" i="6"/>
  <c r="BG269" i="6"/>
  <c r="BF269" i="6"/>
  <c r="T269" i="6"/>
  <c r="R269" i="6"/>
  <c r="P269" i="6"/>
  <c r="BI266" i="6"/>
  <c r="BH266" i="6"/>
  <c r="BG266" i="6"/>
  <c r="BF266" i="6"/>
  <c r="T266" i="6"/>
  <c r="R266" i="6"/>
  <c r="P266" i="6"/>
  <c r="BI265" i="6"/>
  <c r="BH265" i="6"/>
  <c r="BG265" i="6"/>
  <c r="BF265" i="6"/>
  <c r="T265" i="6"/>
  <c r="R265" i="6"/>
  <c r="P265" i="6"/>
  <c r="BI264" i="6"/>
  <c r="BH264" i="6"/>
  <c r="BG264" i="6"/>
  <c r="BF264" i="6"/>
  <c r="T264" i="6"/>
  <c r="R264" i="6"/>
  <c r="P264" i="6"/>
  <c r="BI261" i="6"/>
  <c r="BH261" i="6"/>
  <c r="BG261" i="6"/>
  <c r="BF261" i="6"/>
  <c r="T261" i="6"/>
  <c r="R261" i="6"/>
  <c r="P261" i="6"/>
  <c r="BI256" i="6"/>
  <c r="BH256" i="6"/>
  <c r="BG256" i="6"/>
  <c r="BF256" i="6"/>
  <c r="T256" i="6"/>
  <c r="R256" i="6"/>
  <c r="P256" i="6"/>
  <c r="BI254" i="6"/>
  <c r="BH254" i="6"/>
  <c r="BG254" i="6"/>
  <c r="BF254" i="6"/>
  <c r="T254" i="6"/>
  <c r="R254" i="6"/>
  <c r="P254" i="6"/>
  <c r="BI253" i="6"/>
  <c r="BH253" i="6"/>
  <c r="BG253" i="6"/>
  <c r="BF253" i="6"/>
  <c r="T253" i="6"/>
  <c r="R253" i="6"/>
  <c r="P253" i="6"/>
  <c r="BI250" i="6"/>
  <c r="BH250" i="6"/>
  <c r="BG250" i="6"/>
  <c r="BF250" i="6"/>
  <c r="T250" i="6"/>
  <c r="R250" i="6"/>
  <c r="P250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6" i="6"/>
  <c r="BH246" i="6"/>
  <c r="BG246" i="6"/>
  <c r="BF246" i="6"/>
  <c r="T246" i="6"/>
  <c r="R246" i="6"/>
  <c r="P246" i="6"/>
  <c r="BI245" i="6"/>
  <c r="BH245" i="6"/>
  <c r="BG245" i="6"/>
  <c r="BF245" i="6"/>
  <c r="T245" i="6"/>
  <c r="R245" i="6"/>
  <c r="P245" i="6"/>
  <c r="BI244" i="6"/>
  <c r="BH244" i="6"/>
  <c r="BG244" i="6"/>
  <c r="BF244" i="6"/>
  <c r="T244" i="6"/>
  <c r="R244" i="6"/>
  <c r="P244" i="6"/>
  <c r="BI243" i="6"/>
  <c r="BH243" i="6"/>
  <c r="BG243" i="6"/>
  <c r="BF243" i="6"/>
  <c r="T243" i="6"/>
  <c r="R243" i="6"/>
  <c r="P243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40" i="6"/>
  <c r="BH240" i="6"/>
  <c r="BG240" i="6"/>
  <c r="BF240" i="6"/>
  <c r="T240" i="6"/>
  <c r="R240" i="6"/>
  <c r="P240" i="6"/>
  <c r="BI239" i="6"/>
  <c r="BH239" i="6"/>
  <c r="BG239" i="6"/>
  <c r="BF239" i="6"/>
  <c r="T239" i="6"/>
  <c r="R239" i="6"/>
  <c r="P239" i="6"/>
  <c r="BI238" i="6"/>
  <c r="BH238" i="6"/>
  <c r="BG238" i="6"/>
  <c r="BF238" i="6"/>
  <c r="T238" i="6"/>
  <c r="R238" i="6"/>
  <c r="P238" i="6"/>
  <c r="BI237" i="6"/>
  <c r="BH237" i="6"/>
  <c r="BG237" i="6"/>
  <c r="BF237" i="6"/>
  <c r="T237" i="6"/>
  <c r="R237" i="6"/>
  <c r="P237" i="6"/>
  <c r="BI236" i="6"/>
  <c r="BH236" i="6"/>
  <c r="BG236" i="6"/>
  <c r="BF236" i="6"/>
  <c r="T236" i="6"/>
  <c r="R236" i="6"/>
  <c r="P236" i="6"/>
  <c r="BI235" i="6"/>
  <c r="BH235" i="6"/>
  <c r="BG235" i="6"/>
  <c r="BF235" i="6"/>
  <c r="T235" i="6"/>
  <c r="R235" i="6"/>
  <c r="P235" i="6"/>
  <c r="BI234" i="6"/>
  <c r="BH234" i="6"/>
  <c r="BG234" i="6"/>
  <c r="BF234" i="6"/>
  <c r="T234" i="6"/>
  <c r="R234" i="6"/>
  <c r="P234" i="6"/>
  <c r="BI233" i="6"/>
  <c r="BH233" i="6"/>
  <c r="BG233" i="6"/>
  <c r="BF233" i="6"/>
  <c r="T233" i="6"/>
  <c r="R233" i="6"/>
  <c r="P233" i="6"/>
  <c r="BI232" i="6"/>
  <c r="BH232" i="6"/>
  <c r="BG232" i="6"/>
  <c r="BF232" i="6"/>
  <c r="T232" i="6"/>
  <c r="R232" i="6"/>
  <c r="P232" i="6"/>
  <c r="BI231" i="6"/>
  <c r="BH231" i="6"/>
  <c r="BG231" i="6"/>
  <c r="BF231" i="6"/>
  <c r="T231" i="6"/>
  <c r="R231" i="6"/>
  <c r="P231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8" i="6"/>
  <c r="BH228" i="6"/>
  <c r="BG228" i="6"/>
  <c r="BF228" i="6"/>
  <c r="T228" i="6"/>
  <c r="R228" i="6"/>
  <c r="P228" i="6"/>
  <c r="BI227" i="6"/>
  <c r="BH227" i="6"/>
  <c r="BG227" i="6"/>
  <c r="BF227" i="6"/>
  <c r="T227" i="6"/>
  <c r="R227" i="6"/>
  <c r="P227" i="6"/>
  <c r="BI226" i="6"/>
  <c r="BH226" i="6"/>
  <c r="BG226" i="6"/>
  <c r="BF226" i="6"/>
  <c r="T226" i="6"/>
  <c r="R226" i="6"/>
  <c r="P226" i="6"/>
  <c r="BI225" i="6"/>
  <c r="BH225" i="6"/>
  <c r="BG225" i="6"/>
  <c r="BF225" i="6"/>
  <c r="T225" i="6"/>
  <c r="R225" i="6"/>
  <c r="P225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3" i="6"/>
  <c r="BH213" i="6"/>
  <c r="BG213" i="6"/>
  <c r="BF213" i="6"/>
  <c r="T213" i="6"/>
  <c r="R213" i="6"/>
  <c r="P213" i="6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9" i="6"/>
  <c r="BH199" i="6"/>
  <c r="BG199" i="6"/>
  <c r="BF199" i="6"/>
  <c r="T199" i="6"/>
  <c r="R199" i="6"/>
  <c r="P199" i="6"/>
  <c r="BI198" i="6"/>
  <c r="BH198" i="6"/>
  <c r="BG198" i="6"/>
  <c r="BF198" i="6"/>
  <c r="T198" i="6"/>
  <c r="R198" i="6"/>
  <c r="P198" i="6"/>
  <c r="BI197" i="6"/>
  <c r="BH197" i="6"/>
  <c r="BG197" i="6"/>
  <c r="BF197" i="6"/>
  <c r="T197" i="6"/>
  <c r="R197" i="6"/>
  <c r="P197" i="6"/>
  <c r="BI196" i="6"/>
  <c r="BH196" i="6"/>
  <c r="BG196" i="6"/>
  <c r="BF196" i="6"/>
  <c r="T196" i="6"/>
  <c r="R196" i="6"/>
  <c r="P196" i="6"/>
  <c r="BI195" i="6"/>
  <c r="BH195" i="6"/>
  <c r="BG195" i="6"/>
  <c r="BF195" i="6"/>
  <c r="T195" i="6"/>
  <c r="R195" i="6"/>
  <c r="P195" i="6"/>
  <c r="BI194" i="6"/>
  <c r="BH194" i="6"/>
  <c r="BG194" i="6"/>
  <c r="BF194" i="6"/>
  <c r="T194" i="6"/>
  <c r="R194" i="6"/>
  <c r="P194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T183" i="6"/>
  <c r="R184" i="6"/>
  <c r="R183" i="6"/>
  <c r="P184" i="6"/>
  <c r="P183" i="6" s="1"/>
  <c r="BI180" i="6"/>
  <c r="BH180" i="6"/>
  <c r="BG180" i="6"/>
  <c r="BF180" i="6"/>
  <c r="T180" i="6"/>
  <c r="R180" i="6"/>
  <c r="P180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5" i="6"/>
  <c r="BH165" i="6"/>
  <c r="BG165" i="6"/>
  <c r="BF165" i="6"/>
  <c r="T165" i="6"/>
  <c r="R165" i="6"/>
  <c r="P165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5" i="6"/>
  <c r="BH135" i="6"/>
  <c r="BG135" i="6"/>
  <c r="BF135" i="6"/>
  <c r="T135" i="6"/>
  <c r="R135" i="6"/>
  <c r="P135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F119" i="6"/>
  <c r="E117" i="6"/>
  <c r="F89" i="6"/>
  <c r="E87" i="6"/>
  <c r="J24" i="6"/>
  <c r="E24" i="6"/>
  <c r="J92" i="6"/>
  <c r="J23" i="6"/>
  <c r="J21" i="6"/>
  <c r="E21" i="6"/>
  <c r="J91" i="6"/>
  <c r="J20" i="6"/>
  <c r="J18" i="6"/>
  <c r="E18" i="6"/>
  <c r="F122" i="6"/>
  <c r="J17" i="6"/>
  <c r="J15" i="6"/>
  <c r="E15" i="6"/>
  <c r="F91" i="6"/>
  <c r="J14" i="6"/>
  <c r="J12" i="6"/>
  <c r="J119" i="6" s="1"/>
  <c r="E7" i="6"/>
  <c r="E115" i="6"/>
  <c r="J37" i="5"/>
  <c r="J36" i="5"/>
  <c r="AY98" i="1"/>
  <c r="J35" i="5"/>
  <c r="AX98" i="1" s="1"/>
  <c r="BI169" i="5"/>
  <c r="BH169" i="5"/>
  <c r="BG169" i="5"/>
  <c r="BF169" i="5"/>
  <c r="T169" i="5"/>
  <c r="T168" i="5"/>
  <c r="R169" i="5"/>
  <c r="R168" i="5" s="1"/>
  <c r="P169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6" i="5"/>
  <c r="BH156" i="5"/>
  <c r="BG156" i="5"/>
  <c r="BF156" i="5"/>
  <c r="T156" i="5"/>
  <c r="T155" i="5"/>
  <c r="R156" i="5"/>
  <c r="R155" i="5" s="1"/>
  <c r="P156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7" i="5"/>
  <c r="E115" i="5"/>
  <c r="F89" i="5"/>
  <c r="E87" i="5"/>
  <c r="J24" i="5"/>
  <c r="E24" i="5"/>
  <c r="J120" i="5"/>
  <c r="J23" i="5"/>
  <c r="J21" i="5"/>
  <c r="E21" i="5"/>
  <c r="J91" i="5"/>
  <c r="J20" i="5"/>
  <c r="J18" i="5"/>
  <c r="E18" i="5"/>
  <c r="F92" i="5"/>
  <c r="J17" i="5"/>
  <c r="J15" i="5"/>
  <c r="E15" i="5"/>
  <c r="F119" i="5"/>
  <c r="J14" i="5"/>
  <c r="J12" i="5"/>
  <c r="J117" i="5" s="1"/>
  <c r="E7" i="5"/>
  <c r="E113" i="5"/>
  <c r="J37" i="4"/>
  <c r="J36" i="4"/>
  <c r="AY97" i="1"/>
  <c r="J35" i="4"/>
  <c r="AX97" i="1"/>
  <c r="BI176" i="4"/>
  <c r="BH176" i="4"/>
  <c r="BG176" i="4"/>
  <c r="BF176" i="4"/>
  <c r="T176" i="4"/>
  <c r="T175" i="4"/>
  <c r="R176" i="4"/>
  <c r="R175" i="4"/>
  <c r="P176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92" i="4"/>
  <c r="J23" i="4"/>
  <c r="J21" i="4"/>
  <c r="E21" i="4"/>
  <c r="J119" i="4"/>
  <c r="J20" i="4"/>
  <c r="J18" i="4"/>
  <c r="E18" i="4"/>
  <c r="F120" i="4"/>
  <c r="J17" i="4"/>
  <c r="J15" i="4"/>
  <c r="E15" i="4"/>
  <c r="F119" i="4"/>
  <c r="J14" i="4"/>
  <c r="J12" i="4"/>
  <c r="J117" i="4" s="1"/>
  <c r="E7" i="4"/>
  <c r="E85" i="4"/>
  <c r="J37" i="3"/>
  <c r="J36" i="3"/>
  <c r="AY96" i="1"/>
  <c r="J35" i="3"/>
  <c r="AX96" i="1" s="1"/>
  <c r="BI480" i="3"/>
  <c r="BH480" i="3"/>
  <c r="BG480" i="3"/>
  <c r="BF480" i="3"/>
  <c r="T480" i="3"/>
  <c r="T479" i="3"/>
  <c r="R480" i="3"/>
  <c r="R479" i="3" s="1"/>
  <c r="P480" i="3"/>
  <c r="P479" i="3"/>
  <c r="BI478" i="3"/>
  <c r="BH478" i="3"/>
  <c r="BG478" i="3"/>
  <c r="BF478" i="3"/>
  <c r="T478" i="3"/>
  <c r="R478" i="3"/>
  <c r="P478" i="3"/>
  <c r="BI477" i="3"/>
  <c r="BH477" i="3"/>
  <c r="BG477" i="3"/>
  <c r="BF477" i="3"/>
  <c r="T477" i="3"/>
  <c r="R477" i="3"/>
  <c r="P477" i="3"/>
  <c r="BI476" i="3"/>
  <c r="BH476" i="3"/>
  <c r="BG476" i="3"/>
  <c r="BF476" i="3"/>
  <c r="T476" i="3"/>
  <c r="R476" i="3"/>
  <c r="P476" i="3"/>
  <c r="BI474" i="3"/>
  <c r="BH474" i="3"/>
  <c r="BG474" i="3"/>
  <c r="BF474" i="3"/>
  <c r="T474" i="3"/>
  <c r="R474" i="3"/>
  <c r="P474" i="3"/>
  <c r="BI473" i="3"/>
  <c r="BH473" i="3"/>
  <c r="BG473" i="3"/>
  <c r="BF473" i="3"/>
  <c r="T473" i="3"/>
  <c r="R473" i="3"/>
  <c r="P473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8" i="3"/>
  <c r="BH448" i="3"/>
  <c r="BG448" i="3"/>
  <c r="BF448" i="3"/>
  <c r="T448" i="3"/>
  <c r="R448" i="3"/>
  <c r="P448" i="3"/>
  <c r="BI447" i="3"/>
  <c r="BH447" i="3"/>
  <c r="BG447" i="3"/>
  <c r="BF447" i="3"/>
  <c r="T447" i="3"/>
  <c r="R447" i="3"/>
  <c r="P447" i="3"/>
  <c r="BI444" i="3"/>
  <c r="BH444" i="3"/>
  <c r="BG444" i="3"/>
  <c r="BF444" i="3"/>
  <c r="T444" i="3"/>
  <c r="R444" i="3"/>
  <c r="P444" i="3"/>
  <c r="BI441" i="3"/>
  <c r="BH441" i="3"/>
  <c r="BG441" i="3"/>
  <c r="BF441" i="3"/>
  <c r="T441" i="3"/>
  <c r="R441" i="3"/>
  <c r="P441" i="3"/>
  <c r="BI438" i="3"/>
  <c r="BH438" i="3"/>
  <c r="BG438" i="3"/>
  <c r="BF438" i="3"/>
  <c r="T438" i="3"/>
  <c r="R438" i="3"/>
  <c r="P438" i="3"/>
  <c r="BI435" i="3"/>
  <c r="BH435" i="3"/>
  <c r="BG435" i="3"/>
  <c r="BF435" i="3"/>
  <c r="T435" i="3"/>
  <c r="R435" i="3"/>
  <c r="P435" i="3"/>
  <c r="BI434" i="3"/>
  <c r="BH434" i="3"/>
  <c r="BG434" i="3"/>
  <c r="BF434" i="3"/>
  <c r="T434" i="3"/>
  <c r="R434" i="3"/>
  <c r="P434" i="3"/>
  <c r="BI432" i="3"/>
  <c r="BH432" i="3"/>
  <c r="BG432" i="3"/>
  <c r="BF432" i="3"/>
  <c r="T432" i="3"/>
  <c r="R432" i="3"/>
  <c r="P432" i="3"/>
  <c r="BI429" i="3"/>
  <c r="BH429" i="3"/>
  <c r="BG429" i="3"/>
  <c r="BF429" i="3"/>
  <c r="T429" i="3"/>
  <c r="R429" i="3"/>
  <c r="P429" i="3"/>
  <c r="BI428" i="3"/>
  <c r="BH428" i="3"/>
  <c r="BG428" i="3"/>
  <c r="BF428" i="3"/>
  <c r="T428" i="3"/>
  <c r="R428" i="3"/>
  <c r="P428" i="3"/>
  <c r="BI426" i="3"/>
  <c r="BH426" i="3"/>
  <c r="BG426" i="3"/>
  <c r="BF426" i="3"/>
  <c r="T426" i="3"/>
  <c r="R426" i="3"/>
  <c r="P426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20" i="3"/>
  <c r="BH420" i="3"/>
  <c r="BG420" i="3"/>
  <c r="BF420" i="3"/>
  <c r="T420" i="3"/>
  <c r="R420" i="3"/>
  <c r="P420" i="3"/>
  <c r="BI419" i="3"/>
  <c r="BH419" i="3"/>
  <c r="BG419" i="3"/>
  <c r="BF419" i="3"/>
  <c r="T419" i="3"/>
  <c r="R419" i="3"/>
  <c r="P419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4" i="3"/>
  <c r="BH414" i="3"/>
  <c r="BG414" i="3"/>
  <c r="BF414" i="3"/>
  <c r="T414" i="3"/>
  <c r="R414" i="3"/>
  <c r="P414" i="3"/>
  <c r="BI413" i="3"/>
  <c r="BH413" i="3"/>
  <c r="BG413" i="3"/>
  <c r="BF413" i="3"/>
  <c r="T413" i="3"/>
  <c r="R413" i="3"/>
  <c r="P413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8" i="3"/>
  <c r="BH408" i="3"/>
  <c r="BG408" i="3"/>
  <c r="BF408" i="3"/>
  <c r="T408" i="3"/>
  <c r="R408" i="3"/>
  <c r="P408" i="3"/>
  <c r="BI405" i="3"/>
  <c r="BH405" i="3"/>
  <c r="BG405" i="3"/>
  <c r="BF405" i="3"/>
  <c r="T405" i="3"/>
  <c r="R405" i="3"/>
  <c r="P405" i="3"/>
  <c r="BI403" i="3"/>
  <c r="BH403" i="3"/>
  <c r="BG403" i="3"/>
  <c r="BF403" i="3"/>
  <c r="T403" i="3"/>
  <c r="R403" i="3"/>
  <c r="P403" i="3"/>
  <c r="BI399" i="3"/>
  <c r="BH399" i="3"/>
  <c r="BG399" i="3"/>
  <c r="BF399" i="3"/>
  <c r="T399" i="3"/>
  <c r="R399" i="3"/>
  <c r="P399" i="3"/>
  <c r="BI395" i="3"/>
  <c r="BH395" i="3"/>
  <c r="BG395" i="3"/>
  <c r="BF395" i="3"/>
  <c r="T395" i="3"/>
  <c r="R395" i="3"/>
  <c r="P395" i="3"/>
  <c r="BI394" i="3"/>
  <c r="BH394" i="3"/>
  <c r="BG394" i="3"/>
  <c r="BF394" i="3"/>
  <c r="T394" i="3"/>
  <c r="R394" i="3"/>
  <c r="P394" i="3"/>
  <c r="BI393" i="3"/>
  <c r="BH393" i="3"/>
  <c r="BG393" i="3"/>
  <c r="BF393" i="3"/>
  <c r="T393" i="3"/>
  <c r="R393" i="3"/>
  <c r="P393" i="3"/>
  <c r="BI389" i="3"/>
  <c r="BH389" i="3"/>
  <c r="BG389" i="3"/>
  <c r="BF389" i="3"/>
  <c r="T389" i="3"/>
  <c r="R389" i="3"/>
  <c r="P389" i="3"/>
  <c r="BI387" i="3"/>
  <c r="BH387" i="3"/>
  <c r="BG387" i="3"/>
  <c r="BF387" i="3"/>
  <c r="T387" i="3"/>
  <c r="R387" i="3"/>
  <c r="P387" i="3"/>
  <c r="BI386" i="3"/>
  <c r="BH386" i="3"/>
  <c r="BG386" i="3"/>
  <c r="BF386" i="3"/>
  <c r="T386" i="3"/>
  <c r="R386" i="3"/>
  <c r="P386" i="3"/>
  <c r="BI383" i="3"/>
  <c r="BH383" i="3"/>
  <c r="BG383" i="3"/>
  <c r="BF383" i="3"/>
  <c r="T383" i="3"/>
  <c r="R383" i="3"/>
  <c r="P383" i="3"/>
  <c r="BI380" i="3"/>
  <c r="BH380" i="3"/>
  <c r="BG380" i="3"/>
  <c r="BF380" i="3"/>
  <c r="T380" i="3"/>
  <c r="R380" i="3"/>
  <c r="P380" i="3"/>
  <c r="BI376" i="3"/>
  <c r="BH376" i="3"/>
  <c r="BG376" i="3"/>
  <c r="BF376" i="3"/>
  <c r="T376" i="3"/>
  <c r="R376" i="3"/>
  <c r="P376" i="3"/>
  <c r="BI374" i="3"/>
  <c r="BH374" i="3"/>
  <c r="BG374" i="3"/>
  <c r="BF374" i="3"/>
  <c r="T374" i="3"/>
  <c r="R374" i="3"/>
  <c r="P374" i="3"/>
  <c r="BI372" i="3"/>
  <c r="BH372" i="3"/>
  <c r="BG372" i="3"/>
  <c r="BF372" i="3"/>
  <c r="T372" i="3"/>
  <c r="R372" i="3"/>
  <c r="P372" i="3"/>
  <c r="BI364" i="3"/>
  <c r="BH364" i="3"/>
  <c r="BG364" i="3"/>
  <c r="BF364" i="3"/>
  <c r="T364" i="3"/>
  <c r="R364" i="3"/>
  <c r="P364" i="3"/>
  <c r="BI361" i="3"/>
  <c r="BH361" i="3"/>
  <c r="BG361" i="3"/>
  <c r="BF361" i="3"/>
  <c r="T361" i="3"/>
  <c r="R361" i="3"/>
  <c r="P361" i="3"/>
  <c r="BI358" i="3"/>
  <c r="BH358" i="3"/>
  <c r="BG358" i="3"/>
  <c r="BF358" i="3"/>
  <c r="T358" i="3"/>
  <c r="R358" i="3"/>
  <c r="P358" i="3"/>
  <c r="BI357" i="3"/>
  <c r="BH357" i="3"/>
  <c r="BG357" i="3"/>
  <c r="BF357" i="3"/>
  <c r="T357" i="3"/>
  <c r="R357" i="3"/>
  <c r="P357" i="3"/>
  <c r="BI356" i="3"/>
  <c r="BH356" i="3"/>
  <c r="BG356" i="3"/>
  <c r="BF356" i="3"/>
  <c r="T356" i="3"/>
  <c r="R356" i="3"/>
  <c r="P356" i="3"/>
  <c r="BI355" i="3"/>
  <c r="BH355" i="3"/>
  <c r="BG355" i="3"/>
  <c r="BF355" i="3"/>
  <c r="T355" i="3"/>
  <c r="R355" i="3"/>
  <c r="P355" i="3"/>
  <c r="BI352" i="3"/>
  <c r="BH352" i="3"/>
  <c r="BG352" i="3"/>
  <c r="BF352" i="3"/>
  <c r="T352" i="3"/>
  <c r="R352" i="3"/>
  <c r="P352" i="3"/>
  <c r="BI349" i="3"/>
  <c r="BH349" i="3"/>
  <c r="BG349" i="3"/>
  <c r="BF349" i="3"/>
  <c r="T349" i="3"/>
  <c r="R349" i="3"/>
  <c r="P349" i="3"/>
  <c r="BI346" i="3"/>
  <c r="BH346" i="3"/>
  <c r="BG346" i="3"/>
  <c r="BF346" i="3"/>
  <c r="T346" i="3"/>
  <c r="R346" i="3"/>
  <c r="P346" i="3"/>
  <c r="BI343" i="3"/>
  <c r="BH343" i="3"/>
  <c r="BG343" i="3"/>
  <c r="BF343" i="3"/>
  <c r="T343" i="3"/>
  <c r="R343" i="3"/>
  <c r="P343" i="3"/>
  <c r="BI336" i="3"/>
  <c r="BH336" i="3"/>
  <c r="BG336" i="3"/>
  <c r="BF336" i="3"/>
  <c r="T336" i="3"/>
  <c r="R336" i="3"/>
  <c r="P336" i="3"/>
  <c r="BI332" i="3"/>
  <c r="BH332" i="3"/>
  <c r="BG332" i="3"/>
  <c r="BF332" i="3"/>
  <c r="T332" i="3"/>
  <c r="R332" i="3"/>
  <c r="P332" i="3"/>
  <c r="BI328" i="3"/>
  <c r="BH328" i="3"/>
  <c r="BG328" i="3"/>
  <c r="BF328" i="3"/>
  <c r="T328" i="3"/>
  <c r="R328" i="3"/>
  <c r="P328" i="3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20" i="3"/>
  <c r="BH320" i="3"/>
  <c r="BG320" i="3"/>
  <c r="BF320" i="3"/>
  <c r="T320" i="3"/>
  <c r="R320" i="3"/>
  <c r="P320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3" i="3"/>
  <c r="BH313" i="3"/>
  <c r="BG313" i="3"/>
  <c r="BF313" i="3"/>
  <c r="T313" i="3"/>
  <c r="R313" i="3"/>
  <c r="P313" i="3"/>
  <c r="BI312" i="3"/>
  <c r="BH312" i="3"/>
  <c r="BG312" i="3"/>
  <c r="BF312" i="3"/>
  <c r="T312" i="3"/>
  <c r="R312" i="3"/>
  <c r="P312" i="3"/>
  <c r="BI311" i="3"/>
  <c r="BH311" i="3"/>
  <c r="BG311" i="3"/>
  <c r="BF311" i="3"/>
  <c r="T311" i="3"/>
  <c r="R311" i="3"/>
  <c r="P311" i="3"/>
  <c r="BI310" i="3"/>
  <c r="BH310" i="3"/>
  <c r="BG310" i="3"/>
  <c r="BF310" i="3"/>
  <c r="T310" i="3"/>
  <c r="R310" i="3"/>
  <c r="P310" i="3"/>
  <c r="BI307" i="3"/>
  <c r="BH307" i="3"/>
  <c r="BG307" i="3"/>
  <c r="BF307" i="3"/>
  <c r="T307" i="3"/>
  <c r="R307" i="3"/>
  <c r="P307" i="3"/>
  <c r="BI305" i="3"/>
  <c r="BH305" i="3"/>
  <c r="BG305" i="3"/>
  <c r="BF305" i="3"/>
  <c r="T305" i="3"/>
  <c r="R305" i="3"/>
  <c r="P305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79" i="3"/>
  <c r="BH279" i="3"/>
  <c r="BG279" i="3"/>
  <c r="BF279" i="3"/>
  <c r="T279" i="3"/>
  <c r="R279" i="3"/>
  <c r="P279" i="3"/>
  <c r="BI277" i="3"/>
  <c r="BH277" i="3"/>
  <c r="BG277" i="3"/>
  <c r="BF277" i="3"/>
  <c r="T277" i="3"/>
  <c r="R277" i="3"/>
  <c r="P277" i="3"/>
  <c r="BI275" i="3"/>
  <c r="BH275" i="3"/>
  <c r="BG275" i="3"/>
  <c r="BF275" i="3"/>
  <c r="T275" i="3"/>
  <c r="R275" i="3"/>
  <c r="P275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6" i="3"/>
  <c r="BH266" i="3"/>
  <c r="BG266" i="3"/>
  <c r="BF266" i="3"/>
  <c r="T266" i="3"/>
  <c r="R266" i="3"/>
  <c r="P266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52" i="3"/>
  <c r="BH252" i="3"/>
  <c r="BG252" i="3"/>
  <c r="BF252" i="3"/>
  <c r="T252" i="3"/>
  <c r="R252" i="3"/>
  <c r="P252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3" i="3"/>
  <c r="BH243" i="3"/>
  <c r="BG243" i="3"/>
  <c r="BF243" i="3"/>
  <c r="T243" i="3"/>
  <c r="R243" i="3"/>
  <c r="P243" i="3"/>
  <c r="BI239" i="3"/>
  <c r="BH239" i="3"/>
  <c r="BG239" i="3"/>
  <c r="BF239" i="3"/>
  <c r="T239" i="3"/>
  <c r="R239" i="3"/>
  <c r="P239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5" i="3"/>
  <c r="BH205" i="3"/>
  <c r="BG205" i="3"/>
  <c r="BF205" i="3"/>
  <c r="T205" i="3"/>
  <c r="R205" i="3"/>
  <c r="P205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7" i="3"/>
  <c r="BH197" i="3"/>
  <c r="BG197" i="3"/>
  <c r="BF197" i="3"/>
  <c r="T197" i="3"/>
  <c r="R197" i="3"/>
  <c r="P197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29" i="3"/>
  <c r="BH129" i="3"/>
  <c r="BG129" i="3"/>
  <c r="BF129" i="3"/>
  <c r="T129" i="3"/>
  <c r="R129" i="3"/>
  <c r="P129" i="3"/>
  <c r="F120" i="3"/>
  <c r="E118" i="3"/>
  <c r="F89" i="3"/>
  <c r="E87" i="3"/>
  <c r="J24" i="3"/>
  <c r="E24" i="3"/>
  <c r="J92" i="3"/>
  <c r="J23" i="3"/>
  <c r="J21" i="3"/>
  <c r="E21" i="3"/>
  <c r="J122" i="3"/>
  <c r="J20" i="3"/>
  <c r="J18" i="3"/>
  <c r="E18" i="3"/>
  <c r="F123" i="3"/>
  <c r="J17" i="3"/>
  <c r="J15" i="3"/>
  <c r="E15" i="3"/>
  <c r="F122" i="3"/>
  <c r="J14" i="3"/>
  <c r="J12" i="3"/>
  <c r="J89" i="3" s="1"/>
  <c r="E7" i="3"/>
  <c r="E116" i="3" s="1"/>
  <c r="J37" i="2"/>
  <c r="J36" i="2"/>
  <c r="AY95" i="1"/>
  <c r="J35" i="2"/>
  <c r="AX95" i="1" s="1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2" i="2"/>
  <c r="BH122" i="2"/>
  <c r="BG122" i="2"/>
  <c r="BF122" i="2"/>
  <c r="T122" i="2"/>
  <c r="T121" i="2" s="1"/>
  <c r="R122" i="2"/>
  <c r="R121" i="2" s="1"/>
  <c r="P122" i="2"/>
  <c r="P121" i="2" s="1"/>
  <c r="F113" i="2"/>
  <c r="E111" i="2"/>
  <c r="F89" i="2"/>
  <c r="E87" i="2"/>
  <c r="J24" i="2"/>
  <c r="E24" i="2"/>
  <c r="J92" i="2"/>
  <c r="J23" i="2"/>
  <c r="J21" i="2"/>
  <c r="E21" i="2"/>
  <c r="J91" i="2" s="1"/>
  <c r="J20" i="2"/>
  <c r="J18" i="2"/>
  <c r="E18" i="2"/>
  <c r="F116" i="2"/>
  <c r="J17" i="2"/>
  <c r="J15" i="2"/>
  <c r="E15" i="2"/>
  <c r="F91" i="2" s="1"/>
  <c r="J14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22" i="2"/>
  <c r="J127" i="2"/>
  <c r="BK477" i="3"/>
  <c r="J461" i="3"/>
  <c r="BK428" i="3"/>
  <c r="J374" i="3"/>
  <c r="J325" i="3"/>
  <c r="BK293" i="3"/>
  <c r="J279" i="3"/>
  <c r="BK205" i="3"/>
  <c r="BK176" i="3"/>
  <c r="J134" i="3"/>
  <c r="J428" i="3"/>
  <c r="J372" i="3"/>
  <c r="BK313" i="3"/>
  <c r="BK277" i="3"/>
  <c r="J209" i="3"/>
  <c r="BK192" i="3"/>
  <c r="BK180" i="3"/>
  <c r="BK138" i="3"/>
  <c r="J458" i="3"/>
  <c r="BK432" i="3"/>
  <c r="BK405" i="3"/>
  <c r="J364" i="3"/>
  <c r="BK310" i="3"/>
  <c r="BK288" i="3"/>
  <c r="BK199" i="3"/>
  <c r="J184" i="3"/>
  <c r="J136" i="3"/>
  <c r="J394" i="3"/>
  <c r="J357" i="3"/>
  <c r="J328" i="3"/>
  <c r="J313" i="3"/>
  <c r="J295" i="3"/>
  <c r="J245" i="3"/>
  <c r="BK186" i="3"/>
  <c r="BK160" i="3"/>
  <c r="J139" i="3"/>
  <c r="BK458" i="3"/>
  <c r="J389" i="3"/>
  <c r="BK252" i="3"/>
  <c r="J211" i="3"/>
  <c r="BK142" i="3"/>
  <c r="J469" i="3"/>
  <c r="J420" i="3"/>
  <c r="BK399" i="3"/>
  <c r="BK356" i="3"/>
  <c r="J312" i="3"/>
  <c r="J270" i="3"/>
  <c r="BK211" i="3"/>
  <c r="J160" i="3"/>
  <c r="BK171" i="4"/>
  <c r="J158" i="4"/>
  <c r="J130" i="4"/>
  <c r="BK159" i="4"/>
  <c r="J168" i="4"/>
  <c r="J140" i="4"/>
  <c r="BK132" i="4"/>
  <c r="J161" i="4"/>
  <c r="J138" i="4"/>
  <c r="J159" i="4"/>
  <c r="J133" i="4"/>
  <c r="BK154" i="5"/>
  <c r="BK136" i="5"/>
  <c r="BK153" i="5"/>
  <c r="BK137" i="5"/>
  <c r="BK128" i="5"/>
  <c r="J164" i="5"/>
  <c r="J146" i="5"/>
  <c r="J156" i="5"/>
  <c r="BK131" i="5"/>
  <c r="BK161" i="5"/>
  <c r="BK144" i="5"/>
  <c r="J166" i="5"/>
  <c r="J134" i="5"/>
  <c r="BK266" i="6"/>
  <c r="J239" i="6"/>
  <c r="BK223" i="6"/>
  <c r="BK212" i="6"/>
  <c r="J180" i="6"/>
  <c r="BK132" i="6"/>
  <c r="J242" i="6"/>
  <c r="J186" i="6"/>
  <c r="BK141" i="6"/>
  <c r="J266" i="6"/>
  <c r="BK246" i="6"/>
  <c r="J233" i="6"/>
  <c r="J214" i="6"/>
  <c r="BK168" i="6"/>
  <c r="J144" i="6"/>
  <c r="J250" i="6"/>
  <c r="J229" i="6"/>
  <c r="J208" i="6"/>
  <c r="BK145" i="6"/>
  <c r="J240" i="6"/>
  <c r="BK194" i="6"/>
  <c r="BK165" i="6"/>
  <c r="BK239" i="6"/>
  <c r="J226" i="6"/>
  <c r="J168" i="6"/>
  <c r="BK122" i="7"/>
  <c r="J119" i="7"/>
  <c r="BK127" i="2"/>
  <c r="J122" i="2"/>
  <c r="J478" i="3"/>
  <c r="J448" i="3"/>
  <c r="J415" i="3"/>
  <c r="J383" i="3"/>
  <c r="BK336" i="3"/>
  <c r="BK298" i="3"/>
  <c r="J263" i="3"/>
  <c r="J166" i="3"/>
  <c r="BK476" i="3"/>
  <c r="BK451" i="3"/>
  <c r="BK395" i="3"/>
  <c r="J361" i="3"/>
  <c r="J310" i="3"/>
  <c r="J275" i="3"/>
  <c r="BK262" i="3"/>
  <c r="J203" i="3"/>
  <c r="J182" i="3"/>
  <c r="BK139" i="3"/>
  <c r="BK473" i="3"/>
  <c r="J447" i="3"/>
  <c r="BK420" i="3"/>
  <c r="J399" i="3"/>
  <c r="J358" i="3"/>
  <c r="BK307" i="3"/>
  <c r="J291" i="3"/>
  <c r="BK220" i="3"/>
  <c r="J190" i="3"/>
  <c r="J141" i="3"/>
  <c r="BK444" i="3"/>
  <c r="J414" i="3"/>
  <c r="BK376" i="3"/>
  <c r="BK325" i="3"/>
  <c r="J307" i="3"/>
  <c r="BK272" i="3"/>
  <c r="J205" i="3"/>
  <c r="BK178" i="3"/>
  <c r="BK148" i="3"/>
  <c r="BK464" i="3"/>
  <c r="BK423" i="3"/>
  <c r="J271" i="3"/>
  <c r="J233" i="3"/>
  <c r="J194" i="3"/>
  <c r="J132" i="3"/>
  <c r="BK438" i="3"/>
  <c r="BK415" i="3"/>
  <c r="BK374" i="3"/>
  <c r="J352" i="3"/>
  <c r="BK317" i="3"/>
  <c r="J262" i="3"/>
  <c r="BK197" i="3"/>
  <c r="J144" i="3"/>
  <c r="BK173" i="4"/>
  <c r="BK152" i="4"/>
  <c r="BK174" i="4"/>
  <c r="J144" i="4"/>
  <c r="BK164" i="4"/>
  <c r="J150" i="4"/>
  <c r="BK135" i="4"/>
  <c r="J128" i="4"/>
  <c r="BK148" i="4"/>
  <c r="J131" i="4"/>
  <c r="J152" i="4"/>
  <c r="BK134" i="4"/>
  <c r="BK162" i="5"/>
  <c r="BK139" i="5"/>
  <c r="BK126" i="5"/>
  <c r="J140" i="5"/>
  <c r="J131" i="5"/>
  <c r="BK166" i="5"/>
  <c r="J150" i="5"/>
  <c r="BK164" i="5"/>
  <c r="BK152" i="5"/>
  <c r="BK135" i="5"/>
  <c r="BK159" i="5"/>
  <c r="J145" i="5"/>
  <c r="BK163" i="5"/>
  <c r="J128" i="5"/>
  <c r="J256" i="6"/>
  <c r="BK233" i="6"/>
  <c r="J220" i="6"/>
  <c r="BK202" i="6"/>
  <c r="J173" i="6"/>
  <c r="BK256" i="6"/>
  <c r="J234" i="6"/>
  <c r="J199" i="6"/>
  <c r="J271" i="6"/>
  <c r="BK253" i="6"/>
  <c r="BK234" i="6"/>
  <c r="J224" i="6"/>
  <c r="J165" i="6"/>
  <c r="BK269" i="6"/>
  <c r="BK247" i="6"/>
  <c r="J232" i="6"/>
  <c r="J213" i="6"/>
  <c r="J176" i="6"/>
  <c r="J241" i="6"/>
  <c r="J195" i="6"/>
  <c r="J184" i="6"/>
  <c r="BK158" i="6"/>
  <c r="BK242" i="6"/>
  <c r="BK230" i="6"/>
  <c r="BK196" i="6"/>
  <c r="J158" i="6"/>
  <c r="J123" i="7"/>
  <c r="J122" i="7"/>
  <c r="J125" i="2"/>
  <c r="J130" i="2"/>
  <c r="J464" i="3"/>
  <c r="J441" i="3"/>
  <c r="J412" i="3"/>
  <c r="BK372" i="3"/>
  <c r="BK320" i="3"/>
  <c r="J292" i="3"/>
  <c r="BK247" i="3"/>
  <c r="BK190" i="3"/>
  <c r="BK146" i="3"/>
  <c r="J473" i="3"/>
  <c r="BK441" i="3"/>
  <c r="J408" i="3"/>
  <c r="BK322" i="3"/>
  <c r="J287" i="3"/>
  <c r="J269" i="3"/>
  <c r="BK225" i="3"/>
  <c r="BK184" i="3"/>
  <c r="BK478" i="3"/>
  <c r="J451" i="3"/>
  <c r="BK429" i="3"/>
  <c r="J395" i="3"/>
  <c r="J346" i="3"/>
  <c r="BK287" i="3"/>
  <c r="BK213" i="3"/>
  <c r="J142" i="3"/>
  <c r="J429" i="3"/>
  <c r="BK383" i="3"/>
  <c r="BK355" i="3"/>
  <c r="BK314" i="3"/>
  <c r="J298" i="3"/>
  <c r="BK243" i="3"/>
  <c r="J151" i="3"/>
  <c r="J474" i="3"/>
  <c r="BK419" i="3"/>
  <c r="BK266" i="3"/>
  <c r="J213" i="3"/>
  <c r="BK154" i="3"/>
  <c r="BK461" i="3"/>
  <c r="J418" i="3"/>
  <c r="BK387" i="3"/>
  <c r="J336" i="3"/>
  <c r="J225" i="3"/>
  <c r="BK203" i="3"/>
  <c r="J157" i="3"/>
  <c r="BK172" i="4"/>
  <c r="BK162" i="4"/>
  <c r="BK131" i="4"/>
  <c r="BK155" i="4"/>
  <c r="BK129" i="4"/>
  <c r="BK158" i="4"/>
  <c r="BK137" i="4"/>
  <c r="BK168" i="4"/>
  <c r="BK140" i="4"/>
  <c r="J162" i="4"/>
  <c r="J136" i="4"/>
  <c r="BK128" i="4"/>
  <c r="BK147" i="5"/>
  <c r="J169" i="5"/>
  <c r="BK134" i="5"/>
  <c r="J125" i="5"/>
  <c r="BK149" i="5"/>
  <c r="BK158" i="5"/>
  <c r="BK143" i="5"/>
  <c r="BK169" i="5"/>
  <c r="J153" i="5"/>
  <c r="BK125" i="5"/>
  <c r="J152" i="5"/>
  <c r="J127" i="5"/>
  <c r="BK241" i="6"/>
  <c r="J230" i="6"/>
  <c r="BK199" i="6"/>
  <c r="BK144" i="6"/>
  <c r="BK249" i="6"/>
  <c r="BK232" i="6"/>
  <c r="J196" i="6"/>
  <c r="J138" i="6"/>
  <c r="J264" i="6"/>
  <c r="J249" i="6"/>
  <c r="J236" i="6"/>
  <c r="BK220" i="6"/>
  <c r="J197" i="6"/>
  <c r="BK128" i="6"/>
  <c r="J246" i="6"/>
  <c r="J228" i="6"/>
  <c r="BK184" i="6"/>
  <c r="J135" i="6"/>
  <c r="BK198" i="6"/>
  <c r="BK169" i="6"/>
  <c r="BK148" i="6"/>
  <c r="J235" i="6"/>
  <c r="J194" i="6"/>
  <c r="J162" i="6"/>
  <c r="J129" i="6"/>
  <c r="J120" i="7"/>
  <c r="BK120" i="7"/>
  <c r="BK129" i="2"/>
  <c r="J126" i="2"/>
  <c r="BK126" i="2"/>
  <c r="BK469" i="3"/>
  <c r="J444" i="3"/>
  <c r="BK386" i="3"/>
  <c r="J349" i="3"/>
  <c r="J305" i="3"/>
  <c r="J277" i="3"/>
  <c r="J195" i="3"/>
  <c r="BK151" i="3"/>
  <c r="BK474" i="3"/>
  <c r="BK409" i="3"/>
  <c r="J387" i="3"/>
  <c r="BK343" i="3"/>
  <c r="J290" i="3"/>
  <c r="BK270" i="3"/>
  <c r="J247" i="3"/>
  <c r="J201" i="3"/>
  <c r="J154" i="3"/>
  <c r="J476" i="3"/>
  <c r="J435" i="3"/>
  <c r="BK414" i="3"/>
  <c r="BK380" i="3"/>
  <c r="J314" i="3"/>
  <c r="BK292" i="3"/>
  <c r="BK269" i="3"/>
  <c r="BK194" i="3"/>
  <c r="J140" i="3"/>
  <c r="BK434" i="3"/>
  <c r="J413" i="3"/>
  <c r="BK346" i="3"/>
  <c r="J317" i="3"/>
  <c r="BK291" i="3"/>
  <c r="BK279" i="3"/>
  <c r="BK236" i="3"/>
  <c r="BK182" i="3"/>
  <c r="J146" i="3"/>
  <c r="BK435" i="3"/>
  <c r="BK273" i="3"/>
  <c r="BK245" i="3"/>
  <c r="BK207" i="3"/>
  <c r="BK166" i="3"/>
  <c r="BK129" i="3"/>
  <c r="BK448" i="3"/>
  <c r="J405" i="3"/>
  <c r="BK357" i="3"/>
  <c r="J343" i="3"/>
  <c r="BK275" i="3"/>
  <c r="J215" i="3"/>
  <c r="J180" i="3"/>
  <c r="J176" i="4"/>
  <c r="J153" i="4"/>
  <c r="BK169" i="4"/>
  <c r="J132" i="4"/>
  <c r="BK161" i="4"/>
  <c r="BK144" i="4"/>
  <c r="BK136" i="4"/>
  <c r="J171" i="4"/>
  <c r="BK146" i="4"/>
  <c r="BK130" i="4"/>
  <c r="J148" i="4"/>
  <c r="J129" i="4"/>
  <c r="J159" i="5"/>
  <c r="J129" i="5"/>
  <c r="J161" i="5"/>
  <c r="J139" i="5"/>
  <c r="BK129" i="5"/>
  <c r="BK160" i="5"/>
  <c r="BK141" i="5"/>
  <c r="BK146" i="5"/>
  <c r="J165" i="5"/>
  <c r="BK150" i="5"/>
  <c r="J137" i="5"/>
  <c r="BK156" i="5"/>
  <c r="BK132" i="5"/>
  <c r="J245" i="6"/>
  <c r="BK235" i="6"/>
  <c r="BK217" i="6"/>
  <c r="BK197" i="6"/>
  <c r="J141" i="6"/>
  <c r="J253" i="6"/>
  <c r="BK226" i="6"/>
  <c r="BK173" i="6"/>
  <c r="BK129" i="6"/>
  <c r="BK261" i="6"/>
  <c r="BK244" i="6"/>
  <c r="BK228" i="6"/>
  <c r="J212" i="6"/>
  <c r="BK162" i="6"/>
  <c r="BK264" i="6"/>
  <c r="BK236" i="6"/>
  <c r="J223" i="6"/>
  <c r="J198" i="6"/>
  <c r="BK243" i="6"/>
  <c r="BK214" i="6"/>
  <c r="J190" i="6"/>
  <c r="BK154" i="6"/>
  <c r="J205" i="6"/>
  <c r="J169" i="6"/>
  <c r="J132" i="6"/>
  <c r="J121" i="7"/>
  <c r="BK119" i="7"/>
  <c r="J129" i="2"/>
  <c r="AS94" i="1"/>
  <c r="J438" i="3"/>
  <c r="J403" i="3"/>
  <c r="BK358" i="3"/>
  <c r="J301" i="3"/>
  <c r="J288" i="3"/>
  <c r="BK201" i="3"/>
  <c r="J148" i="3"/>
  <c r="J129" i="3"/>
  <c r="BK455" i="3"/>
  <c r="BK403" i="3"/>
  <c r="BK364" i="3"/>
  <c r="BK295" i="3"/>
  <c r="J266" i="3"/>
  <c r="BK215" i="3"/>
  <c r="BK195" i="3"/>
  <c r="J178" i="3"/>
  <c r="BK136" i="3"/>
  <c r="J466" i="3"/>
  <c r="J426" i="3"/>
  <c r="BK413" i="3"/>
  <c r="J376" i="3"/>
  <c r="BK305" i="3"/>
  <c r="BK233" i="3"/>
  <c r="J176" i="3"/>
  <c r="BK447" i="3"/>
  <c r="J419" i="3"/>
  <c r="BK352" i="3"/>
  <c r="J322" i="3"/>
  <c r="BK301" i="3"/>
  <c r="BK290" i="3"/>
  <c r="J252" i="3"/>
  <c r="J197" i="3"/>
  <c r="BK157" i="3"/>
  <c r="BK132" i="3"/>
  <c r="J434" i="3"/>
  <c r="BK412" i="3"/>
  <c r="BK263" i="3"/>
  <c r="J199" i="3"/>
  <c r="BK144" i="3"/>
  <c r="J480" i="3"/>
  <c r="BK421" i="3"/>
  <c r="BK408" i="3"/>
  <c r="BK361" i="3"/>
  <c r="BK349" i="3"/>
  <c r="BK311" i="3"/>
  <c r="J236" i="3"/>
  <c r="J192" i="3"/>
  <c r="J174" i="4"/>
  <c r="J164" i="4"/>
  <c r="J127" i="4"/>
  <c r="J146" i="4"/>
  <c r="BK176" i="4"/>
  <c r="J155" i="4"/>
  <c r="J134" i="4"/>
  <c r="BK166" i="4"/>
  <c r="J143" i="4"/>
  <c r="J169" i="4"/>
  <c r="BK141" i="4"/>
  <c r="BK127" i="4"/>
  <c r="BK145" i="5"/>
  <c r="BK130" i="5"/>
  <c r="J144" i="5"/>
  <c r="J135" i="5"/>
  <c r="BK127" i="5"/>
  <c r="J162" i="5"/>
  <c r="J147" i="5"/>
  <c r="J160" i="5"/>
  <c r="BK138" i="5"/>
  <c r="J163" i="5"/>
  <c r="BK148" i="5"/>
  <c r="J141" i="5"/>
  <c r="J148" i="5"/>
  <c r="J130" i="5"/>
  <c r="BK265" i="6"/>
  <c r="BK237" i="6"/>
  <c r="BK227" i="6"/>
  <c r="BK208" i="6"/>
  <c r="J161" i="6"/>
  <c r="J265" i="6"/>
  <c r="J244" i="6"/>
  <c r="BK213" i="6"/>
  <c r="BK157" i="6"/>
  <c r="J269" i="6"/>
  <c r="J247" i="6"/>
  <c r="BK231" i="6"/>
  <c r="J217" i="6"/>
  <c r="J193" i="6"/>
  <c r="J154" i="6"/>
  <c r="J261" i="6"/>
  <c r="J243" i="6"/>
  <c r="BK219" i="6"/>
  <c r="BK186" i="6"/>
  <c r="J128" i="6"/>
  <c r="BK225" i="6"/>
  <c r="BK180" i="6"/>
  <c r="J157" i="6"/>
  <c r="BK240" i="6"/>
  <c r="J202" i="6"/>
  <c r="J145" i="6"/>
  <c r="BK124" i="7"/>
  <c r="BK125" i="2"/>
  <c r="BK130" i="2"/>
  <c r="BK480" i="3"/>
  <c r="J449" i="3"/>
  <c r="J423" i="3"/>
  <c r="BK393" i="3"/>
  <c r="BK328" i="3"/>
  <c r="BK289" i="3"/>
  <c r="BK239" i="3"/>
  <c r="J186" i="3"/>
  <c r="BK141" i="3"/>
  <c r="BK466" i="3"/>
  <c r="BK426" i="3"/>
  <c r="J386" i="3"/>
  <c r="BK312" i="3"/>
  <c r="BK271" i="3"/>
  <c r="J243" i="3"/>
  <c r="J188" i="3"/>
  <c r="J163" i="3"/>
  <c r="J477" i="3"/>
  <c r="BK449" i="3"/>
  <c r="BK418" i="3"/>
  <c r="J393" i="3"/>
  <c r="J332" i="3"/>
  <c r="J293" i="3"/>
  <c r="J273" i="3"/>
  <c r="J207" i="3"/>
  <c r="J174" i="3"/>
  <c r="BK134" i="3"/>
  <c r="J421" i="3"/>
  <c r="BK389" i="3"/>
  <c r="J356" i="3"/>
  <c r="BK332" i="3"/>
  <c r="J311" i="3"/>
  <c r="J289" i="3"/>
  <c r="BK209" i="3"/>
  <c r="BK174" i="3"/>
  <c r="J138" i="3"/>
  <c r="J455" i="3"/>
  <c r="J380" i="3"/>
  <c r="J239" i="3"/>
  <c r="BK188" i="3"/>
  <c r="BK140" i="3"/>
  <c r="J432" i="3"/>
  <c r="J409" i="3"/>
  <c r="BK394" i="3"/>
  <c r="J355" i="3"/>
  <c r="J320" i="3"/>
  <c r="J272" i="3"/>
  <c r="J220" i="3"/>
  <c r="BK163" i="3"/>
  <c r="J166" i="4"/>
  <c r="BK138" i="4"/>
  <c r="J172" i="4"/>
  <c r="J141" i="4"/>
  <c r="J173" i="4"/>
  <c r="BK143" i="4"/>
  <c r="BK133" i="4"/>
  <c r="BK126" i="4"/>
  <c r="BK150" i="4"/>
  <c r="J137" i="4"/>
  <c r="BK153" i="4"/>
  <c r="J135" i="4"/>
  <c r="J126" i="4"/>
  <c r="J138" i="5"/>
  <c r="J167" i="5"/>
  <c r="BK140" i="5"/>
  <c r="J132" i="5"/>
  <c r="BK167" i="5"/>
  <c r="J154" i="5"/>
  <c r="BK165" i="5"/>
  <c r="J149" i="5"/>
  <c r="J126" i="5"/>
  <c r="J158" i="5"/>
  <c r="J143" i="5"/>
  <c r="J136" i="5"/>
  <c r="J254" i="6"/>
  <c r="J231" i="6"/>
  <c r="J219" i="6"/>
  <c r="BK195" i="6"/>
  <c r="BK135" i="6"/>
  <c r="BK245" i="6"/>
  <c r="BK224" i="6"/>
  <c r="BK161" i="6"/>
  <c r="BK271" i="6"/>
  <c r="BK250" i="6"/>
  <c r="BK238" i="6"/>
  <c r="J225" i="6"/>
  <c r="BK176" i="6"/>
  <c r="J148" i="6"/>
  <c r="BK254" i="6"/>
  <c r="J238" i="6"/>
  <c r="J227" i="6"/>
  <c r="BK205" i="6"/>
  <c r="J151" i="6"/>
  <c r="BK229" i="6"/>
  <c r="BK193" i="6"/>
  <c r="BK151" i="6"/>
  <c r="J237" i="6"/>
  <c r="BK190" i="6"/>
  <c r="BK138" i="6"/>
  <c r="J124" i="7"/>
  <c r="BK123" i="7"/>
  <c r="BK121" i="7"/>
  <c r="T124" i="2" l="1"/>
  <c r="T120" i="2" s="1"/>
  <c r="T119" i="2" s="1"/>
  <c r="T128" i="3"/>
  <c r="BK309" i="3"/>
  <c r="J309" i="3"/>
  <c r="J100" i="3" s="1"/>
  <c r="P309" i="3"/>
  <c r="T335" i="3"/>
  <c r="P382" i="3"/>
  <c r="R382" i="3"/>
  <c r="T382" i="3"/>
  <c r="P472" i="3"/>
  <c r="BK142" i="4"/>
  <c r="J142" i="4" s="1"/>
  <c r="J99" i="4" s="1"/>
  <c r="P157" i="4"/>
  <c r="R157" i="4"/>
  <c r="R167" i="4"/>
  <c r="R124" i="5"/>
  <c r="T133" i="5"/>
  <c r="P151" i="5"/>
  <c r="R157" i="5"/>
  <c r="R127" i="6"/>
  <c r="BK218" i="6"/>
  <c r="J218" i="6" s="1"/>
  <c r="J102" i="6" s="1"/>
  <c r="T255" i="6"/>
  <c r="BK118" i="7"/>
  <c r="J118" i="7"/>
  <c r="J97" i="7" s="1"/>
  <c r="P128" i="3"/>
  <c r="R294" i="3"/>
  <c r="R127" i="3" s="1"/>
  <c r="R126" i="3" s="1"/>
  <c r="T309" i="3"/>
  <c r="R335" i="3"/>
  <c r="P404" i="3"/>
  <c r="T472" i="3"/>
  <c r="R125" i="4"/>
  <c r="P142" i="4"/>
  <c r="P160" i="4"/>
  <c r="T167" i="4"/>
  <c r="BK124" i="5"/>
  <c r="P133" i="5"/>
  <c r="R142" i="5"/>
  <c r="T151" i="5"/>
  <c r="P127" i="6"/>
  <c r="T185" i="6"/>
  <c r="P211" i="6"/>
  <c r="T211" i="6"/>
  <c r="P255" i="6"/>
  <c r="P124" i="2"/>
  <c r="P120" i="2"/>
  <c r="P119" i="2" s="1"/>
  <c r="AU95" i="1" s="1"/>
  <c r="BK128" i="3"/>
  <c r="BK294" i="3"/>
  <c r="J294" i="3"/>
  <c r="J99" i="3" s="1"/>
  <c r="BK316" i="3"/>
  <c r="J316" i="3"/>
  <c r="J101" i="3" s="1"/>
  <c r="P335" i="3"/>
  <c r="T404" i="3"/>
  <c r="P125" i="4"/>
  <c r="R142" i="4"/>
  <c r="R160" i="4"/>
  <c r="P167" i="4"/>
  <c r="BK133" i="5"/>
  <c r="J133" i="5" s="1"/>
  <c r="J98" i="5" s="1"/>
  <c r="P142" i="5"/>
  <c r="R151" i="5"/>
  <c r="T157" i="5"/>
  <c r="T127" i="6"/>
  <c r="R218" i="6"/>
  <c r="BK248" i="6"/>
  <c r="J248" i="6" s="1"/>
  <c r="J103" i="6" s="1"/>
  <c r="R248" i="6"/>
  <c r="P118" i="7"/>
  <c r="P117" i="7"/>
  <c r="AU100" i="1" s="1"/>
  <c r="BK127" i="6"/>
  <c r="J127" i="6"/>
  <c r="J98" i="6" s="1"/>
  <c r="R185" i="6"/>
  <c r="BK211" i="6"/>
  <c r="J211" i="6"/>
  <c r="J101" i="6"/>
  <c r="R211" i="6"/>
  <c r="R255" i="6"/>
  <c r="BK124" i="2"/>
  <c r="J124" i="2" s="1"/>
  <c r="J99" i="2" s="1"/>
  <c r="P294" i="3"/>
  <c r="R309" i="3"/>
  <c r="BK335" i="3"/>
  <c r="J335" i="3" s="1"/>
  <c r="J102" i="3" s="1"/>
  <c r="R404" i="3"/>
  <c r="R472" i="3"/>
  <c r="BK125" i="4"/>
  <c r="T142" i="4"/>
  <c r="BK160" i="4"/>
  <c r="J160" i="4"/>
  <c r="J101" i="4" s="1"/>
  <c r="BK167" i="4"/>
  <c r="J167" i="4"/>
  <c r="J102" i="4" s="1"/>
  <c r="T124" i="5"/>
  <c r="BK142" i="5"/>
  <c r="J142" i="5"/>
  <c r="J99" i="5"/>
  <c r="BK151" i="5"/>
  <c r="J151" i="5"/>
  <c r="J100" i="5"/>
  <c r="BK157" i="5"/>
  <c r="J157" i="5"/>
  <c r="J102" i="5" s="1"/>
  <c r="P185" i="6"/>
  <c r="P218" i="6"/>
  <c r="BK255" i="6"/>
  <c r="J255" i="6"/>
  <c r="J104" i="6"/>
  <c r="R118" i="7"/>
  <c r="R117" i="7"/>
  <c r="R124" i="2"/>
  <c r="R120" i="2"/>
  <c r="R119" i="2"/>
  <c r="R128" i="3"/>
  <c r="T294" i="3"/>
  <c r="P316" i="3"/>
  <c r="R316" i="3"/>
  <c r="T316" i="3"/>
  <c r="BK382" i="3"/>
  <c r="J382" i="3" s="1"/>
  <c r="J103" i="3" s="1"/>
  <c r="BK404" i="3"/>
  <c r="J404" i="3" s="1"/>
  <c r="J104" i="3" s="1"/>
  <c r="BK472" i="3"/>
  <c r="J472" i="3"/>
  <c r="J105" i="3"/>
  <c r="T125" i="4"/>
  <c r="BK157" i="4"/>
  <c r="J157" i="4"/>
  <c r="J100" i="4" s="1"/>
  <c r="T157" i="4"/>
  <c r="T160" i="4"/>
  <c r="P124" i="5"/>
  <c r="R133" i="5"/>
  <c r="T142" i="5"/>
  <c r="P157" i="5"/>
  <c r="BK185" i="6"/>
  <c r="J185" i="6" s="1"/>
  <c r="J100" i="6" s="1"/>
  <c r="T218" i="6"/>
  <c r="P248" i="6"/>
  <c r="T248" i="6"/>
  <c r="T118" i="7"/>
  <c r="T117" i="7" s="1"/>
  <c r="BK155" i="5"/>
  <c r="J155" i="5" s="1"/>
  <c r="J101" i="5" s="1"/>
  <c r="BK168" i="5"/>
  <c r="J168" i="5"/>
  <c r="J103" i="5"/>
  <c r="BK121" i="2"/>
  <c r="J121" i="2" s="1"/>
  <c r="J98" i="2" s="1"/>
  <c r="BK183" i="6"/>
  <c r="J183" i="6"/>
  <c r="J99" i="6" s="1"/>
  <c r="BK175" i="4"/>
  <c r="J175" i="4"/>
  <c r="J103" i="4" s="1"/>
  <c r="BK479" i="3"/>
  <c r="J479" i="3"/>
  <c r="J106" i="3" s="1"/>
  <c r="BK270" i="6"/>
  <c r="J270" i="6" s="1"/>
  <c r="J105" i="6" s="1"/>
  <c r="J89" i="7"/>
  <c r="J92" i="7"/>
  <c r="J91" i="7"/>
  <c r="F114" i="7"/>
  <c r="F91" i="7"/>
  <c r="E107" i="7"/>
  <c r="BE120" i="7"/>
  <c r="BE121" i="7"/>
  <c r="BE123" i="7"/>
  <c r="BE119" i="7"/>
  <c r="BE122" i="7"/>
  <c r="BE124" i="7"/>
  <c r="E85" i="6"/>
  <c r="F92" i="6"/>
  <c r="BE157" i="6"/>
  <c r="BE161" i="6"/>
  <c r="BE176" i="6"/>
  <c r="BE184" i="6"/>
  <c r="BE193" i="6"/>
  <c r="BE212" i="6"/>
  <c r="BE214" i="6"/>
  <c r="BE220" i="6"/>
  <c r="BE223" i="6"/>
  <c r="BE231" i="6"/>
  <c r="BE241" i="6"/>
  <c r="J124" i="5"/>
  <c r="J97" i="5"/>
  <c r="J89" i="6"/>
  <c r="F121" i="6"/>
  <c r="J122" i="6"/>
  <c r="BE141" i="6"/>
  <c r="BE144" i="6"/>
  <c r="BE168" i="6"/>
  <c r="BE173" i="6"/>
  <c r="BE186" i="6"/>
  <c r="BE205" i="6"/>
  <c r="BE217" i="6"/>
  <c r="BE228" i="6"/>
  <c r="BE239" i="6"/>
  <c r="J121" i="6"/>
  <c r="BE129" i="6"/>
  <c r="BE148" i="6"/>
  <c r="BE234" i="6"/>
  <c r="BE265" i="6"/>
  <c r="BE135" i="6"/>
  <c r="BE145" i="6"/>
  <c r="BE180" i="6"/>
  <c r="BE196" i="6"/>
  <c r="BE199" i="6"/>
  <c r="BE202" i="6"/>
  <c r="BE208" i="6"/>
  <c r="BE224" i="6"/>
  <c r="BE227" i="6"/>
  <c r="BE229" i="6"/>
  <c r="BE235" i="6"/>
  <c r="BE242" i="6"/>
  <c r="BE256" i="6"/>
  <c r="BE271" i="6"/>
  <c r="BE132" i="6"/>
  <c r="BE162" i="6"/>
  <c r="BE165" i="6"/>
  <c r="BE190" i="6"/>
  <c r="BE195" i="6"/>
  <c r="BE197" i="6"/>
  <c r="BE198" i="6"/>
  <c r="BE219" i="6"/>
  <c r="BE225" i="6"/>
  <c r="BE233" i="6"/>
  <c r="BE237" i="6"/>
  <c r="BE238" i="6"/>
  <c r="BE243" i="6"/>
  <c r="BE244" i="6"/>
  <c r="BE246" i="6"/>
  <c r="BE250" i="6"/>
  <c r="BE253" i="6"/>
  <c r="BE254" i="6"/>
  <c r="BE264" i="6"/>
  <c r="BE266" i="6"/>
  <c r="BE269" i="6"/>
  <c r="BE128" i="6"/>
  <c r="BE138" i="6"/>
  <c r="BE151" i="6"/>
  <c r="BE154" i="6"/>
  <c r="BE158" i="6"/>
  <c r="BE169" i="6"/>
  <c r="BE194" i="6"/>
  <c r="BE213" i="6"/>
  <c r="BE226" i="6"/>
  <c r="BE230" i="6"/>
  <c r="BE232" i="6"/>
  <c r="BE236" i="6"/>
  <c r="BE240" i="6"/>
  <c r="BE245" i="6"/>
  <c r="BE247" i="6"/>
  <c r="BE249" i="6"/>
  <c r="BE261" i="6"/>
  <c r="E85" i="5"/>
  <c r="J89" i="5"/>
  <c r="J119" i="5"/>
  <c r="BE126" i="5"/>
  <c r="BE129" i="5"/>
  <c r="BE141" i="5"/>
  <c r="BE150" i="5"/>
  <c r="BE167" i="5"/>
  <c r="F91" i="5"/>
  <c r="F120" i="5"/>
  <c r="BE128" i="5"/>
  <c r="BE136" i="5"/>
  <c r="BE146" i="5"/>
  <c r="BE147" i="5"/>
  <c r="BE149" i="5"/>
  <c r="BE152" i="5"/>
  <c r="BE160" i="5"/>
  <c r="BE164" i="5"/>
  <c r="J125" i="4"/>
  <c r="J98" i="4" s="1"/>
  <c r="BE125" i="5"/>
  <c r="BE137" i="5"/>
  <c r="BE144" i="5"/>
  <c r="BE154" i="5"/>
  <c r="BE159" i="5"/>
  <c r="BE143" i="5"/>
  <c r="BE145" i="5"/>
  <c r="BE148" i="5"/>
  <c r="BE153" i="5"/>
  <c r="BE161" i="5"/>
  <c r="BE163" i="5"/>
  <c r="BE169" i="5"/>
  <c r="BE130" i="5"/>
  <c r="BE132" i="5"/>
  <c r="BE135" i="5"/>
  <c r="BE138" i="5"/>
  <c r="BE139" i="5"/>
  <c r="BE140" i="5"/>
  <c r="BE162" i="5"/>
  <c r="J92" i="5"/>
  <c r="BE127" i="5"/>
  <c r="BE131" i="5"/>
  <c r="BE134" i="5"/>
  <c r="BE156" i="5"/>
  <c r="BE158" i="5"/>
  <c r="BE165" i="5"/>
  <c r="BE166" i="5"/>
  <c r="J89" i="4"/>
  <c r="E113" i="4"/>
  <c r="BE130" i="4"/>
  <c r="BE146" i="4"/>
  <c r="BE150" i="4"/>
  <c r="BE161" i="4"/>
  <c r="BE164" i="4"/>
  <c r="BE171" i="4"/>
  <c r="BE172" i="4"/>
  <c r="BE173" i="4"/>
  <c r="F92" i="4"/>
  <c r="BE127" i="4"/>
  <c r="BE132" i="4"/>
  <c r="BE141" i="4"/>
  <c r="BE152" i="4"/>
  <c r="BE158" i="4"/>
  <c r="J128" i="3"/>
  <c r="J98" i="3"/>
  <c r="F91" i="4"/>
  <c r="BE134" i="4"/>
  <c r="BE148" i="4"/>
  <c r="BE155" i="4"/>
  <c r="BE159" i="4"/>
  <c r="BE162" i="4"/>
  <c r="BE166" i="4"/>
  <c r="BE169" i="4"/>
  <c r="BE174" i="4"/>
  <c r="J91" i="4"/>
  <c r="J120" i="4"/>
  <c r="BE128" i="4"/>
  <c r="BE131" i="4"/>
  <c r="BE136" i="4"/>
  <c r="BE138" i="4"/>
  <c r="BE140" i="4"/>
  <c r="BE143" i="4"/>
  <c r="BE144" i="4"/>
  <c r="BE153" i="4"/>
  <c r="BE176" i="4"/>
  <c r="BE126" i="4"/>
  <c r="BE129" i="4"/>
  <c r="BE133" i="4"/>
  <c r="BE135" i="4"/>
  <c r="BE137" i="4"/>
  <c r="BE168" i="4"/>
  <c r="BE182" i="3"/>
  <c r="BE184" i="3"/>
  <c r="BE186" i="3"/>
  <c r="BE194" i="3"/>
  <c r="BE201" i="3"/>
  <c r="BE207" i="3"/>
  <c r="BE233" i="3"/>
  <c r="BE277" i="3"/>
  <c r="BE328" i="3"/>
  <c r="BE357" i="3"/>
  <c r="BE389" i="3"/>
  <c r="BE412" i="3"/>
  <c r="BE414" i="3"/>
  <c r="BE429" i="3"/>
  <c r="BE435" i="3"/>
  <c r="BE466" i="3"/>
  <c r="BE473" i="3"/>
  <c r="BE476" i="3"/>
  <c r="BE477" i="3"/>
  <c r="F91" i="3"/>
  <c r="F92" i="3"/>
  <c r="J120" i="3"/>
  <c r="BE138" i="3"/>
  <c r="BE141" i="3"/>
  <c r="BE148" i="3"/>
  <c r="BE163" i="3"/>
  <c r="BE192" i="3"/>
  <c r="BE220" i="3"/>
  <c r="BE225" i="3"/>
  <c r="BE247" i="3"/>
  <c r="BE270" i="3"/>
  <c r="BE279" i="3"/>
  <c r="BE372" i="3"/>
  <c r="BE376" i="3"/>
  <c r="BE395" i="3"/>
  <c r="BE438" i="3"/>
  <c r="BE448" i="3"/>
  <c r="BE469" i="3"/>
  <c r="BE480" i="3"/>
  <c r="E85" i="3"/>
  <c r="J91" i="3"/>
  <c r="J123" i="3"/>
  <c r="BE129" i="3"/>
  <c r="BE134" i="3"/>
  <c r="BE136" i="3"/>
  <c r="BE142" i="3"/>
  <c r="BE144" i="3"/>
  <c r="BE151" i="3"/>
  <c r="BE176" i="3"/>
  <c r="BE180" i="3"/>
  <c r="BE195" i="3"/>
  <c r="BE269" i="3"/>
  <c r="BE271" i="3"/>
  <c r="BE288" i="3"/>
  <c r="BE305" i="3"/>
  <c r="BE310" i="3"/>
  <c r="BE312" i="3"/>
  <c r="BE320" i="3"/>
  <c r="BE355" i="3"/>
  <c r="BE356" i="3"/>
  <c r="BE374" i="3"/>
  <c r="BE380" i="3"/>
  <c r="BE386" i="3"/>
  <c r="BE387" i="3"/>
  <c r="BE393" i="3"/>
  <c r="BE415" i="3"/>
  <c r="BE418" i="3"/>
  <c r="BE432" i="3"/>
  <c r="BE441" i="3"/>
  <c r="BE455" i="3"/>
  <c r="BE132" i="3"/>
  <c r="BE139" i="3"/>
  <c r="BE146" i="3"/>
  <c r="BE154" i="3"/>
  <c r="BE160" i="3"/>
  <c r="BE197" i="3"/>
  <c r="BE205" i="3"/>
  <c r="BE211" i="3"/>
  <c r="BE243" i="3"/>
  <c r="BE262" i="3"/>
  <c r="BE263" i="3"/>
  <c r="BE266" i="3"/>
  <c r="BE272" i="3"/>
  <c r="BE275" i="3"/>
  <c r="BE290" i="3"/>
  <c r="BE298" i="3"/>
  <c r="BE307" i="3"/>
  <c r="BE311" i="3"/>
  <c r="BE313" i="3"/>
  <c r="BE343" i="3"/>
  <c r="BE352" i="3"/>
  <c r="BE361" i="3"/>
  <c r="BE394" i="3"/>
  <c r="BE403" i="3"/>
  <c r="BE419" i="3"/>
  <c r="BE428" i="3"/>
  <c r="BE444" i="3"/>
  <c r="BE464" i="3"/>
  <c r="BE140" i="3"/>
  <c r="BE157" i="3"/>
  <c r="BE166" i="3"/>
  <c r="BE190" i="3"/>
  <c r="BE199" i="3"/>
  <c r="BE213" i="3"/>
  <c r="BE239" i="3"/>
  <c r="BE252" i="3"/>
  <c r="BE273" i="3"/>
  <c r="BE289" i="3"/>
  <c r="BE292" i="3"/>
  <c r="BE293" i="3"/>
  <c r="BE301" i="3"/>
  <c r="BE314" i="3"/>
  <c r="BE325" i="3"/>
  <c r="BE336" i="3"/>
  <c r="BE346" i="3"/>
  <c r="BE349" i="3"/>
  <c r="BE358" i="3"/>
  <c r="BE383" i="3"/>
  <c r="BE399" i="3"/>
  <c r="BE405" i="3"/>
  <c r="BE413" i="3"/>
  <c r="BE423" i="3"/>
  <c r="BE449" i="3"/>
  <c r="BE461" i="3"/>
  <c r="BE478" i="3"/>
  <c r="BE174" i="3"/>
  <c r="BE178" i="3"/>
  <c r="BE188" i="3"/>
  <c r="BE203" i="3"/>
  <c r="BE209" i="3"/>
  <c r="BE215" i="3"/>
  <c r="BE236" i="3"/>
  <c r="BE245" i="3"/>
  <c r="BE287" i="3"/>
  <c r="BE291" i="3"/>
  <c r="BE295" i="3"/>
  <c r="BE317" i="3"/>
  <c r="BE322" i="3"/>
  <c r="BE332" i="3"/>
  <c r="BE364" i="3"/>
  <c r="BE408" i="3"/>
  <c r="BE409" i="3"/>
  <c r="BE420" i="3"/>
  <c r="BE421" i="3"/>
  <c r="BE426" i="3"/>
  <c r="BE434" i="3"/>
  <c r="BE447" i="3"/>
  <c r="BE451" i="3"/>
  <c r="BE458" i="3"/>
  <c r="BE474" i="3"/>
  <c r="E85" i="2"/>
  <c r="F92" i="2"/>
  <c r="J116" i="2"/>
  <c r="BE122" i="2"/>
  <c r="BE125" i="2"/>
  <c r="J115" i="2"/>
  <c r="BE126" i="2"/>
  <c r="BE129" i="2"/>
  <c r="J89" i="2"/>
  <c r="F115" i="2"/>
  <c r="BE127" i="2"/>
  <c r="BE130" i="2"/>
  <c r="F34" i="2"/>
  <c r="BA95" i="1" s="1"/>
  <c r="F36" i="3"/>
  <c r="BC96" i="1" s="1"/>
  <c r="F36" i="6"/>
  <c r="BC99" i="1"/>
  <c r="F37" i="2"/>
  <c r="BD95" i="1"/>
  <c r="F35" i="3"/>
  <c r="BB96" i="1" s="1"/>
  <c r="F36" i="5"/>
  <c r="BC98" i="1" s="1"/>
  <c r="J34" i="6"/>
  <c r="AW99" i="1"/>
  <c r="F36" i="2"/>
  <c r="BC95" i="1"/>
  <c r="J34" i="3"/>
  <c r="AW96" i="1" s="1"/>
  <c r="F35" i="5"/>
  <c r="BB98" i="1" s="1"/>
  <c r="F34" i="6"/>
  <c r="BA99" i="1"/>
  <c r="F35" i="2"/>
  <c r="BB95" i="1"/>
  <c r="F37" i="3"/>
  <c r="BD96" i="1" s="1"/>
  <c r="F37" i="6"/>
  <c r="BD99" i="1" s="1"/>
  <c r="J34" i="2"/>
  <c r="AW95" i="1"/>
  <c r="F35" i="4"/>
  <c r="BB97" i="1"/>
  <c r="F36" i="4"/>
  <c r="BC97" i="1" s="1"/>
  <c r="F37" i="4"/>
  <c r="BD97" i="1" s="1"/>
  <c r="J34" i="4"/>
  <c r="AW97" i="1"/>
  <c r="F34" i="4"/>
  <c r="BA97" i="1"/>
  <c r="F34" i="5"/>
  <c r="BA98" i="1" s="1"/>
  <c r="F37" i="5"/>
  <c r="BD98" i="1" s="1"/>
  <c r="F37" i="7"/>
  <c r="BD100" i="1"/>
  <c r="F35" i="7"/>
  <c r="BB100" i="1"/>
  <c r="F36" i="7"/>
  <c r="BC100" i="1" s="1"/>
  <c r="J34" i="7"/>
  <c r="AW100" i="1" s="1"/>
  <c r="F34" i="7"/>
  <c r="BA100" i="1"/>
  <c r="F34" i="3"/>
  <c r="BA96" i="1" s="1"/>
  <c r="J34" i="5"/>
  <c r="AW98" i="1" s="1"/>
  <c r="F35" i="6"/>
  <c r="BB99" i="1" s="1"/>
  <c r="BK126" i="6" l="1"/>
  <c r="J126" i="6" s="1"/>
  <c r="J97" i="6" s="1"/>
  <c r="BK127" i="3"/>
  <c r="J127" i="3"/>
  <c r="J97" i="3" s="1"/>
  <c r="P127" i="3"/>
  <c r="P126" i="3"/>
  <c r="AU96" i="1" s="1"/>
  <c r="R123" i="5"/>
  <c r="P123" i="5"/>
  <c r="AU98" i="1"/>
  <c r="T124" i="4"/>
  <c r="T123" i="4" s="1"/>
  <c r="BK124" i="4"/>
  <c r="BK123" i="4"/>
  <c r="J123" i="4" s="1"/>
  <c r="J30" i="4" s="1"/>
  <c r="AG97" i="1" s="1"/>
  <c r="AN97" i="1" s="1"/>
  <c r="P124" i="4"/>
  <c r="P123" i="4"/>
  <c r="AU97" i="1"/>
  <c r="R124" i="4"/>
  <c r="R123" i="4" s="1"/>
  <c r="R126" i="6"/>
  <c r="R125" i="6"/>
  <c r="T123" i="5"/>
  <c r="P126" i="6"/>
  <c r="P125" i="6"/>
  <c r="AU99" i="1"/>
  <c r="BK123" i="5"/>
  <c r="J123" i="5" s="1"/>
  <c r="J30" i="5" s="1"/>
  <c r="AG98" i="1" s="1"/>
  <c r="AN98" i="1" s="1"/>
  <c r="T126" i="6"/>
  <c r="T125" i="6"/>
  <c r="T127" i="3"/>
  <c r="T126" i="3"/>
  <c r="BK117" i="7"/>
  <c r="J117" i="7"/>
  <c r="J96" i="7"/>
  <c r="BK120" i="2"/>
  <c r="J120" i="2"/>
  <c r="J97" i="2"/>
  <c r="J33" i="3"/>
  <c r="AV96" i="1" s="1"/>
  <c r="AT96" i="1" s="1"/>
  <c r="F33" i="2"/>
  <c r="AZ95" i="1"/>
  <c r="J33" i="5"/>
  <c r="AV98" i="1"/>
  <c r="AT98" i="1" s="1"/>
  <c r="F33" i="7"/>
  <c r="AZ100" i="1" s="1"/>
  <c r="BC94" i="1"/>
  <c r="AY94" i="1"/>
  <c r="BD94" i="1"/>
  <c r="W33" i="1"/>
  <c r="F33" i="4"/>
  <c r="AZ97" i="1"/>
  <c r="J33" i="6"/>
  <c r="AV99" i="1" s="1"/>
  <c r="AT99" i="1" s="1"/>
  <c r="F33" i="3"/>
  <c r="AZ96" i="1" s="1"/>
  <c r="J33" i="2"/>
  <c r="AV95" i="1" s="1"/>
  <c r="AT95" i="1" s="1"/>
  <c r="F33" i="5"/>
  <c r="AZ98" i="1" s="1"/>
  <c r="BB94" i="1"/>
  <c r="W31" i="1"/>
  <c r="J33" i="7"/>
  <c r="AV100" i="1" s="1"/>
  <c r="AT100" i="1" s="1"/>
  <c r="BA94" i="1"/>
  <c r="AW94" i="1"/>
  <c r="AK30" i="1"/>
  <c r="J33" i="4"/>
  <c r="AV97" i="1"/>
  <c r="AT97" i="1" s="1"/>
  <c r="F33" i="6"/>
  <c r="AZ99" i="1" s="1"/>
  <c r="BK125" i="6" l="1"/>
  <c r="J125" i="6" s="1"/>
  <c r="J30" i="6" s="1"/>
  <c r="AG99" i="1" s="1"/>
  <c r="BK126" i="3"/>
  <c r="J126" i="3"/>
  <c r="J30" i="3" s="1"/>
  <c r="AG96" i="1" s="1"/>
  <c r="BK119" i="2"/>
  <c r="J119" i="2"/>
  <c r="J96" i="5"/>
  <c r="J96" i="4"/>
  <c r="J124" i="4"/>
  <c r="J97" i="4"/>
  <c r="AN99" i="1"/>
  <c r="J96" i="6"/>
  <c r="J39" i="5"/>
  <c r="J39" i="4"/>
  <c r="AU94" i="1"/>
  <c r="J30" i="7"/>
  <c r="AG100" i="1"/>
  <c r="W30" i="1"/>
  <c r="W32" i="1"/>
  <c r="AZ94" i="1"/>
  <c r="AV94" i="1" s="1"/>
  <c r="AK29" i="1" s="1"/>
  <c r="J30" i="2"/>
  <c r="AG95" i="1"/>
  <c r="AX94" i="1"/>
  <c r="J39" i="6" l="1"/>
  <c r="J39" i="7"/>
  <c r="J39" i="2"/>
  <c r="J39" i="3"/>
  <c r="J96" i="3"/>
  <c r="J96" i="2"/>
  <c r="AN96" i="1"/>
  <c r="AN95" i="1"/>
  <c r="AG94" i="1"/>
  <c r="AK26" i="1"/>
  <c r="AK35" i="1" s="1"/>
  <c r="AN100" i="1"/>
  <c r="W29" i="1"/>
  <c r="AT94" i="1"/>
  <c r="AN94" i="1" l="1"/>
</calcChain>
</file>

<file path=xl/sharedStrings.xml><?xml version="1.0" encoding="utf-8"?>
<sst xmlns="http://schemas.openxmlformats.org/spreadsheetml/2006/main" count="7859" uniqueCount="1181">
  <si>
    <t>Export Komplet</t>
  </si>
  <si>
    <t/>
  </si>
  <si>
    <t>2.0</t>
  </si>
  <si>
    <t>ZAMOK</t>
  </si>
  <si>
    <t>False</t>
  </si>
  <si>
    <t>{4a503123-0364-4017-a4a7-60c4af31c1c1}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</si>
  <si>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</si>
  <si>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</si>
  <si>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</si>
  <si>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</si>
  <si>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</si>
  <si>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</si>
  <si>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</si>
  <si>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</si>
  <si>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221-22-11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</si>
  <si>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</si>
  <si>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</si>
  <si>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místní komunikace a stání cisteren ve Mstěticích</t>
  </si>
  <si>
    <t>KSO:</t>
  </si>
  <si>
    <t>CC-CZ:</t>
  </si>
  <si>
    <t>Místo:</t>
  </si>
  <si>
    <t xml:space="preserve"> </t>
  </si>
  <si>
    <t>Datum:</t>
  </si>
  <si>
    <t>25. 5. 2022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</si>
  <si>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</si>
  <si>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</si>
  <si>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</si>
  <si>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</si>
  <si>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</si>
  <si>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</si>
  <si>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</si>
  <si>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</si>
  <si>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</si>
  <si>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Výměry jsou digirálně odměřeny z výkresů.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</si>
  <si>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</si>
  <si>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</si>
  <si>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</si>
  <si>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</si>
  <si>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</si>
  <si>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</si>
  <si>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</si>
  <si>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</si>
  <si>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</si>
  <si>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</si>
  <si>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</si>
  <si>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</si>
  <si>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</si>
  <si>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</si>
  <si>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</si>
  <si>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</si>
  <si>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</si>
  <si>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</si>
  <si>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</si>
  <si>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</si>
  <si>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</si>
  <si>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</si>
  <si>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</si>
  <si>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</si>
  <si>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</si>
  <si>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</si>
  <si>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</si>
  <si>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</si>
  <si>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</si>
  <si>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</si>
  <si>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</si>
  <si>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</si>
  <si>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</si>
  <si>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</si>
  <si>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</si>
  <si>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</si>
  <si>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</si>
  <si>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</si>
  <si>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</si>
  <si>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</si>
  <si>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</si>
  <si>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</si>
  <si>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</si>
  <si>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</si>
  <si>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</si>
  <si>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</si>
  <si>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 vrátnice</t>
  </si>
  <si>
    <t>STA</t>
  </si>
  <si>
    <t>1</t>
  </si>
  <si>
    <t>{cb8e3d16-bd0b-4c44-b6be-5f97fc43d5ae}</t>
  </si>
  <si>
    <t>2</t>
  </si>
  <si>
    <t>SO 101</t>
  </si>
  <si>
    <t>Komunikace</t>
  </si>
  <si>
    <t>{65006029-c977-4219-b9b1-2830c6ed20ae}</t>
  </si>
  <si>
    <t>SO 102</t>
  </si>
  <si>
    <t>Oprava ploch po demolici vrátnice</t>
  </si>
  <si>
    <t>{c0416a7d-f2b1-46cf-94c0-01540bd6cffe}</t>
  </si>
  <si>
    <t>SO 201</t>
  </si>
  <si>
    <t>Opěrná zeď</t>
  </si>
  <si>
    <t>{d0a78f60-5531-4964-8471-4e44e4c09da3}</t>
  </si>
  <si>
    <t>SO 301</t>
  </si>
  <si>
    <t>Dešťová kanalizace</t>
  </si>
  <si>
    <t>{caf76776-2d04-44aa-b42d-99af6d9c7395}</t>
  </si>
  <si>
    <t>VON</t>
  </si>
  <si>
    <t xml:space="preserve">Vedlejší a ostatní náklady </t>
  </si>
  <si>
    <t>{f9153401-0dc6-4445-857f-93c38833198b}</t>
  </si>
  <si>
    <t>KRYCÍ LIST SOUPISU PRACÍ</t>
  </si>
  <si>
    <t>Objekt:</t>
  </si>
  <si>
    <t>SO 001 - Demolice vrátnice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</si>
  <si>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</si>
  <si>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</si>
  <si>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</si>
  <si>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</si>
  <si>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</si>
  <si>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</si>
  <si>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</si>
  <si>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</si>
  <si>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</si>
  <si>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</si>
  <si>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</si>
  <si>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</si>
  <si>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</si>
  <si>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</si>
  <si>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</si>
  <si>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</si>
  <si>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</si>
  <si>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</si>
  <si>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</si>
  <si>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</si>
  <si>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</si>
  <si>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</si>
  <si>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</si>
  <si>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</si>
  <si>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</si>
  <si>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</si>
  <si>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</si>
  <si>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981011314</t>
  </si>
  <si>
    <t>Demolice budov zděných na MVC podíl konstrukcí přes 20 do 25 % postupným rozebíráním</t>
  </si>
  <si>
    <t>m3</t>
  </si>
  <si>
    <t>4</t>
  </si>
  <si>
    <t>1297061792</t>
  </si>
  <si>
    <t>VV</t>
  </si>
  <si>
    <t>4,3*4,3*4,25</t>
  </si>
  <si>
    <t>997</t>
  </si>
  <si>
    <t>Přesun sutě</t>
  </si>
  <si>
    <t>997006511</t>
  </si>
  <si>
    <t>Vodorovná doprava suti s naložením a složením na skládku do 100 m</t>
  </si>
  <si>
    <t>t</t>
  </si>
  <si>
    <t>2067519775</t>
  </si>
  <si>
    <t>3</t>
  </si>
  <si>
    <t>997006512</t>
  </si>
  <si>
    <t>Vodorovné doprava suti s naložením a složením na skládku přes 100 m do 1 km</t>
  </si>
  <si>
    <t>-1006524945</t>
  </si>
  <si>
    <t>997006519</t>
  </si>
  <si>
    <t>Příplatek k vodorovnému přemístění suti na skládku ZKD 1 km přes 1 km</t>
  </si>
  <si>
    <t>-536170527</t>
  </si>
  <si>
    <t>35,362*9 'Přepočtené koeficientem množství</t>
  </si>
  <si>
    <t>5</t>
  </si>
  <si>
    <t>997006551</t>
  </si>
  <si>
    <t>Hrubé urovnání suti na skládce bez zhutnění</t>
  </si>
  <si>
    <t>-552855067</t>
  </si>
  <si>
    <t>6</t>
  </si>
  <si>
    <t>99701R386</t>
  </si>
  <si>
    <t xml:space="preserve">Poplatek za uložení stavebního odpadu na recyklační skládce (skládkovné) </t>
  </si>
  <si>
    <t>-1964271402</t>
  </si>
  <si>
    <t>SO 101 - Komunikace</t>
  </si>
  <si>
    <t xml:space="preserve">    1 -  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</si>
  <si>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</si>
  <si>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</si>
  <si>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</si>
  <si>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</si>
  <si>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</si>
  <si>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998 - Přesun hmot</t>
  </si>
  <si>
    <t xml:space="preserve">  Zemní práce</t>
  </si>
  <si>
    <t>111211101</t>
  </si>
  <si>
    <t>Odstranění křovin a stromů průměru kmene do 100 mm i s kořeny sklonu terénu do 1:5 ručně</t>
  </si>
  <si>
    <t>m2</t>
  </si>
  <si>
    <t>1475901120</t>
  </si>
  <si>
    <t>130</t>
  </si>
  <si>
    <t>"viz výkresy PD přílohy D.1.1.1.1 - D.1.1.1.2.8"</t>
  </si>
  <si>
    <t>112101101</t>
  </si>
  <si>
    <t>Odstranění stromů listnatých průměru kmene přes 100 do 300 mm</t>
  </si>
  <si>
    <t>kus</t>
  </si>
  <si>
    <t>899940287</t>
  </si>
  <si>
    <t>25"viz výkresy PD přílohy D.1.1.1.1 - D.1.1.1.2.8"</t>
  </si>
  <si>
    <t>112101102</t>
  </si>
  <si>
    <t>Odstranění stromů listnatých průměru kmene přes 300 do 500 mm</t>
  </si>
  <si>
    <t>-1450535862</t>
  </si>
  <si>
    <t>1"viz výkresy PD přílohy D.1.1.1.1 - D.1.1.1.2.8"</t>
  </si>
  <si>
    <t>112101107</t>
  </si>
  <si>
    <t>Odstranění stromů listnatých průměru kmene přes 1300 do 1500 mm</t>
  </si>
  <si>
    <t>1456751177</t>
  </si>
  <si>
    <t>2"viz výkresy PD přílohy D.1.1.1.1 - D.1.1.1.2.8"</t>
  </si>
  <si>
    <t>112155215</t>
  </si>
  <si>
    <t>Štěpkování solitérních stromků a větví průměru kmene do 300 mm s naložením</t>
  </si>
  <si>
    <t>473716565</t>
  </si>
  <si>
    <t>112155221</t>
  </si>
  <si>
    <t>Štěpkování solitérních stromků a větví průměru kmene přes 300 do 500 mm s naložením</t>
  </si>
  <si>
    <t>-45774494</t>
  </si>
  <si>
    <t>7</t>
  </si>
  <si>
    <t>112155225</t>
  </si>
  <si>
    <t>Štěpkování solitérních stromků a větví průměru kmene přes 500 do 700 mm s naložením</t>
  </si>
  <si>
    <t>-1605672391</t>
  </si>
  <si>
    <t>8</t>
  </si>
  <si>
    <t>112155311</t>
  </si>
  <si>
    <t>Štěpkování keřového porostu středně hustého s naložením</t>
  </si>
  <si>
    <t>1368792976</t>
  </si>
  <si>
    <t>112251101</t>
  </si>
  <si>
    <t>Odstranění pařezů D přes 100 do 300 mm</t>
  </si>
  <si>
    <t>765544809</t>
  </si>
  <si>
    <t>6"viz výkresy PD přílohy D.1.1.1.1 - D.1.1.1.2.8"</t>
  </si>
  <si>
    <t>10</t>
  </si>
  <si>
    <t>112251102</t>
  </si>
  <si>
    <t>Odstranění pařezů D přes 300 do 500 mm</t>
  </si>
  <si>
    <t>1295566178</t>
  </si>
  <si>
    <t>11</t>
  </si>
  <si>
    <t>112251108</t>
  </si>
  <si>
    <t>Odstranění pařezů D přes 1300 do 1500 mm</t>
  </si>
  <si>
    <t>1401086005</t>
  </si>
  <si>
    <t>12</t>
  </si>
  <si>
    <t>113107171</t>
  </si>
  <si>
    <t>Odstranění podkladu z betonu prostého tl přes 100 do 150 mm strojně pl přes 50 do 200 m2</t>
  </si>
  <si>
    <t>512</t>
  </si>
  <si>
    <t>-370998769</t>
  </si>
  <si>
    <t>138</t>
  </si>
  <si>
    <t>13</t>
  </si>
  <si>
    <t>113107231</t>
  </si>
  <si>
    <t>Odstranění podkladu z betonu prostého tl přes 100 do 150 mm strojně pl přes 200 m2</t>
  </si>
  <si>
    <t>867652456</t>
  </si>
  <si>
    <t>390</t>
  </si>
  <si>
    <t>14</t>
  </si>
  <si>
    <t>113154112</t>
  </si>
  <si>
    <t>Frézování živičného krytu tl 40 mm pruh š 0,5 m pl do 500 m2 bez překážek v trase</t>
  </si>
  <si>
    <t>1780202410</t>
  </si>
  <si>
    <t>375</t>
  </si>
  <si>
    <t>113154114</t>
  </si>
  <si>
    <t>Frézování živičného krytu tl 100 mm pruh š 0,5 m pl do 500 m2 bez překážek v trase</t>
  </si>
  <si>
    <t>53046159</t>
  </si>
  <si>
    <t>328</t>
  </si>
  <si>
    <t>16</t>
  </si>
  <si>
    <t>113201112</t>
  </si>
  <si>
    <t>Vytrhání obrub silničních ležatých</t>
  </si>
  <si>
    <t>m</t>
  </si>
  <si>
    <t>2061213299</t>
  </si>
  <si>
    <t>122</t>
  </si>
  <si>
    <t>17</t>
  </si>
  <si>
    <t>121151113</t>
  </si>
  <si>
    <t>Sejmutí ornice plochy do 500 m2 tl vrstvy do 200 mm strojně</t>
  </si>
  <si>
    <t>233069755</t>
  </si>
  <si>
    <t>327</t>
  </si>
  <si>
    <t>18</t>
  </si>
  <si>
    <t>122151106</t>
  </si>
  <si>
    <t>Odkopávky a prokopávky nezapažené v hornině třídy těžitelnosti I skupiny 1 a 2 objem do 5000 m3 strojně</t>
  </si>
  <si>
    <t>-499853499</t>
  </si>
  <si>
    <t>888</t>
  </si>
  <si>
    <t>Mezisoučet</t>
  </si>
  <si>
    <t>"výkop pro sanaci podloží tl. 50 cm, pouze dle lokálních podmínek"</t>
  </si>
  <si>
    <t>899,75*0,5</t>
  </si>
  <si>
    <t>Součet</t>
  </si>
  <si>
    <t>19</t>
  </si>
  <si>
    <t>129001101</t>
  </si>
  <si>
    <t>Příplatek za ztížení odkopávky nebo prokopávky v blízkosti inženýrských sítí</t>
  </si>
  <si>
    <t>-1802674131</t>
  </si>
  <si>
    <t>1337,875*0,1 'Přepočtené koeficientem množství</t>
  </si>
  <si>
    <t>20</t>
  </si>
  <si>
    <t>132251251</t>
  </si>
  <si>
    <t>Hloubení rýh nezapažených š do 2000 mm v hornině třídy těžitelnosti I skupiny 3 objem do 20 m3 strojně</t>
  </si>
  <si>
    <t>-1724624257</t>
  </si>
  <si>
    <t>2,5*0,09*2,5+2*1,2*1,9</t>
  </si>
  <si>
    <t>162201401</t>
  </si>
  <si>
    <t>Vodorovné přemístění větví stromů listnatých do 1 km D kmene přes 100 do 300 mm</t>
  </si>
  <si>
    <t>1492907295</t>
  </si>
  <si>
    <t>22</t>
  </si>
  <si>
    <t>162201402</t>
  </si>
  <si>
    <t>Vodorovné přemístění větví stromů listnatých do 1 km D kmene přes 300 do 500 mm</t>
  </si>
  <si>
    <t>2095014310</t>
  </si>
  <si>
    <t>23</t>
  </si>
  <si>
    <t>162201411</t>
  </si>
  <si>
    <t>Vodorovné přemístění kmenů stromů listnatých do 1 km D kmene přes 100 do 300 mm</t>
  </si>
  <si>
    <t>2038136296</t>
  </si>
  <si>
    <t>24</t>
  </si>
  <si>
    <t>162201412</t>
  </si>
  <si>
    <t>Vodorovné přemístění kmenů stromů listnatých do 1 km D kmene přes 300 do 500 mm</t>
  </si>
  <si>
    <t>-342013198</t>
  </si>
  <si>
    <t>25</t>
  </si>
  <si>
    <t>162201421</t>
  </si>
  <si>
    <t>Vodorovné přemístění pařezů do 1 km D přes 100 do 300 mm</t>
  </si>
  <si>
    <t>-1050923827</t>
  </si>
  <si>
    <t>26</t>
  </si>
  <si>
    <t>162201422</t>
  </si>
  <si>
    <t>Vodorovné přemístění pařezů do 1 km D přes 300 do 500 mm</t>
  </si>
  <si>
    <t>378655128</t>
  </si>
  <si>
    <t>27</t>
  </si>
  <si>
    <t>162201502</t>
  </si>
  <si>
    <t>Vodorovné přemístění větví stromů listnatých do 1 km D kmene přes 1300 do 1500 mm</t>
  </si>
  <si>
    <t>1544454788</t>
  </si>
  <si>
    <t>28</t>
  </si>
  <si>
    <t>162201512</t>
  </si>
  <si>
    <t>Vodorovné přemístění kmenů stromů listnatých do 1 km D kmene přes 1300 do 1500 mm</t>
  </si>
  <si>
    <t>1940131890</t>
  </si>
  <si>
    <t>29</t>
  </si>
  <si>
    <t>162201522</t>
  </si>
  <si>
    <t>Vodorovné přemístění pařezů do 1 km D přes 1300 do 1500 mm</t>
  </si>
  <si>
    <t>-607274555</t>
  </si>
  <si>
    <t>30</t>
  </si>
  <si>
    <t>162301501</t>
  </si>
  <si>
    <t>Vodorovné přemístění křovin do 5 km D kmene do 100 mm</t>
  </si>
  <si>
    <t>-856328016</t>
  </si>
  <si>
    <t>130"viz výkresy PD přílohy D.1.1.1.1 - D.1.1.1.2.8"</t>
  </si>
  <si>
    <t>31</t>
  </si>
  <si>
    <t>162301931</t>
  </si>
  <si>
    <t>Příplatek k vodorovnému přemístění větví stromů listnatých D kmene přes 100 do 300 mm ZKD 1 km</t>
  </si>
  <si>
    <t>-2127284922</t>
  </si>
  <si>
    <t>32</t>
  </si>
  <si>
    <t>162301932</t>
  </si>
  <si>
    <t>Příplatek k vodorovnému přemístění větví stromů listnatých D kmene přes 300 do 500 mm ZKD 1 km</t>
  </si>
  <si>
    <t>378871702</t>
  </si>
  <si>
    <t>33</t>
  </si>
  <si>
    <t>162301937</t>
  </si>
  <si>
    <t>Příplatek k vodorovnému přemístění větví stromů listnatých D kmene přes 1300 do 1500 mm ZKD 1 km</t>
  </si>
  <si>
    <t>1759629126</t>
  </si>
  <si>
    <t>34</t>
  </si>
  <si>
    <t>162301951</t>
  </si>
  <si>
    <t>Příplatek k vodorovnému přemístění kmenů stromů listnatých D kmene přes 100 do 300 mm ZKD 1 km</t>
  </si>
  <si>
    <t>750052201</t>
  </si>
  <si>
    <t>35</t>
  </si>
  <si>
    <t>162301952</t>
  </si>
  <si>
    <t>Příplatek k vodorovnému přemístění kmenů stromů listnatých D kmene přes 300 do 500 mm ZKD 1 km</t>
  </si>
  <si>
    <t>-647660221</t>
  </si>
  <si>
    <t>36</t>
  </si>
  <si>
    <t>162301957</t>
  </si>
  <si>
    <t>Příplatek k vodorovnému přemístění kmenů stromů listnatých D kmene přes 1300 do 1500 mm ZKD 1 km</t>
  </si>
  <si>
    <t>2121370412</t>
  </si>
  <si>
    <t>37</t>
  </si>
  <si>
    <t>162301971</t>
  </si>
  <si>
    <t>Příplatek k vodorovnému přemístění pařezů D přes 100 do 300 mm ZKD 1 km</t>
  </si>
  <si>
    <t>135499632</t>
  </si>
  <si>
    <t>38</t>
  </si>
  <si>
    <t>162301972</t>
  </si>
  <si>
    <t>Příplatek k vodorovnému přemístění pařezů D přes 300 do 500 mm ZKD 1 km</t>
  </si>
  <si>
    <t>1219478947</t>
  </si>
  <si>
    <t>39</t>
  </si>
  <si>
    <t>162301977</t>
  </si>
  <si>
    <t>Příplatek k vodorovnému přemístění pařezů D přes 1300 do 1500 mm ZKD 1 km</t>
  </si>
  <si>
    <t>2064315691</t>
  </si>
  <si>
    <t>40</t>
  </si>
  <si>
    <t>162351103</t>
  </si>
  <si>
    <t>Vodorovné přemístění přes 50 do 500 m výkopku/sypaniny z horniny třídy těžitelnosti I skupiny 1 až 3</t>
  </si>
  <si>
    <t>405529334</t>
  </si>
  <si>
    <t>"zemina pro zpětné ohumusování"</t>
  </si>
  <si>
    <t>41</t>
  </si>
  <si>
    <t>162651112</t>
  </si>
  <si>
    <t>Vodorovné přemístění přes 4 000 do 5000 m výkopku/sypaniny z horniny třídy těžitelnosti I skupiny 1 až 3</t>
  </si>
  <si>
    <t>1043366660</t>
  </si>
  <si>
    <t>"přebytečná ornice"</t>
  </si>
  <si>
    <t>27,7</t>
  </si>
  <si>
    <t>42</t>
  </si>
  <si>
    <t>162751117</t>
  </si>
  <si>
    <t>Vodorovné přemístění přes 9 000 do 10000 m výkopku/sypaniny z horniny třídy těžitelnosti I skupiny 1 až 3</t>
  </si>
  <si>
    <t>-1360415753</t>
  </si>
  <si>
    <t>43</t>
  </si>
  <si>
    <t>171101104</t>
  </si>
  <si>
    <t>Uložení sypaniny z hornin soudržných do násypů zhutněných do 102 % PS</t>
  </si>
  <si>
    <t>1703845237</t>
  </si>
  <si>
    <t>8,9</t>
  </si>
  <si>
    <t>44</t>
  </si>
  <si>
    <t>M</t>
  </si>
  <si>
    <t>58331R00</t>
  </si>
  <si>
    <t xml:space="preserve">vhodný hutnitelný nenamrzavý násypový materiál </t>
  </si>
  <si>
    <t>351032235</t>
  </si>
  <si>
    <t>P</t>
  </si>
  <si>
    <t>Poznámka k položce:_x000D_
Do násypů a do výměny podloží bude použit nakoupený materiál, dovoz z 15 km</t>
  </si>
  <si>
    <t>8,9*2 'Přepočtené koeficientem množství</t>
  </si>
  <si>
    <t>45</t>
  </si>
  <si>
    <t>171152111</t>
  </si>
  <si>
    <t>Uložení sypaniny z hornin nesoudržných a sypkých do násypů zhutněných v aktivní zóně silnic a dálnic</t>
  </si>
  <si>
    <t>-1707249901</t>
  </si>
  <si>
    <t>"sanace podloží, pouze dle lokálních podmínek"</t>
  </si>
  <si>
    <t>46</t>
  </si>
  <si>
    <t>58344229</t>
  </si>
  <si>
    <t>štěrkodrť frakce 0/125</t>
  </si>
  <si>
    <t>653942445</t>
  </si>
  <si>
    <t>449,875*2 'Přepočtené koeficientem množství</t>
  </si>
  <si>
    <t>47</t>
  </si>
  <si>
    <t>171201231</t>
  </si>
  <si>
    <t>Poplatek za uložení zeminy a kamení na recyklační skládce (skládkovné) kód odpadu 17 05 04</t>
  </si>
  <si>
    <t>-816843594</t>
  </si>
  <si>
    <t>1342,995*1,8 'Přepočtené koeficientem množství</t>
  </si>
  <si>
    <t>48</t>
  </si>
  <si>
    <t>171203111</t>
  </si>
  <si>
    <t>Uložení a hrubé rozhrnutí výkopku bez zhutnění v rovině a ve svahu do 1:5</t>
  </si>
  <si>
    <t>-1788855742</t>
  </si>
  <si>
    <t>49</t>
  </si>
  <si>
    <t>171251201</t>
  </si>
  <si>
    <t>Uložení sypaniny na skládky nebo meziskládky</t>
  </si>
  <si>
    <t>-987054739</t>
  </si>
  <si>
    <t>5,12</t>
  </si>
  <si>
    <t>50</t>
  </si>
  <si>
    <t>174151101</t>
  </si>
  <si>
    <t>Zásyp jam, šachet rýh nebo kolem objektů sypaninou se zhutněním</t>
  </si>
  <si>
    <t>1296319071</t>
  </si>
  <si>
    <t>51</t>
  </si>
  <si>
    <t>-26542470</t>
  </si>
  <si>
    <t>2,5*2 'Přepočtené koeficientem množství</t>
  </si>
  <si>
    <t>52</t>
  </si>
  <si>
    <t>175101229</t>
  </si>
  <si>
    <t xml:space="preserve">Prosátí zeminy pro ohumusování </t>
  </si>
  <si>
    <t>-1078505842</t>
  </si>
  <si>
    <t>53</t>
  </si>
  <si>
    <t>181111122</t>
  </si>
  <si>
    <t>Plošná úprava terénu do 500 m2 zemina skupiny 1 až 4 nerovnosti přes 100 do 150 mm ve svahu přes 1:5 do 1:2</t>
  </si>
  <si>
    <t>-1038632296</t>
  </si>
  <si>
    <t>54</t>
  </si>
  <si>
    <t>181111121</t>
  </si>
  <si>
    <t>Plošná úprava terénu do 500 m2 zemina skupiny 1 až 4 nerovnosti přes 100 do 150 mm v rovinně a svahu do 1:5</t>
  </si>
  <si>
    <t>-356507125</t>
  </si>
  <si>
    <t>55</t>
  </si>
  <si>
    <t>181351003</t>
  </si>
  <si>
    <t>Rozprostření ornice tl vrstvy do 200 mm pl do 100 m2 v rovině nebo ve svahu do 1:5 strojně</t>
  </si>
  <si>
    <t>1838889496</t>
  </si>
  <si>
    <t>56</t>
  </si>
  <si>
    <t>181411132</t>
  </si>
  <si>
    <t>Založení parkového trávníku výsevem plochy do 1000 m2 ve svahu do 1:2</t>
  </si>
  <si>
    <t>1960991005</t>
  </si>
  <si>
    <t>57</t>
  </si>
  <si>
    <t>00572410</t>
  </si>
  <si>
    <t>osivo směs travní parková</t>
  </si>
  <si>
    <t>kg</t>
  </si>
  <si>
    <t>-606643162</t>
  </si>
  <si>
    <t>12*0,04 'Přepočtené koeficientem množství</t>
  </si>
  <si>
    <t>58</t>
  </si>
  <si>
    <t>181411131</t>
  </si>
  <si>
    <t>Založení parkového trávníku výsevem pl do 1000 m2 v rovině a ve svahu do 1:5</t>
  </si>
  <si>
    <t>1072120871</t>
  </si>
  <si>
    <t>59</t>
  </si>
  <si>
    <t>1189918113</t>
  </si>
  <si>
    <t>21*0,04 'Přepočtené koeficientem množství</t>
  </si>
  <si>
    <t>60</t>
  </si>
  <si>
    <t>181951112</t>
  </si>
  <si>
    <t>Úprava pláně v hornině třídy těžitelnosti I skupiny 1 až 3 se zhutněním strojně</t>
  </si>
  <si>
    <t>1170819083</t>
  </si>
  <si>
    <t>"Přehutnění parapláně sanace podloží pouze dle lokálních podmínek"</t>
  </si>
  <si>
    <t>899,75</t>
  </si>
  <si>
    <t>817,96</t>
  </si>
  <si>
    <t>61</t>
  </si>
  <si>
    <t>182351123</t>
  </si>
  <si>
    <t>Rozprostření ornice pl přes 100 do 500 m2 ve svahu přes 1:5 tl vrstvy do 200 mm strojně</t>
  </si>
  <si>
    <t>1569284420</t>
  </si>
  <si>
    <t>62</t>
  </si>
  <si>
    <t>183403161</t>
  </si>
  <si>
    <t>Obdělání půdy válením v rovině a svahu do 1:5</t>
  </si>
  <si>
    <t>1805827600</t>
  </si>
  <si>
    <t>63</t>
  </si>
  <si>
    <t>183403261</t>
  </si>
  <si>
    <t>Obdělání půdy válením ve svahu do 1:2</t>
  </si>
  <si>
    <t>-1863130441</t>
  </si>
  <si>
    <t>64</t>
  </si>
  <si>
    <t>184802111</t>
  </si>
  <si>
    <t>Chemické odplevelení před založením kultury nad 20 m2 postřikem na široko v rovině a svahu do 1:5</t>
  </si>
  <si>
    <t>-10775235</t>
  </si>
  <si>
    <t>65</t>
  </si>
  <si>
    <t>184802211</t>
  </si>
  <si>
    <t>Chemické odplevelení před založením kultury nad 20 m2 postřikem na široko ve svahu do 1:2</t>
  </si>
  <si>
    <t>939042495</t>
  </si>
  <si>
    <t>66</t>
  </si>
  <si>
    <t>185803111</t>
  </si>
  <si>
    <t>Ošetření trávníku shrabáním v rovině a svahu do 1:5</t>
  </si>
  <si>
    <t>-1657405420</t>
  </si>
  <si>
    <t>67</t>
  </si>
  <si>
    <t>185803112</t>
  </si>
  <si>
    <t>Ošetření trávníku shrabáním ve svahu do 1:2</t>
  </si>
  <si>
    <t>1412473986</t>
  </si>
  <si>
    <t>Zakládání</t>
  </si>
  <si>
    <t>68</t>
  </si>
  <si>
    <t>211561111</t>
  </si>
  <si>
    <t>Výplň odvodňovacích žeber nebo trativodů kamenivem hrubým drceným frakce 8 až 16 mm</t>
  </si>
  <si>
    <t>-1892094828</t>
  </si>
  <si>
    <t>88,7*0,3*0,25</t>
  </si>
  <si>
    <t>69</t>
  </si>
  <si>
    <t>212752702</t>
  </si>
  <si>
    <t>Trativod z drenážních trubek tunelových PVC-U SN 4 perforace 220° včetně lože otevřený výkop DN 150 pro liniové stavby</t>
  </si>
  <si>
    <t>1871434265</t>
  </si>
  <si>
    <t>88,40</t>
  </si>
  <si>
    <t>70</t>
  </si>
  <si>
    <t>213141111</t>
  </si>
  <si>
    <t>Zřízení vrstvy z geotextilie v rovině nebo ve sklonu do 1:5 š do 3 m</t>
  </si>
  <si>
    <t>13502664</t>
  </si>
  <si>
    <t>88,4*(0,3+0,3+0,25+0,4)*1,15</t>
  </si>
  <si>
    <t>71</t>
  </si>
  <si>
    <t>69311081</t>
  </si>
  <si>
    <t>geotextilie netkaná separační, ochranná, filtrační, drenážní PES 300g/m2</t>
  </si>
  <si>
    <t>-85841143</t>
  </si>
  <si>
    <t>127,217206545081*1,2 'Přepočtené koeficientem množství</t>
  </si>
  <si>
    <t>72</t>
  </si>
  <si>
    <t>233211115</t>
  </si>
  <si>
    <t>Zemní vrut pro ploty a dopravní značky D 76 mm dl 800 mm</t>
  </si>
  <si>
    <t>2068904658</t>
  </si>
  <si>
    <t>34"viz výkresy PD přílohy D.1.1.1.1 - D.1.1.1.2.8"</t>
  </si>
  <si>
    <t>Svislé a kompletní konstrukce</t>
  </si>
  <si>
    <t>73</t>
  </si>
  <si>
    <t>338171123</t>
  </si>
  <si>
    <t>Osazování sloupků a vzpěr plotových ocelových v do 2,60 m se zabetonováním</t>
  </si>
  <si>
    <t>464284831</t>
  </si>
  <si>
    <t>74</t>
  </si>
  <si>
    <t>4500026556</t>
  </si>
  <si>
    <t>Sloupek kulatý poplastovaný Zn + PVC zelený délka 2600 mm</t>
  </si>
  <si>
    <t>-1185884010</t>
  </si>
  <si>
    <t>75</t>
  </si>
  <si>
    <t>4500026586</t>
  </si>
  <si>
    <t>Vzpěra kulatá poplastovaná Zn + PVC průměr 38 mm, délka 2 000 mm</t>
  </si>
  <si>
    <t>1296257733</t>
  </si>
  <si>
    <t>76</t>
  </si>
  <si>
    <t>348401130</t>
  </si>
  <si>
    <t>Montáž oplocení ze strojového pletiva s napínacími dráty v přes 1,6 do 2,0 m</t>
  </si>
  <si>
    <t>2043352254</t>
  </si>
  <si>
    <t>77</t>
  </si>
  <si>
    <t>31327504</t>
  </si>
  <si>
    <t>pletivo drátěné plastifikované se čtvercovými oky 50/2,2mm v 2000mm</t>
  </si>
  <si>
    <t>-882174908</t>
  </si>
  <si>
    <t>54,5*1,05 'Přepočtené koeficientem množství</t>
  </si>
  <si>
    <t>Vodorovné konstrukce</t>
  </si>
  <si>
    <t>78</t>
  </si>
  <si>
    <t>411121121</t>
  </si>
  <si>
    <t>Montáž prefabrikovaných ŽB stropů ze stropních panelů š 1200 mm dl do 3800 mm</t>
  </si>
  <si>
    <t>-1085834936</t>
  </si>
  <si>
    <t>"silniční panel osazení na jímku"</t>
  </si>
  <si>
    <t>79</t>
  </si>
  <si>
    <t>59381003</t>
  </si>
  <si>
    <t>panel silniční 3,00x1,50x0,15m</t>
  </si>
  <si>
    <t>-777477828</t>
  </si>
  <si>
    <t>3,63309352517986*0,278 'Přepočtené koeficientem množství</t>
  </si>
  <si>
    <t>80</t>
  </si>
  <si>
    <t>451311111</t>
  </si>
  <si>
    <t>Podklad pod dlažbu z betonu prostého C 20/25 tl do 100 mm</t>
  </si>
  <si>
    <t>581999033</t>
  </si>
  <si>
    <t>81</t>
  </si>
  <si>
    <t>452311121</t>
  </si>
  <si>
    <t>Podkladní desky z betonu prostého tř. C 8/10 otevřený výkop</t>
  </si>
  <si>
    <t>329113806</t>
  </si>
  <si>
    <t>88,7*0,4*0,25</t>
  </si>
  <si>
    <t>82</t>
  </si>
  <si>
    <t>452311131</t>
  </si>
  <si>
    <t>Podkladní desky z betonu prostého tř. C 12/15 otevřený výkop</t>
  </si>
  <si>
    <t>-910489313</t>
  </si>
  <si>
    <t>"Podkladní beton pod horskou vpust"</t>
  </si>
  <si>
    <t>1,28*1,9*0,15</t>
  </si>
  <si>
    <t>83</t>
  </si>
  <si>
    <t>465511511</t>
  </si>
  <si>
    <t>Dlažba z lomového kamene do malty s vyplněním spár maltou a vyspárováním pl do 20 m2 tl 200 mm</t>
  </si>
  <si>
    <t>1132455614</t>
  </si>
  <si>
    <t>Komunikace pozemní</t>
  </si>
  <si>
    <t>84</t>
  </si>
  <si>
    <t>564851011</t>
  </si>
  <si>
    <t>Podklad ze štěrkodrtě ŠD plochy do 100 m2 tl 150 mm</t>
  </si>
  <si>
    <t>1801410893</t>
  </si>
  <si>
    <t>"Varovný pás z betonové dlažby"</t>
  </si>
  <si>
    <t>1,75</t>
  </si>
  <si>
    <t>"Lemování varovných pásů dlažbou"</t>
  </si>
  <si>
    <t>0,85</t>
  </si>
  <si>
    <t>85</t>
  </si>
  <si>
    <t>564861113</t>
  </si>
  <si>
    <t>Podklad ze štěrkodrtě ŠD plochy přes 100 m2 tl 220 mm</t>
  </si>
  <si>
    <t>-1572516010</t>
  </si>
  <si>
    <t>700</t>
  </si>
  <si>
    <t>86</t>
  </si>
  <si>
    <t>564930412</t>
  </si>
  <si>
    <t>Podklad z asfaltového recyklátu plochy do 100 m2 tl 100 mm</t>
  </si>
  <si>
    <t>435688426</t>
  </si>
  <si>
    <t>87</t>
  </si>
  <si>
    <t>565135101</t>
  </si>
  <si>
    <t>Asfaltový beton vrstva podkladní ACP 16 (obalované kamenivo OKS) tl 50 mm š do 1,5 m</t>
  </si>
  <si>
    <t>2004531988</t>
  </si>
  <si>
    <t>865</t>
  </si>
  <si>
    <t>88</t>
  </si>
  <si>
    <t>567122112</t>
  </si>
  <si>
    <t>Podklad ze směsi stmelené cementem SC C 8/10 (KSC I) tl 130 mm</t>
  </si>
  <si>
    <t>463112632</t>
  </si>
  <si>
    <t>783</t>
  </si>
  <si>
    <t>89</t>
  </si>
  <si>
    <t>573111112</t>
  </si>
  <si>
    <t>Postřik živičný infiltrační s posypem z asfaltu množství 1 kg/m2</t>
  </si>
  <si>
    <t>-2004658150</t>
  </si>
  <si>
    <t>90</t>
  </si>
  <si>
    <t>573211107</t>
  </si>
  <si>
    <t>Postřik živičný spojovací z asfaltu v množství 0,30 kg/m2</t>
  </si>
  <si>
    <t>-483399126</t>
  </si>
  <si>
    <t>91</t>
  </si>
  <si>
    <t>573211109</t>
  </si>
  <si>
    <t>Postřik živičný spojovací z asfaltu v množství 0,50 kg/m2</t>
  </si>
  <si>
    <t>299963772</t>
  </si>
  <si>
    <t>92</t>
  </si>
  <si>
    <t>577134111</t>
  </si>
  <si>
    <t>Asfaltový beton vrstva obrusná ACO 11 (ABS) tř. I tl 40 mm š do 3 m z nemodifikovaného asfaltu</t>
  </si>
  <si>
    <t>1694630740</t>
  </si>
  <si>
    <t>1358</t>
  </si>
  <si>
    <t>93</t>
  </si>
  <si>
    <t>577155112</t>
  </si>
  <si>
    <t>Asfaltový beton vrstva ložní ACL 16 (ABH) tl 60 mm š do 3 m z nemodifikovaného asfaltu</t>
  </si>
  <si>
    <t>998587687</t>
  </si>
  <si>
    <t>1039</t>
  </si>
  <si>
    <t>94</t>
  </si>
  <si>
    <t>596211110</t>
  </si>
  <si>
    <t>Kladení zámkové dlažby komunikací pro pěší ručně tl 60 mm skupiny A pl do 50 m2</t>
  </si>
  <si>
    <t>-865001167</t>
  </si>
  <si>
    <t>"Konstrukce chodníku z dlažby"</t>
  </si>
  <si>
    <t>95</t>
  </si>
  <si>
    <t>59245018</t>
  </si>
  <si>
    <t>dlažba tvar obdélník betonová 200x100x60mm přírodní</t>
  </si>
  <si>
    <t>1579913548</t>
  </si>
  <si>
    <t>42,75*1,03 'Přepočtené koeficientem množství</t>
  </si>
  <si>
    <t>96</t>
  </si>
  <si>
    <t>59245226.1</t>
  </si>
  <si>
    <t xml:space="preserve">dlažba betonová s výstupky pravidelného tvaru pro nevidomé dle TN TZÚS 12.03.04., tl. 60 mm, červená </t>
  </si>
  <si>
    <t>2117763780</t>
  </si>
  <si>
    <t>1,75*1,03 'Přepočtené koeficientem množství</t>
  </si>
  <si>
    <t>97</t>
  </si>
  <si>
    <t>596212210</t>
  </si>
  <si>
    <t>Kladení zámkové dlažby pozemních komunikací ručně tl 80 mm skupiny A pl do 50 m2</t>
  </si>
  <si>
    <t>1338355490</t>
  </si>
  <si>
    <t>98</t>
  </si>
  <si>
    <t>59245004.1</t>
  </si>
  <si>
    <t>dlažba tvar čtverec betonová 200x200x80mm, bez zkosených hran barevná</t>
  </si>
  <si>
    <t>1467212394</t>
  </si>
  <si>
    <t>5*1,02 'Přepočtené koeficientem množství</t>
  </si>
  <si>
    <t>Trubní vedení</t>
  </si>
  <si>
    <t>99</t>
  </si>
  <si>
    <t>820441811</t>
  </si>
  <si>
    <t>Bourání stávajícího potrubí ze ŽB DN přes 400 do 600</t>
  </si>
  <si>
    <t>-1337589450</t>
  </si>
  <si>
    <t>2,6</t>
  </si>
  <si>
    <t>100</t>
  </si>
  <si>
    <t>822422112</t>
  </si>
  <si>
    <t>Montáž potrubí z trub TZH s integrovaným pryžovým těsněním otevřený výkop sklon do 20 % DN 500</t>
  </si>
  <si>
    <t>-869320468</t>
  </si>
  <si>
    <t>101</t>
  </si>
  <si>
    <t>59222024</t>
  </si>
  <si>
    <t>trouba ŽB hrdlová DN 500</t>
  </si>
  <si>
    <t>-1835938599</t>
  </si>
  <si>
    <t>2,6*1,01 'Přepočtené koeficientem množství</t>
  </si>
  <si>
    <t>102</t>
  </si>
  <si>
    <t>890411851</t>
  </si>
  <si>
    <t>Bourání šachet z prefabrikovaných skruží strojně obestavěného prostoru do 1,5 m3</t>
  </si>
  <si>
    <t>-736396972</t>
  </si>
  <si>
    <t>"vybourání uliční vpusti"</t>
  </si>
  <si>
    <t>(3,14*(0,4)^2*1,45)*2</t>
  </si>
  <si>
    <t>103</t>
  </si>
  <si>
    <t>895941104</t>
  </si>
  <si>
    <t>Osazení vpusti kanalizační horské z betonových dílců rozměru 1240/620 mm</t>
  </si>
  <si>
    <t>-42574513</t>
  </si>
  <si>
    <t>104</t>
  </si>
  <si>
    <t>RMAT0002</t>
  </si>
  <si>
    <t xml:space="preserve">horská vpust šikmá 124/62/153-86/500  - ZAKÁZKOVÁ VÝROBA (atypický odtokový otvor) </t>
  </si>
  <si>
    <t>-144686153</t>
  </si>
  <si>
    <t>105</t>
  </si>
  <si>
    <t>899103211</t>
  </si>
  <si>
    <t>Demontáž poklopů litinových nebo ocelových včetně rámů hmotnosti přes 100 do 150 kg</t>
  </si>
  <si>
    <t>1596592279</t>
  </si>
  <si>
    <t>"Demontáž ocelových zákrytových desek z jímky"</t>
  </si>
  <si>
    <t>106</t>
  </si>
  <si>
    <t>899202211</t>
  </si>
  <si>
    <t>Demontáž mříží litinových včetně rámů hmotnosti přes 50 do 100 kg</t>
  </si>
  <si>
    <t>308846020</t>
  </si>
  <si>
    <t>107</t>
  </si>
  <si>
    <t>899331111</t>
  </si>
  <si>
    <t>Výšková úprava uličního vstupu nebo vpusti do 200 mm zvýšením poklopu</t>
  </si>
  <si>
    <t>1208851711</t>
  </si>
  <si>
    <t>108</t>
  </si>
  <si>
    <t>911121111</t>
  </si>
  <si>
    <t>Montáž zábradlí ocelového přichyceného vruty do betonového podkladu</t>
  </si>
  <si>
    <t>1401764227</t>
  </si>
  <si>
    <t>3*2,25+1,55+1,57+1,97</t>
  </si>
  <si>
    <t>109</t>
  </si>
  <si>
    <t>RMAT0001</t>
  </si>
  <si>
    <t>zábradlí ocelové třímadlové, výška 1,1 m, průměr trubek 44,5 mm, pozinkované, kotveno na patní desky 3 ks a do bet. patek 0,3x0,3x0,8 m (3 ks)</t>
  </si>
  <si>
    <t>1966790498</t>
  </si>
  <si>
    <t>110</t>
  </si>
  <si>
    <t>914111111</t>
  </si>
  <si>
    <t>Montáž svislé dopravní značky do velikosti 1 m2 objímkami na sloupek nebo konzolu</t>
  </si>
  <si>
    <t>1738405008</t>
  </si>
  <si>
    <t>111</t>
  </si>
  <si>
    <t>40445620</t>
  </si>
  <si>
    <t>zákazové, příkazové dopravní značky B1-B34, C1-15 700mm</t>
  </si>
  <si>
    <t>-280086974</t>
  </si>
  <si>
    <t>112</t>
  </si>
  <si>
    <t>40445625</t>
  </si>
  <si>
    <t>informativní značky provozní IP8, IP9, IP11-IP13 500x700mm</t>
  </si>
  <si>
    <t>-1766903424</t>
  </si>
  <si>
    <t>113</t>
  </si>
  <si>
    <t>40445650</t>
  </si>
  <si>
    <t>dodatkové tabulky E7, E12, E13 500x300mm</t>
  </si>
  <si>
    <t>366228340</t>
  </si>
  <si>
    <t>114</t>
  </si>
  <si>
    <t>914511111</t>
  </si>
  <si>
    <t>Montáž sloupku dopravních značek délky do 3,5 m s betonovým základem</t>
  </si>
  <si>
    <t>332433863</t>
  </si>
  <si>
    <t>115</t>
  </si>
  <si>
    <t>40445235.1</t>
  </si>
  <si>
    <t>sloupek pro dopravní značku ( včetně betonové patky )</t>
  </si>
  <si>
    <t>695340775</t>
  </si>
  <si>
    <t>116</t>
  </si>
  <si>
    <t>915131111</t>
  </si>
  <si>
    <t>Vodorovné dopravní značení přechody pro chodce, šipky, symboly základní bílá barva</t>
  </si>
  <si>
    <t>-871724173</t>
  </si>
  <si>
    <t>117</t>
  </si>
  <si>
    <t>915231111</t>
  </si>
  <si>
    <t>Vodorovné dopravní značení přechody pro chodce, šipky, symboly bílý plast</t>
  </si>
  <si>
    <t>88124919</t>
  </si>
  <si>
    <t>118</t>
  </si>
  <si>
    <t>915621111</t>
  </si>
  <si>
    <t>Předznačení vodorovného plošného značení</t>
  </si>
  <si>
    <t>-1721033022</t>
  </si>
  <si>
    <t>19,85+41,26</t>
  </si>
  <si>
    <t>119</t>
  </si>
  <si>
    <t>91613R121</t>
  </si>
  <si>
    <t>Osazení silničního obrubníku betonového stojatého s boční opěrou do lože z betonu C 20/25 XF3</t>
  </si>
  <si>
    <t>735133350</t>
  </si>
  <si>
    <t>268+2</t>
  </si>
  <si>
    <t>120</t>
  </si>
  <si>
    <t>59217031</t>
  </si>
  <si>
    <t>obrubník betonový silniční 1000x150x250mm</t>
  </si>
  <si>
    <t>-851599939</t>
  </si>
  <si>
    <t>268*1,02 'Přepočtené koeficientem množství</t>
  </si>
  <si>
    <t>121</t>
  </si>
  <si>
    <t>59217035</t>
  </si>
  <si>
    <t>obrubník betonový obloukový vnější 780x150x250mm</t>
  </si>
  <si>
    <t>1073690905</t>
  </si>
  <si>
    <t>91623R123</t>
  </si>
  <si>
    <t>Osazení chodníkového obrubníku betonového stojatého s boční opěrou do lože z betonu C 20/25 XF3</t>
  </si>
  <si>
    <t>478225561</t>
  </si>
  <si>
    <t>123</t>
  </si>
  <si>
    <t>59217016</t>
  </si>
  <si>
    <t>obrubník betonový chodníkový 1000x80x250mm</t>
  </si>
  <si>
    <t>1338999014</t>
  </si>
  <si>
    <t>12*1,02 'Přepočtené koeficientem množství</t>
  </si>
  <si>
    <t>124</t>
  </si>
  <si>
    <t>91941R311</t>
  </si>
  <si>
    <t>Vtokové čelo - 2,0 x 0,2 x 1,4 m, vyztužení KARI sítí 100/100/8, otvor DN 500, vč. pomocného bednění apod.</t>
  </si>
  <si>
    <t>-1802267917</t>
  </si>
  <si>
    <t>125</t>
  </si>
  <si>
    <t>919726122</t>
  </si>
  <si>
    <t>Geotextilie pro ochranu, separaci a filtraci netkaná měrná hm přes 200 do 300 g/m2</t>
  </si>
  <si>
    <t>-195552418</t>
  </si>
  <si>
    <t>126</t>
  </si>
  <si>
    <t>919735111</t>
  </si>
  <si>
    <t>Řezání stávajícího živičného krytu hl do 50 mm</t>
  </si>
  <si>
    <t>1987503850</t>
  </si>
  <si>
    <t>150,20</t>
  </si>
  <si>
    <t>127</t>
  </si>
  <si>
    <t>91973R211</t>
  </si>
  <si>
    <t xml:space="preserve">Zalití spáry modifikovanou asfaltovou zálivkou s podrcením </t>
  </si>
  <si>
    <t>562485218</t>
  </si>
  <si>
    <t>128</t>
  </si>
  <si>
    <t>93511R311</t>
  </si>
  <si>
    <t>Osazení odvodňovacího polymerbetonového žlabu s krycím roštem šířky do 200 mm</t>
  </si>
  <si>
    <t>714030314</t>
  </si>
  <si>
    <t>129</t>
  </si>
  <si>
    <t>93511R100</t>
  </si>
  <si>
    <t xml:space="preserve">liniový odvodňovací žlab typu monoblok, D 400 </t>
  </si>
  <si>
    <t>soubor</t>
  </si>
  <si>
    <t>-1341046935</t>
  </si>
  <si>
    <t>93599R212</t>
  </si>
  <si>
    <t>Obetonování žlabu betonem C 30/37</t>
  </si>
  <si>
    <t>-1994717857</t>
  </si>
  <si>
    <t>131</t>
  </si>
  <si>
    <t>93599R215</t>
  </si>
  <si>
    <t>Kotevní trny - betonářská ocel průměr 10 mm</t>
  </si>
  <si>
    <t>29713053</t>
  </si>
  <si>
    <t>70,4*0,62*0,001*1,15</t>
  </si>
  <si>
    <t>132</t>
  </si>
  <si>
    <t>962052211</t>
  </si>
  <si>
    <t>Bourání zdiva nadzákladového ze ŽB přes 1 m3</t>
  </si>
  <si>
    <t>-2111078887</t>
  </si>
  <si>
    <t>"vybourání železobetonové opěrné zdi"</t>
  </si>
  <si>
    <t>14,25*2*0,5</t>
  </si>
  <si>
    <t>133</t>
  </si>
  <si>
    <t>963053935</t>
  </si>
  <si>
    <t>Bourání ŽB schodišťových ramen monolitických zazděných oboustranně</t>
  </si>
  <si>
    <t>1814791569</t>
  </si>
  <si>
    <t>2,55*1,33</t>
  </si>
  <si>
    <t>134</t>
  </si>
  <si>
    <t>966003814</t>
  </si>
  <si>
    <t>Rozebrání oplocení s příčníky a betonovými sloupky z prken a latí</t>
  </si>
  <si>
    <t>1941836127</t>
  </si>
  <si>
    <t>13,5</t>
  </si>
  <si>
    <t>135</t>
  </si>
  <si>
    <t>966005111</t>
  </si>
  <si>
    <t>Rozebrání a odstranění silničního zábradlí se sloupky osazenými s betonovými patkami</t>
  </si>
  <si>
    <t>-1582644623</t>
  </si>
  <si>
    <t>14,25+2*2,55+11,7</t>
  </si>
  <si>
    <t>136</t>
  </si>
  <si>
    <t>966008221</t>
  </si>
  <si>
    <t>Bourání betonového nebo polymerbetonového odvodňovacího žlabu š do 200 mm</t>
  </si>
  <si>
    <t>-706275560</t>
  </si>
  <si>
    <t>6,5"viz výkresy PD přílohy D.1.1.1.1 - D.1.1.1.2.8"</t>
  </si>
  <si>
    <t>137</t>
  </si>
  <si>
    <t>966071822</t>
  </si>
  <si>
    <t>Rozebrání oplocení z drátěného pletiva se čtvercovými oky v přes 1,6 do 2,0 m</t>
  </si>
  <si>
    <t>1160730849</t>
  </si>
  <si>
    <t>105,5</t>
  </si>
  <si>
    <t>97995R101</t>
  </si>
  <si>
    <t>Půlená chránička HDPE DN 110 (včetně zemních prací - výkop, zpětný hutněný zásyp - cca 0,25 m3/bm)</t>
  </si>
  <si>
    <t>931264224</t>
  </si>
  <si>
    <t>11,5</t>
  </si>
  <si>
    <t>139</t>
  </si>
  <si>
    <t>997221551</t>
  </si>
  <si>
    <t>Vodorovná doprava suti ze sypkých materiálů do 1 km</t>
  </si>
  <si>
    <t>1588121632</t>
  </si>
  <si>
    <t>140</t>
  </si>
  <si>
    <t>997221559</t>
  </si>
  <si>
    <t>Příplatek ZKD 1 km u vodorovné dopravy suti ze sypkých materiálů</t>
  </si>
  <si>
    <t>-1575234299</t>
  </si>
  <si>
    <t>366,116*9 'Přepočtené koeficientem množství</t>
  </si>
  <si>
    <t>141</t>
  </si>
  <si>
    <t>997221611</t>
  </si>
  <si>
    <t>Nakládání suti na dopravní prostředky pro vodorovnou dopravu</t>
  </si>
  <si>
    <t>1984408569</t>
  </si>
  <si>
    <t>142</t>
  </si>
  <si>
    <t>997221861</t>
  </si>
  <si>
    <t>Poplatek za uložení stavebního odpadu na recyklační skládce (skládkovné) z prostého betonu pod kódem 17 01 01</t>
  </si>
  <si>
    <t>-438275265</t>
  </si>
  <si>
    <t>143</t>
  </si>
  <si>
    <t>997221875</t>
  </si>
  <si>
    <t>Poplatek za uložení stavebního odpadu na recyklační skládce (skládkovné) asfaltového bez obsahu dehtu zatříděného do Katalogu odpadů pod kódem 17 03 02</t>
  </si>
  <si>
    <t>-1607783503</t>
  </si>
  <si>
    <t>998</t>
  </si>
  <si>
    <t>Přesun hmot</t>
  </si>
  <si>
    <t>144</t>
  </si>
  <si>
    <t>998225111</t>
  </si>
  <si>
    <t>Přesun hmot pro pozemní komunikace s krytem z kamene, monolitickým betonovým nebo živičným</t>
  </si>
  <si>
    <t>-942124748</t>
  </si>
  <si>
    <t>SO 102 - Oprava ploch po demolici vrátnice</t>
  </si>
  <si>
    <t xml:space="preserve">    1 - Zemní práce</t>
  </si>
  <si>
    <t>Zemní práce</t>
  </si>
  <si>
    <t>112101122</t>
  </si>
  <si>
    <t>Odstranění stromů jehličnatých průměru kmene přes 300 do 500 mm</t>
  </si>
  <si>
    <t>-1281253812</t>
  </si>
  <si>
    <t>999312354</t>
  </si>
  <si>
    <t>113107322</t>
  </si>
  <si>
    <t>Odstranění podkladu z kameniva drceného tl přes 100 do 200 mm strojně pl do 50 m2</t>
  </si>
  <si>
    <t>16111353</t>
  </si>
  <si>
    <t>113107332</t>
  </si>
  <si>
    <t>Odstranění podkladu z betonu prostého tl přes 150 do 300 mm strojně pl do 50 m2</t>
  </si>
  <si>
    <t>-1979141823</t>
  </si>
  <si>
    <t>661781168</t>
  </si>
  <si>
    <t>-1251339942</t>
  </si>
  <si>
    <t>-481288803</t>
  </si>
  <si>
    <t>121151203</t>
  </si>
  <si>
    <t>Sejmutí lesní půdy plochy do 100 m2 tl vrstvy přes 150 do 200 mm strojně</t>
  </si>
  <si>
    <t>1976050786</t>
  </si>
  <si>
    <t>162201416</t>
  </si>
  <si>
    <t>Vodorovné přemístění kmenů stromů jehličnatých do 1 km D kmene přes 300 do 500 mm</t>
  </si>
  <si>
    <t>770547307</t>
  </si>
  <si>
    <t>1412420662</t>
  </si>
  <si>
    <t>162301962</t>
  </si>
  <si>
    <t>Příplatek k vodorovnému přemístění kmenů stromů jehličnatých D kmene přes 300 do 500 mm ZKD 1 km</t>
  </si>
  <si>
    <t>990242090</t>
  </si>
  <si>
    <t>-1864051245</t>
  </si>
  <si>
    <t>-1152487612</t>
  </si>
  <si>
    <t>47*0,15</t>
  </si>
  <si>
    <t>244913077</t>
  </si>
  <si>
    <t>1506870159</t>
  </si>
  <si>
    <t>367188489</t>
  </si>
  <si>
    <t>1793227029</t>
  </si>
  <si>
    <t>-888875999</t>
  </si>
  <si>
    <t>254115213</t>
  </si>
  <si>
    <t>25121187</t>
  </si>
  <si>
    <t>180</t>
  </si>
  <si>
    <t>-1621192171</t>
  </si>
  <si>
    <t>1846791247</t>
  </si>
  <si>
    <t>483038866</t>
  </si>
  <si>
    <t>154</t>
  </si>
  <si>
    <t>899231111</t>
  </si>
  <si>
    <t>Výšková úprava uličního vstupu nebo vpusti do 200 mm zvýšením mříže</t>
  </si>
  <si>
    <t>-1270256083</t>
  </si>
  <si>
    <t>1926654071</t>
  </si>
  <si>
    <t>729828150</t>
  </si>
  <si>
    <t>-1496634701</t>
  </si>
  <si>
    <t>962042320</t>
  </si>
  <si>
    <t>Bourání zdiva nadzákladového z betonu prostého do 1 m3</t>
  </si>
  <si>
    <t>-937899055</t>
  </si>
  <si>
    <t>3*0,2*1</t>
  </si>
  <si>
    <t>966071721</t>
  </si>
  <si>
    <t>Bourání sloupků a vzpěr plotových ocelových do 2,5 m odřezáním</t>
  </si>
  <si>
    <t>1443434749</t>
  </si>
  <si>
    <t>559829008</t>
  </si>
  <si>
    <t>1744819317</t>
  </si>
  <si>
    <t>57,944*9 'Přepočtené koeficientem množství</t>
  </si>
  <si>
    <t>543588071</t>
  </si>
  <si>
    <t>509958791</t>
  </si>
  <si>
    <t>997221873</t>
  </si>
  <si>
    <t>Poplatek za uložení stavebního odpadu na recyklační skládce (skládkovné) zeminy a kamení zatříděného do Katalogu odpadů pod kódem 17 05 04</t>
  </si>
  <si>
    <t>2003790957</t>
  </si>
  <si>
    <t>-1595140424</t>
  </si>
  <si>
    <t>-1472963503</t>
  </si>
  <si>
    <t>SO 201 - Opěrná zeď</t>
  </si>
  <si>
    <t>D1 - 001: Zemní práce</t>
  </si>
  <si>
    <t>D2 - 002: Základy</t>
  </si>
  <si>
    <t>D3 - 003: Svislé konstrukce</t>
  </si>
  <si>
    <t>D4 - 009: Ostatní konstrukce a práce</t>
  </si>
  <si>
    <t>D5 - 099: Přesun hmot HSV</t>
  </si>
  <si>
    <t>D6 - 711: Izolace proti vodě</t>
  </si>
  <si>
    <t>D7 - 783: Nátěry</t>
  </si>
  <si>
    <t>D1</t>
  </si>
  <si>
    <t>001: Zemní práce</t>
  </si>
  <si>
    <t>131251104</t>
  </si>
  <si>
    <t>Hloubení jam nezapažených v hornině třídy těžitelnosti I skupiny 3 objem do 500 m3 strojně</t>
  </si>
  <si>
    <t>167151111</t>
  </si>
  <si>
    <t>Nakládání výkopku z hornin třídy těžitelnosti I skupiny 1 až 3 přes 100 m3</t>
  </si>
  <si>
    <t>162351104</t>
  </si>
  <si>
    <t>Vodorovné přemístění přes 500 do 1000 m výkopku/sypaniny z horniny třídy těžitelnosti I skupiny 1 až 3</t>
  </si>
  <si>
    <t>174101101</t>
  </si>
  <si>
    <t>17410R001</t>
  </si>
  <si>
    <t>Zásyp jam, šachet rýh nebo kolem objektů  - vodonepropustná vrstva (např. jíl) včetně nákupu a dopravy</t>
  </si>
  <si>
    <t>171201221</t>
  </si>
  <si>
    <t>Poplatek za uložení na skládce (skládkovné) zeminy a kamení kód odpadu 17 05 04</t>
  </si>
  <si>
    <t>D2</t>
  </si>
  <si>
    <t>002: Základy</t>
  </si>
  <si>
    <t>273313611</t>
  </si>
  <si>
    <t>Základové desky z betonu tř. C 16/20 - X0 - podkladní beton</t>
  </si>
  <si>
    <t>273322611</t>
  </si>
  <si>
    <t>Základové desky ze ŽB se zvýšenými nároky na prostředí tř. C 30/37</t>
  </si>
  <si>
    <t>273351121</t>
  </si>
  <si>
    <t>Zřízení bednění základových desek</t>
  </si>
  <si>
    <t>273351122</t>
  </si>
  <si>
    <t>Odstranění bednění základových desek</t>
  </si>
  <si>
    <t>273354192</t>
  </si>
  <si>
    <t>Příplatek k bednění základů za zakřivení základových desek průměru nad 7,5 m</t>
  </si>
  <si>
    <t>273361821</t>
  </si>
  <si>
    <t>Výztuž základových desek betonářskou ocelí 10 505 (R)</t>
  </si>
  <si>
    <t>2127523R1</t>
  </si>
  <si>
    <t>Odvodnění trubek plastových tuhých DN 70 mm, délky cca 400 mm</t>
  </si>
  <si>
    <t>212755215</t>
  </si>
  <si>
    <t>Trativody z drenážních trubek plastových flexibilních D 125 mm bez lože</t>
  </si>
  <si>
    <t>D3</t>
  </si>
  <si>
    <t>003: Svislé konstrukce</t>
  </si>
  <si>
    <t>311113155</t>
  </si>
  <si>
    <t>Nosná zeď tl přes 300 do 400 mm z hladkých tvárnic ztraceného bednění včetně výplně z betonu tř. C 25/30</t>
  </si>
  <si>
    <t>327361006</t>
  </si>
  <si>
    <t>Výztuž opěrných zdí a valů D 12 mm z betonářské oceli 10 505</t>
  </si>
  <si>
    <t>327361016</t>
  </si>
  <si>
    <t>Výztuž opěrných zdí a valů D nad 12 mm z betonářské oceli 10 505</t>
  </si>
  <si>
    <t>334353R00</t>
  </si>
  <si>
    <t>Příplatek  za zkosení hran 10/45°</t>
  </si>
  <si>
    <t>317321018</t>
  </si>
  <si>
    <t>Římsy opěrných zdí a valů ze ŽB tř. C 30/37</t>
  </si>
  <si>
    <t>317353111</t>
  </si>
  <si>
    <t>Bednění říms opěrných zdí a valů přímých, zalomených nebo zakřivených zřízení</t>
  </si>
  <si>
    <t>317353112</t>
  </si>
  <si>
    <t>Bednění říms opěrných zdí a valů přímých, zalomených nebo zakřivených odstranění</t>
  </si>
  <si>
    <t>317361016</t>
  </si>
  <si>
    <t>Výztuž říms opěrných zdí a valů z betonářské oceli 10 505</t>
  </si>
  <si>
    <t>D4</t>
  </si>
  <si>
    <t>009: Ostatní konstrukce a práce</t>
  </si>
  <si>
    <t>931992121</t>
  </si>
  <si>
    <t>Výplň dilatačních spár z extrudovaného polystyrénu tl 20 mm</t>
  </si>
  <si>
    <t>953241211</t>
  </si>
  <si>
    <t>Osazení smykových dilatačních trnů D 20 mm pro nižší zatížení nerez nebo pozink s pouzdrem</t>
  </si>
  <si>
    <t>54879272R</t>
  </si>
  <si>
    <t>trn pro přenos smykové síly u dilatačních spár pro nižší zatížení s pozinkovaným pouzdrem D 20mm</t>
  </si>
  <si>
    <t>D5</t>
  </si>
  <si>
    <t>099: Přesun hmot HSV</t>
  </si>
  <si>
    <t>998153131</t>
  </si>
  <si>
    <t>Přesun hmot pro samostatné zdi a valy zděné z cihel, kamene, tvárnic nebo monolitické v do 12 m</t>
  </si>
  <si>
    <t>D6</t>
  </si>
  <si>
    <t>711: Izolace proti vodě</t>
  </si>
  <si>
    <t>711112001</t>
  </si>
  <si>
    <t>Provedení izolace proti zemní vlhkosti svislé za studena nátěrem penetračním</t>
  </si>
  <si>
    <t>11163150</t>
  </si>
  <si>
    <t>lak penetrační asfaltový</t>
  </si>
  <si>
    <t>711142559</t>
  </si>
  <si>
    <t>Provedení izolace proti zemní vlhkosti pásy přitavením svislé NAIP</t>
  </si>
  <si>
    <t>62832000</t>
  </si>
  <si>
    <t>pás asfaltový natavitelný oxidovaný tl 3,0mm typu V60 S30 s vložkou ze skleněné rohože, s jemnozrnným minerálním posypem</t>
  </si>
  <si>
    <t>711791183</t>
  </si>
  <si>
    <t>Izolace proti vodě těsnění vodorovných dilatačních spár impregnovanými provazci</t>
  </si>
  <si>
    <t>711792183</t>
  </si>
  <si>
    <t>Izolace proti vodě těsnění svislých dilatačních spár impregnovanými provazci</t>
  </si>
  <si>
    <t>675732R1</t>
  </si>
  <si>
    <t>těsnící provazec, spára 20 mm</t>
  </si>
  <si>
    <t>711713116</t>
  </si>
  <si>
    <t>Izolace proti vodě provedení detailů spár 20 x 30 mm za studena tmelem</t>
  </si>
  <si>
    <t>231522R1</t>
  </si>
  <si>
    <t>tmel trvale pružný odolný proti UV záření - šedý</t>
  </si>
  <si>
    <t>l</t>
  </si>
  <si>
    <t>998711101</t>
  </si>
  <si>
    <t>Přesun hmot tonážní pro izolace proti vodě, vlhkosti a plynům v objektech v do 6 m</t>
  </si>
  <si>
    <t>D7</t>
  </si>
  <si>
    <t>783: Nátěry</t>
  </si>
  <si>
    <t>783826675</t>
  </si>
  <si>
    <t>Hydrofobizační transparentní silikonový nátěr hrubých betonových povrchů nebo hrubých omítek</t>
  </si>
  <si>
    <t>SO 301 - Dešťová kanalizace</t>
  </si>
  <si>
    <t>113106121</t>
  </si>
  <si>
    <t>Rozebrání dlažeb z betonových nebo kamenných dlaždic komunikací pro pěší ručně</t>
  </si>
  <si>
    <t>113107163</t>
  </si>
  <si>
    <t>Odstranění podkladu z kameniva drceného tl přes 200 do 300 mm strojně pl přes 50 do 200 m2</t>
  </si>
  <si>
    <t>66*1,5</t>
  </si>
  <si>
    <t>113154124</t>
  </si>
  <si>
    <t>Frézování živičného krytu tl 100 mm pruh š přes 0,5 do 1 m pl do 500 m2 bez překážek v trase</t>
  </si>
  <si>
    <t>115101202</t>
  </si>
  <si>
    <t>Čerpání vody na dopravní výšku do 10 m průměrný přítok přes 500 do 1 000 l/min</t>
  </si>
  <si>
    <t>hod</t>
  </si>
  <si>
    <t>30*8</t>
  </si>
  <si>
    <t>11510130</t>
  </si>
  <si>
    <t>Čerpací jímka vč. drenážní potrubí , zaústění</t>
  </si>
  <si>
    <t>soub</t>
  </si>
  <si>
    <t>115101302</t>
  </si>
  <si>
    <t>Pohotovost čerpací soupravy pro dopravní výšku do 10 m přítok přes 500 do 1 000 l/min</t>
  </si>
  <si>
    <t>den</t>
  </si>
  <si>
    <t>40+30</t>
  </si>
  <si>
    <t>131351204</t>
  </si>
  <si>
    <t>Hloubení jam zapažených v hornině třídy těžitelnosti II skupiny 4 objem do 500 m3 strojně</t>
  </si>
  <si>
    <t>"ORL"4,5*4,5*3,210</t>
  </si>
  <si>
    <t>132354204</t>
  </si>
  <si>
    <t>Hloubení zapažených rýh š do 2000 mm v hornině třídy těžitelnosti II skupiny 4 objem do 500 m3</t>
  </si>
  <si>
    <t>89*1,2*1,5+66*2,5*1,5</t>
  </si>
  <si>
    <t>151811132</t>
  </si>
  <si>
    <t>Osazení pažicího boxu hl výkopu do 4 m š přes 1,2 do 2,5 m</t>
  </si>
  <si>
    <t>"potrubí " 89*1,5*2+66*2,5*2</t>
  </si>
  <si>
    <t>151811232</t>
  </si>
  <si>
    <t>Odstranění pažicího boxu hl výkopu do 4 m š přes 1,2 do 2,5 m</t>
  </si>
  <si>
    <t>153191111</t>
  </si>
  <si>
    <t>Zřízení variabilního pažení výkopu ocelovým ohlubňovým rámem se štětovnicemi plochy do 30 m2</t>
  </si>
  <si>
    <t>"ORL" 4,5*3,21*4</t>
  </si>
  <si>
    <t>153191221</t>
  </si>
  <si>
    <t>Odstranění variabilního pažení výkopu ocelovým ohlubňovým rámem se štětovnicemi plochy do 30 m2</t>
  </si>
  <si>
    <t>162751137</t>
  </si>
  <si>
    <t>Vodorovné přemístění přes 9 000 do 10000 m výkopku/sypaniny z horniny třídy těžitelnosti II skupiny 4 a 5</t>
  </si>
  <si>
    <t>65,003+407,7</t>
  </si>
  <si>
    <t>472,703*1,8</t>
  </si>
  <si>
    <t>"potrubí" 407,7-14,820-10,680-114,410</t>
  </si>
  <si>
    <t>"ORL" 65,003-2,403-1,503-3,14*1,36*1,36*1,82</t>
  </si>
  <si>
    <t>58337344</t>
  </si>
  <si>
    <t>štěrkopísek frakce 0/32</t>
  </si>
  <si>
    <t>318,317*1,8</t>
  </si>
  <si>
    <t>175151101</t>
  </si>
  <si>
    <t>Obsypání potrubí strojně sypaninou bez prohození, uloženou do 3 m</t>
  </si>
  <si>
    <t>"DN 200" 89*1,2*0,5</t>
  </si>
  <si>
    <t>"DN 400" 66*1,5*0,7-3,14*0,2*0,2*66</t>
  </si>
  <si>
    <t>58337302</t>
  </si>
  <si>
    <t>štěrkopísek frakce 0/16</t>
  </si>
  <si>
    <t>114,410*1,8</t>
  </si>
  <si>
    <t>212751104</t>
  </si>
  <si>
    <t>Trativod z drenážních trubek flexibilních PVC-U SN 4 perforace 360° včetně lože otevřený výkop DN 100 pro meliorace</t>
  </si>
  <si>
    <t>451541111</t>
  </si>
  <si>
    <t>Lože pod potrubí otevřený výkop ze štěrkodrtě</t>
  </si>
  <si>
    <t>"DN 1000"1,5*1,5*0,1*5</t>
  </si>
  <si>
    <t>"ORL" 3,165*3,165*0,15</t>
  </si>
  <si>
    <t>451573111</t>
  </si>
  <si>
    <t>Lože pod potrubí otevřený výkop ze štěrkopísku</t>
  </si>
  <si>
    <t>89*1,2*0,1</t>
  </si>
  <si>
    <t>452112111</t>
  </si>
  <si>
    <t>Osazení betonových prstenců nebo rámů v do 100 mm</t>
  </si>
  <si>
    <t>59224147</t>
  </si>
  <si>
    <t>prstenec šachtový vyrovnávací betonový rovný 625x100x80mm</t>
  </si>
  <si>
    <t>59224145</t>
  </si>
  <si>
    <t>prstenec šachtový vyrovnávací betonový rovný 625x100x40mm</t>
  </si>
  <si>
    <t>59224146</t>
  </si>
  <si>
    <t>prstenec šachtový vyrovnávací betonový rovný 625x100x60mm</t>
  </si>
  <si>
    <t>452112122</t>
  </si>
  <si>
    <t>Osazení betonových prstenců nebo rámů v do 200 mm</t>
  </si>
  <si>
    <t>59224149</t>
  </si>
  <si>
    <t>prstenec šachtový vyrovnávací betonový rovný 625x100x120mm</t>
  </si>
  <si>
    <t>5*1,5*1,5*0,1</t>
  </si>
  <si>
    <t>452311141</t>
  </si>
  <si>
    <t>Podkladní desky z betonu prostého tř. C 16/20 otevřený výkop</t>
  </si>
  <si>
    <t>"DN 400" 66*1,5*0,15</t>
  </si>
  <si>
    <t>452321151</t>
  </si>
  <si>
    <t>Podkladní desky ze ŽB tř. C 20/25 otevřený výkop</t>
  </si>
  <si>
    <t>3,165*3,165*0,15</t>
  </si>
  <si>
    <t>452368211</t>
  </si>
  <si>
    <t>Výztuž podkladních desek nebo bloků nebo pražců otevřený výkop ze svařovaných sítí Kari</t>
  </si>
  <si>
    <t>3,165*3,165*0,008</t>
  </si>
  <si>
    <t>564871111</t>
  </si>
  <si>
    <t>Podklad ze štěrkodrtě ŠD tl 250 mm</t>
  </si>
  <si>
    <t>567124112</t>
  </si>
  <si>
    <t>Podklad ze směsi stmelené cementem SC C 16/20 (PB II) tl 150 mm</t>
  </si>
  <si>
    <t>577144031</t>
  </si>
  <si>
    <t>Asfaltový beton vrstva obrusná ACO 11 (ABS) tř. I tl 50 mm š do 1,5 m z modifikovaného asfaltu</t>
  </si>
  <si>
    <t>79*2</t>
  </si>
  <si>
    <t>596811120</t>
  </si>
  <si>
    <t>Kladení betonové dlažby komunikací pro pěší do lože z kameniva velikosti do 0,09 m2 pl do 50 m2</t>
  </si>
  <si>
    <t>810391811</t>
  </si>
  <si>
    <t>Bourání stávajícího potrubí z betonu DN přes 200 do 400</t>
  </si>
  <si>
    <t>871353121</t>
  </si>
  <si>
    <t>Montáž kanalizačního potrubí z PVC těsněné gumovým kroužkem otevřený výkop sklon do 20 % DN 200</t>
  </si>
  <si>
    <t>89+7</t>
  </si>
  <si>
    <t>28611240</t>
  </si>
  <si>
    <t>trubka kanalizační PVC-U DN 200x5000mm SN12</t>
  </si>
  <si>
    <t>871393121</t>
  </si>
  <si>
    <t>Montáž kanalizačního potrubí z PVC těsněné gumovým kroužkem otevřený výkop sklon do 20 % DN 400</t>
  </si>
  <si>
    <t>28611110</t>
  </si>
  <si>
    <t>trubka kanalizační PVC-U DN 400x6000mm SN12</t>
  </si>
  <si>
    <t>877355211</t>
  </si>
  <si>
    <t>Montáž tvarovek z tvrdého PVC-systém KG nebo z polypropylenu-systém KG 2000 jednoosé DN 200</t>
  </si>
  <si>
    <t>28651015</t>
  </si>
  <si>
    <t>koleno kanalizace PVC-U 200x45°</t>
  </si>
  <si>
    <t>28651057</t>
  </si>
  <si>
    <t>zátka kanalizační plastová PVC-U DN 200</t>
  </si>
  <si>
    <t>877355221</t>
  </si>
  <si>
    <t>Montáž tvarovek z tvrdého PVC-systém KG nebo z polypropylenu-systém KG 2000 dvouosé DN 200</t>
  </si>
  <si>
    <t>28611396</t>
  </si>
  <si>
    <t>odbočka kanalizační PVC s hrdlem 200/200/45°</t>
  </si>
  <si>
    <t>877395221</t>
  </si>
  <si>
    <t>Montáž tvarovek z tvrdého PVC-systém KG nebo z polypropylenu-systém KG 2000 dvouosé DN 400</t>
  </si>
  <si>
    <t>28611407</t>
  </si>
  <si>
    <t>odbočka kanalizační PVC s hrdlem 400/200</t>
  </si>
  <si>
    <t>892352121</t>
  </si>
  <si>
    <t>Tlaková zkouška vzduchem potrubí DN 200 těsnícím vakem ucpávkovým</t>
  </si>
  <si>
    <t>úsek</t>
  </si>
  <si>
    <t>892392121</t>
  </si>
  <si>
    <t>Tlaková zkouška vzduchem potrubí DN 400 těsnícím vakem ucpávkovým</t>
  </si>
  <si>
    <t>894411111</t>
  </si>
  <si>
    <t>Zřízení šachet kanalizačních z betonových dílců na potrubí DN do 200 dno beton tř. C 25/30</t>
  </si>
  <si>
    <t>894411131</t>
  </si>
  <si>
    <t>Zřízení šachet kanalizačních z betonových dílců na potrubí DN přes 300 do 400 dno beton tř. C 25/30</t>
  </si>
  <si>
    <t>59224023</t>
  </si>
  <si>
    <t>dno betonové šachtové DN 200 betonový žlab i nástupnice 100x63,5x15cm</t>
  </si>
  <si>
    <t>59224038</t>
  </si>
  <si>
    <t>dno betonové šachtové DN 400 betonový žlab i nástupnice 100x88,5x23cm</t>
  </si>
  <si>
    <t>59224348</t>
  </si>
  <si>
    <t>těsnění elastomerové pro spojení šachetních dílů DN 1000</t>
  </si>
  <si>
    <t>59224050</t>
  </si>
  <si>
    <t>skruž pro kanalizační šachty se zabudovanými stupadly 100x25x12cm</t>
  </si>
  <si>
    <t>59224052</t>
  </si>
  <si>
    <t>skruž pro kanalizační šachty se zabudovanými stupadly 100x100x12cm</t>
  </si>
  <si>
    <t>59224168</t>
  </si>
  <si>
    <t>skruž betonová přechodová 62,5/100x60x12cm, stupadla poplastovaná kapsová</t>
  </si>
  <si>
    <t>R81</t>
  </si>
  <si>
    <t>Odlučovač lehkých kapalin 20VF EO/PB SV - plastová nádrž s vystrojením ,s obetonování- vč. izolace D+M</t>
  </si>
  <si>
    <t>R82</t>
  </si>
  <si>
    <t>Vložení revizní šachty do stávajícího potrubí D+M</t>
  </si>
  <si>
    <t>R83</t>
  </si>
  <si>
    <t>Napojení DN 400 - zjištění skutečné hloubky, vývrt, napojení, utěsnění</t>
  </si>
  <si>
    <t>899104112</t>
  </si>
  <si>
    <t>Osazení poklopů litinových nebo ocelových včetně rámů pro třídu zatížení D400, E600</t>
  </si>
  <si>
    <t>28661935</t>
  </si>
  <si>
    <t>poklop šachtový litinový  DN 600 pro třídu zatížení D400</t>
  </si>
  <si>
    <t>916131213</t>
  </si>
  <si>
    <t>Osazení silničního obrubníku betonového stojatého s boční opěrou do lože z betonu prostého</t>
  </si>
  <si>
    <t>919112111</t>
  </si>
  <si>
    <t>Řezání dilatačních spár š 4 mm hl do 60 mm příčných nebo podélných v živičném krytu</t>
  </si>
  <si>
    <t>66*2</t>
  </si>
  <si>
    <t>979021113</t>
  </si>
  <si>
    <t>Očištění vybouraných obrubníků a krajníků silničních při překopech inženýrských sítí</t>
  </si>
  <si>
    <t>979051111</t>
  </si>
  <si>
    <t>Očištění desek nebo dlaždic se spárováním z kameniva těženého při překopech inženýrských sítí</t>
  </si>
  <si>
    <t>997221571</t>
  </si>
  <si>
    <t>Vodorovná doprava vybouraných hmot do 1 km</t>
  </si>
  <si>
    <t>"kamenivo" 43,560</t>
  </si>
  <si>
    <t>"beton" 32,175+21,120</t>
  </si>
  <si>
    <t>"živice" 18,170</t>
  </si>
  <si>
    <t>997221579</t>
  </si>
  <si>
    <t>Příplatek ZKD 1 km u vodorovné dopravy vybouraných hmot</t>
  </si>
  <si>
    <t>9*115,025</t>
  </si>
  <si>
    <t>997221612</t>
  </si>
  <si>
    <t>Nakládání vybouraných hmot na dopravní prostředky pro vodorovnou dopravu</t>
  </si>
  <si>
    <t>997221655</t>
  </si>
  <si>
    <t>146</t>
  </si>
  <si>
    <t>148</t>
  </si>
  <si>
    <t>32,175+21,120</t>
  </si>
  <si>
    <t>150</t>
  </si>
  <si>
    <t>998276101</t>
  </si>
  <si>
    <t>Přesun hmot pro trubní vedení z trub z plastických hmot otevřený výkop</t>
  </si>
  <si>
    <t>152</t>
  </si>
  <si>
    <t xml:space="preserve">VON - Vedlejší a ostatní náklady </t>
  </si>
  <si>
    <t>VRN - Vedlejší rozpočtové náklady</t>
  </si>
  <si>
    <t>VRN</t>
  </si>
  <si>
    <t>Vedlejší rozpočtové náklady</t>
  </si>
  <si>
    <t>VRN_01</t>
  </si>
  <si>
    <t>Průzkumné, geodetické a projektové práce (geodetické práce před výstavbou, geodetické práce po výstavbě, vytyčení tras podzemních sítí technické infrastruktury, dokumentace skutečného provedení, zaměření skutečného provedení)</t>
  </si>
  <si>
    <t>Kč</t>
  </si>
  <si>
    <t>-1405184863</t>
  </si>
  <si>
    <t>VRN_02</t>
  </si>
  <si>
    <t>Zařízení staveniště, provizorní přístupy na pozemky</t>
  </si>
  <si>
    <t>-2104063894</t>
  </si>
  <si>
    <t>VRN_03</t>
  </si>
  <si>
    <t>Inženýrská činnost</t>
  </si>
  <si>
    <t>1884033881</t>
  </si>
  <si>
    <t>VRN_04</t>
  </si>
  <si>
    <t>Provozní vlivy</t>
  </si>
  <si>
    <t>-1090006733</t>
  </si>
  <si>
    <t>VRN_05</t>
  </si>
  <si>
    <t>Dopravní značení na staveništi</t>
  </si>
  <si>
    <t>-898169760</t>
  </si>
  <si>
    <t>VRN_06</t>
  </si>
  <si>
    <t xml:space="preserve">Vyhotovení dokladů potřebných pro předání díla např. revize, zkoušky (mj. hutnění), zaškolení a další práce, služby, dodávky a režijní náklady </t>
  </si>
  <si>
    <t>2042679942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</si>
</sst>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3"/>
      <c r="AQ5" s="23"/>
      <c r="AR5" s="21"/>
      <c r="BE5" s="287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3"/>
      <c r="AQ6" s="23"/>
      <c r="AR6" s="21"/>
      <c r="BE6" s="288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8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8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8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88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288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8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288"/>
      <c r="BS13" s="18" t="s">
        <v>6</v>
      </c>
    </row>
    <row r="14" spans="1:74" ht="12.75">
      <c r="B14" s="22"/>
      <c r="C14" s="23"/>
      <c r="D14" s="23"/>
      <c r="E14" s="293" t="s">
        <v>28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288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8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8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288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8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8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288"/>
      <c r="BS20" s="18" t="s">
        <v>30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8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8"/>
    </row>
    <row r="23" spans="1:71" s="1" customFormat="1" ht="59.25" customHeight="1">
      <c r="B23" s="22"/>
      <c r="C23" s="23"/>
      <c r="D23" s="23"/>
      <c r="E23" s="295" t="s">
        <v>33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3"/>
      <c r="AP23" s="23"/>
      <c r="AQ23" s="23"/>
      <c r="AR23" s="21"/>
      <c r="BE23" s="288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8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8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6">
        <f>ROUND(AG94,2)</f>
        <v>0</v>
      </c>
      <c r="AL26" s="297"/>
      <c r="AM26" s="297"/>
      <c r="AN26" s="297"/>
      <c r="AO26" s="297"/>
      <c r="AP26" s="37"/>
      <c r="AQ26" s="37"/>
      <c r="AR26" s="40"/>
      <c r="BE26" s="288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8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8" t="s">
        <v>35</v>
      </c>
      <c r="M28" s="298"/>
      <c r="N28" s="298"/>
      <c r="O28" s="298"/>
      <c r="P28" s="298"/>
      <c r="Q28" s="37"/>
      <c r="R28" s="37"/>
      <c r="S28" s="37"/>
      <c r="T28" s="37"/>
      <c r="U28" s="37"/>
      <c r="V28" s="37"/>
      <c r="W28" s="298" t="s">
        <v>36</v>
      </c>
      <c r="X28" s="298"/>
      <c r="Y28" s="298"/>
      <c r="Z28" s="298"/>
      <c r="AA28" s="298"/>
      <c r="AB28" s="298"/>
      <c r="AC28" s="298"/>
      <c r="AD28" s="298"/>
      <c r="AE28" s="298"/>
      <c r="AF28" s="37"/>
      <c r="AG28" s="37"/>
      <c r="AH28" s="37"/>
      <c r="AI28" s="37"/>
      <c r="AJ28" s="37"/>
      <c r="AK28" s="298" t="s">
        <v>37</v>
      </c>
      <c r="AL28" s="298"/>
      <c r="AM28" s="298"/>
      <c r="AN28" s="298"/>
      <c r="AO28" s="298"/>
      <c r="AP28" s="37"/>
      <c r="AQ28" s="37"/>
      <c r="AR28" s="40"/>
      <c r="BE28" s="288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01">
        <v>0.21</v>
      </c>
      <c r="M29" s="300"/>
      <c r="N29" s="300"/>
      <c r="O29" s="300"/>
      <c r="P29" s="300"/>
      <c r="Q29" s="42"/>
      <c r="R29" s="42"/>
      <c r="S29" s="42"/>
      <c r="T29" s="42"/>
      <c r="U29" s="42"/>
      <c r="V29" s="42"/>
      <c r="W29" s="299">
        <f>ROUND(AZ94, 2)</f>
        <v>0</v>
      </c>
      <c r="X29" s="300"/>
      <c r="Y29" s="300"/>
      <c r="Z29" s="300"/>
      <c r="AA29" s="300"/>
      <c r="AB29" s="300"/>
      <c r="AC29" s="300"/>
      <c r="AD29" s="300"/>
      <c r="AE29" s="300"/>
      <c r="AF29" s="42"/>
      <c r="AG29" s="42"/>
      <c r="AH29" s="42"/>
      <c r="AI29" s="42"/>
      <c r="AJ29" s="42"/>
      <c r="AK29" s="299">
        <f>ROUND(AV94, 2)</f>
        <v>0</v>
      </c>
      <c r="AL29" s="300"/>
      <c r="AM29" s="300"/>
      <c r="AN29" s="300"/>
      <c r="AO29" s="300"/>
      <c r="AP29" s="42"/>
      <c r="AQ29" s="42"/>
      <c r="AR29" s="43"/>
      <c r="BE29" s="289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01">
        <v>0.15</v>
      </c>
      <c r="M30" s="300"/>
      <c r="N30" s="300"/>
      <c r="O30" s="300"/>
      <c r="P30" s="300"/>
      <c r="Q30" s="42"/>
      <c r="R30" s="42"/>
      <c r="S30" s="42"/>
      <c r="T30" s="42"/>
      <c r="U30" s="42"/>
      <c r="V30" s="42"/>
      <c r="W30" s="299">
        <f>ROUND(BA94, 2)</f>
        <v>0</v>
      </c>
      <c r="X30" s="300"/>
      <c r="Y30" s="300"/>
      <c r="Z30" s="300"/>
      <c r="AA30" s="300"/>
      <c r="AB30" s="300"/>
      <c r="AC30" s="300"/>
      <c r="AD30" s="300"/>
      <c r="AE30" s="300"/>
      <c r="AF30" s="42"/>
      <c r="AG30" s="42"/>
      <c r="AH30" s="42"/>
      <c r="AI30" s="42"/>
      <c r="AJ30" s="42"/>
      <c r="AK30" s="299">
        <f>ROUND(AW94, 2)</f>
        <v>0</v>
      </c>
      <c r="AL30" s="300"/>
      <c r="AM30" s="300"/>
      <c r="AN30" s="300"/>
      <c r="AO30" s="300"/>
      <c r="AP30" s="42"/>
      <c r="AQ30" s="42"/>
      <c r="AR30" s="43"/>
      <c r="BE30" s="289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01">
        <v>0.21</v>
      </c>
      <c r="M31" s="300"/>
      <c r="N31" s="300"/>
      <c r="O31" s="300"/>
      <c r="P31" s="300"/>
      <c r="Q31" s="42"/>
      <c r="R31" s="42"/>
      <c r="S31" s="42"/>
      <c r="T31" s="42"/>
      <c r="U31" s="42"/>
      <c r="V31" s="42"/>
      <c r="W31" s="299">
        <f>ROUND(BB94, 2)</f>
        <v>0</v>
      </c>
      <c r="X31" s="300"/>
      <c r="Y31" s="300"/>
      <c r="Z31" s="300"/>
      <c r="AA31" s="300"/>
      <c r="AB31" s="300"/>
      <c r="AC31" s="300"/>
      <c r="AD31" s="300"/>
      <c r="AE31" s="300"/>
      <c r="AF31" s="42"/>
      <c r="AG31" s="42"/>
      <c r="AH31" s="42"/>
      <c r="AI31" s="42"/>
      <c r="AJ31" s="42"/>
      <c r="AK31" s="299">
        <v>0</v>
      </c>
      <c r="AL31" s="300"/>
      <c r="AM31" s="300"/>
      <c r="AN31" s="300"/>
      <c r="AO31" s="300"/>
      <c r="AP31" s="42"/>
      <c r="AQ31" s="42"/>
      <c r="AR31" s="43"/>
      <c r="BE31" s="289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01">
        <v>0.15</v>
      </c>
      <c r="M32" s="300"/>
      <c r="N32" s="300"/>
      <c r="O32" s="300"/>
      <c r="P32" s="300"/>
      <c r="Q32" s="42"/>
      <c r="R32" s="42"/>
      <c r="S32" s="42"/>
      <c r="T32" s="42"/>
      <c r="U32" s="42"/>
      <c r="V32" s="42"/>
      <c r="W32" s="299">
        <f>ROUND(BC94, 2)</f>
        <v>0</v>
      </c>
      <c r="X32" s="300"/>
      <c r="Y32" s="300"/>
      <c r="Z32" s="300"/>
      <c r="AA32" s="300"/>
      <c r="AB32" s="300"/>
      <c r="AC32" s="300"/>
      <c r="AD32" s="300"/>
      <c r="AE32" s="300"/>
      <c r="AF32" s="42"/>
      <c r="AG32" s="42"/>
      <c r="AH32" s="42"/>
      <c r="AI32" s="42"/>
      <c r="AJ32" s="42"/>
      <c r="AK32" s="299">
        <v>0</v>
      </c>
      <c r="AL32" s="300"/>
      <c r="AM32" s="300"/>
      <c r="AN32" s="300"/>
      <c r="AO32" s="300"/>
      <c r="AP32" s="42"/>
      <c r="AQ32" s="42"/>
      <c r="AR32" s="43"/>
      <c r="BE32" s="289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01">
        <v>0</v>
      </c>
      <c r="M33" s="300"/>
      <c r="N33" s="300"/>
      <c r="O33" s="300"/>
      <c r="P33" s="300"/>
      <c r="Q33" s="42"/>
      <c r="R33" s="42"/>
      <c r="S33" s="42"/>
      <c r="T33" s="42"/>
      <c r="U33" s="42"/>
      <c r="V33" s="42"/>
      <c r="W33" s="299">
        <f>ROUND(BD94, 2)</f>
        <v>0</v>
      </c>
      <c r="X33" s="300"/>
      <c r="Y33" s="300"/>
      <c r="Z33" s="300"/>
      <c r="AA33" s="300"/>
      <c r="AB33" s="300"/>
      <c r="AC33" s="300"/>
      <c r="AD33" s="300"/>
      <c r="AE33" s="300"/>
      <c r="AF33" s="42"/>
      <c r="AG33" s="42"/>
      <c r="AH33" s="42"/>
      <c r="AI33" s="42"/>
      <c r="AJ33" s="42"/>
      <c r="AK33" s="299">
        <v>0</v>
      </c>
      <c r="AL33" s="300"/>
      <c r="AM33" s="300"/>
      <c r="AN33" s="300"/>
      <c r="AO33" s="300"/>
      <c r="AP33" s="42"/>
      <c r="AQ33" s="42"/>
      <c r="AR33" s="43"/>
      <c r="BE33" s="289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8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05" t="s">
        <v>46</v>
      </c>
      <c r="Y35" s="303"/>
      <c r="Z35" s="303"/>
      <c r="AA35" s="303"/>
      <c r="AB35" s="303"/>
      <c r="AC35" s="46"/>
      <c r="AD35" s="46"/>
      <c r="AE35" s="46"/>
      <c r="AF35" s="46"/>
      <c r="AG35" s="46"/>
      <c r="AH35" s="46"/>
      <c r="AI35" s="46"/>
      <c r="AJ35" s="46"/>
      <c r="AK35" s="302">
        <f>SUM(AK26:AK33)</f>
        <v>0</v>
      </c>
      <c r="AL35" s="303"/>
      <c r="AM35" s="303"/>
      <c r="AN35" s="303"/>
      <c r="AO35" s="30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49</v>
      </c>
      <c r="AI60" s="39"/>
      <c r="AJ60" s="39"/>
      <c r="AK60" s="39"/>
      <c r="AL60" s="39"/>
      <c r="AM60" s="53" t="s">
        <v>50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49</v>
      </c>
      <c r="AI75" s="39"/>
      <c r="AJ75" s="39"/>
      <c r="AK75" s="39"/>
      <c r="AL75" s="39"/>
      <c r="AM75" s="53" t="s">
        <v>50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221-22-11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6" t="str">
        <f>K6</f>
        <v>Rozšíření místní komunikace a stání cisteren ve Mstěticích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8" t="str">
        <f>IF(AN8= "","",AN8)</f>
        <v>25. 5. 2022</v>
      </c>
      <c r="AN87" s="268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29</v>
      </c>
      <c r="AJ89" s="37"/>
      <c r="AK89" s="37"/>
      <c r="AL89" s="37"/>
      <c r="AM89" s="269" t="str">
        <f>IF(E17="","",E17)</f>
        <v xml:space="preserve"> </v>
      </c>
      <c r="AN89" s="270"/>
      <c r="AO89" s="270"/>
      <c r="AP89" s="270"/>
      <c r="AQ89" s="37"/>
      <c r="AR89" s="40"/>
      <c r="AS89" s="271" t="s">
        <v>54</v>
      </c>
      <c r="AT89" s="272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31</v>
      </c>
      <c r="AJ90" s="37"/>
      <c r="AK90" s="37"/>
      <c r="AL90" s="37"/>
      <c r="AM90" s="269" t="str">
        <f>IF(E20="","",E20)</f>
        <v xml:space="preserve"> </v>
      </c>
      <c r="AN90" s="270"/>
      <c r="AO90" s="270"/>
      <c r="AP90" s="270"/>
      <c r="AQ90" s="37"/>
      <c r="AR90" s="40"/>
      <c r="AS90" s="273"/>
      <c r="AT90" s="274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5"/>
      <c r="AT91" s="276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7" t="s">
        <v>55</v>
      </c>
      <c r="D92" s="278"/>
      <c r="E92" s="278"/>
      <c r="F92" s="278"/>
      <c r="G92" s="278"/>
      <c r="H92" s="74"/>
      <c r="I92" s="280" t="s">
        <v>56</v>
      </c>
      <c r="J92" s="278"/>
      <c r="K92" s="278"/>
      <c r="L92" s="278"/>
      <c r="M92" s="278"/>
      <c r="N92" s="278"/>
      <c r="O92" s="278"/>
      <c r="P92" s="278"/>
      <c r="Q92" s="278"/>
      <c r="R92" s="278"/>
      <c r="S92" s="278"/>
      <c r="T92" s="278"/>
      <c r="U92" s="278"/>
      <c r="V92" s="278"/>
      <c r="W92" s="278"/>
      <c r="X92" s="278"/>
      <c r="Y92" s="278"/>
      <c r="Z92" s="278"/>
      <c r="AA92" s="278"/>
      <c r="AB92" s="278"/>
      <c r="AC92" s="278"/>
      <c r="AD92" s="278"/>
      <c r="AE92" s="278"/>
      <c r="AF92" s="278"/>
      <c r="AG92" s="279" t="s">
        <v>57</v>
      </c>
      <c r="AH92" s="278"/>
      <c r="AI92" s="278"/>
      <c r="AJ92" s="278"/>
      <c r="AK92" s="278"/>
      <c r="AL92" s="278"/>
      <c r="AM92" s="278"/>
      <c r="AN92" s="280" t="s">
        <v>58</v>
      </c>
      <c r="AO92" s="278"/>
      <c r="AP92" s="281"/>
      <c r="AQ92" s="75" t="s">
        <v>59</v>
      </c>
      <c r="AR92" s="40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8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5">
        <f>ROUND(SUM(AG95:AG100),2)</f>
        <v>0</v>
      </c>
      <c r="AH94" s="285"/>
      <c r="AI94" s="285"/>
      <c r="AJ94" s="285"/>
      <c r="AK94" s="285"/>
      <c r="AL94" s="285"/>
      <c r="AM94" s="285"/>
      <c r="AN94" s="286">
        <f t="shared" ref="AN94:AN100" si="0">SUM(AG94,AT94)</f>
        <v>0</v>
      </c>
      <c r="AO94" s="286"/>
      <c r="AP94" s="286"/>
      <c r="AQ94" s="86" t="s">
        <v>1</v>
      </c>
      <c r="AR94" s="87"/>
      <c r="AS94" s="88">
        <f>ROUND(SUM(AS95:AS100),2)</f>
        <v>0</v>
      </c>
      <c r="AT94" s="89">
        <f t="shared" ref="AT94:AT100" si="1">ROUND(SUM(AV94:AW94),2)</f>
        <v>0</v>
      </c>
      <c r="AU94" s="90">
        <f>ROUND(SUM(AU95:AU100),5)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ROUND(SUM(AZ95:AZ100),2)</f>
        <v>0</v>
      </c>
      <c r="BA94" s="89">
        <f>ROUND(SUM(BA95:BA100),2)</f>
        <v>0</v>
      </c>
      <c r="BB94" s="89">
        <f>ROUND(SUM(BB95:BB100),2)</f>
        <v>0</v>
      </c>
      <c r="BC94" s="89">
        <f>ROUND(SUM(BC95:BC100),2)</f>
        <v>0</v>
      </c>
      <c r="BD94" s="91">
        <f>ROUND(SUM(BD95:BD100),2)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5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82" t="s">
        <v>79</v>
      </c>
      <c r="E95" s="282"/>
      <c r="F95" s="282"/>
      <c r="G95" s="282"/>
      <c r="H95" s="282"/>
      <c r="I95" s="97"/>
      <c r="J95" s="282" t="s">
        <v>80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3">
        <f>'SO 001 - Demolice vrátnice'!J30</f>
        <v>0</v>
      </c>
      <c r="AH95" s="284"/>
      <c r="AI95" s="284"/>
      <c r="AJ95" s="284"/>
      <c r="AK95" s="284"/>
      <c r="AL95" s="284"/>
      <c r="AM95" s="284"/>
      <c r="AN95" s="283">
        <f t="shared" si="0"/>
        <v>0</v>
      </c>
      <c r="AO95" s="284"/>
      <c r="AP95" s="284"/>
      <c r="AQ95" s="98" t="s">
        <v>81</v>
      </c>
      <c r="AR95" s="99"/>
      <c r="AS95" s="100">
        <v>0</v>
      </c>
      <c r="AT95" s="101">
        <f t="shared" si="1"/>
        <v>0</v>
      </c>
      <c r="AU95" s="102">
        <f>'SO 001 - Demolice vrátnice'!P119</f>
        <v>0</v>
      </c>
      <c r="AV95" s="101">
        <f>'SO 001 - Demolice vrátnice'!J33</f>
        <v>0</v>
      </c>
      <c r="AW95" s="101">
        <f>'SO 001 - Demolice vrátnice'!J34</f>
        <v>0</v>
      </c>
      <c r="AX95" s="101">
        <f>'SO 001 - Demolice vrátnice'!J35</f>
        <v>0</v>
      </c>
      <c r="AY95" s="101">
        <f>'SO 001 - Demolice vrátnice'!J36</f>
        <v>0</v>
      </c>
      <c r="AZ95" s="101">
        <f>'SO 001 - Demolice vrátnice'!F33</f>
        <v>0</v>
      </c>
      <c r="BA95" s="101">
        <f>'SO 001 - Demolice vrátnice'!F34</f>
        <v>0</v>
      </c>
      <c r="BB95" s="101">
        <f>'SO 001 - Demolice vrátnice'!F35</f>
        <v>0</v>
      </c>
      <c r="BC95" s="101">
        <f>'SO 001 - Demolice vrátnice'!F36</f>
        <v>0</v>
      </c>
      <c r="BD95" s="103">
        <f>'SO 001 - Demolice vrátnice'!F37</f>
        <v>0</v>
      </c>
      <c r="BT95" s="104" t="s">
        <v>82</v>
      </c>
      <c r="BV95" s="104" t="s">
        <v>76</v>
      </c>
      <c r="BW95" s="104" t="s">
        <v>83</v>
      </c>
      <c r="BX95" s="104" t="s">
        <v>5</v>
      </c>
      <c r="CL95" s="104" t="s">
        <v>1</v>
      </c>
      <c r="CM95" s="104" t="s">
        <v>84</v>
      </c>
    </row>
    <row r="96" spans="1:91" s="7" customFormat="1" ht="16.5" customHeight="1">
      <c r="A96" s="94" t="s">
        <v>78</v>
      </c>
      <c r="B96" s="95"/>
      <c r="C96" s="96"/>
      <c r="D96" s="282" t="s">
        <v>85</v>
      </c>
      <c r="E96" s="282"/>
      <c r="F96" s="282"/>
      <c r="G96" s="282"/>
      <c r="H96" s="282"/>
      <c r="I96" s="97"/>
      <c r="J96" s="282" t="s">
        <v>86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3">
        <f>'SO 101 - Komunikace'!J30</f>
        <v>0</v>
      </c>
      <c r="AH96" s="284"/>
      <c r="AI96" s="284"/>
      <c r="AJ96" s="284"/>
      <c r="AK96" s="284"/>
      <c r="AL96" s="284"/>
      <c r="AM96" s="284"/>
      <c r="AN96" s="283">
        <f t="shared" si="0"/>
        <v>0</v>
      </c>
      <c r="AO96" s="284"/>
      <c r="AP96" s="284"/>
      <c r="AQ96" s="98" t="s">
        <v>81</v>
      </c>
      <c r="AR96" s="99"/>
      <c r="AS96" s="100">
        <v>0</v>
      </c>
      <c r="AT96" s="101">
        <f t="shared" si="1"/>
        <v>0</v>
      </c>
      <c r="AU96" s="102">
        <f>'SO 101 - Komunikace'!P126</f>
        <v>0</v>
      </c>
      <c r="AV96" s="101">
        <f>'SO 101 - Komunikace'!J33</f>
        <v>0</v>
      </c>
      <c r="AW96" s="101">
        <f>'SO 101 - Komunikace'!J34</f>
        <v>0</v>
      </c>
      <c r="AX96" s="101">
        <f>'SO 101 - Komunikace'!J35</f>
        <v>0</v>
      </c>
      <c r="AY96" s="101">
        <f>'SO 101 - Komunikace'!J36</f>
        <v>0</v>
      </c>
      <c r="AZ96" s="101">
        <f>'SO 101 - Komunikace'!F33</f>
        <v>0</v>
      </c>
      <c r="BA96" s="101">
        <f>'SO 101 - Komunikace'!F34</f>
        <v>0</v>
      </c>
      <c r="BB96" s="101">
        <f>'SO 101 - Komunikace'!F35</f>
        <v>0</v>
      </c>
      <c r="BC96" s="101">
        <f>'SO 101 - Komunikace'!F36</f>
        <v>0</v>
      </c>
      <c r="BD96" s="103">
        <f>'SO 101 - Komunikace'!F37</f>
        <v>0</v>
      </c>
      <c r="BT96" s="104" t="s">
        <v>82</v>
      </c>
      <c r="BV96" s="104" t="s">
        <v>76</v>
      </c>
      <c r="BW96" s="104" t="s">
        <v>87</v>
      </c>
      <c r="BX96" s="104" t="s">
        <v>5</v>
      </c>
      <c r="CL96" s="104" t="s">
        <v>1</v>
      </c>
      <c r="CM96" s="104" t="s">
        <v>84</v>
      </c>
    </row>
    <row r="97" spans="1:91" s="7" customFormat="1" ht="16.5" customHeight="1">
      <c r="A97" s="94" t="s">
        <v>78</v>
      </c>
      <c r="B97" s="95"/>
      <c r="C97" s="96"/>
      <c r="D97" s="282" t="s">
        <v>88</v>
      </c>
      <c r="E97" s="282"/>
      <c r="F97" s="282"/>
      <c r="G97" s="282"/>
      <c r="H97" s="282"/>
      <c r="I97" s="97"/>
      <c r="J97" s="282" t="s">
        <v>89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3">
        <f>'SO 102 - Oprava ploch po ...'!J30</f>
        <v>0</v>
      </c>
      <c r="AH97" s="284"/>
      <c r="AI97" s="284"/>
      <c r="AJ97" s="284"/>
      <c r="AK97" s="284"/>
      <c r="AL97" s="284"/>
      <c r="AM97" s="284"/>
      <c r="AN97" s="283">
        <f t="shared" si="0"/>
        <v>0</v>
      </c>
      <c r="AO97" s="284"/>
      <c r="AP97" s="284"/>
      <c r="AQ97" s="98" t="s">
        <v>81</v>
      </c>
      <c r="AR97" s="99"/>
      <c r="AS97" s="100">
        <v>0</v>
      </c>
      <c r="AT97" s="101">
        <f t="shared" si="1"/>
        <v>0</v>
      </c>
      <c r="AU97" s="102">
        <f>'SO 102 - Oprava ploch po ...'!P123</f>
        <v>0</v>
      </c>
      <c r="AV97" s="101">
        <f>'SO 102 - Oprava ploch po ...'!J33</f>
        <v>0</v>
      </c>
      <c r="AW97" s="101">
        <f>'SO 102 - Oprava ploch po ...'!J34</f>
        <v>0</v>
      </c>
      <c r="AX97" s="101">
        <f>'SO 102 - Oprava ploch po ...'!J35</f>
        <v>0</v>
      </c>
      <c r="AY97" s="101">
        <f>'SO 102 - Oprava ploch po ...'!J36</f>
        <v>0</v>
      </c>
      <c r="AZ97" s="101">
        <f>'SO 102 - Oprava ploch po ...'!F33</f>
        <v>0</v>
      </c>
      <c r="BA97" s="101">
        <f>'SO 102 - Oprava ploch po ...'!F34</f>
        <v>0</v>
      </c>
      <c r="BB97" s="101">
        <f>'SO 102 - Oprava ploch po ...'!F35</f>
        <v>0</v>
      </c>
      <c r="BC97" s="101">
        <f>'SO 102 - Oprava ploch po ...'!F36</f>
        <v>0</v>
      </c>
      <c r="BD97" s="103">
        <f>'SO 102 - Oprava ploch po ...'!F37</f>
        <v>0</v>
      </c>
      <c r="BT97" s="104" t="s">
        <v>82</v>
      </c>
      <c r="BV97" s="104" t="s">
        <v>76</v>
      </c>
      <c r="BW97" s="104" t="s">
        <v>90</v>
      </c>
      <c r="BX97" s="104" t="s">
        <v>5</v>
      </c>
      <c r="CL97" s="104" t="s">
        <v>1</v>
      </c>
      <c r="CM97" s="104" t="s">
        <v>84</v>
      </c>
    </row>
    <row r="98" spans="1:91" s="7" customFormat="1" ht="16.5" customHeight="1">
      <c r="A98" s="94" t="s">
        <v>78</v>
      </c>
      <c r="B98" s="95"/>
      <c r="C98" s="96"/>
      <c r="D98" s="282" t="s">
        <v>91</v>
      </c>
      <c r="E98" s="282"/>
      <c r="F98" s="282"/>
      <c r="G98" s="282"/>
      <c r="H98" s="282"/>
      <c r="I98" s="97"/>
      <c r="J98" s="282" t="s">
        <v>92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3">
        <f>'SO 201 - Opěrná zeď'!J30</f>
        <v>0</v>
      </c>
      <c r="AH98" s="284"/>
      <c r="AI98" s="284"/>
      <c r="AJ98" s="284"/>
      <c r="AK98" s="284"/>
      <c r="AL98" s="284"/>
      <c r="AM98" s="284"/>
      <c r="AN98" s="283">
        <f t="shared" si="0"/>
        <v>0</v>
      </c>
      <c r="AO98" s="284"/>
      <c r="AP98" s="284"/>
      <c r="AQ98" s="98" t="s">
        <v>81</v>
      </c>
      <c r="AR98" s="99"/>
      <c r="AS98" s="100">
        <v>0</v>
      </c>
      <c r="AT98" s="101">
        <f t="shared" si="1"/>
        <v>0</v>
      </c>
      <c r="AU98" s="102">
        <f>'SO 201 - Opěrná zeď'!P123</f>
        <v>0</v>
      </c>
      <c r="AV98" s="101">
        <f>'SO 201 - Opěrná zeď'!J33</f>
        <v>0</v>
      </c>
      <c r="AW98" s="101">
        <f>'SO 201 - Opěrná zeď'!J34</f>
        <v>0</v>
      </c>
      <c r="AX98" s="101">
        <f>'SO 201 - Opěrná zeď'!J35</f>
        <v>0</v>
      </c>
      <c r="AY98" s="101">
        <f>'SO 201 - Opěrná zeď'!J36</f>
        <v>0</v>
      </c>
      <c r="AZ98" s="101">
        <f>'SO 201 - Opěrná zeď'!F33</f>
        <v>0</v>
      </c>
      <c r="BA98" s="101">
        <f>'SO 201 - Opěrná zeď'!F34</f>
        <v>0</v>
      </c>
      <c r="BB98" s="101">
        <f>'SO 201 - Opěrná zeď'!F35</f>
        <v>0</v>
      </c>
      <c r="BC98" s="101">
        <f>'SO 201 - Opěrná zeď'!F36</f>
        <v>0</v>
      </c>
      <c r="BD98" s="103">
        <f>'SO 201 - Opěrná zeď'!F37</f>
        <v>0</v>
      </c>
      <c r="BT98" s="104" t="s">
        <v>82</v>
      </c>
      <c r="BV98" s="104" t="s">
        <v>76</v>
      </c>
      <c r="BW98" s="104" t="s">
        <v>93</v>
      </c>
      <c r="BX98" s="104" t="s">
        <v>5</v>
      </c>
      <c r="CL98" s="104" t="s">
        <v>1</v>
      </c>
      <c r="CM98" s="104" t="s">
        <v>84</v>
      </c>
    </row>
    <row r="99" spans="1:91" s="7" customFormat="1" ht="16.5" customHeight="1">
      <c r="A99" s="94" t="s">
        <v>78</v>
      </c>
      <c r="B99" s="95"/>
      <c r="C99" s="96"/>
      <c r="D99" s="282" t="s">
        <v>94</v>
      </c>
      <c r="E99" s="282"/>
      <c r="F99" s="282"/>
      <c r="G99" s="282"/>
      <c r="H99" s="282"/>
      <c r="I99" s="97"/>
      <c r="J99" s="282" t="s">
        <v>95</v>
      </c>
      <c r="K99" s="282"/>
      <c r="L99" s="282"/>
      <c r="M99" s="282"/>
      <c r="N99" s="282"/>
      <c r="O99" s="282"/>
      <c r="P99" s="282"/>
      <c r="Q99" s="282"/>
      <c r="R99" s="282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83">
        <f>'SO 301 - Dešťová kanalizace'!J30</f>
        <v>0</v>
      </c>
      <c r="AH99" s="284"/>
      <c r="AI99" s="284"/>
      <c r="AJ99" s="284"/>
      <c r="AK99" s="284"/>
      <c r="AL99" s="284"/>
      <c r="AM99" s="284"/>
      <c r="AN99" s="283">
        <f t="shared" si="0"/>
        <v>0</v>
      </c>
      <c r="AO99" s="284"/>
      <c r="AP99" s="284"/>
      <c r="AQ99" s="98" t="s">
        <v>81</v>
      </c>
      <c r="AR99" s="99"/>
      <c r="AS99" s="100">
        <v>0</v>
      </c>
      <c r="AT99" s="101">
        <f t="shared" si="1"/>
        <v>0</v>
      </c>
      <c r="AU99" s="102">
        <f>'SO 301 - Dešťová kanalizace'!P125</f>
        <v>0</v>
      </c>
      <c r="AV99" s="101">
        <f>'SO 301 - Dešťová kanalizace'!J33</f>
        <v>0</v>
      </c>
      <c r="AW99" s="101">
        <f>'SO 301 - Dešťová kanalizace'!J34</f>
        <v>0</v>
      </c>
      <c r="AX99" s="101">
        <f>'SO 301 - Dešťová kanalizace'!J35</f>
        <v>0</v>
      </c>
      <c r="AY99" s="101">
        <f>'SO 301 - Dešťová kanalizace'!J36</f>
        <v>0</v>
      </c>
      <c r="AZ99" s="101">
        <f>'SO 301 - Dešťová kanalizace'!F33</f>
        <v>0</v>
      </c>
      <c r="BA99" s="101">
        <f>'SO 301 - Dešťová kanalizace'!F34</f>
        <v>0</v>
      </c>
      <c r="BB99" s="101">
        <f>'SO 301 - Dešťová kanalizace'!F35</f>
        <v>0</v>
      </c>
      <c r="BC99" s="101">
        <f>'SO 301 - Dešťová kanalizace'!F36</f>
        <v>0</v>
      </c>
      <c r="BD99" s="103">
        <f>'SO 301 - Dešťová kanalizace'!F37</f>
        <v>0</v>
      </c>
      <c r="BT99" s="104" t="s">
        <v>82</v>
      </c>
      <c r="BV99" s="104" t="s">
        <v>76</v>
      </c>
      <c r="BW99" s="104" t="s">
        <v>96</v>
      </c>
      <c r="BX99" s="104" t="s">
        <v>5</v>
      </c>
      <c r="CL99" s="104" t="s">
        <v>1</v>
      </c>
      <c r="CM99" s="104" t="s">
        <v>84</v>
      </c>
    </row>
    <row r="100" spans="1:91" s="7" customFormat="1" ht="16.5" customHeight="1">
      <c r="A100" s="94" t="s">
        <v>78</v>
      </c>
      <c r="B100" s="95"/>
      <c r="C100" s="96"/>
      <c r="D100" s="282" t="s">
        <v>97</v>
      </c>
      <c r="E100" s="282"/>
      <c r="F100" s="282"/>
      <c r="G100" s="282"/>
      <c r="H100" s="282"/>
      <c r="I100" s="97"/>
      <c r="J100" s="282" t="s">
        <v>98</v>
      </c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3">
        <f>'VON - Vedlejší a ostatní ...'!J30</f>
        <v>0</v>
      </c>
      <c r="AH100" s="284"/>
      <c r="AI100" s="284"/>
      <c r="AJ100" s="284"/>
      <c r="AK100" s="284"/>
      <c r="AL100" s="284"/>
      <c r="AM100" s="284"/>
      <c r="AN100" s="283">
        <f t="shared" si="0"/>
        <v>0</v>
      </c>
      <c r="AO100" s="284"/>
      <c r="AP100" s="284"/>
      <c r="AQ100" s="98" t="s">
        <v>81</v>
      </c>
      <c r="AR100" s="99"/>
      <c r="AS100" s="105">
        <v>0</v>
      </c>
      <c r="AT100" s="106">
        <f t="shared" si="1"/>
        <v>0</v>
      </c>
      <c r="AU100" s="107">
        <f>'VON - Vedlejší a ostatní ...'!P117</f>
        <v>0</v>
      </c>
      <c r="AV100" s="106">
        <f>'VON - Vedlejší a ostatní ...'!J33</f>
        <v>0</v>
      </c>
      <c r="AW100" s="106">
        <f>'VON - Vedlejší a ostatní ...'!J34</f>
        <v>0</v>
      </c>
      <c r="AX100" s="106">
        <f>'VON - Vedlejší a ostatní ...'!J35</f>
        <v>0</v>
      </c>
      <c r="AY100" s="106">
        <f>'VON - Vedlejší a ostatní ...'!J36</f>
        <v>0</v>
      </c>
      <c r="AZ100" s="106">
        <f>'VON - Vedlejší a ostatní ...'!F33</f>
        <v>0</v>
      </c>
      <c r="BA100" s="106">
        <f>'VON - Vedlejší a ostatní ...'!F34</f>
        <v>0</v>
      </c>
      <c r="BB100" s="106">
        <f>'VON - Vedlejší a ostatní ...'!F35</f>
        <v>0</v>
      </c>
      <c r="BC100" s="106">
        <f>'VON - Vedlejší a ostatní ...'!F36</f>
        <v>0</v>
      </c>
      <c r="BD100" s="108">
        <f>'VON - Vedlejší a ostatní ...'!F37</f>
        <v>0</v>
      </c>
      <c r="BT100" s="104" t="s">
        <v>82</v>
      </c>
      <c r="BV100" s="104" t="s">
        <v>76</v>
      </c>
      <c r="BW100" s="104" t="s">
        <v>99</v>
      </c>
      <c r="BX100" s="104" t="s">
        <v>5</v>
      </c>
      <c r="CL100" s="104" t="s">
        <v>1</v>
      </c>
      <c r="CM100" s="104" t="s">
        <v>84</v>
      </c>
    </row>
    <row r="101" spans="1:9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0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pans="1:9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40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algorithmName="SHA-512" hashValue="iuFTjB2X9hDbcZ/OyFICXbRQbm8uFdoL/aH22DfqqmmFMpEYVtYlavzih8BLXi07qUCf5hvKA8OW7Y63EeN8AA==" saltValue="usOMHv716yBHBle33xxCJ/RP7He1dTa0I6mMG+hAQOkWv3gDctuBrNEeZYAzg/BP/S8qpco+R/ihXklbkjW8jQ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SO 001 - Demolice vrátnice'!C2" display="/" xr:uid="{00000000-0004-0000-0000-000000000000}"/>
    <hyperlink ref="A96" location="'SO 101 - Komunikace'!C2" display="/" xr:uid="{00000000-0004-0000-0000-000001000000}"/>
    <hyperlink ref="A97" location="'SO 102 - Oprava ploch po ...'!C2" display="/" xr:uid="{00000000-0004-0000-0000-000002000000}"/>
    <hyperlink ref="A98" location="'SO 201 - Opěrná zeď'!C2" display="/" xr:uid="{00000000-0004-0000-0000-000003000000}"/>
    <hyperlink ref="A99" location="'SO 301 - Dešťová kanalizace'!C2" display="/" xr:uid="{00000000-0004-0000-0000-000004000000}"/>
    <hyperlink ref="A100" location="'VON - Vedlejší a ostatní 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102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ROUND((SUM(BE119:BE130)),  2)</f>
        <v>0</v>
      </c>
      <c r="G33" s="35"/>
      <c r="H33" s="35"/>
      <c r="I33" s="125">
        <v>0.21</v>
      </c>
      <c r="J33" s="124">
        <f>ROUND(((SUM(BE119:BE130))*I33),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ROUND((SUM(BF119:BF130)),  2)</f>
        <v>0</v>
      </c>
      <c r="G34" s="35"/>
      <c r="H34" s="35"/>
      <c r="I34" s="125">
        <v>0.15</v>
      </c>
      <c r="J34" s="124">
        <f>ROUND(((SUM(BF119:BF130))*I34),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ROUND((SUM(BG119:BG130)),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ROUND((SUM(BH119:BH130)),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ROUND((SUM(BI119:BI130)),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SO 001 - Demolice vrátnice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J120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</v>
      </c>
      <c r="E98" s="157"/>
      <c r="F98" s="157"/>
      <c r="G98" s="157"/>
      <c r="H98" s="157"/>
      <c r="I98" s="157"/>
      <c r="J98" s="158">
        <f>J121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110</v>
      </c>
      <c r="E99" s="157"/>
      <c r="F99" s="157"/>
      <c r="G99" s="157"/>
      <c r="H99" s="157"/>
      <c r="I99" s="157"/>
      <c r="J99" s="158">
        <f>J124</f>
        <v>0</v>
      </c>
      <c r="K99" s="155"/>
      <c r="L99" s="159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111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314" t="str">
        <f>E7</f>
        <v>Rozšíření místní komunikace a stání cisteren ve Mstěticích</v>
      </c>
      <c r="F109" s="315"/>
      <c r="G109" s="315"/>
      <c r="H109" s="315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101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66" t="str">
        <f>E9</f>
        <v>SO 001 - Demolice vrátnice</v>
      </c>
      <c r="F111" s="316"/>
      <c r="G111" s="316"/>
      <c r="H111" s="316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20</v>
      </c>
      <c r="D113" s="37"/>
      <c r="E113" s="37"/>
      <c r="F113" s="28" t="str">
        <f>F12</f>
        <v xml:space="preserve"> </v>
      </c>
      <c r="G113" s="37"/>
      <c r="H113" s="37"/>
      <c r="I113" s="30" t="s">
        <v>22</v>
      </c>
      <c r="J113" s="67" t="str">
        <f>IF(J12="","",J12)</f>
        <v>25. 5. 2022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24</v>
      </c>
      <c r="D115" s="37"/>
      <c r="E115" s="37"/>
      <c r="F115" s="28" t="str">
        <f>E15</f>
        <v xml:space="preserve"> </v>
      </c>
      <c r="G115" s="37"/>
      <c r="H115" s="37"/>
      <c r="I115" s="30" t="s">
        <v>29</v>
      </c>
      <c r="J115" s="33" t="str">
        <f>E21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27</v>
      </c>
      <c r="D116" s="37"/>
      <c r="E116" s="37"/>
      <c r="F116" s="28" t="str">
        <f>IF(E18="","",E18)</f>
        <v>Vyplň údaj</v>
      </c>
      <c r="G116" s="37"/>
      <c r="H116" s="37"/>
      <c r="I116" s="30" t="s">
        <v>31</v>
      </c>
      <c r="J116" s="33" t="str">
        <f>E24</f>
        <v xml:space="preserve"> 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0"/>
      <c r="B118" s="161"/>
      <c r="C118" s="162" t="s">
        <v>112</v>
      </c>
      <c r="D118" s="163" t="s">
        <v>59</v>
      </c>
      <c r="E118" s="163" t="s">
        <v>55</v>
      </c>
      <c r="F118" s="163" t="s">
        <v>56</v>
      </c>
      <c r="G118" s="163" t="s">
        <v>113</v>
      </c>
      <c r="H118" s="163" t="s">
        <v>114</v>
      </c>
      <c r="I118" s="163" t="s">
        <v>115</v>
      </c>
      <c r="J118" s="164" t="s">
        <v>105</v>
      </c>
      <c r="K118" s="165" t="s">
        <v>116</v>
      </c>
      <c r="L118" s="166"/>
      <c r="M118" s="76" t="s">
        <v>1</v>
      </c>
      <c r="N118" s="77" t="s">
        <v>38</v>
      </c>
      <c r="O118" s="77" t="s">
        <v>117</v>
      </c>
      <c r="P118" s="77" t="s">
        <v>118</v>
      </c>
      <c r="Q118" s="77" t="s">
        <v>119</v>
      </c>
      <c r="R118" s="77" t="s">
        <v>120</v>
      </c>
      <c r="S118" s="77" t="s">
        <v>121</v>
      </c>
      <c r="T118" s="78" t="s">
        <v>122</v>
      </c>
      <c r="U118" s="160"/>
      <c r="V118" s="160"/>
      <c r="W118" s="160"/>
      <c r="X118" s="160"/>
      <c r="Y118" s="160"/>
      <c r="Z118" s="160"/>
      <c r="AA118" s="160"/>
      <c r="AB118" s="160"/>
      <c r="AC118" s="160"/>
      <c r="AD118" s="160"/>
      <c r="AE118" s="160"/>
    </row>
    <row r="119" spans="1:65" s="2" customFormat="1" ht="22.9" customHeight="1">
      <c r="A119" s="35"/>
      <c r="B119" s="36"/>
      <c r="C119" s="83" t="s">
        <v>123</v>
      </c>
      <c r="D119" s="37"/>
      <c r="E119" s="37"/>
      <c r="F119" s="37"/>
      <c r="G119" s="37"/>
      <c r="H119" s="37"/>
      <c r="I119" s="37"/>
      <c r="J119" s="167">
        <f>BK119</f>
        <v>0</v>
      </c>
      <c r="K119" s="37"/>
      <c r="L119" s="40"/>
      <c r="M119" s="79"/>
      <c r="N119" s="168"/>
      <c r="O119" s="80"/>
      <c r="P119" s="169">
        <f>P120</f>
        <v>0</v>
      </c>
      <c r="Q119" s="80"/>
      <c r="R119" s="169">
        <f>R120</f>
        <v>0</v>
      </c>
      <c r="S119" s="80"/>
      <c r="T119" s="170">
        <f>T120</f>
        <v>35.362349999999999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73</v>
      </c>
      <c r="AU119" s="18" t="s">
        <v>107</v>
      </c>
      <c r="BK119" s="171">
        <f>BK120</f>
        <v>0</v>
      </c>
    </row>
    <row r="120" spans="1:65" s="12" customFormat="1" ht="25.9" customHeight="1">
      <c r="B120" s="172"/>
      <c r="C120" s="173"/>
      <c r="D120" s="174" t="s">
        <v>73</v>
      </c>
      <c r="E120" s="175" t="s">
        <v>124</v>
      </c>
      <c r="F120" s="175" t="s">
        <v>125</v>
      </c>
      <c r="G120" s="173"/>
      <c r="H120" s="173"/>
      <c r="I120" s="176"/>
      <c r="J120" s="177">
        <f>BK120</f>
        <v>0</v>
      </c>
      <c r="K120" s="173"/>
      <c r="L120" s="178"/>
      <c r="M120" s="179"/>
      <c r="N120" s="180"/>
      <c r="O120" s="180"/>
      <c r="P120" s="181">
        <f>P121+P124</f>
        <v>0</v>
      </c>
      <c r="Q120" s="180"/>
      <c r="R120" s="181">
        <f>R121+R124</f>
        <v>0</v>
      </c>
      <c r="S120" s="180"/>
      <c r="T120" s="182">
        <f>T121+T124</f>
        <v>35.362349999999999</v>
      </c>
      <c r="AR120" s="183" t="s">
        <v>82</v>
      </c>
      <c r="AT120" s="184" t="s">
        <v>73</v>
      </c>
      <c r="AU120" s="184" t="s">
        <v>74</v>
      </c>
      <c r="AY120" s="183" t="s">
        <v>126</v>
      </c>
      <c r="BK120" s="185">
        <f>BK121+BK124</f>
        <v>0</v>
      </c>
    </row>
    <row r="121" spans="1:65" s="12" customFormat="1" ht="22.9" customHeight="1">
      <c r="B121" s="172"/>
      <c r="C121" s="173"/>
      <c r="D121" s="174" t="s">
        <v>73</v>
      </c>
      <c r="E121" s="186" t="s">
        <v>127</v>
      </c>
      <c r="F121" s="186" t="s">
        <v>128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SUM(P122:P123)</f>
        <v>0</v>
      </c>
      <c r="Q121" s="180"/>
      <c r="R121" s="181">
        <f>SUM(R122:R123)</f>
        <v>0</v>
      </c>
      <c r="S121" s="180"/>
      <c r="T121" s="182">
        <f>SUM(T122:T123)</f>
        <v>35.362349999999999</v>
      </c>
      <c r="AR121" s="183" t="s">
        <v>82</v>
      </c>
      <c r="AT121" s="184" t="s">
        <v>73</v>
      </c>
      <c r="AU121" s="184" t="s">
        <v>82</v>
      </c>
      <c r="AY121" s="183" t="s">
        <v>126</v>
      </c>
      <c r="BK121" s="185">
        <f>SUM(BK122:BK123)</f>
        <v>0</v>
      </c>
    </row>
    <row r="122" spans="1:65" s="2" customFormat="1" ht="33" customHeight="1">
      <c r="A122" s="35"/>
      <c r="B122" s="36"/>
      <c r="C122" s="188" t="s">
        <v>82</v>
      </c>
      <c r="D122" s="188" t="s">
        <v>129</v>
      </c>
      <c r="E122" s="189" t="s">
        <v>130</v>
      </c>
      <c r="F122" s="190" t="s">
        <v>131</v>
      </c>
      <c r="G122" s="191" t="s">
        <v>132</v>
      </c>
      <c r="H122" s="192">
        <v>78.582999999999998</v>
      </c>
      <c r="I122" s="193"/>
      <c r="J122" s="194">
        <f>ROUND(I122*H122,2)</f>
        <v>0</v>
      </c>
      <c r="K122" s="195"/>
      <c r="L122" s="40"/>
      <c r="M122" s="196" t="s">
        <v>1</v>
      </c>
      <c r="N122" s="197" t="s">
        <v>39</v>
      </c>
      <c r="O122" s="72"/>
      <c r="P122" s="198">
        <f>O122*H122</f>
        <v>0</v>
      </c>
      <c r="Q122" s="198">
        <v>0</v>
      </c>
      <c r="R122" s="198">
        <f>Q122*H122</f>
        <v>0</v>
      </c>
      <c r="S122" s="198">
        <v>0.45</v>
      </c>
      <c r="T122" s="199">
        <f>S122*H122</f>
        <v>35.362349999999999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133</v>
      </c>
      <c r="AT122" s="200" t="s">
        <v>129</v>
      </c>
      <c r="AU122" s="200" t="s">
        <v>84</v>
      </c>
      <c r="AY122" s="18" t="s">
        <v>126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82</v>
      </c>
      <c r="BK122" s="201">
        <f>ROUND(I122*H122,2)</f>
        <v>0</v>
      </c>
      <c r="BL122" s="18" t="s">
        <v>133</v>
      </c>
      <c r="BM122" s="200" t="s">
        <v>134</v>
      </c>
    </row>
    <row r="123" spans="1:65" s="13" customFormat="1" ht="11.25">
      <c r="B123" s="202"/>
      <c r="C123" s="203"/>
      <c r="D123" s="204" t="s">
        <v>135</v>
      </c>
      <c r="E123" s="205" t="s">
        <v>1</v>
      </c>
      <c r="F123" s="206" t="s">
        <v>136</v>
      </c>
      <c r="G123" s="203"/>
      <c r="H123" s="207">
        <v>78.582999999999998</v>
      </c>
      <c r="I123" s="208"/>
      <c r="J123" s="203"/>
      <c r="K123" s="203"/>
      <c r="L123" s="209"/>
      <c r="M123" s="210"/>
      <c r="N123" s="211"/>
      <c r="O123" s="211"/>
      <c r="P123" s="211"/>
      <c r="Q123" s="211"/>
      <c r="R123" s="211"/>
      <c r="S123" s="211"/>
      <c r="T123" s="212"/>
      <c r="AT123" s="213" t="s">
        <v>135</v>
      </c>
      <c r="AU123" s="213" t="s">
        <v>84</v>
      </c>
      <c r="AV123" s="13" t="s">
        <v>84</v>
      </c>
      <c r="AW123" s="13" t="s">
        <v>30</v>
      </c>
      <c r="AX123" s="13" t="s">
        <v>82</v>
      </c>
      <c r="AY123" s="213" t="s">
        <v>126</v>
      </c>
    </row>
    <row r="124" spans="1:65" s="12" customFormat="1" ht="22.9" customHeight="1">
      <c r="B124" s="172"/>
      <c r="C124" s="173"/>
      <c r="D124" s="174" t="s">
        <v>73</v>
      </c>
      <c r="E124" s="186" t="s">
        <v>137</v>
      </c>
      <c r="F124" s="186" t="s">
        <v>138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SUM(P125:P130)</f>
        <v>0</v>
      </c>
      <c r="Q124" s="180"/>
      <c r="R124" s="181">
        <f>SUM(R125:R130)</f>
        <v>0</v>
      </c>
      <c r="S124" s="180"/>
      <c r="T124" s="182">
        <f>SUM(T125:T130)</f>
        <v>0</v>
      </c>
      <c r="AR124" s="183" t="s">
        <v>82</v>
      </c>
      <c r="AT124" s="184" t="s">
        <v>73</v>
      </c>
      <c r="AU124" s="184" t="s">
        <v>82</v>
      </c>
      <c r="AY124" s="183" t="s">
        <v>126</v>
      </c>
      <c r="BK124" s="185">
        <f>SUM(BK125:BK130)</f>
        <v>0</v>
      </c>
    </row>
    <row r="125" spans="1:65" s="2" customFormat="1" ht="24.2" customHeight="1">
      <c r="A125" s="35"/>
      <c r="B125" s="36"/>
      <c r="C125" s="188" t="s">
        <v>84</v>
      </c>
      <c r="D125" s="188" t="s">
        <v>129</v>
      </c>
      <c r="E125" s="189" t="s">
        <v>139</v>
      </c>
      <c r="F125" s="190" t="s">
        <v>140</v>
      </c>
      <c r="G125" s="191" t="s">
        <v>141</v>
      </c>
      <c r="H125" s="192">
        <v>35.362000000000002</v>
      </c>
      <c r="I125" s="193"/>
      <c r="J125" s="194">
        <f>ROUND(I125*H125,2)</f>
        <v>0</v>
      </c>
      <c r="K125" s="195"/>
      <c r="L125" s="40"/>
      <c r="M125" s="196" t="s">
        <v>1</v>
      </c>
      <c r="N125" s="197" t="s">
        <v>39</v>
      </c>
      <c r="O125" s="72"/>
      <c r="P125" s="198">
        <f>O125*H125</f>
        <v>0</v>
      </c>
      <c r="Q125" s="198">
        <v>0</v>
      </c>
      <c r="R125" s="198">
        <f>Q125*H125</f>
        <v>0</v>
      </c>
      <c r="S125" s="198">
        <v>0</v>
      </c>
      <c r="T125" s="19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133</v>
      </c>
      <c r="AT125" s="200" t="s">
        <v>129</v>
      </c>
      <c r="AU125" s="200" t="s">
        <v>84</v>
      </c>
      <c r="AY125" s="18" t="s">
        <v>126</v>
      </c>
      <c r="BE125" s="201">
        <f>IF(N125="základní",J125,0)</f>
        <v>0</v>
      </c>
      <c r="BF125" s="201">
        <f>IF(N125="snížená",J125,0)</f>
        <v>0</v>
      </c>
      <c r="BG125" s="201">
        <f>IF(N125="zákl. přenesená",J125,0)</f>
        <v>0</v>
      </c>
      <c r="BH125" s="201">
        <f>IF(N125="sníž. přenesená",J125,0)</f>
        <v>0</v>
      </c>
      <c r="BI125" s="201">
        <f>IF(N125="nulová",J125,0)</f>
        <v>0</v>
      </c>
      <c r="BJ125" s="18" t="s">
        <v>82</v>
      </c>
      <c r="BK125" s="201">
        <f>ROUND(I125*H125,2)</f>
        <v>0</v>
      </c>
      <c r="BL125" s="18" t="s">
        <v>133</v>
      </c>
      <c r="BM125" s="200" t="s">
        <v>142</v>
      </c>
    </row>
    <row r="126" spans="1:65" s="2" customFormat="1" ht="24.2" customHeight="1">
      <c r="A126" s="35"/>
      <c r="B126" s="36"/>
      <c r="C126" s="188" t="s">
        <v>143</v>
      </c>
      <c r="D126" s="188" t="s">
        <v>129</v>
      </c>
      <c r="E126" s="189" t="s">
        <v>144</v>
      </c>
      <c r="F126" s="190" t="s">
        <v>145</v>
      </c>
      <c r="G126" s="191" t="s">
        <v>141</v>
      </c>
      <c r="H126" s="192">
        <v>35.362000000000002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39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133</v>
      </c>
      <c r="AT126" s="200" t="s">
        <v>129</v>
      </c>
      <c r="AU126" s="200" t="s">
        <v>84</v>
      </c>
      <c r="AY126" s="18" t="s">
        <v>126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82</v>
      </c>
      <c r="BK126" s="201">
        <f>ROUND(I126*H126,2)</f>
        <v>0</v>
      </c>
      <c r="BL126" s="18" t="s">
        <v>133</v>
      </c>
      <c r="BM126" s="200" t="s">
        <v>146</v>
      </c>
    </row>
    <row r="127" spans="1:65" s="2" customFormat="1" ht="24.2" customHeight="1">
      <c r="A127" s="35"/>
      <c r="B127" s="36"/>
      <c r="C127" s="188" t="s">
        <v>133</v>
      </c>
      <c r="D127" s="188" t="s">
        <v>129</v>
      </c>
      <c r="E127" s="189" t="s">
        <v>147</v>
      </c>
      <c r="F127" s="190" t="s">
        <v>148</v>
      </c>
      <c r="G127" s="191" t="s">
        <v>141</v>
      </c>
      <c r="H127" s="192">
        <v>318.25799999999998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39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133</v>
      </c>
      <c r="AT127" s="200" t="s">
        <v>129</v>
      </c>
      <c r="AU127" s="200" t="s">
        <v>84</v>
      </c>
      <c r="AY127" s="18" t="s">
        <v>126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82</v>
      </c>
      <c r="BK127" s="201">
        <f>ROUND(I127*H127,2)</f>
        <v>0</v>
      </c>
      <c r="BL127" s="18" t="s">
        <v>133</v>
      </c>
      <c r="BM127" s="200" t="s">
        <v>149</v>
      </c>
    </row>
    <row r="128" spans="1:65" s="13" customFormat="1" ht="11.25">
      <c r="B128" s="202"/>
      <c r="C128" s="203"/>
      <c r="D128" s="204" t="s">
        <v>135</v>
      </c>
      <c r="E128" s="203"/>
      <c r="F128" s="206" t="s">
        <v>150</v>
      </c>
      <c r="G128" s="203"/>
      <c r="H128" s="207">
        <v>318.25799999999998</v>
      </c>
      <c r="I128" s="208"/>
      <c r="J128" s="203"/>
      <c r="K128" s="203"/>
      <c r="L128" s="209"/>
      <c r="M128" s="210"/>
      <c r="N128" s="211"/>
      <c r="O128" s="211"/>
      <c r="P128" s="211"/>
      <c r="Q128" s="211"/>
      <c r="R128" s="211"/>
      <c r="S128" s="211"/>
      <c r="T128" s="212"/>
      <c r="AT128" s="213" t="s">
        <v>135</v>
      </c>
      <c r="AU128" s="213" t="s">
        <v>84</v>
      </c>
      <c r="AV128" s="13" t="s">
        <v>84</v>
      </c>
      <c r="AW128" s="13" t="s">
        <v>4</v>
      </c>
      <c r="AX128" s="13" t="s">
        <v>82</v>
      </c>
      <c r="AY128" s="213" t="s">
        <v>126</v>
      </c>
    </row>
    <row r="129" spans="1:65" s="2" customFormat="1" ht="16.5" customHeight="1">
      <c r="A129" s="35"/>
      <c r="B129" s="36"/>
      <c r="C129" s="188" t="s">
        <v>151</v>
      </c>
      <c r="D129" s="188" t="s">
        <v>129</v>
      </c>
      <c r="E129" s="189" t="s">
        <v>152</v>
      </c>
      <c r="F129" s="190" t="s">
        <v>153</v>
      </c>
      <c r="G129" s="191" t="s">
        <v>141</v>
      </c>
      <c r="H129" s="192">
        <v>35.362000000000002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154</v>
      </c>
    </row>
    <row r="130" spans="1:65" s="2" customFormat="1" ht="24.2" customHeight="1">
      <c r="A130" s="35"/>
      <c r="B130" s="36"/>
      <c r="C130" s="188" t="s">
        <v>155</v>
      </c>
      <c r="D130" s="188" t="s">
        <v>129</v>
      </c>
      <c r="E130" s="189" t="s">
        <v>156</v>
      </c>
      <c r="F130" s="190" t="s">
        <v>157</v>
      </c>
      <c r="G130" s="191" t="s">
        <v>141</v>
      </c>
      <c r="H130" s="192">
        <v>35.362000000000002</v>
      </c>
      <c r="I130" s="193"/>
      <c r="J130" s="194">
        <f>ROUND(I130*H130,2)</f>
        <v>0</v>
      </c>
      <c r="K130" s="195"/>
      <c r="L130" s="40"/>
      <c r="M130" s="214" t="s">
        <v>1</v>
      </c>
      <c r="N130" s="215" t="s">
        <v>39</v>
      </c>
      <c r="O130" s="21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84</v>
      </c>
      <c r="AY130" s="18" t="s">
        <v>126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82</v>
      </c>
      <c r="BK130" s="201">
        <f>ROUND(I130*H130,2)</f>
        <v>0</v>
      </c>
      <c r="BL130" s="18" t="s">
        <v>133</v>
      </c>
      <c r="BM130" s="200" t="s">
        <v>158</v>
      </c>
    </row>
    <row r="131" spans="1:65" s="2" customFormat="1" ht="6.95" customHeight="1">
      <c r="A131" s="35"/>
      <c r="B131" s="55"/>
      <c r="C131" s="56"/>
      <c r="D131" s="56"/>
      <c r="E131" s="56"/>
      <c r="F131" s="56"/>
      <c r="G131" s="56"/>
      <c r="H131" s="56"/>
      <c r="I131" s="56"/>
      <c r="J131" s="56"/>
      <c r="K131" s="56"/>
      <c r="L131" s="40"/>
      <c r="M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</sheetData>
  <sheetProtection algorithmName="SHA-512" hashValue="bTXxjN5ktmJKgE/z26zBdhWFI4TZMcIH6JxQMjpHgjTxa1Tz/atP9RYFaPOuZPLfsA5n0UDpH5CFlQWGTiplSA==" saltValue="+JxVJuoqvDj+8/dYoCz18ca/yr8h7/uZDbsawPaYp0uph538hTmB8KiMIWBdcbwuzIPjiRyIa0t/upACpcOZKw==" spinCount="100000" sheet="1" objects="1" scenarios="1" formatColumns="0" formatRows="0" autoFilter="0"/>
  <autoFilter ref="C118:K13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4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159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ROUND(J126,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ROUND((SUM(BE126:BE480)),  2)</f>
        <v>0</v>
      </c>
      <c r="G33" s="35"/>
      <c r="H33" s="35"/>
      <c r="I33" s="125">
        <v>0.21</v>
      </c>
      <c r="J33" s="124">
        <f>ROUND(((SUM(BE126:BE480))*I33),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ROUND((SUM(BF126:BF480)),  2)</f>
        <v>0</v>
      </c>
      <c r="G34" s="35"/>
      <c r="H34" s="35"/>
      <c r="I34" s="125">
        <v>0.15</v>
      </c>
      <c r="J34" s="124">
        <f>ROUND(((SUM(BF126:BF480))*I34),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ROUND((SUM(BG126:BG480)),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ROUND((SUM(BH126:BH480)),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ROUND((SUM(BI126:BI480)),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SO 101 - Komunikace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J126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J127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160</v>
      </c>
      <c r="E98" s="157"/>
      <c r="F98" s="157"/>
      <c r="G98" s="157"/>
      <c r="H98" s="157"/>
      <c r="I98" s="157"/>
      <c r="J98" s="158">
        <f>J128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161</v>
      </c>
      <c r="E99" s="157"/>
      <c r="F99" s="157"/>
      <c r="G99" s="157"/>
      <c r="H99" s="157"/>
      <c r="I99" s="157"/>
      <c r="J99" s="158">
        <f>J294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162</v>
      </c>
      <c r="E100" s="157"/>
      <c r="F100" s="157"/>
      <c r="G100" s="157"/>
      <c r="H100" s="157"/>
      <c r="I100" s="157"/>
      <c r="J100" s="158">
        <f>J309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163</v>
      </c>
      <c r="E101" s="157"/>
      <c r="F101" s="157"/>
      <c r="G101" s="157"/>
      <c r="H101" s="157"/>
      <c r="I101" s="157"/>
      <c r="J101" s="158">
        <f>J316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164</v>
      </c>
      <c r="E102" s="157"/>
      <c r="F102" s="157"/>
      <c r="G102" s="157"/>
      <c r="H102" s="157"/>
      <c r="I102" s="157"/>
      <c r="J102" s="158">
        <f>J335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165</v>
      </c>
      <c r="E103" s="157"/>
      <c r="F103" s="157"/>
      <c r="G103" s="157"/>
      <c r="H103" s="157"/>
      <c r="I103" s="157"/>
      <c r="J103" s="158">
        <f>J382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109</v>
      </c>
      <c r="E104" s="157"/>
      <c r="F104" s="157"/>
      <c r="G104" s="157"/>
      <c r="H104" s="157"/>
      <c r="I104" s="157"/>
      <c r="J104" s="158">
        <f>J404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110</v>
      </c>
      <c r="E105" s="157"/>
      <c r="F105" s="157"/>
      <c r="G105" s="157"/>
      <c r="H105" s="157"/>
      <c r="I105" s="157"/>
      <c r="J105" s="158">
        <f>J472</f>
        <v>0</v>
      </c>
      <c r="K105" s="155"/>
      <c r="L105" s="159"/>
    </row>
    <row r="106" spans="1:31" s="10" customFormat="1" ht="19.899999999999999" customHeight="1">
      <c r="B106" s="154"/>
      <c r="C106" s="155"/>
      <c r="D106" s="156" t="s">
        <v>166</v>
      </c>
      <c r="E106" s="157"/>
      <c r="F106" s="157"/>
      <c r="G106" s="157"/>
      <c r="H106" s="157"/>
      <c r="I106" s="157"/>
      <c r="J106" s="158">
        <f>J479</f>
        <v>0</v>
      </c>
      <c r="K106" s="155"/>
      <c r="L106" s="159"/>
    </row>
    <row r="107" spans="1:31" s="2" customFormat="1" ht="21.7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55"/>
      <c r="C108" s="56"/>
      <c r="D108" s="56"/>
      <c r="E108" s="56"/>
      <c r="F108" s="56"/>
      <c r="G108" s="56"/>
      <c r="H108" s="56"/>
      <c r="I108" s="56"/>
      <c r="J108" s="56"/>
      <c r="K108" s="56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12" spans="1:31" s="2" customFormat="1" ht="6.95" customHeight="1">
      <c r="A112" s="35"/>
      <c r="B112" s="57"/>
      <c r="C112" s="58"/>
      <c r="D112" s="58"/>
      <c r="E112" s="58"/>
      <c r="F112" s="58"/>
      <c r="G112" s="58"/>
      <c r="H112" s="58"/>
      <c r="I112" s="58"/>
      <c r="J112" s="58"/>
      <c r="K112" s="58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3" s="2" customFormat="1" ht="24.95" customHeight="1">
      <c r="A113" s="35"/>
      <c r="B113" s="36"/>
      <c r="C113" s="24" t="s">
        <v>111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12" customHeight="1">
      <c r="A115" s="35"/>
      <c r="B115" s="36"/>
      <c r="C115" s="30" t="s">
        <v>16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6.5" customHeight="1">
      <c r="A116" s="35"/>
      <c r="B116" s="36"/>
      <c r="C116" s="37"/>
      <c r="D116" s="37"/>
      <c r="E116" s="314" t="str">
        <f>E7</f>
        <v>Rozšíření místní komunikace a stání cisteren ve Mstěticích</v>
      </c>
      <c r="F116" s="315"/>
      <c r="G116" s="315"/>
      <c r="H116" s="315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101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266" t="str">
        <f>E9</f>
        <v>SO 101 - Komunikace</v>
      </c>
      <c r="F118" s="316"/>
      <c r="G118" s="316"/>
      <c r="H118" s="316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2" customHeight="1">
      <c r="A120" s="35"/>
      <c r="B120" s="36"/>
      <c r="C120" s="30" t="s">
        <v>20</v>
      </c>
      <c r="D120" s="37"/>
      <c r="E120" s="37"/>
      <c r="F120" s="28" t="str">
        <f>F12</f>
        <v xml:space="preserve"> </v>
      </c>
      <c r="G120" s="37"/>
      <c r="H120" s="37"/>
      <c r="I120" s="30" t="s">
        <v>22</v>
      </c>
      <c r="J120" s="67" t="str">
        <f>IF(J12="","",J12)</f>
        <v>25. 5. 2022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5.2" customHeight="1">
      <c r="A122" s="35"/>
      <c r="B122" s="36"/>
      <c r="C122" s="30" t="s">
        <v>24</v>
      </c>
      <c r="D122" s="37"/>
      <c r="E122" s="37"/>
      <c r="F122" s="28" t="str">
        <f>E15</f>
        <v xml:space="preserve"> </v>
      </c>
      <c r="G122" s="37"/>
      <c r="H122" s="37"/>
      <c r="I122" s="30" t="s">
        <v>29</v>
      </c>
      <c r="J122" s="33" t="str">
        <f>E21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30" t="s">
        <v>27</v>
      </c>
      <c r="D123" s="37"/>
      <c r="E123" s="37"/>
      <c r="F123" s="28" t="str">
        <f>IF(E18="","",E18)</f>
        <v>Vyplň údaj</v>
      </c>
      <c r="G123" s="37"/>
      <c r="H123" s="37"/>
      <c r="I123" s="30" t="s">
        <v>31</v>
      </c>
      <c r="J123" s="33" t="str">
        <f>E24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0.35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11" customFormat="1" ht="29.25" customHeight="1">
      <c r="A125" s="160"/>
      <c r="B125" s="161"/>
      <c r="C125" s="162" t="s">
        <v>112</v>
      </c>
      <c r="D125" s="163" t="s">
        <v>59</v>
      </c>
      <c r="E125" s="163" t="s">
        <v>55</v>
      </c>
      <c r="F125" s="163" t="s">
        <v>56</v>
      </c>
      <c r="G125" s="163" t="s">
        <v>113</v>
      </c>
      <c r="H125" s="163" t="s">
        <v>114</v>
      </c>
      <c r="I125" s="163" t="s">
        <v>115</v>
      </c>
      <c r="J125" s="164" t="s">
        <v>105</v>
      </c>
      <c r="K125" s="165" t="s">
        <v>116</v>
      </c>
      <c r="L125" s="166"/>
      <c r="M125" s="76" t="s">
        <v>1</v>
      </c>
      <c r="N125" s="77" t="s">
        <v>38</v>
      </c>
      <c r="O125" s="77" t="s">
        <v>117</v>
      </c>
      <c r="P125" s="77" t="s">
        <v>118</v>
      </c>
      <c r="Q125" s="77" t="s">
        <v>119</v>
      </c>
      <c r="R125" s="77" t="s">
        <v>120</v>
      </c>
      <c r="S125" s="77" t="s">
        <v>121</v>
      </c>
      <c r="T125" s="78" t="s">
        <v>122</v>
      </c>
      <c r="U125" s="160"/>
      <c r="V125" s="160"/>
      <c r="W125" s="160"/>
      <c r="X125" s="160"/>
      <c r="Y125" s="160"/>
      <c r="Z125" s="160"/>
      <c r="AA125" s="160"/>
      <c r="AB125" s="160"/>
      <c r="AC125" s="160"/>
      <c r="AD125" s="160"/>
      <c r="AE125" s="160"/>
    </row>
    <row r="126" spans="1:63" s="2" customFormat="1" ht="22.9" customHeight="1">
      <c r="A126" s="35"/>
      <c r="B126" s="36"/>
      <c r="C126" s="83" t="s">
        <v>123</v>
      </c>
      <c r="D126" s="37"/>
      <c r="E126" s="37"/>
      <c r="F126" s="37"/>
      <c r="G126" s="37"/>
      <c r="H126" s="37"/>
      <c r="I126" s="37"/>
      <c r="J126" s="167">
        <f>BK126</f>
        <v>0</v>
      </c>
      <c r="K126" s="37"/>
      <c r="L126" s="40"/>
      <c r="M126" s="79"/>
      <c r="N126" s="168"/>
      <c r="O126" s="80"/>
      <c r="P126" s="169">
        <f>P127</f>
        <v>0</v>
      </c>
      <c r="Q126" s="80"/>
      <c r="R126" s="169">
        <f>R127</f>
        <v>1061.8307843</v>
      </c>
      <c r="S126" s="80"/>
      <c r="T126" s="170">
        <f>T127</f>
        <v>366.11594999999994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73</v>
      </c>
      <c r="AU126" s="18" t="s">
        <v>107</v>
      </c>
      <c r="BK126" s="171">
        <f>BK127</f>
        <v>0</v>
      </c>
    </row>
    <row r="127" spans="1:63" s="12" customFormat="1" ht="25.9" customHeight="1">
      <c r="B127" s="172"/>
      <c r="C127" s="173"/>
      <c r="D127" s="174" t="s">
        <v>73</v>
      </c>
      <c r="E127" s="175" t="s">
        <v>124</v>
      </c>
      <c r="F127" s="175" t="s">
        <v>125</v>
      </c>
      <c r="G127" s="173"/>
      <c r="H127" s="173"/>
      <c r="I127" s="176"/>
      <c r="J127" s="177">
        <f>BK127</f>
        <v>0</v>
      </c>
      <c r="K127" s="173"/>
      <c r="L127" s="178"/>
      <c r="M127" s="179"/>
      <c r="N127" s="180"/>
      <c r="O127" s="180"/>
      <c r="P127" s="181">
        <f>P128+P294+P309+P316+P335+P382+P404+P472+P479</f>
        <v>0</v>
      </c>
      <c r="Q127" s="180"/>
      <c r="R127" s="181">
        <f>R128+R294+R309+R316+R335+R382+R404+R472+R479</f>
        <v>1061.8307843</v>
      </c>
      <c r="S127" s="180"/>
      <c r="T127" s="182">
        <f>T128+T294+T309+T316+T335+T382+T404+T472+T479</f>
        <v>366.11594999999994</v>
      </c>
      <c r="AR127" s="183" t="s">
        <v>82</v>
      </c>
      <c r="AT127" s="184" t="s">
        <v>73</v>
      </c>
      <c r="AU127" s="184" t="s">
        <v>74</v>
      </c>
      <c r="AY127" s="183" t="s">
        <v>126</v>
      </c>
      <c r="BK127" s="185">
        <f>BK128+BK294+BK309+BK316+BK335+BK382+BK404+BK472+BK479</f>
        <v>0</v>
      </c>
    </row>
    <row r="128" spans="1:63" s="12" customFormat="1" ht="22.9" customHeight="1">
      <c r="B128" s="172"/>
      <c r="C128" s="173"/>
      <c r="D128" s="174" t="s">
        <v>73</v>
      </c>
      <c r="E128" s="186" t="s">
        <v>82</v>
      </c>
      <c r="F128" s="186" t="s">
        <v>167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SUM(P129:P293)</f>
        <v>0</v>
      </c>
      <c r="Q128" s="180"/>
      <c r="R128" s="181">
        <f>SUM(R129:R293)</f>
        <v>899.78881000000013</v>
      </c>
      <c r="S128" s="180"/>
      <c r="T128" s="182">
        <f>SUM(T129:T293)</f>
        <v>316.91999999999996</v>
      </c>
      <c r="AR128" s="183" t="s">
        <v>82</v>
      </c>
      <c r="AT128" s="184" t="s">
        <v>73</v>
      </c>
      <c r="AU128" s="184" t="s">
        <v>82</v>
      </c>
      <c r="AY128" s="183" t="s">
        <v>126</v>
      </c>
      <c r="BK128" s="185">
        <f>SUM(BK129:BK293)</f>
        <v>0</v>
      </c>
    </row>
    <row r="129" spans="1:65" s="2" customFormat="1" ht="33" customHeight="1">
      <c r="A129" s="35"/>
      <c r="B129" s="36"/>
      <c r="C129" s="188" t="s">
        <v>82</v>
      </c>
      <c r="D129" s="188" t="s">
        <v>129</v>
      </c>
      <c r="E129" s="189" t="s">
        <v>168</v>
      </c>
      <c r="F129" s="190" t="s">
        <v>169</v>
      </c>
      <c r="G129" s="191" t="s">
        <v>170</v>
      </c>
      <c r="H129" s="192">
        <v>130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171</v>
      </c>
    </row>
    <row r="130" spans="1:65" s="13" customFormat="1" ht="11.25">
      <c r="B130" s="202"/>
      <c r="C130" s="203"/>
      <c r="D130" s="204" t="s">
        <v>135</v>
      </c>
      <c r="E130" s="205" t="s">
        <v>1</v>
      </c>
      <c r="F130" s="206" t="s">
        <v>172</v>
      </c>
      <c r="G130" s="203"/>
      <c r="H130" s="207">
        <v>130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84</v>
      </c>
      <c r="AV130" s="13" t="s">
        <v>84</v>
      </c>
      <c r="AW130" s="13" t="s">
        <v>30</v>
      </c>
      <c r="AX130" s="13" t="s">
        <v>82</v>
      </c>
      <c r="AY130" s="213" t="s">
        <v>126</v>
      </c>
    </row>
    <row r="131" spans="1:65" s="14" customFormat="1" ht="11.25">
      <c r="B131" s="219"/>
      <c r="C131" s="220"/>
      <c r="D131" s="204" t="s">
        <v>135</v>
      </c>
      <c r="E131" s="221" t="s">
        <v>1</v>
      </c>
      <c r="F131" s="222" t="s">
        <v>173</v>
      </c>
      <c r="G131" s="220"/>
      <c r="H131" s="221" t="s">
        <v>1</v>
      </c>
      <c r="I131" s="223"/>
      <c r="J131" s="220"/>
      <c r="K131" s="220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135</v>
      </c>
      <c r="AU131" s="228" t="s">
        <v>84</v>
      </c>
      <c r="AV131" s="14" t="s">
        <v>82</v>
      </c>
      <c r="AW131" s="14" t="s">
        <v>30</v>
      </c>
      <c r="AX131" s="14" t="s">
        <v>74</v>
      </c>
      <c r="AY131" s="228" t="s">
        <v>126</v>
      </c>
    </row>
    <row r="132" spans="1:65" s="2" customFormat="1" ht="24.2" customHeight="1">
      <c r="A132" s="35"/>
      <c r="B132" s="36"/>
      <c r="C132" s="188" t="s">
        <v>84</v>
      </c>
      <c r="D132" s="188" t="s">
        <v>129</v>
      </c>
      <c r="E132" s="189" t="s">
        <v>174</v>
      </c>
      <c r="F132" s="190" t="s">
        <v>175</v>
      </c>
      <c r="G132" s="191" t="s">
        <v>176</v>
      </c>
      <c r="H132" s="192">
        <v>25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39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84</v>
      </c>
      <c r="AY132" s="18" t="s">
        <v>126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82</v>
      </c>
      <c r="BK132" s="201">
        <f>ROUND(I132*H132,2)</f>
        <v>0</v>
      </c>
      <c r="BL132" s="18" t="s">
        <v>133</v>
      </c>
      <c r="BM132" s="200" t="s">
        <v>177</v>
      </c>
    </row>
    <row r="133" spans="1:65" s="13" customFormat="1" ht="11.25">
      <c r="B133" s="202"/>
      <c r="C133" s="203"/>
      <c r="D133" s="204" t="s">
        <v>135</v>
      </c>
      <c r="E133" s="205" t="s">
        <v>1</v>
      </c>
      <c r="F133" s="206" t="s">
        <v>178</v>
      </c>
      <c r="G133" s="203"/>
      <c r="H133" s="207">
        <v>25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135</v>
      </c>
      <c r="AU133" s="213" t="s">
        <v>84</v>
      </c>
      <c r="AV133" s="13" t="s">
        <v>84</v>
      </c>
      <c r="AW133" s="13" t="s">
        <v>30</v>
      </c>
      <c r="AX133" s="13" t="s">
        <v>82</v>
      </c>
      <c r="AY133" s="213" t="s">
        <v>126</v>
      </c>
    </row>
    <row r="134" spans="1:65" s="2" customFormat="1" ht="24.2" customHeight="1">
      <c r="A134" s="35"/>
      <c r="B134" s="36"/>
      <c r="C134" s="188" t="s">
        <v>143</v>
      </c>
      <c r="D134" s="188" t="s">
        <v>129</v>
      </c>
      <c r="E134" s="189" t="s">
        <v>179</v>
      </c>
      <c r="F134" s="190" t="s">
        <v>180</v>
      </c>
      <c r="G134" s="191" t="s">
        <v>176</v>
      </c>
      <c r="H134" s="192">
        <v>1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39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133</v>
      </c>
      <c r="AT134" s="200" t="s">
        <v>129</v>
      </c>
      <c r="AU134" s="200" t="s">
        <v>84</v>
      </c>
      <c r="AY134" s="18" t="s">
        <v>126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82</v>
      </c>
      <c r="BK134" s="201">
        <f>ROUND(I134*H134,2)</f>
        <v>0</v>
      </c>
      <c r="BL134" s="18" t="s">
        <v>133</v>
      </c>
      <c r="BM134" s="200" t="s">
        <v>181</v>
      </c>
    </row>
    <row r="135" spans="1:65" s="13" customFormat="1" ht="11.25">
      <c r="B135" s="202"/>
      <c r="C135" s="203"/>
      <c r="D135" s="204" t="s">
        <v>135</v>
      </c>
      <c r="E135" s="205" t="s">
        <v>1</v>
      </c>
      <c r="F135" s="206" t="s">
        <v>182</v>
      </c>
      <c r="G135" s="203"/>
      <c r="H135" s="207">
        <v>1</v>
      </c>
      <c r="I135" s="208"/>
      <c r="J135" s="203"/>
      <c r="K135" s="203"/>
      <c r="L135" s="209"/>
      <c r="M135" s="210"/>
      <c r="N135" s="211"/>
      <c r="O135" s="211"/>
      <c r="P135" s="211"/>
      <c r="Q135" s="211"/>
      <c r="R135" s="211"/>
      <c r="S135" s="211"/>
      <c r="T135" s="212"/>
      <c r="AT135" s="213" t="s">
        <v>135</v>
      </c>
      <c r="AU135" s="213" t="s">
        <v>84</v>
      </c>
      <c r="AV135" s="13" t="s">
        <v>84</v>
      </c>
      <c r="AW135" s="13" t="s">
        <v>30</v>
      </c>
      <c r="AX135" s="13" t="s">
        <v>82</v>
      </c>
      <c r="AY135" s="213" t="s">
        <v>126</v>
      </c>
    </row>
    <row r="136" spans="1:65" s="2" customFormat="1" ht="24.2" customHeight="1">
      <c r="A136" s="35"/>
      <c r="B136" s="36"/>
      <c r="C136" s="188" t="s">
        <v>133</v>
      </c>
      <c r="D136" s="188" t="s">
        <v>129</v>
      </c>
      <c r="E136" s="189" t="s">
        <v>183</v>
      </c>
      <c r="F136" s="190" t="s">
        <v>184</v>
      </c>
      <c r="G136" s="191" t="s">
        <v>176</v>
      </c>
      <c r="H136" s="192">
        <v>2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39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84</v>
      </c>
      <c r="AY136" s="18" t="s">
        <v>126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82</v>
      </c>
      <c r="BK136" s="201">
        <f>ROUND(I136*H136,2)</f>
        <v>0</v>
      </c>
      <c r="BL136" s="18" t="s">
        <v>133</v>
      </c>
      <c r="BM136" s="200" t="s">
        <v>185</v>
      </c>
    </row>
    <row r="137" spans="1:65" s="13" customFormat="1" ht="11.25">
      <c r="B137" s="202"/>
      <c r="C137" s="203"/>
      <c r="D137" s="204" t="s">
        <v>135</v>
      </c>
      <c r="E137" s="205" t="s">
        <v>1</v>
      </c>
      <c r="F137" s="206" t="s">
        <v>186</v>
      </c>
      <c r="G137" s="203"/>
      <c r="H137" s="207">
        <v>2</v>
      </c>
      <c r="I137" s="208"/>
      <c r="J137" s="203"/>
      <c r="K137" s="203"/>
      <c r="L137" s="209"/>
      <c r="M137" s="210"/>
      <c r="N137" s="211"/>
      <c r="O137" s="211"/>
      <c r="P137" s="211"/>
      <c r="Q137" s="211"/>
      <c r="R137" s="211"/>
      <c r="S137" s="211"/>
      <c r="T137" s="212"/>
      <c r="AT137" s="213" t="s">
        <v>135</v>
      </c>
      <c r="AU137" s="213" t="s">
        <v>84</v>
      </c>
      <c r="AV137" s="13" t="s">
        <v>84</v>
      </c>
      <c r="AW137" s="13" t="s">
        <v>30</v>
      </c>
      <c r="AX137" s="13" t="s">
        <v>82</v>
      </c>
      <c r="AY137" s="213" t="s">
        <v>126</v>
      </c>
    </row>
    <row r="138" spans="1:65" s="2" customFormat="1" ht="24.2" customHeight="1">
      <c r="A138" s="35"/>
      <c r="B138" s="36"/>
      <c r="C138" s="188" t="s">
        <v>151</v>
      </c>
      <c r="D138" s="188" t="s">
        <v>129</v>
      </c>
      <c r="E138" s="189" t="s">
        <v>187</v>
      </c>
      <c r="F138" s="190" t="s">
        <v>188</v>
      </c>
      <c r="G138" s="191" t="s">
        <v>176</v>
      </c>
      <c r="H138" s="192">
        <v>25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39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84</v>
      </c>
      <c r="AY138" s="18" t="s">
        <v>126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82</v>
      </c>
      <c r="BK138" s="201">
        <f>ROUND(I138*H138,2)</f>
        <v>0</v>
      </c>
      <c r="BL138" s="18" t="s">
        <v>133</v>
      </c>
      <c r="BM138" s="200" t="s">
        <v>189</v>
      </c>
    </row>
    <row r="139" spans="1:65" s="2" customFormat="1" ht="24.2" customHeight="1">
      <c r="A139" s="35"/>
      <c r="B139" s="36"/>
      <c r="C139" s="188" t="s">
        <v>155</v>
      </c>
      <c r="D139" s="188" t="s">
        <v>129</v>
      </c>
      <c r="E139" s="189" t="s">
        <v>190</v>
      </c>
      <c r="F139" s="190" t="s">
        <v>191</v>
      </c>
      <c r="G139" s="191" t="s">
        <v>176</v>
      </c>
      <c r="H139" s="192">
        <v>1</v>
      </c>
      <c r="I139" s="193"/>
      <c r="J139" s="194">
        <f>ROUND(I139*H139,2)</f>
        <v>0</v>
      </c>
      <c r="K139" s="195"/>
      <c r="L139" s="40"/>
      <c r="M139" s="196" t="s">
        <v>1</v>
      </c>
      <c r="N139" s="197" t="s">
        <v>39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133</v>
      </c>
      <c r="AT139" s="200" t="s">
        <v>129</v>
      </c>
      <c r="AU139" s="200" t="s">
        <v>84</v>
      </c>
      <c r="AY139" s="18" t="s">
        <v>126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82</v>
      </c>
      <c r="BK139" s="201">
        <f>ROUND(I139*H139,2)</f>
        <v>0</v>
      </c>
      <c r="BL139" s="18" t="s">
        <v>133</v>
      </c>
      <c r="BM139" s="200" t="s">
        <v>192</v>
      </c>
    </row>
    <row r="140" spans="1:65" s="2" customFormat="1" ht="24.2" customHeight="1">
      <c r="A140" s="35"/>
      <c r="B140" s="36"/>
      <c r="C140" s="188" t="s">
        <v>193</v>
      </c>
      <c r="D140" s="188" t="s">
        <v>129</v>
      </c>
      <c r="E140" s="189" t="s">
        <v>194</v>
      </c>
      <c r="F140" s="190" t="s">
        <v>195</v>
      </c>
      <c r="G140" s="191" t="s">
        <v>176</v>
      </c>
      <c r="H140" s="192">
        <v>2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84</v>
      </c>
      <c r="AY140" s="18" t="s">
        <v>126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133</v>
      </c>
      <c r="BM140" s="200" t="s">
        <v>196</v>
      </c>
    </row>
    <row r="141" spans="1:65" s="2" customFormat="1" ht="24.2" customHeight="1">
      <c r="A141" s="35"/>
      <c r="B141" s="36"/>
      <c r="C141" s="188" t="s">
        <v>197</v>
      </c>
      <c r="D141" s="188" t="s">
        <v>129</v>
      </c>
      <c r="E141" s="189" t="s">
        <v>198</v>
      </c>
      <c r="F141" s="190" t="s">
        <v>199</v>
      </c>
      <c r="G141" s="191" t="s">
        <v>170</v>
      </c>
      <c r="H141" s="192">
        <v>130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84</v>
      </c>
      <c r="AY141" s="18" t="s">
        <v>126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133</v>
      </c>
      <c r="BM141" s="200" t="s">
        <v>200</v>
      </c>
    </row>
    <row r="142" spans="1:65" s="2" customFormat="1" ht="16.5" customHeight="1">
      <c r="A142" s="35"/>
      <c r="B142" s="36"/>
      <c r="C142" s="188" t="s">
        <v>127</v>
      </c>
      <c r="D142" s="188" t="s">
        <v>129</v>
      </c>
      <c r="E142" s="189" t="s">
        <v>201</v>
      </c>
      <c r="F142" s="190" t="s">
        <v>202</v>
      </c>
      <c r="G142" s="191" t="s">
        <v>176</v>
      </c>
      <c r="H142" s="192">
        <v>6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39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133</v>
      </c>
      <c r="AT142" s="200" t="s">
        <v>129</v>
      </c>
      <c r="AU142" s="200" t="s">
        <v>84</v>
      </c>
      <c r="AY142" s="18" t="s">
        <v>126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82</v>
      </c>
      <c r="BK142" s="201">
        <f>ROUND(I142*H142,2)</f>
        <v>0</v>
      </c>
      <c r="BL142" s="18" t="s">
        <v>133</v>
      </c>
      <c r="BM142" s="200" t="s">
        <v>203</v>
      </c>
    </row>
    <row r="143" spans="1:65" s="13" customFormat="1" ht="11.25">
      <c r="B143" s="202"/>
      <c r="C143" s="203"/>
      <c r="D143" s="204" t="s">
        <v>135</v>
      </c>
      <c r="E143" s="205" t="s">
        <v>1</v>
      </c>
      <c r="F143" s="206" t="s">
        <v>204</v>
      </c>
      <c r="G143" s="203"/>
      <c r="H143" s="207">
        <v>6</v>
      </c>
      <c r="I143" s="208"/>
      <c r="J143" s="203"/>
      <c r="K143" s="203"/>
      <c r="L143" s="209"/>
      <c r="M143" s="210"/>
      <c r="N143" s="211"/>
      <c r="O143" s="211"/>
      <c r="P143" s="211"/>
      <c r="Q143" s="211"/>
      <c r="R143" s="211"/>
      <c r="S143" s="211"/>
      <c r="T143" s="212"/>
      <c r="AT143" s="213" t="s">
        <v>135</v>
      </c>
      <c r="AU143" s="213" t="s">
        <v>84</v>
      </c>
      <c r="AV143" s="13" t="s">
        <v>84</v>
      </c>
      <c r="AW143" s="13" t="s">
        <v>30</v>
      </c>
      <c r="AX143" s="13" t="s">
        <v>82</v>
      </c>
      <c r="AY143" s="213" t="s">
        <v>126</v>
      </c>
    </row>
    <row r="144" spans="1:65" s="2" customFormat="1" ht="16.5" customHeight="1">
      <c r="A144" s="35"/>
      <c r="B144" s="36"/>
      <c r="C144" s="188" t="s">
        <v>205</v>
      </c>
      <c r="D144" s="188" t="s">
        <v>129</v>
      </c>
      <c r="E144" s="189" t="s">
        <v>206</v>
      </c>
      <c r="F144" s="190" t="s">
        <v>207</v>
      </c>
      <c r="G144" s="191" t="s">
        <v>176</v>
      </c>
      <c r="H144" s="192">
        <v>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208</v>
      </c>
    </row>
    <row r="145" spans="1:65" s="13" customFormat="1" ht="11.25">
      <c r="B145" s="202"/>
      <c r="C145" s="203"/>
      <c r="D145" s="204" t="s">
        <v>135</v>
      </c>
      <c r="E145" s="205" t="s">
        <v>1</v>
      </c>
      <c r="F145" s="206" t="s">
        <v>182</v>
      </c>
      <c r="G145" s="203"/>
      <c r="H145" s="207">
        <v>1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135</v>
      </c>
      <c r="AU145" s="213" t="s">
        <v>84</v>
      </c>
      <c r="AV145" s="13" t="s">
        <v>84</v>
      </c>
      <c r="AW145" s="13" t="s">
        <v>30</v>
      </c>
      <c r="AX145" s="13" t="s">
        <v>82</v>
      </c>
      <c r="AY145" s="213" t="s">
        <v>126</v>
      </c>
    </row>
    <row r="146" spans="1:65" s="2" customFormat="1" ht="16.5" customHeight="1">
      <c r="A146" s="35"/>
      <c r="B146" s="36"/>
      <c r="C146" s="188" t="s">
        <v>209</v>
      </c>
      <c r="D146" s="188" t="s">
        <v>129</v>
      </c>
      <c r="E146" s="189" t="s">
        <v>210</v>
      </c>
      <c r="F146" s="190" t="s">
        <v>211</v>
      </c>
      <c r="G146" s="191" t="s">
        <v>176</v>
      </c>
      <c r="H146" s="192">
        <v>2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39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133</v>
      </c>
      <c r="AT146" s="200" t="s">
        <v>129</v>
      </c>
      <c r="AU146" s="200" t="s">
        <v>84</v>
      </c>
      <c r="AY146" s="18" t="s">
        <v>126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82</v>
      </c>
      <c r="BK146" s="201">
        <f>ROUND(I146*H146,2)</f>
        <v>0</v>
      </c>
      <c r="BL146" s="18" t="s">
        <v>133</v>
      </c>
      <c r="BM146" s="200" t="s">
        <v>212</v>
      </c>
    </row>
    <row r="147" spans="1:65" s="13" customFormat="1" ht="11.25">
      <c r="B147" s="202"/>
      <c r="C147" s="203"/>
      <c r="D147" s="204" t="s">
        <v>135</v>
      </c>
      <c r="E147" s="205" t="s">
        <v>1</v>
      </c>
      <c r="F147" s="206" t="s">
        <v>186</v>
      </c>
      <c r="G147" s="203"/>
      <c r="H147" s="207">
        <v>2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84</v>
      </c>
      <c r="AV147" s="13" t="s">
        <v>84</v>
      </c>
      <c r="AW147" s="13" t="s">
        <v>30</v>
      </c>
      <c r="AX147" s="13" t="s">
        <v>82</v>
      </c>
      <c r="AY147" s="213" t="s">
        <v>126</v>
      </c>
    </row>
    <row r="148" spans="1:65" s="2" customFormat="1" ht="33" customHeight="1">
      <c r="A148" s="35"/>
      <c r="B148" s="36"/>
      <c r="C148" s="188" t="s">
        <v>213</v>
      </c>
      <c r="D148" s="188" t="s">
        <v>129</v>
      </c>
      <c r="E148" s="189" t="s">
        <v>214</v>
      </c>
      <c r="F148" s="190" t="s">
        <v>215</v>
      </c>
      <c r="G148" s="191" t="s">
        <v>170</v>
      </c>
      <c r="H148" s="192">
        <v>138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0.32500000000000001</v>
      </c>
      <c r="T148" s="199">
        <f>S148*H148</f>
        <v>44.85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216</v>
      </c>
      <c r="AT148" s="200" t="s">
        <v>129</v>
      </c>
      <c r="AU148" s="200" t="s">
        <v>84</v>
      </c>
      <c r="AY148" s="18" t="s">
        <v>126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216</v>
      </c>
      <c r="BM148" s="200" t="s">
        <v>217</v>
      </c>
    </row>
    <row r="149" spans="1:65" s="13" customFormat="1" ht="11.25">
      <c r="B149" s="202"/>
      <c r="C149" s="203"/>
      <c r="D149" s="204" t="s">
        <v>135</v>
      </c>
      <c r="E149" s="205" t="s">
        <v>1</v>
      </c>
      <c r="F149" s="206" t="s">
        <v>218</v>
      </c>
      <c r="G149" s="203"/>
      <c r="H149" s="207">
        <v>138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135</v>
      </c>
      <c r="AU149" s="213" t="s">
        <v>84</v>
      </c>
      <c r="AV149" s="13" t="s">
        <v>84</v>
      </c>
      <c r="AW149" s="13" t="s">
        <v>30</v>
      </c>
      <c r="AX149" s="13" t="s">
        <v>82</v>
      </c>
      <c r="AY149" s="213" t="s">
        <v>126</v>
      </c>
    </row>
    <row r="150" spans="1:65" s="14" customFormat="1" ht="11.25">
      <c r="B150" s="219"/>
      <c r="C150" s="220"/>
      <c r="D150" s="204" t="s">
        <v>135</v>
      </c>
      <c r="E150" s="221" t="s">
        <v>1</v>
      </c>
      <c r="F150" s="222" t="s">
        <v>173</v>
      </c>
      <c r="G150" s="220"/>
      <c r="H150" s="221" t="s">
        <v>1</v>
      </c>
      <c r="I150" s="223"/>
      <c r="J150" s="220"/>
      <c r="K150" s="220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135</v>
      </c>
      <c r="AU150" s="228" t="s">
        <v>84</v>
      </c>
      <c r="AV150" s="14" t="s">
        <v>82</v>
      </c>
      <c r="AW150" s="14" t="s">
        <v>30</v>
      </c>
      <c r="AX150" s="14" t="s">
        <v>74</v>
      </c>
      <c r="AY150" s="228" t="s">
        <v>126</v>
      </c>
    </row>
    <row r="151" spans="1:65" s="2" customFormat="1" ht="24.2" customHeight="1">
      <c r="A151" s="35"/>
      <c r="B151" s="36"/>
      <c r="C151" s="188" t="s">
        <v>219</v>
      </c>
      <c r="D151" s="188" t="s">
        <v>129</v>
      </c>
      <c r="E151" s="189" t="s">
        <v>220</v>
      </c>
      <c r="F151" s="190" t="s">
        <v>221</v>
      </c>
      <c r="G151" s="191" t="s">
        <v>170</v>
      </c>
      <c r="H151" s="192">
        <v>390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0.32500000000000001</v>
      </c>
      <c r="T151" s="199">
        <f>S151*H151</f>
        <v>126.75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216</v>
      </c>
      <c r="AT151" s="200" t="s">
        <v>129</v>
      </c>
      <c r="AU151" s="200" t="s">
        <v>84</v>
      </c>
      <c r="AY151" s="18" t="s">
        <v>126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216</v>
      </c>
      <c r="BM151" s="200" t="s">
        <v>222</v>
      </c>
    </row>
    <row r="152" spans="1:65" s="13" customFormat="1" ht="11.25">
      <c r="B152" s="202"/>
      <c r="C152" s="203"/>
      <c r="D152" s="204" t="s">
        <v>135</v>
      </c>
      <c r="E152" s="205" t="s">
        <v>1</v>
      </c>
      <c r="F152" s="206" t="s">
        <v>223</v>
      </c>
      <c r="G152" s="203"/>
      <c r="H152" s="207">
        <v>390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135</v>
      </c>
      <c r="AU152" s="213" t="s">
        <v>84</v>
      </c>
      <c r="AV152" s="13" t="s">
        <v>84</v>
      </c>
      <c r="AW152" s="13" t="s">
        <v>30</v>
      </c>
      <c r="AX152" s="13" t="s">
        <v>82</v>
      </c>
      <c r="AY152" s="213" t="s">
        <v>126</v>
      </c>
    </row>
    <row r="153" spans="1:65" s="14" customFormat="1" ht="11.25">
      <c r="B153" s="219"/>
      <c r="C153" s="220"/>
      <c r="D153" s="204" t="s">
        <v>135</v>
      </c>
      <c r="E153" s="221" t="s">
        <v>1</v>
      </c>
      <c r="F153" s="222" t="s">
        <v>173</v>
      </c>
      <c r="G153" s="220"/>
      <c r="H153" s="221" t="s">
        <v>1</v>
      </c>
      <c r="I153" s="223"/>
      <c r="J153" s="220"/>
      <c r="K153" s="220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135</v>
      </c>
      <c r="AU153" s="228" t="s">
        <v>84</v>
      </c>
      <c r="AV153" s="14" t="s">
        <v>82</v>
      </c>
      <c r="AW153" s="14" t="s">
        <v>30</v>
      </c>
      <c r="AX153" s="14" t="s">
        <v>74</v>
      </c>
      <c r="AY153" s="228" t="s">
        <v>126</v>
      </c>
    </row>
    <row r="154" spans="1:65" s="2" customFormat="1" ht="24.2" customHeight="1">
      <c r="A154" s="35"/>
      <c r="B154" s="36"/>
      <c r="C154" s="188" t="s">
        <v>224</v>
      </c>
      <c r="D154" s="188" t="s">
        <v>129</v>
      </c>
      <c r="E154" s="189" t="s">
        <v>225</v>
      </c>
      <c r="F154" s="190" t="s">
        <v>226</v>
      </c>
      <c r="G154" s="191" t="s">
        <v>170</v>
      </c>
      <c r="H154" s="192">
        <v>375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39</v>
      </c>
      <c r="O154" s="72"/>
      <c r="P154" s="198">
        <f>O154*H154</f>
        <v>0</v>
      </c>
      <c r="Q154" s="198">
        <v>3.0000000000000001E-5</v>
      </c>
      <c r="R154" s="198">
        <f>Q154*H154</f>
        <v>1.125E-2</v>
      </c>
      <c r="S154" s="198">
        <v>9.1999999999999998E-2</v>
      </c>
      <c r="T154" s="199">
        <f>S154*H154</f>
        <v>34.5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216</v>
      </c>
      <c r="AT154" s="200" t="s">
        <v>129</v>
      </c>
      <c r="AU154" s="200" t="s">
        <v>84</v>
      </c>
      <c r="AY154" s="18" t="s">
        <v>126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82</v>
      </c>
      <c r="BK154" s="201">
        <f>ROUND(I154*H154,2)</f>
        <v>0</v>
      </c>
      <c r="BL154" s="18" t="s">
        <v>216</v>
      </c>
      <c r="BM154" s="200" t="s">
        <v>227</v>
      </c>
    </row>
    <row r="155" spans="1:65" s="13" customFormat="1" ht="11.25">
      <c r="B155" s="202"/>
      <c r="C155" s="203"/>
      <c r="D155" s="204" t="s">
        <v>135</v>
      </c>
      <c r="E155" s="205" t="s">
        <v>1</v>
      </c>
      <c r="F155" s="206" t="s">
        <v>228</v>
      </c>
      <c r="G155" s="203"/>
      <c r="H155" s="207">
        <v>375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135</v>
      </c>
      <c r="AU155" s="213" t="s">
        <v>84</v>
      </c>
      <c r="AV155" s="13" t="s">
        <v>84</v>
      </c>
      <c r="AW155" s="13" t="s">
        <v>30</v>
      </c>
      <c r="AX155" s="13" t="s">
        <v>82</v>
      </c>
      <c r="AY155" s="213" t="s">
        <v>126</v>
      </c>
    </row>
    <row r="156" spans="1:65" s="14" customFormat="1" ht="11.25">
      <c r="B156" s="219"/>
      <c r="C156" s="220"/>
      <c r="D156" s="204" t="s">
        <v>135</v>
      </c>
      <c r="E156" s="221" t="s">
        <v>1</v>
      </c>
      <c r="F156" s="222" t="s">
        <v>173</v>
      </c>
      <c r="G156" s="220"/>
      <c r="H156" s="221" t="s">
        <v>1</v>
      </c>
      <c r="I156" s="223"/>
      <c r="J156" s="220"/>
      <c r="K156" s="220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135</v>
      </c>
      <c r="AU156" s="228" t="s">
        <v>84</v>
      </c>
      <c r="AV156" s="14" t="s">
        <v>82</v>
      </c>
      <c r="AW156" s="14" t="s">
        <v>30</v>
      </c>
      <c r="AX156" s="14" t="s">
        <v>74</v>
      </c>
      <c r="AY156" s="228" t="s">
        <v>126</v>
      </c>
    </row>
    <row r="157" spans="1:65" s="2" customFormat="1" ht="24.2" customHeight="1">
      <c r="A157" s="35"/>
      <c r="B157" s="36"/>
      <c r="C157" s="188" t="s">
        <v>8</v>
      </c>
      <c r="D157" s="188" t="s">
        <v>129</v>
      </c>
      <c r="E157" s="189" t="s">
        <v>229</v>
      </c>
      <c r="F157" s="190" t="s">
        <v>230</v>
      </c>
      <c r="G157" s="191" t="s">
        <v>170</v>
      </c>
      <c r="H157" s="192">
        <v>328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39</v>
      </c>
      <c r="O157" s="72"/>
      <c r="P157" s="198">
        <f>O157*H157</f>
        <v>0</v>
      </c>
      <c r="Q157" s="198">
        <v>8.0000000000000007E-5</v>
      </c>
      <c r="R157" s="198">
        <f>Q157*H157</f>
        <v>2.6240000000000003E-2</v>
      </c>
      <c r="S157" s="198">
        <v>0.23</v>
      </c>
      <c r="T157" s="199">
        <f>S157*H157</f>
        <v>75.44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216</v>
      </c>
      <c r="AT157" s="200" t="s">
        <v>129</v>
      </c>
      <c r="AU157" s="200" t="s">
        <v>84</v>
      </c>
      <c r="AY157" s="18" t="s">
        <v>126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216</v>
      </c>
      <c r="BM157" s="200" t="s">
        <v>231</v>
      </c>
    </row>
    <row r="158" spans="1:65" s="13" customFormat="1" ht="11.25">
      <c r="B158" s="202"/>
      <c r="C158" s="203"/>
      <c r="D158" s="204" t="s">
        <v>135</v>
      </c>
      <c r="E158" s="205" t="s">
        <v>1</v>
      </c>
      <c r="F158" s="206" t="s">
        <v>232</v>
      </c>
      <c r="G158" s="203"/>
      <c r="H158" s="207">
        <v>328</v>
      </c>
      <c r="I158" s="208"/>
      <c r="J158" s="203"/>
      <c r="K158" s="203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135</v>
      </c>
      <c r="AU158" s="213" t="s">
        <v>84</v>
      </c>
      <c r="AV158" s="13" t="s">
        <v>84</v>
      </c>
      <c r="AW158" s="13" t="s">
        <v>30</v>
      </c>
      <c r="AX158" s="13" t="s">
        <v>82</v>
      </c>
      <c r="AY158" s="213" t="s">
        <v>126</v>
      </c>
    </row>
    <row r="159" spans="1:65" s="14" customFormat="1" ht="11.25">
      <c r="B159" s="219"/>
      <c r="C159" s="220"/>
      <c r="D159" s="204" t="s">
        <v>135</v>
      </c>
      <c r="E159" s="221" t="s">
        <v>1</v>
      </c>
      <c r="F159" s="222" t="s">
        <v>173</v>
      </c>
      <c r="G159" s="220"/>
      <c r="H159" s="221" t="s">
        <v>1</v>
      </c>
      <c r="I159" s="223"/>
      <c r="J159" s="220"/>
      <c r="K159" s="220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135</v>
      </c>
      <c r="AU159" s="228" t="s">
        <v>84</v>
      </c>
      <c r="AV159" s="14" t="s">
        <v>82</v>
      </c>
      <c r="AW159" s="14" t="s">
        <v>30</v>
      </c>
      <c r="AX159" s="14" t="s">
        <v>74</v>
      </c>
      <c r="AY159" s="228" t="s">
        <v>126</v>
      </c>
    </row>
    <row r="160" spans="1:65" s="2" customFormat="1" ht="16.5" customHeight="1">
      <c r="A160" s="35"/>
      <c r="B160" s="36"/>
      <c r="C160" s="188" t="s">
        <v>233</v>
      </c>
      <c r="D160" s="188" t="s">
        <v>129</v>
      </c>
      <c r="E160" s="189" t="s">
        <v>234</v>
      </c>
      <c r="F160" s="190" t="s">
        <v>235</v>
      </c>
      <c r="G160" s="191" t="s">
        <v>236</v>
      </c>
      <c r="H160" s="192">
        <v>122</v>
      </c>
      <c r="I160" s="193"/>
      <c r="J160" s="194">
        <f>ROUND(I160*H160,2)</f>
        <v>0</v>
      </c>
      <c r="K160" s="195"/>
      <c r="L160" s="40"/>
      <c r="M160" s="196" t="s">
        <v>1</v>
      </c>
      <c r="N160" s="197" t="s">
        <v>39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0.28999999999999998</v>
      </c>
      <c r="T160" s="199">
        <f>S160*H160</f>
        <v>35.379999999999995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133</v>
      </c>
      <c r="AT160" s="200" t="s">
        <v>129</v>
      </c>
      <c r="AU160" s="200" t="s">
        <v>84</v>
      </c>
      <c r="AY160" s="18" t="s">
        <v>126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82</v>
      </c>
      <c r="BK160" s="201">
        <f>ROUND(I160*H160,2)</f>
        <v>0</v>
      </c>
      <c r="BL160" s="18" t="s">
        <v>133</v>
      </c>
      <c r="BM160" s="200" t="s">
        <v>237</v>
      </c>
    </row>
    <row r="161" spans="1:65" s="13" customFormat="1" ht="11.25">
      <c r="B161" s="202"/>
      <c r="C161" s="203"/>
      <c r="D161" s="204" t="s">
        <v>135</v>
      </c>
      <c r="E161" s="205" t="s">
        <v>1</v>
      </c>
      <c r="F161" s="206" t="s">
        <v>238</v>
      </c>
      <c r="G161" s="203"/>
      <c r="H161" s="207">
        <v>122</v>
      </c>
      <c r="I161" s="208"/>
      <c r="J161" s="203"/>
      <c r="K161" s="203"/>
      <c r="L161" s="209"/>
      <c r="M161" s="210"/>
      <c r="N161" s="211"/>
      <c r="O161" s="211"/>
      <c r="P161" s="211"/>
      <c r="Q161" s="211"/>
      <c r="R161" s="211"/>
      <c r="S161" s="211"/>
      <c r="T161" s="212"/>
      <c r="AT161" s="213" t="s">
        <v>135</v>
      </c>
      <c r="AU161" s="213" t="s">
        <v>84</v>
      </c>
      <c r="AV161" s="13" t="s">
        <v>84</v>
      </c>
      <c r="AW161" s="13" t="s">
        <v>30</v>
      </c>
      <c r="AX161" s="13" t="s">
        <v>82</v>
      </c>
      <c r="AY161" s="213" t="s">
        <v>126</v>
      </c>
    </row>
    <row r="162" spans="1:65" s="14" customFormat="1" ht="11.25">
      <c r="B162" s="219"/>
      <c r="C162" s="220"/>
      <c r="D162" s="204" t="s">
        <v>135</v>
      </c>
      <c r="E162" s="221" t="s">
        <v>1</v>
      </c>
      <c r="F162" s="222" t="s">
        <v>173</v>
      </c>
      <c r="G162" s="220"/>
      <c r="H162" s="221" t="s">
        <v>1</v>
      </c>
      <c r="I162" s="223"/>
      <c r="J162" s="220"/>
      <c r="K162" s="220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135</v>
      </c>
      <c r="AU162" s="228" t="s">
        <v>84</v>
      </c>
      <c r="AV162" s="14" t="s">
        <v>82</v>
      </c>
      <c r="AW162" s="14" t="s">
        <v>30</v>
      </c>
      <c r="AX162" s="14" t="s">
        <v>74</v>
      </c>
      <c r="AY162" s="228" t="s">
        <v>126</v>
      </c>
    </row>
    <row r="163" spans="1:65" s="2" customFormat="1" ht="24.2" customHeight="1">
      <c r="A163" s="35"/>
      <c r="B163" s="36"/>
      <c r="C163" s="188" t="s">
        <v>239</v>
      </c>
      <c r="D163" s="188" t="s">
        <v>129</v>
      </c>
      <c r="E163" s="189" t="s">
        <v>240</v>
      </c>
      <c r="F163" s="190" t="s">
        <v>241</v>
      </c>
      <c r="G163" s="191" t="s">
        <v>170</v>
      </c>
      <c r="H163" s="192">
        <v>327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39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133</v>
      </c>
      <c r="AT163" s="200" t="s">
        <v>129</v>
      </c>
      <c r="AU163" s="200" t="s">
        <v>84</v>
      </c>
      <c r="AY163" s="18" t="s">
        <v>126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82</v>
      </c>
      <c r="BK163" s="201">
        <f>ROUND(I163*H163,2)</f>
        <v>0</v>
      </c>
      <c r="BL163" s="18" t="s">
        <v>133</v>
      </c>
      <c r="BM163" s="200" t="s">
        <v>242</v>
      </c>
    </row>
    <row r="164" spans="1:65" s="13" customFormat="1" ht="11.25">
      <c r="B164" s="202"/>
      <c r="C164" s="203"/>
      <c r="D164" s="204" t="s">
        <v>135</v>
      </c>
      <c r="E164" s="205" t="s">
        <v>1</v>
      </c>
      <c r="F164" s="206" t="s">
        <v>243</v>
      </c>
      <c r="G164" s="203"/>
      <c r="H164" s="207">
        <v>327</v>
      </c>
      <c r="I164" s="208"/>
      <c r="J164" s="203"/>
      <c r="K164" s="203"/>
      <c r="L164" s="209"/>
      <c r="M164" s="210"/>
      <c r="N164" s="211"/>
      <c r="O164" s="211"/>
      <c r="P164" s="211"/>
      <c r="Q164" s="211"/>
      <c r="R164" s="211"/>
      <c r="S164" s="211"/>
      <c r="T164" s="212"/>
      <c r="AT164" s="213" t="s">
        <v>135</v>
      </c>
      <c r="AU164" s="213" t="s">
        <v>84</v>
      </c>
      <c r="AV164" s="13" t="s">
        <v>84</v>
      </c>
      <c r="AW164" s="13" t="s">
        <v>30</v>
      </c>
      <c r="AX164" s="13" t="s">
        <v>82</v>
      </c>
      <c r="AY164" s="213" t="s">
        <v>126</v>
      </c>
    </row>
    <row r="165" spans="1:65" s="14" customFormat="1" ht="11.25">
      <c r="B165" s="219"/>
      <c r="C165" s="220"/>
      <c r="D165" s="204" t="s">
        <v>135</v>
      </c>
      <c r="E165" s="221" t="s">
        <v>1</v>
      </c>
      <c r="F165" s="222" t="s">
        <v>173</v>
      </c>
      <c r="G165" s="220"/>
      <c r="H165" s="221" t="s">
        <v>1</v>
      </c>
      <c r="I165" s="223"/>
      <c r="J165" s="220"/>
      <c r="K165" s="220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135</v>
      </c>
      <c r="AU165" s="228" t="s">
        <v>84</v>
      </c>
      <c r="AV165" s="14" t="s">
        <v>82</v>
      </c>
      <c r="AW165" s="14" t="s">
        <v>30</v>
      </c>
      <c r="AX165" s="14" t="s">
        <v>74</v>
      </c>
      <c r="AY165" s="228" t="s">
        <v>126</v>
      </c>
    </row>
    <row r="166" spans="1:65" s="2" customFormat="1" ht="33" customHeight="1">
      <c r="A166" s="35"/>
      <c r="B166" s="36"/>
      <c r="C166" s="188" t="s">
        <v>244</v>
      </c>
      <c r="D166" s="188" t="s">
        <v>129</v>
      </c>
      <c r="E166" s="189" t="s">
        <v>245</v>
      </c>
      <c r="F166" s="190" t="s">
        <v>246</v>
      </c>
      <c r="G166" s="191" t="s">
        <v>132</v>
      </c>
      <c r="H166" s="192">
        <v>1337.875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133</v>
      </c>
      <c r="AT166" s="200" t="s">
        <v>129</v>
      </c>
      <c r="AU166" s="200" t="s">
        <v>84</v>
      </c>
      <c r="AY166" s="18" t="s">
        <v>126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133</v>
      </c>
      <c r="BM166" s="200" t="s">
        <v>247</v>
      </c>
    </row>
    <row r="167" spans="1:65" s="13" customFormat="1" ht="11.25">
      <c r="B167" s="202"/>
      <c r="C167" s="203"/>
      <c r="D167" s="204" t="s">
        <v>135</v>
      </c>
      <c r="E167" s="205" t="s">
        <v>1</v>
      </c>
      <c r="F167" s="206" t="s">
        <v>248</v>
      </c>
      <c r="G167" s="203"/>
      <c r="H167" s="207">
        <v>888</v>
      </c>
      <c r="I167" s="208"/>
      <c r="J167" s="203"/>
      <c r="K167" s="203"/>
      <c r="L167" s="209"/>
      <c r="M167" s="210"/>
      <c r="N167" s="211"/>
      <c r="O167" s="211"/>
      <c r="P167" s="211"/>
      <c r="Q167" s="211"/>
      <c r="R167" s="211"/>
      <c r="S167" s="211"/>
      <c r="T167" s="212"/>
      <c r="AT167" s="213" t="s">
        <v>135</v>
      </c>
      <c r="AU167" s="213" t="s">
        <v>84</v>
      </c>
      <c r="AV167" s="13" t="s">
        <v>84</v>
      </c>
      <c r="AW167" s="13" t="s">
        <v>30</v>
      </c>
      <c r="AX167" s="13" t="s">
        <v>74</v>
      </c>
      <c r="AY167" s="213" t="s">
        <v>126</v>
      </c>
    </row>
    <row r="168" spans="1:65" s="15" customFormat="1" ht="11.25">
      <c r="B168" s="229"/>
      <c r="C168" s="230"/>
      <c r="D168" s="204" t="s">
        <v>135</v>
      </c>
      <c r="E168" s="231" t="s">
        <v>1</v>
      </c>
      <c r="F168" s="232" t="s">
        <v>249</v>
      </c>
      <c r="G168" s="230"/>
      <c r="H168" s="233">
        <v>888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135</v>
      </c>
      <c r="AU168" s="239" t="s">
        <v>84</v>
      </c>
      <c r="AV168" s="15" t="s">
        <v>143</v>
      </c>
      <c r="AW168" s="15" t="s">
        <v>30</v>
      </c>
      <c r="AX168" s="15" t="s">
        <v>74</v>
      </c>
      <c r="AY168" s="239" t="s">
        <v>126</v>
      </c>
    </row>
    <row r="169" spans="1:65" s="14" customFormat="1" ht="22.5">
      <c r="B169" s="219"/>
      <c r="C169" s="220"/>
      <c r="D169" s="204" t="s">
        <v>135</v>
      </c>
      <c r="E169" s="221" t="s">
        <v>1</v>
      </c>
      <c r="F169" s="222" t="s">
        <v>250</v>
      </c>
      <c r="G169" s="220"/>
      <c r="H169" s="221" t="s">
        <v>1</v>
      </c>
      <c r="I169" s="223"/>
      <c r="J169" s="220"/>
      <c r="K169" s="220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135</v>
      </c>
      <c r="AU169" s="228" t="s">
        <v>84</v>
      </c>
      <c r="AV169" s="14" t="s">
        <v>82</v>
      </c>
      <c r="AW169" s="14" t="s">
        <v>30</v>
      </c>
      <c r="AX169" s="14" t="s">
        <v>74</v>
      </c>
      <c r="AY169" s="228" t="s">
        <v>126</v>
      </c>
    </row>
    <row r="170" spans="1:65" s="13" customFormat="1" ht="11.25">
      <c r="B170" s="202"/>
      <c r="C170" s="203"/>
      <c r="D170" s="204" t="s">
        <v>135</v>
      </c>
      <c r="E170" s="205" t="s">
        <v>1</v>
      </c>
      <c r="F170" s="206" t="s">
        <v>251</v>
      </c>
      <c r="G170" s="203"/>
      <c r="H170" s="207">
        <v>449.875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135</v>
      </c>
      <c r="AU170" s="213" t="s">
        <v>84</v>
      </c>
      <c r="AV170" s="13" t="s">
        <v>84</v>
      </c>
      <c r="AW170" s="13" t="s">
        <v>30</v>
      </c>
      <c r="AX170" s="13" t="s">
        <v>74</v>
      </c>
      <c r="AY170" s="213" t="s">
        <v>126</v>
      </c>
    </row>
    <row r="171" spans="1:65" s="15" customFormat="1" ht="11.25">
      <c r="B171" s="229"/>
      <c r="C171" s="230"/>
      <c r="D171" s="204" t="s">
        <v>135</v>
      </c>
      <c r="E171" s="231" t="s">
        <v>1</v>
      </c>
      <c r="F171" s="232" t="s">
        <v>249</v>
      </c>
      <c r="G171" s="230"/>
      <c r="H171" s="233">
        <v>449.875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AT171" s="239" t="s">
        <v>135</v>
      </c>
      <c r="AU171" s="239" t="s">
        <v>84</v>
      </c>
      <c r="AV171" s="15" t="s">
        <v>143</v>
      </c>
      <c r="AW171" s="15" t="s">
        <v>30</v>
      </c>
      <c r="AX171" s="15" t="s">
        <v>74</v>
      </c>
      <c r="AY171" s="239" t="s">
        <v>126</v>
      </c>
    </row>
    <row r="172" spans="1:65" s="16" customFormat="1" ht="11.25">
      <c r="B172" s="240"/>
      <c r="C172" s="241"/>
      <c r="D172" s="204" t="s">
        <v>135</v>
      </c>
      <c r="E172" s="242" t="s">
        <v>1</v>
      </c>
      <c r="F172" s="243" t="s">
        <v>252</v>
      </c>
      <c r="G172" s="241"/>
      <c r="H172" s="244">
        <v>1337.875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135</v>
      </c>
      <c r="AU172" s="250" t="s">
        <v>84</v>
      </c>
      <c r="AV172" s="16" t="s">
        <v>133</v>
      </c>
      <c r="AW172" s="16" t="s">
        <v>30</v>
      </c>
      <c r="AX172" s="16" t="s">
        <v>82</v>
      </c>
      <c r="AY172" s="250" t="s">
        <v>126</v>
      </c>
    </row>
    <row r="173" spans="1:65" s="14" customFormat="1" ht="11.25">
      <c r="B173" s="219"/>
      <c r="C173" s="220"/>
      <c r="D173" s="204" t="s">
        <v>135</v>
      </c>
      <c r="E173" s="221" t="s">
        <v>1</v>
      </c>
      <c r="F173" s="222" t="s">
        <v>173</v>
      </c>
      <c r="G173" s="220"/>
      <c r="H173" s="221" t="s">
        <v>1</v>
      </c>
      <c r="I173" s="223"/>
      <c r="J173" s="220"/>
      <c r="K173" s="220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135</v>
      </c>
      <c r="AU173" s="228" t="s">
        <v>84</v>
      </c>
      <c r="AV173" s="14" t="s">
        <v>82</v>
      </c>
      <c r="AW173" s="14" t="s">
        <v>30</v>
      </c>
      <c r="AX173" s="14" t="s">
        <v>74</v>
      </c>
      <c r="AY173" s="228" t="s">
        <v>126</v>
      </c>
    </row>
    <row r="174" spans="1:65" s="2" customFormat="1" ht="24.2" customHeight="1">
      <c r="A174" s="35"/>
      <c r="B174" s="36"/>
      <c r="C174" s="188" t="s">
        <v>253</v>
      </c>
      <c r="D174" s="188" t="s">
        <v>129</v>
      </c>
      <c r="E174" s="189" t="s">
        <v>254</v>
      </c>
      <c r="F174" s="190" t="s">
        <v>255</v>
      </c>
      <c r="G174" s="191" t="s">
        <v>132</v>
      </c>
      <c r="H174" s="192">
        <v>133.78800000000001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133</v>
      </c>
      <c r="AT174" s="200" t="s">
        <v>129</v>
      </c>
      <c r="AU174" s="200" t="s">
        <v>84</v>
      </c>
      <c r="AY174" s="18" t="s">
        <v>126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133</v>
      </c>
      <c r="BM174" s="200" t="s">
        <v>256</v>
      </c>
    </row>
    <row r="175" spans="1:65" s="13" customFormat="1" ht="11.25">
      <c r="B175" s="202"/>
      <c r="C175" s="203"/>
      <c r="D175" s="204" t="s">
        <v>135</v>
      </c>
      <c r="E175" s="203"/>
      <c r="F175" s="206" t="s">
        <v>257</v>
      </c>
      <c r="G175" s="203"/>
      <c r="H175" s="207">
        <v>133.78800000000001</v>
      </c>
      <c r="I175" s="208"/>
      <c r="J175" s="203"/>
      <c r="K175" s="203"/>
      <c r="L175" s="209"/>
      <c r="M175" s="210"/>
      <c r="N175" s="211"/>
      <c r="O175" s="211"/>
      <c r="P175" s="211"/>
      <c r="Q175" s="211"/>
      <c r="R175" s="211"/>
      <c r="S175" s="211"/>
      <c r="T175" s="212"/>
      <c r="AT175" s="213" t="s">
        <v>135</v>
      </c>
      <c r="AU175" s="213" t="s">
        <v>84</v>
      </c>
      <c r="AV175" s="13" t="s">
        <v>84</v>
      </c>
      <c r="AW175" s="13" t="s">
        <v>4</v>
      </c>
      <c r="AX175" s="13" t="s">
        <v>82</v>
      </c>
      <c r="AY175" s="213" t="s">
        <v>126</v>
      </c>
    </row>
    <row r="176" spans="1:65" s="2" customFormat="1" ht="33" customHeight="1">
      <c r="A176" s="35"/>
      <c r="B176" s="36"/>
      <c r="C176" s="188" t="s">
        <v>258</v>
      </c>
      <c r="D176" s="188" t="s">
        <v>129</v>
      </c>
      <c r="E176" s="189" t="s">
        <v>259</v>
      </c>
      <c r="F176" s="190" t="s">
        <v>260</v>
      </c>
      <c r="G176" s="191" t="s">
        <v>132</v>
      </c>
      <c r="H176" s="192">
        <v>5.1230000000000002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133</v>
      </c>
      <c r="AT176" s="200" t="s">
        <v>129</v>
      </c>
      <c r="AU176" s="200" t="s">
        <v>84</v>
      </c>
      <c r="AY176" s="18" t="s">
        <v>126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133</v>
      </c>
      <c r="BM176" s="200" t="s">
        <v>261</v>
      </c>
    </row>
    <row r="177" spans="1:65" s="13" customFormat="1" ht="11.25">
      <c r="B177" s="202"/>
      <c r="C177" s="203"/>
      <c r="D177" s="204" t="s">
        <v>135</v>
      </c>
      <c r="E177" s="205" t="s">
        <v>1</v>
      </c>
      <c r="F177" s="206" t="s">
        <v>262</v>
      </c>
      <c r="G177" s="203"/>
      <c r="H177" s="207">
        <v>5.1230000000000002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135</v>
      </c>
      <c r="AU177" s="213" t="s">
        <v>84</v>
      </c>
      <c r="AV177" s="13" t="s">
        <v>84</v>
      </c>
      <c r="AW177" s="13" t="s">
        <v>30</v>
      </c>
      <c r="AX177" s="13" t="s">
        <v>82</v>
      </c>
      <c r="AY177" s="213" t="s">
        <v>126</v>
      </c>
    </row>
    <row r="178" spans="1:65" s="2" customFormat="1" ht="24.2" customHeight="1">
      <c r="A178" s="35"/>
      <c r="B178" s="36"/>
      <c r="C178" s="188" t="s">
        <v>7</v>
      </c>
      <c r="D178" s="188" t="s">
        <v>129</v>
      </c>
      <c r="E178" s="189" t="s">
        <v>263</v>
      </c>
      <c r="F178" s="190" t="s">
        <v>264</v>
      </c>
      <c r="G178" s="191" t="s">
        <v>176</v>
      </c>
      <c r="H178" s="192">
        <v>25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39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133</v>
      </c>
      <c r="AT178" s="200" t="s">
        <v>129</v>
      </c>
      <c r="AU178" s="200" t="s">
        <v>84</v>
      </c>
      <c r="AY178" s="18" t="s">
        <v>126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82</v>
      </c>
      <c r="BK178" s="201">
        <f>ROUND(I178*H178,2)</f>
        <v>0</v>
      </c>
      <c r="BL178" s="18" t="s">
        <v>133</v>
      </c>
      <c r="BM178" s="200" t="s">
        <v>265</v>
      </c>
    </row>
    <row r="179" spans="1:65" s="13" customFormat="1" ht="11.25">
      <c r="B179" s="202"/>
      <c r="C179" s="203"/>
      <c r="D179" s="204" t="s">
        <v>135</v>
      </c>
      <c r="E179" s="205" t="s">
        <v>1</v>
      </c>
      <c r="F179" s="206" t="s">
        <v>178</v>
      </c>
      <c r="G179" s="203"/>
      <c r="H179" s="207">
        <v>25</v>
      </c>
      <c r="I179" s="208"/>
      <c r="J179" s="203"/>
      <c r="K179" s="203"/>
      <c r="L179" s="209"/>
      <c r="M179" s="210"/>
      <c r="N179" s="211"/>
      <c r="O179" s="211"/>
      <c r="P179" s="211"/>
      <c r="Q179" s="211"/>
      <c r="R179" s="211"/>
      <c r="S179" s="211"/>
      <c r="T179" s="212"/>
      <c r="AT179" s="213" t="s">
        <v>135</v>
      </c>
      <c r="AU179" s="213" t="s">
        <v>84</v>
      </c>
      <c r="AV179" s="13" t="s">
        <v>84</v>
      </c>
      <c r="AW179" s="13" t="s">
        <v>30</v>
      </c>
      <c r="AX179" s="13" t="s">
        <v>82</v>
      </c>
      <c r="AY179" s="213" t="s">
        <v>126</v>
      </c>
    </row>
    <row r="180" spans="1:65" s="2" customFormat="1" ht="24.2" customHeight="1">
      <c r="A180" s="35"/>
      <c r="B180" s="36"/>
      <c r="C180" s="188" t="s">
        <v>266</v>
      </c>
      <c r="D180" s="188" t="s">
        <v>129</v>
      </c>
      <c r="E180" s="189" t="s">
        <v>267</v>
      </c>
      <c r="F180" s="190" t="s">
        <v>268</v>
      </c>
      <c r="G180" s="191" t="s">
        <v>176</v>
      </c>
      <c r="H180" s="192">
        <v>1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133</v>
      </c>
      <c r="AT180" s="200" t="s">
        <v>129</v>
      </c>
      <c r="AU180" s="200" t="s">
        <v>84</v>
      </c>
      <c r="AY180" s="18" t="s">
        <v>126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133</v>
      </c>
      <c r="BM180" s="200" t="s">
        <v>269</v>
      </c>
    </row>
    <row r="181" spans="1:65" s="13" customFormat="1" ht="11.25">
      <c r="B181" s="202"/>
      <c r="C181" s="203"/>
      <c r="D181" s="204" t="s">
        <v>135</v>
      </c>
      <c r="E181" s="205" t="s">
        <v>1</v>
      </c>
      <c r="F181" s="206" t="s">
        <v>182</v>
      </c>
      <c r="G181" s="203"/>
      <c r="H181" s="207">
        <v>1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135</v>
      </c>
      <c r="AU181" s="213" t="s">
        <v>84</v>
      </c>
      <c r="AV181" s="13" t="s">
        <v>84</v>
      </c>
      <c r="AW181" s="13" t="s">
        <v>30</v>
      </c>
      <c r="AX181" s="13" t="s">
        <v>82</v>
      </c>
      <c r="AY181" s="213" t="s">
        <v>126</v>
      </c>
    </row>
    <row r="182" spans="1:65" s="2" customFormat="1" ht="24.2" customHeight="1">
      <c r="A182" s="35"/>
      <c r="B182" s="36"/>
      <c r="C182" s="188" t="s">
        <v>270</v>
      </c>
      <c r="D182" s="188" t="s">
        <v>129</v>
      </c>
      <c r="E182" s="189" t="s">
        <v>271</v>
      </c>
      <c r="F182" s="190" t="s">
        <v>272</v>
      </c>
      <c r="G182" s="191" t="s">
        <v>176</v>
      </c>
      <c r="H182" s="192">
        <v>25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39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133</v>
      </c>
      <c r="AT182" s="200" t="s">
        <v>129</v>
      </c>
      <c r="AU182" s="200" t="s">
        <v>84</v>
      </c>
      <c r="AY182" s="18" t="s">
        <v>126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82</v>
      </c>
      <c r="BK182" s="201">
        <f>ROUND(I182*H182,2)</f>
        <v>0</v>
      </c>
      <c r="BL182" s="18" t="s">
        <v>133</v>
      </c>
      <c r="BM182" s="200" t="s">
        <v>273</v>
      </c>
    </row>
    <row r="183" spans="1:65" s="13" customFormat="1" ht="11.25">
      <c r="B183" s="202"/>
      <c r="C183" s="203"/>
      <c r="D183" s="204" t="s">
        <v>135</v>
      </c>
      <c r="E183" s="205" t="s">
        <v>1</v>
      </c>
      <c r="F183" s="206" t="s">
        <v>178</v>
      </c>
      <c r="G183" s="203"/>
      <c r="H183" s="207">
        <v>25</v>
      </c>
      <c r="I183" s="208"/>
      <c r="J183" s="203"/>
      <c r="K183" s="203"/>
      <c r="L183" s="209"/>
      <c r="M183" s="210"/>
      <c r="N183" s="211"/>
      <c r="O183" s="211"/>
      <c r="P183" s="211"/>
      <c r="Q183" s="211"/>
      <c r="R183" s="211"/>
      <c r="S183" s="211"/>
      <c r="T183" s="212"/>
      <c r="AT183" s="213" t="s">
        <v>135</v>
      </c>
      <c r="AU183" s="213" t="s">
        <v>84</v>
      </c>
      <c r="AV183" s="13" t="s">
        <v>84</v>
      </c>
      <c r="AW183" s="13" t="s">
        <v>30</v>
      </c>
      <c r="AX183" s="13" t="s">
        <v>82</v>
      </c>
      <c r="AY183" s="213" t="s">
        <v>126</v>
      </c>
    </row>
    <row r="184" spans="1:65" s="2" customFormat="1" ht="24.2" customHeight="1">
      <c r="A184" s="35"/>
      <c r="B184" s="36"/>
      <c r="C184" s="188" t="s">
        <v>274</v>
      </c>
      <c r="D184" s="188" t="s">
        <v>129</v>
      </c>
      <c r="E184" s="189" t="s">
        <v>275</v>
      </c>
      <c r="F184" s="190" t="s">
        <v>276</v>
      </c>
      <c r="G184" s="191" t="s">
        <v>176</v>
      </c>
      <c r="H184" s="192">
        <v>1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39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133</v>
      </c>
      <c r="AT184" s="200" t="s">
        <v>129</v>
      </c>
      <c r="AU184" s="200" t="s">
        <v>84</v>
      </c>
      <c r="AY184" s="18" t="s">
        <v>126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82</v>
      </c>
      <c r="BK184" s="201">
        <f>ROUND(I184*H184,2)</f>
        <v>0</v>
      </c>
      <c r="BL184" s="18" t="s">
        <v>133</v>
      </c>
      <c r="BM184" s="200" t="s">
        <v>277</v>
      </c>
    </row>
    <row r="185" spans="1:65" s="13" customFormat="1" ht="11.25">
      <c r="B185" s="202"/>
      <c r="C185" s="203"/>
      <c r="D185" s="204" t="s">
        <v>135</v>
      </c>
      <c r="E185" s="205" t="s">
        <v>1</v>
      </c>
      <c r="F185" s="206" t="s">
        <v>182</v>
      </c>
      <c r="G185" s="203"/>
      <c r="H185" s="207">
        <v>1</v>
      </c>
      <c r="I185" s="208"/>
      <c r="J185" s="203"/>
      <c r="K185" s="203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135</v>
      </c>
      <c r="AU185" s="213" t="s">
        <v>84</v>
      </c>
      <c r="AV185" s="13" t="s">
        <v>84</v>
      </c>
      <c r="AW185" s="13" t="s">
        <v>30</v>
      </c>
      <c r="AX185" s="13" t="s">
        <v>82</v>
      </c>
      <c r="AY185" s="213" t="s">
        <v>126</v>
      </c>
    </row>
    <row r="186" spans="1:65" s="2" customFormat="1" ht="24.2" customHeight="1">
      <c r="A186" s="35"/>
      <c r="B186" s="36"/>
      <c r="C186" s="188" t="s">
        <v>278</v>
      </c>
      <c r="D186" s="188" t="s">
        <v>129</v>
      </c>
      <c r="E186" s="189" t="s">
        <v>279</v>
      </c>
      <c r="F186" s="190" t="s">
        <v>280</v>
      </c>
      <c r="G186" s="191" t="s">
        <v>176</v>
      </c>
      <c r="H186" s="192">
        <v>6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133</v>
      </c>
      <c r="AT186" s="200" t="s">
        <v>129</v>
      </c>
      <c r="AU186" s="200" t="s">
        <v>84</v>
      </c>
      <c r="AY186" s="18" t="s">
        <v>126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133</v>
      </c>
      <c r="BM186" s="200" t="s">
        <v>281</v>
      </c>
    </row>
    <row r="187" spans="1:65" s="13" customFormat="1" ht="11.25">
      <c r="B187" s="202"/>
      <c r="C187" s="203"/>
      <c r="D187" s="204" t="s">
        <v>135</v>
      </c>
      <c r="E187" s="205" t="s">
        <v>1</v>
      </c>
      <c r="F187" s="206" t="s">
        <v>204</v>
      </c>
      <c r="G187" s="203"/>
      <c r="H187" s="207">
        <v>6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135</v>
      </c>
      <c r="AU187" s="213" t="s">
        <v>84</v>
      </c>
      <c r="AV187" s="13" t="s">
        <v>84</v>
      </c>
      <c r="AW187" s="13" t="s">
        <v>30</v>
      </c>
      <c r="AX187" s="13" t="s">
        <v>82</v>
      </c>
      <c r="AY187" s="213" t="s">
        <v>126</v>
      </c>
    </row>
    <row r="188" spans="1:65" s="2" customFormat="1" ht="24.2" customHeight="1">
      <c r="A188" s="35"/>
      <c r="B188" s="36"/>
      <c r="C188" s="188" t="s">
        <v>282</v>
      </c>
      <c r="D188" s="188" t="s">
        <v>129</v>
      </c>
      <c r="E188" s="189" t="s">
        <v>283</v>
      </c>
      <c r="F188" s="190" t="s">
        <v>284</v>
      </c>
      <c r="G188" s="191" t="s">
        <v>176</v>
      </c>
      <c r="H188" s="192">
        <v>1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39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133</v>
      </c>
      <c r="AT188" s="200" t="s">
        <v>129</v>
      </c>
      <c r="AU188" s="200" t="s">
        <v>84</v>
      </c>
      <c r="AY188" s="18" t="s">
        <v>126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82</v>
      </c>
      <c r="BK188" s="201">
        <f>ROUND(I188*H188,2)</f>
        <v>0</v>
      </c>
      <c r="BL188" s="18" t="s">
        <v>133</v>
      </c>
      <c r="BM188" s="200" t="s">
        <v>285</v>
      </c>
    </row>
    <row r="189" spans="1:65" s="13" customFormat="1" ht="11.25">
      <c r="B189" s="202"/>
      <c r="C189" s="203"/>
      <c r="D189" s="204" t="s">
        <v>135</v>
      </c>
      <c r="E189" s="205" t="s">
        <v>1</v>
      </c>
      <c r="F189" s="206" t="s">
        <v>182</v>
      </c>
      <c r="G189" s="203"/>
      <c r="H189" s="207">
        <v>1</v>
      </c>
      <c r="I189" s="208"/>
      <c r="J189" s="203"/>
      <c r="K189" s="203"/>
      <c r="L189" s="209"/>
      <c r="M189" s="210"/>
      <c r="N189" s="211"/>
      <c r="O189" s="211"/>
      <c r="P189" s="211"/>
      <c r="Q189" s="211"/>
      <c r="R189" s="211"/>
      <c r="S189" s="211"/>
      <c r="T189" s="212"/>
      <c r="AT189" s="213" t="s">
        <v>135</v>
      </c>
      <c r="AU189" s="213" t="s">
        <v>84</v>
      </c>
      <c r="AV189" s="13" t="s">
        <v>84</v>
      </c>
      <c r="AW189" s="13" t="s">
        <v>30</v>
      </c>
      <c r="AX189" s="13" t="s">
        <v>82</v>
      </c>
      <c r="AY189" s="213" t="s">
        <v>126</v>
      </c>
    </row>
    <row r="190" spans="1:65" s="2" customFormat="1" ht="24.2" customHeight="1">
      <c r="A190" s="35"/>
      <c r="B190" s="36"/>
      <c r="C190" s="188" t="s">
        <v>286</v>
      </c>
      <c r="D190" s="188" t="s">
        <v>129</v>
      </c>
      <c r="E190" s="189" t="s">
        <v>287</v>
      </c>
      <c r="F190" s="190" t="s">
        <v>288</v>
      </c>
      <c r="G190" s="191" t="s">
        <v>176</v>
      </c>
      <c r="H190" s="192">
        <v>2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39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133</v>
      </c>
      <c r="AT190" s="200" t="s">
        <v>129</v>
      </c>
      <c r="AU190" s="200" t="s">
        <v>84</v>
      </c>
      <c r="AY190" s="18" t="s">
        <v>126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82</v>
      </c>
      <c r="BK190" s="201">
        <f>ROUND(I190*H190,2)</f>
        <v>0</v>
      </c>
      <c r="BL190" s="18" t="s">
        <v>133</v>
      </c>
      <c r="BM190" s="200" t="s">
        <v>289</v>
      </c>
    </row>
    <row r="191" spans="1:65" s="13" customFormat="1" ht="11.25">
      <c r="B191" s="202"/>
      <c r="C191" s="203"/>
      <c r="D191" s="204" t="s">
        <v>135</v>
      </c>
      <c r="E191" s="205" t="s">
        <v>1</v>
      </c>
      <c r="F191" s="206" t="s">
        <v>186</v>
      </c>
      <c r="G191" s="203"/>
      <c r="H191" s="207">
        <v>2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135</v>
      </c>
      <c r="AU191" s="213" t="s">
        <v>84</v>
      </c>
      <c r="AV191" s="13" t="s">
        <v>84</v>
      </c>
      <c r="AW191" s="13" t="s">
        <v>30</v>
      </c>
      <c r="AX191" s="13" t="s">
        <v>82</v>
      </c>
      <c r="AY191" s="213" t="s">
        <v>126</v>
      </c>
    </row>
    <row r="192" spans="1:65" s="2" customFormat="1" ht="24.2" customHeight="1">
      <c r="A192" s="35"/>
      <c r="B192" s="36"/>
      <c r="C192" s="188" t="s">
        <v>290</v>
      </c>
      <c r="D192" s="188" t="s">
        <v>129</v>
      </c>
      <c r="E192" s="189" t="s">
        <v>291</v>
      </c>
      <c r="F192" s="190" t="s">
        <v>292</v>
      </c>
      <c r="G192" s="191" t="s">
        <v>176</v>
      </c>
      <c r="H192" s="192">
        <v>2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39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133</v>
      </c>
      <c r="AT192" s="200" t="s">
        <v>129</v>
      </c>
      <c r="AU192" s="200" t="s">
        <v>84</v>
      </c>
      <c r="AY192" s="18" t="s">
        <v>126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82</v>
      </c>
      <c r="BK192" s="201">
        <f>ROUND(I192*H192,2)</f>
        <v>0</v>
      </c>
      <c r="BL192" s="18" t="s">
        <v>133</v>
      </c>
      <c r="BM192" s="200" t="s">
        <v>293</v>
      </c>
    </row>
    <row r="193" spans="1:65" s="13" customFormat="1" ht="11.25">
      <c r="B193" s="202"/>
      <c r="C193" s="203"/>
      <c r="D193" s="204" t="s">
        <v>135</v>
      </c>
      <c r="E193" s="205" t="s">
        <v>1</v>
      </c>
      <c r="F193" s="206" t="s">
        <v>186</v>
      </c>
      <c r="G193" s="203"/>
      <c r="H193" s="207">
        <v>2</v>
      </c>
      <c r="I193" s="208"/>
      <c r="J193" s="203"/>
      <c r="K193" s="203"/>
      <c r="L193" s="209"/>
      <c r="M193" s="210"/>
      <c r="N193" s="211"/>
      <c r="O193" s="211"/>
      <c r="P193" s="211"/>
      <c r="Q193" s="211"/>
      <c r="R193" s="211"/>
      <c r="S193" s="211"/>
      <c r="T193" s="212"/>
      <c r="AT193" s="213" t="s">
        <v>135</v>
      </c>
      <c r="AU193" s="213" t="s">
        <v>84</v>
      </c>
      <c r="AV193" s="13" t="s">
        <v>84</v>
      </c>
      <c r="AW193" s="13" t="s">
        <v>30</v>
      </c>
      <c r="AX193" s="13" t="s">
        <v>82</v>
      </c>
      <c r="AY193" s="213" t="s">
        <v>126</v>
      </c>
    </row>
    <row r="194" spans="1:65" s="2" customFormat="1" ht="24.2" customHeight="1">
      <c r="A194" s="35"/>
      <c r="B194" s="36"/>
      <c r="C194" s="188" t="s">
        <v>294</v>
      </c>
      <c r="D194" s="188" t="s">
        <v>129</v>
      </c>
      <c r="E194" s="189" t="s">
        <v>295</v>
      </c>
      <c r="F194" s="190" t="s">
        <v>296</v>
      </c>
      <c r="G194" s="191" t="s">
        <v>176</v>
      </c>
      <c r="H194" s="192">
        <v>2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39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133</v>
      </c>
      <c r="AT194" s="200" t="s">
        <v>129</v>
      </c>
      <c r="AU194" s="200" t="s">
        <v>84</v>
      </c>
      <c r="AY194" s="18" t="s">
        <v>126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82</v>
      </c>
      <c r="BK194" s="201">
        <f>ROUND(I194*H194,2)</f>
        <v>0</v>
      </c>
      <c r="BL194" s="18" t="s">
        <v>133</v>
      </c>
      <c r="BM194" s="200" t="s">
        <v>297</v>
      </c>
    </row>
    <row r="195" spans="1:65" s="2" customFormat="1" ht="24.2" customHeight="1">
      <c r="A195" s="35"/>
      <c r="B195" s="36"/>
      <c r="C195" s="188" t="s">
        <v>298</v>
      </c>
      <c r="D195" s="188" t="s">
        <v>129</v>
      </c>
      <c r="E195" s="189" t="s">
        <v>299</v>
      </c>
      <c r="F195" s="190" t="s">
        <v>300</v>
      </c>
      <c r="G195" s="191" t="s">
        <v>170</v>
      </c>
      <c r="H195" s="192">
        <v>130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39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133</v>
      </c>
      <c r="AT195" s="200" t="s">
        <v>129</v>
      </c>
      <c r="AU195" s="200" t="s">
        <v>84</v>
      </c>
      <c r="AY195" s="18" t="s">
        <v>126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82</v>
      </c>
      <c r="BK195" s="201">
        <f>ROUND(I195*H195,2)</f>
        <v>0</v>
      </c>
      <c r="BL195" s="18" t="s">
        <v>133</v>
      </c>
      <c r="BM195" s="200" t="s">
        <v>301</v>
      </c>
    </row>
    <row r="196" spans="1:65" s="13" customFormat="1" ht="11.25">
      <c r="B196" s="202"/>
      <c r="C196" s="203"/>
      <c r="D196" s="204" t="s">
        <v>135</v>
      </c>
      <c r="E196" s="205" t="s">
        <v>1</v>
      </c>
      <c r="F196" s="206" t="s">
        <v>302</v>
      </c>
      <c r="G196" s="203"/>
      <c r="H196" s="207">
        <v>130</v>
      </c>
      <c r="I196" s="208"/>
      <c r="J196" s="203"/>
      <c r="K196" s="203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135</v>
      </c>
      <c r="AU196" s="213" t="s">
        <v>84</v>
      </c>
      <c r="AV196" s="13" t="s">
        <v>84</v>
      </c>
      <c r="AW196" s="13" t="s">
        <v>30</v>
      </c>
      <c r="AX196" s="13" t="s">
        <v>82</v>
      </c>
      <c r="AY196" s="213" t="s">
        <v>126</v>
      </c>
    </row>
    <row r="197" spans="1:65" s="2" customFormat="1" ht="33" customHeight="1">
      <c r="A197" s="35"/>
      <c r="B197" s="36"/>
      <c r="C197" s="188" t="s">
        <v>303</v>
      </c>
      <c r="D197" s="188" t="s">
        <v>129</v>
      </c>
      <c r="E197" s="189" t="s">
        <v>304</v>
      </c>
      <c r="F197" s="190" t="s">
        <v>305</v>
      </c>
      <c r="G197" s="191" t="s">
        <v>176</v>
      </c>
      <c r="H197" s="192">
        <v>25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39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133</v>
      </c>
      <c r="AT197" s="200" t="s">
        <v>129</v>
      </c>
      <c r="AU197" s="200" t="s">
        <v>84</v>
      </c>
      <c r="AY197" s="18" t="s">
        <v>126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82</v>
      </c>
      <c r="BK197" s="201">
        <f>ROUND(I197*H197,2)</f>
        <v>0</v>
      </c>
      <c r="BL197" s="18" t="s">
        <v>133</v>
      </c>
      <c r="BM197" s="200" t="s">
        <v>306</v>
      </c>
    </row>
    <row r="198" spans="1:65" s="13" customFormat="1" ht="11.25">
      <c r="B198" s="202"/>
      <c r="C198" s="203"/>
      <c r="D198" s="204" t="s">
        <v>135</v>
      </c>
      <c r="E198" s="205" t="s">
        <v>1</v>
      </c>
      <c r="F198" s="206" t="s">
        <v>178</v>
      </c>
      <c r="G198" s="203"/>
      <c r="H198" s="207">
        <v>25</v>
      </c>
      <c r="I198" s="208"/>
      <c r="J198" s="203"/>
      <c r="K198" s="203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135</v>
      </c>
      <c r="AU198" s="213" t="s">
        <v>84</v>
      </c>
      <c r="AV198" s="13" t="s">
        <v>84</v>
      </c>
      <c r="AW198" s="13" t="s">
        <v>30</v>
      </c>
      <c r="AX198" s="13" t="s">
        <v>82</v>
      </c>
      <c r="AY198" s="213" t="s">
        <v>126</v>
      </c>
    </row>
    <row r="199" spans="1:65" s="2" customFormat="1" ht="33" customHeight="1">
      <c r="A199" s="35"/>
      <c r="B199" s="36"/>
      <c r="C199" s="188" t="s">
        <v>307</v>
      </c>
      <c r="D199" s="188" t="s">
        <v>129</v>
      </c>
      <c r="E199" s="189" t="s">
        <v>308</v>
      </c>
      <c r="F199" s="190" t="s">
        <v>309</v>
      </c>
      <c r="G199" s="191" t="s">
        <v>176</v>
      </c>
      <c r="H199" s="192">
        <v>1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39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133</v>
      </c>
      <c r="AT199" s="200" t="s">
        <v>129</v>
      </c>
      <c r="AU199" s="200" t="s">
        <v>84</v>
      </c>
      <c r="AY199" s="18" t="s">
        <v>126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82</v>
      </c>
      <c r="BK199" s="201">
        <f>ROUND(I199*H199,2)</f>
        <v>0</v>
      </c>
      <c r="BL199" s="18" t="s">
        <v>133</v>
      </c>
      <c r="BM199" s="200" t="s">
        <v>310</v>
      </c>
    </row>
    <row r="200" spans="1:65" s="13" customFormat="1" ht="11.25">
      <c r="B200" s="202"/>
      <c r="C200" s="203"/>
      <c r="D200" s="204" t="s">
        <v>135</v>
      </c>
      <c r="E200" s="205" t="s">
        <v>1</v>
      </c>
      <c r="F200" s="206" t="s">
        <v>182</v>
      </c>
      <c r="G200" s="203"/>
      <c r="H200" s="207">
        <v>1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135</v>
      </c>
      <c r="AU200" s="213" t="s">
        <v>84</v>
      </c>
      <c r="AV200" s="13" t="s">
        <v>84</v>
      </c>
      <c r="AW200" s="13" t="s">
        <v>30</v>
      </c>
      <c r="AX200" s="13" t="s">
        <v>82</v>
      </c>
      <c r="AY200" s="213" t="s">
        <v>126</v>
      </c>
    </row>
    <row r="201" spans="1:65" s="2" customFormat="1" ht="33" customHeight="1">
      <c r="A201" s="35"/>
      <c r="B201" s="36"/>
      <c r="C201" s="188" t="s">
        <v>311</v>
      </c>
      <c r="D201" s="188" t="s">
        <v>129</v>
      </c>
      <c r="E201" s="189" t="s">
        <v>312</v>
      </c>
      <c r="F201" s="190" t="s">
        <v>313</v>
      </c>
      <c r="G201" s="191" t="s">
        <v>176</v>
      </c>
      <c r="H201" s="192">
        <v>2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39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133</v>
      </c>
      <c r="AT201" s="200" t="s">
        <v>129</v>
      </c>
      <c r="AU201" s="200" t="s">
        <v>84</v>
      </c>
      <c r="AY201" s="18" t="s">
        <v>126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82</v>
      </c>
      <c r="BK201" s="201">
        <f>ROUND(I201*H201,2)</f>
        <v>0</v>
      </c>
      <c r="BL201" s="18" t="s">
        <v>133</v>
      </c>
      <c r="BM201" s="200" t="s">
        <v>314</v>
      </c>
    </row>
    <row r="202" spans="1:65" s="13" customFormat="1" ht="11.25">
      <c r="B202" s="202"/>
      <c r="C202" s="203"/>
      <c r="D202" s="204" t="s">
        <v>135</v>
      </c>
      <c r="E202" s="205" t="s">
        <v>1</v>
      </c>
      <c r="F202" s="206" t="s">
        <v>186</v>
      </c>
      <c r="G202" s="203"/>
      <c r="H202" s="207">
        <v>2</v>
      </c>
      <c r="I202" s="208"/>
      <c r="J202" s="203"/>
      <c r="K202" s="203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135</v>
      </c>
      <c r="AU202" s="213" t="s">
        <v>84</v>
      </c>
      <c r="AV202" s="13" t="s">
        <v>84</v>
      </c>
      <c r="AW202" s="13" t="s">
        <v>30</v>
      </c>
      <c r="AX202" s="13" t="s">
        <v>82</v>
      </c>
      <c r="AY202" s="213" t="s">
        <v>126</v>
      </c>
    </row>
    <row r="203" spans="1:65" s="2" customFormat="1" ht="33" customHeight="1">
      <c r="A203" s="35"/>
      <c r="B203" s="36"/>
      <c r="C203" s="188" t="s">
        <v>315</v>
      </c>
      <c r="D203" s="188" t="s">
        <v>129</v>
      </c>
      <c r="E203" s="189" t="s">
        <v>316</v>
      </c>
      <c r="F203" s="190" t="s">
        <v>317</v>
      </c>
      <c r="G203" s="191" t="s">
        <v>176</v>
      </c>
      <c r="H203" s="192">
        <v>25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39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133</v>
      </c>
      <c r="AT203" s="200" t="s">
        <v>129</v>
      </c>
      <c r="AU203" s="200" t="s">
        <v>84</v>
      </c>
      <c r="AY203" s="18" t="s">
        <v>126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82</v>
      </c>
      <c r="BK203" s="201">
        <f>ROUND(I203*H203,2)</f>
        <v>0</v>
      </c>
      <c r="BL203" s="18" t="s">
        <v>133</v>
      </c>
      <c r="BM203" s="200" t="s">
        <v>318</v>
      </c>
    </row>
    <row r="204" spans="1:65" s="13" customFormat="1" ht="11.25">
      <c r="B204" s="202"/>
      <c r="C204" s="203"/>
      <c r="D204" s="204" t="s">
        <v>135</v>
      </c>
      <c r="E204" s="205" t="s">
        <v>1</v>
      </c>
      <c r="F204" s="206" t="s">
        <v>178</v>
      </c>
      <c r="G204" s="203"/>
      <c r="H204" s="207">
        <v>25</v>
      </c>
      <c r="I204" s="208"/>
      <c r="J204" s="203"/>
      <c r="K204" s="203"/>
      <c r="L204" s="209"/>
      <c r="M204" s="210"/>
      <c r="N204" s="211"/>
      <c r="O204" s="211"/>
      <c r="P204" s="211"/>
      <c r="Q204" s="211"/>
      <c r="R204" s="211"/>
      <c r="S204" s="211"/>
      <c r="T204" s="212"/>
      <c r="AT204" s="213" t="s">
        <v>135</v>
      </c>
      <c r="AU204" s="213" t="s">
        <v>84</v>
      </c>
      <c r="AV204" s="13" t="s">
        <v>84</v>
      </c>
      <c r="AW204" s="13" t="s">
        <v>30</v>
      </c>
      <c r="AX204" s="13" t="s">
        <v>82</v>
      </c>
      <c r="AY204" s="213" t="s">
        <v>126</v>
      </c>
    </row>
    <row r="205" spans="1:65" s="2" customFormat="1" ht="33" customHeight="1">
      <c r="A205" s="35"/>
      <c r="B205" s="36"/>
      <c r="C205" s="188" t="s">
        <v>319</v>
      </c>
      <c r="D205" s="188" t="s">
        <v>129</v>
      </c>
      <c r="E205" s="189" t="s">
        <v>320</v>
      </c>
      <c r="F205" s="190" t="s">
        <v>321</v>
      </c>
      <c r="G205" s="191" t="s">
        <v>176</v>
      </c>
      <c r="H205" s="192">
        <v>1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39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133</v>
      </c>
      <c r="AT205" s="200" t="s">
        <v>129</v>
      </c>
      <c r="AU205" s="200" t="s">
        <v>84</v>
      </c>
      <c r="AY205" s="18" t="s">
        <v>126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82</v>
      </c>
      <c r="BK205" s="201">
        <f>ROUND(I205*H205,2)</f>
        <v>0</v>
      </c>
      <c r="BL205" s="18" t="s">
        <v>133</v>
      </c>
      <c r="BM205" s="200" t="s">
        <v>322</v>
      </c>
    </row>
    <row r="206" spans="1:65" s="13" customFormat="1" ht="11.25">
      <c r="B206" s="202"/>
      <c r="C206" s="203"/>
      <c r="D206" s="204" t="s">
        <v>135</v>
      </c>
      <c r="E206" s="205" t="s">
        <v>1</v>
      </c>
      <c r="F206" s="206" t="s">
        <v>182</v>
      </c>
      <c r="G206" s="203"/>
      <c r="H206" s="207">
        <v>1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135</v>
      </c>
      <c r="AU206" s="213" t="s">
        <v>84</v>
      </c>
      <c r="AV206" s="13" t="s">
        <v>84</v>
      </c>
      <c r="AW206" s="13" t="s">
        <v>30</v>
      </c>
      <c r="AX206" s="13" t="s">
        <v>82</v>
      </c>
      <c r="AY206" s="213" t="s">
        <v>126</v>
      </c>
    </row>
    <row r="207" spans="1:65" s="2" customFormat="1" ht="33" customHeight="1">
      <c r="A207" s="35"/>
      <c r="B207" s="36"/>
      <c r="C207" s="188" t="s">
        <v>323</v>
      </c>
      <c r="D207" s="188" t="s">
        <v>129</v>
      </c>
      <c r="E207" s="189" t="s">
        <v>324</v>
      </c>
      <c r="F207" s="190" t="s">
        <v>325</v>
      </c>
      <c r="G207" s="191" t="s">
        <v>176</v>
      </c>
      <c r="H207" s="192">
        <v>2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39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133</v>
      </c>
      <c r="AT207" s="200" t="s">
        <v>129</v>
      </c>
      <c r="AU207" s="200" t="s">
        <v>84</v>
      </c>
      <c r="AY207" s="18" t="s">
        <v>126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82</v>
      </c>
      <c r="BK207" s="201">
        <f>ROUND(I207*H207,2)</f>
        <v>0</v>
      </c>
      <c r="BL207" s="18" t="s">
        <v>133</v>
      </c>
      <c r="BM207" s="200" t="s">
        <v>326</v>
      </c>
    </row>
    <row r="208" spans="1:65" s="13" customFormat="1" ht="11.25">
      <c r="B208" s="202"/>
      <c r="C208" s="203"/>
      <c r="D208" s="204" t="s">
        <v>135</v>
      </c>
      <c r="E208" s="205" t="s">
        <v>1</v>
      </c>
      <c r="F208" s="206" t="s">
        <v>186</v>
      </c>
      <c r="G208" s="203"/>
      <c r="H208" s="207">
        <v>2</v>
      </c>
      <c r="I208" s="208"/>
      <c r="J208" s="203"/>
      <c r="K208" s="203"/>
      <c r="L208" s="209"/>
      <c r="M208" s="210"/>
      <c r="N208" s="211"/>
      <c r="O208" s="211"/>
      <c r="P208" s="211"/>
      <c r="Q208" s="211"/>
      <c r="R208" s="211"/>
      <c r="S208" s="211"/>
      <c r="T208" s="212"/>
      <c r="AT208" s="213" t="s">
        <v>135</v>
      </c>
      <c r="AU208" s="213" t="s">
        <v>84</v>
      </c>
      <c r="AV208" s="13" t="s">
        <v>84</v>
      </c>
      <c r="AW208" s="13" t="s">
        <v>30</v>
      </c>
      <c r="AX208" s="13" t="s">
        <v>82</v>
      </c>
      <c r="AY208" s="213" t="s">
        <v>126</v>
      </c>
    </row>
    <row r="209" spans="1:65" s="2" customFormat="1" ht="24.2" customHeight="1">
      <c r="A209" s="35"/>
      <c r="B209" s="36"/>
      <c r="C209" s="188" t="s">
        <v>327</v>
      </c>
      <c r="D209" s="188" t="s">
        <v>129</v>
      </c>
      <c r="E209" s="189" t="s">
        <v>328</v>
      </c>
      <c r="F209" s="190" t="s">
        <v>329</v>
      </c>
      <c r="G209" s="191" t="s">
        <v>176</v>
      </c>
      <c r="H209" s="192">
        <v>6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39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133</v>
      </c>
      <c r="AT209" s="200" t="s">
        <v>129</v>
      </c>
      <c r="AU209" s="200" t="s">
        <v>84</v>
      </c>
      <c r="AY209" s="18" t="s">
        <v>126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82</v>
      </c>
      <c r="BK209" s="201">
        <f>ROUND(I209*H209,2)</f>
        <v>0</v>
      </c>
      <c r="BL209" s="18" t="s">
        <v>133</v>
      </c>
      <c r="BM209" s="200" t="s">
        <v>330</v>
      </c>
    </row>
    <row r="210" spans="1:65" s="13" customFormat="1" ht="11.25">
      <c r="B210" s="202"/>
      <c r="C210" s="203"/>
      <c r="D210" s="204" t="s">
        <v>135</v>
      </c>
      <c r="E210" s="205" t="s">
        <v>1</v>
      </c>
      <c r="F210" s="206" t="s">
        <v>204</v>
      </c>
      <c r="G210" s="203"/>
      <c r="H210" s="207">
        <v>6</v>
      </c>
      <c r="I210" s="208"/>
      <c r="J210" s="203"/>
      <c r="K210" s="203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135</v>
      </c>
      <c r="AU210" s="213" t="s">
        <v>84</v>
      </c>
      <c r="AV210" s="13" t="s">
        <v>84</v>
      </c>
      <c r="AW210" s="13" t="s">
        <v>30</v>
      </c>
      <c r="AX210" s="13" t="s">
        <v>82</v>
      </c>
      <c r="AY210" s="213" t="s">
        <v>126</v>
      </c>
    </row>
    <row r="211" spans="1:65" s="2" customFormat="1" ht="24.2" customHeight="1">
      <c r="A211" s="35"/>
      <c r="B211" s="36"/>
      <c r="C211" s="188" t="s">
        <v>331</v>
      </c>
      <c r="D211" s="188" t="s">
        <v>129</v>
      </c>
      <c r="E211" s="189" t="s">
        <v>332</v>
      </c>
      <c r="F211" s="190" t="s">
        <v>333</v>
      </c>
      <c r="G211" s="191" t="s">
        <v>176</v>
      </c>
      <c r="H211" s="192">
        <v>1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39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133</v>
      </c>
      <c r="AT211" s="200" t="s">
        <v>129</v>
      </c>
      <c r="AU211" s="200" t="s">
        <v>84</v>
      </c>
      <c r="AY211" s="18" t="s">
        <v>126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82</v>
      </c>
      <c r="BK211" s="201">
        <f>ROUND(I211*H211,2)</f>
        <v>0</v>
      </c>
      <c r="BL211" s="18" t="s">
        <v>133</v>
      </c>
      <c r="BM211" s="200" t="s">
        <v>334</v>
      </c>
    </row>
    <row r="212" spans="1:65" s="13" customFormat="1" ht="11.25">
      <c r="B212" s="202"/>
      <c r="C212" s="203"/>
      <c r="D212" s="204" t="s">
        <v>135</v>
      </c>
      <c r="E212" s="205" t="s">
        <v>1</v>
      </c>
      <c r="F212" s="206" t="s">
        <v>182</v>
      </c>
      <c r="G212" s="203"/>
      <c r="H212" s="207">
        <v>1</v>
      </c>
      <c r="I212" s="208"/>
      <c r="J212" s="203"/>
      <c r="K212" s="203"/>
      <c r="L212" s="209"/>
      <c r="M212" s="210"/>
      <c r="N212" s="211"/>
      <c r="O212" s="211"/>
      <c r="P212" s="211"/>
      <c r="Q212" s="211"/>
      <c r="R212" s="211"/>
      <c r="S212" s="211"/>
      <c r="T212" s="212"/>
      <c r="AT212" s="213" t="s">
        <v>135</v>
      </c>
      <c r="AU212" s="213" t="s">
        <v>84</v>
      </c>
      <c r="AV212" s="13" t="s">
        <v>84</v>
      </c>
      <c r="AW212" s="13" t="s">
        <v>30</v>
      </c>
      <c r="AX212" s="13" t="s">
        <v>82</v>
      </c>
      <c r="AY212" s="213" t="s">
        <v>126</v>
      </c>
    </row>
    <row r="213" spans="1:65" s="2" customFormat="1" ht="24.2" customHeight="1">
      <c r="A213" s="35"/>
      <c r="B213" s="36"/>
      <c r="C213" s="188" t="s">
        <v>335</v>
      </c>
      <c r="D213" s="188" t="s">
        <v>129</v>
      </c>
      <c r="E213" s="189" t="s">
        <v>336</v>
      </c>
      <c r="F213" s="190" t="s">
        <v>337</v>
      </c>
      <c r="G213" s="191" t="s">
        <v>176</v>
      </c>
      <c r="H213" s="192">
        <v>2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39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133</v>
      </c>
      <c r="AT213" s="200" t="s">
        <v>129</v>
      </c>
      <c r="AU213" s="200" t="s">
        <v>84</v>
      </c>
      <c r="AY213" s="18" t="s">
        <v>126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82</v>
      </c>
      <c r="BK213" s="201">
        <f>ROUND(I213*H213,2)</f>
        <v>0</v>
      </c>
      <c r="BL213" s="18" t="s">
        <v>133</v>
      </c>
      <c r="BM213" s="200" t="s">
        <v>338</v>
      </c>
    </row>
    <row r="214" spans="1:65" s="13" customFormat="1" ht="11.25">
      <c r="B214" s="202"/>
      <c r="C214" s="203"/>
      <c r="D214" s="204" t="s">
        <v>135</v>
      </c>
      <c r="E214" s="205" t="s">
        <v>1</v>
      </c>
      <c r="F214" s="206" t="s">
        <v>186</v>
      </c>
      <c r="G214" s="203"/>
      <c r="H214" s="207">
        <v>2</v>
      </c>
      <c r="I214" s="208"/>
      <c r="J214" s="203"/>
      <c r="K214" s="203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135</v>
      </c>
      <c r="AU214" s="213" t="s">
        <v>84</v>
      </c>
      <c r="AV214" s="13" t="s">
        <v>84</v>
      </c>
      <c r="AW214" s="13" t="s">
        <v>30</v>
      </c>
      <c r="AX214" s="13" t="s">
        <v>82</v>
      </c>
      <c r="AY214" s="213" t="s">
        <v>126</v>
      </c>
    </row>
    <row r="215" spans="1:65" s="2" customFormat="1" ht="37.9" customHeight="1">
      <c r="A215" s="35"/>
      <c r="B215" s="36"/>
      <c r="C215" s="188" t="s">
        <v>339</v>
      </c>
      <c r="D215" s="188" t="s">
        <v>129</v>
      </c>
      <c r="E215" s="189" t="s">
        <v>340</v>
      </c>
      <c r="F215" s="190" t="s">
        <v>341</v>
      </c>
      <c r="G215" s="191" t="s">
        <v>132</v>
      </c>
      <c r="H215" s="192">
        <v>5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39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133</v>
      </c>
      <c r="AT215" s="200" t="s">
        <v>129</v>
      </c>
      <c r="AU215" s="200" t="s">
        <v>84</v>
      </c>
      <c r="AY215" s="18" t="s">
        <v>126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82</v>
      </c>
      <c r="BK215" s="201">
        <f>ROUND(I215*H215,2)</f>
        <v>0</v>
      </c>
      <c r="BL215" s="18" t="s">
        <v>133</v>
      </c>
      <c r="BM215" s="200" t="s">
        <v>342</v>
      </c>
    </row>
    <row r="216" spans="1:65" s="14" customFormat="1" ht="11.25">
      <c r="B216" s="219"/>
      <c r="C216" s="220"/>
      <c r="D216" s="204" t="s">
        <v>135</v>
      </c>
      <c r="E216" s="221" t="s">
        <v>1</v>
      </c>
      <c r="F216" s="222" t="s">
        <v>343</v>
      </c>
      <c r="G216" s="220"/>
      <c r="H216" s="221" t="s">
        <v>1</v>
      </c>
      <c r="I216" s="223"/>
      <c r="J216" s="220"/>
      <c r="K216" s="220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135</v>
      </c>
      <c r="AU216" s="228" t="s">
        <v>84</v>
      </c>
      <c r="AV216" s="14" t="s">
        <v>82</v>
      </c>
      <c r="AW216" s="14" t="s">
        <v>30</v>
      </c>
      <c r="AX216" s="14" t="s">
        <v>74</v>
      </c>
      <c r="AY216" s="228" t="s">
        <v>126</v>
      </c>
    </row>
    <row r="217" spans="1:65" s="13" customFormat="1" ht="11.25">
      <c r="B217" s="202"/>
      <c r="C217" s="203"/>
      <c r="D217" s="204" t="s">
        <v>135</v>
      </c>
      <c r="E217" s="205" t="s">
        <v>1</v>
      </c>
      <c r="F217" s="206" t="s">
        <v>151</v>
      </c>
      <c r="G217" s="203"/>
      <c r="H217" s="207">
        <v>5</v>
      </c>
      <c r="I217" s="208"/>
      <c r="J217" s="203"/>
      <c r="K217" s="203"/>
      <c r="L217" s="209"/>
      <c r="M217" s="210"/>
      <c r="N217" s="211"/>
      <c r="O217" s="211"/>
      <c r="P217" s="211"/>
      <c r="Q217" s="211"/>
      <c r="R217" s="211"/>
      <c r="S217" s="211"/>
      <c r="T217" s="212"/>
      <c r="AT217" s="213" t="s">
        <v>135</v>
      </c>
      <c r="AU217" s="213" t="s">
        <v>84</v>
      </c>
      <c r="AV217" s="13" t="s">
        <v>84</v>
      </c>
      <c r="AW217" s="13" t="s">
        <v>30</v>
      </c>
      <c r="AX217" s="13" t="s">
        <v>74</v>
      </c>
      <c r="AY217" s="213" t="s">
        <v>126</v>
      </c>
    </row>
    <row r="218" spans="1:65" s="16" customFormat="1" ht="11.25">
      <c r="B218" s="240"/>
      <c r="C218" s="241"/>
      <c r="D218" s="204" t="s">
        <v>135</v>
      </c>
      <c r="E218" s="242" t="s">
        <v>1</v>
      </c>
      <c r="F218" s="243" t="s">
        <v>252</v>
      </c>
      <c r="G218" s="241"/>
      <c r="H218" s="244">
        <v>5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135</v>
      </c>
      <c r="AU218" s="250" t="s">
        <v>84</v>
      </c>
      <c r="AV218" s="16" t="s">
        <v>133</v>
      </c>
      <c r="AW218" s="16" t="s">
        <v>30</v>
      </c>
      <c r="AX218" s="16" t="s">
        <v>82</v>
      </c>
      <c r="AY218" s="250" t="s">
        <v>126</v>
      </c>
    </row>
    <row r="219" spans="1:65" s="14" customFormat="1" ht="11.25">
      <c r="B219" s="219"/>
      <c r="C219" s="220"/>
      <c r="D219" s="204" t="s">
        <v>135</v>
      </c>
      <c r="E219" s="221" t="s">
        <v>1</v>
      </c>
      <c r="F219" s="222" t="s">
        <v>173</v>
      </c>
      <c r="G219" s="220"/>
      <c r="H219" s="221" t="s">
        <v>1</v>
      </c>
      <c r="I219" s="223"/>
      <c r="J219" s="220"/>
      <c r="K219" s="220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135</v>
      </c>
      <c r="AU219" s="228" t="s">
        <v>84</v>
      </c>
      <c r="AV219" s="14" t="s">
        <v>82</v>
      </c>
      <c r="AW219" s="14" t="s">
        <v>30</v>
      </c>
      <c r="AX219" s="14" t="s">
        <v>74</v>
      </c>
      <c r="AY219" s="228" t="s">
        <v>126</v>
      </c>
    </row>
    <row r="220" spans="1:65" s="2" customFormat="1" ht="37.9" customHeight="1">
      <c r="A220" s="35"/>
      <c r="B220" s="36"/>
      <c r="C220" s="188" t="s">
        <v>344</v>
      </c>
      <c r="D220" s="188" t="s">
        <v>129</v>
      </c>
      <c r="E220" s="189" t="s">
        <v>345</v>
      </c>
      <c r="F220" s="190" t="s">
        <v>346</v>
      </c>
      <c r="G220" s="191" t="s">
        <v>132</v>
      </c>
      <c r="H220" s="192">
        <v>27.7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39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133</v>
      </c>
      <c r="AT220" s="200" t="s">
        <v>129</v>
      </c>
      <c r="AU220" s="200" t="s">
        <v>84</v>
      </c>
      <c r="AY220" s="18" t="s">
        <v>126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82</v>
      </c>
      <c r="BK220" s="201">
        <f>ROUND(I220*H220,2)</f>
        <v>0</v>
      </c>
      <c r="BL220" s="18" t="s">
        <v>133</v>
      </c>
      <c r="BM220" s="200" t="s">
        <v>347</v>
      </c>
    </row>
    <row r="221" spans="1:65" s="14" customFormat="1" ht="11.25">
      <c r="B221" s="219"/>
      <c r="C221" s="220"/>
      <c r="D221" s="204" t="s">
        <v>135</v>
      </c>
      <c r="E221" s="221" t="s">
        <v>1</v>
      </c>
      <c r="F221" s="222" t="s">
        <v>348</v>
      </c>
      <c r="G221" s="220"/>
      <c r="H221" s="221" t="s">
        <v>1</v>
      </c>
      <c r="I221" s="223"/>
      <c r="J221" s="220"/>
      <c r="K221" s="220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135</v>
      </c>
      <c r="AU221" s="228" t="s">
        <v>84</v>
      </c>
      <c r="AV221" s="14" t="s">
        <v>82</v>
      </c>
      <c r="AW221" s="14" t="s">
        <v>30</v>
      </c>
      <c r="AX221" s="14" t="s">
        <v>74</v>
      </c>
      <c r="AY221" s="228" t="s">
        <v>126</v>
      </c>
    </row>
    <row r="222" spans="1:65" s="13" customFormat="1" ht="11.25">
      <c r="B222" s="202"/>
      <c r="C222" s="203"/>
      <c r="D222" s="204" t="s">
        <v>135</v>
      </c>
      <c r="E222" s="205" t="s">
        <v>1</v>
      </c>
      <c r="F222" s="206" t="s">
        <v>349</v>
      </c>
      <c r="G222" s="203"/>
      <c r="H222" s="207">
        <v>27.7</v>
      </c>
      <c r="I222" s="208"/>
      <c r="J222" s="203"/>
      <c r="K222" s="203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135</v>
      </c>
      <c r="AU222" s="213" t="s">
        <v>84</v>
      </c>
      <c r="AV222" s="13" t="s">
        <v>84</v>
      </c>
      <c r="AW222" s="13" t="s">
        <v>30</v>
      </c>
      <c r="AX222" s="13" t="s">
        <v>74</v>
      </c>
      <c r="AY222" s="213" t="s">
        <v>126</v>
      </c>
    </row>
    <row r="223" spans="1:65" s="16" customFormat="1" ht="11.25">
      <c r="B223" s="240"/>
      <c r="C223" s="241"/>
      <c r="D223" s="204" t="s">
        <v>135</v>
      </c>
      <c r="E223" s="242" t="s">
        <v>1</v>
      </c>
      <c r="F223" s="243" t="s">
        <v>252</v>
      </c>
      <c r="G223" s="241"/>
      <c r="H223" s="244">
        <v>27.7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AT223" s="250" t="s">
        <v>135</v>
      </c>
      <c r="AU223" s="250" t="s">
        <v>84</v>
      </c>
      <c r="AV223" s="16" t="s">
        <v>133</v>
      </c>
      <c r="AW223" s="16" t="s">
        <v>30</v>
      </c>
      <c r="AX223" s="16" t="s">
        <v>82</v>
      </c>
      <c r="AY223" s="250" t="s">
        <v>126</v>
      </c>
    </row>
    <row r="224" spans="1:65" s="14" customFormat="1" ht="11.25">
      <c r="B224" s="219"/>
      <c r="C224" s="220"/>
      <c r="D224" s="204" t="s">
        <v>135</v>
      </c>
      <c r="E224" s="221" t="s">
        <v>1</v>
      </c>
      <c r="F224" s="222" t="s">
        <v>173</v>
      </c>
      <c r="G224" s="220"/>
      <c r="H224" s="221" t="s">
        <v>1</v>
      </c>
      <c r="I224" s="223"/>
      <c r="J224" s="220"/>
      <c r="K224" s="220"/>
      <c r="L224" s="224"/>
      <c r="M224" s="225"/>
      <c r="N224" s="226"/>
      <c r="O224" s="226"/>
      <c r="P224" s="226"/>
      <c r="Q224" s="226"/>
      <c r="R224" s="226"/>
      <c r="S224" s="226"/>
      <c r="T224" s="227"/>
      <c r="AT224" s="228" t="s">
        <v>135</v>
      </c>
      <c r="AU224" s="228" t="s">
        <v>84</v>
      </c>
      <c r="AV224" s="14" t="s">
        <v>82</v>
      </c>
      <c r="AW224" s="14" t="s">
        <v>30</v>
      </c>
      <c r="AX224" s="14" t="s">
        <v>74</v>
      </c>
      <c r="AY224" s="228" t="s">
        <v>126</v>
      </c>
    </row>
    <row r="225" spans="1:65" s="2" customFormat="1" ht="37.9" customHeight="1">
      <c r="A225" s="35"/>
      <c r="B225" s="36"/>
      <c r="C225" s="188" t="s">
        <v>350</v>
      </c>
      <c r="D225" s="188" t="s">
        <v>129</v>
      </c>
      <c r="E225" s="189" t="s">
        <v>351</v>
      </c>
      <c r="F225" s="190" t="s">
        <v>352</v>
      </c>
      <c r="G225" s="191" t="s">
        <v>132</v>
      </c>
      <c r="H225" s="192">
        <v>1337.875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39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133</v>
      </c>
      <c r="AT225" s="200" t="s">
        <v>129</v>
      </c>
      <c r="AU225" s="200" t="s">
        <v>84</v>
      </c>
      <c r="AY225" s="18" t="s">
        <v>126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82</v>
      </c>
      <c r="BK225" s="201">
        <f>ROUND(I225*H225,2)</f>
        <v>0</v>
      </c>
      <c r="BL225" s="18" t="s">
        <v>133</v>
      </c>
      <c r="BM225" s="200" t="s">
        <v>353</v>
      </c>
    </row>
    <row r="226" spans="1:65" s="13" customFormat="1" ht="11.25">
      <c r="B226" s="202"/>
      <c r="C226" s="203"/>
      <c r="D226" s="204" t="s">
        <v>135</v>
      </c>
      <c r="E226" s="205" t="s">
        <v>1</v>
      </c>
      <c r="F226" s="206" t="s">
        <v>248</v>
      </c>
      <c r="G226" s="203"/>
      <c r="H226" s="207">
        <v>888</v>
      </c>
      <c r="I226" s="208"/>
      <c r="J226" s="203"/>
      <c r="K226" s="203"/>
      <c r="L226" s="209"/>
      <c r="M226" s="210"/>
      <c r="N226" s="211"/>
      <c r="O226" s="211"/>
      <c r="P226" s="211"/>
      <c r="Q226" s="211"/>
      <c r="R226" s="211"/>
      <c r="S226" s="211"/>
      <c r="T226" s="212"/>
      <c r="AT226" s="213" t="s">
        <v>135</v>
      </c>
      <c r="AU226" s="213" t="s">
        <v>84</v>
      </c>
      <c r="AV226" s="13" t="s">
        <v>84</v>
      </c>
      <c r="AW226" s="13" t="s">
        <v>30</v>
      </c>
      <c r="AX226" s="13" t="s">
        <v>74</v>
      </c>
      <c r="AY226" s="213" t="s">
        <v>126</v>
      </c>
    </row>
    <row r="227" spans="1:65" s="15" customFormat="1" ht="11.25">
      <c r="B227" s="229"/>
      <c r="C227" s="230"/>
      <c r="D227" s="204" t="s">
        <v>135</v>
      </c>
      <c r="E227" s="231" t="s">
        <v>1</v>
      </c>
      <c r="F227" s="232" t="s">
        <v>249</v>
      </c>
      <c r="G227" s="230"/>
      <c r="H227" s="233">
        <v>888</v>
      </c>
      <c r="I227" s="234"/>
      <c r="J227" s="230"/>
      <c r="K227" s="230"/>
      <c r="L227" s="235"/>
      <c r="M227" s="236"/>
      <c r="N227" s="237"/>
      <c r="O227" s="237"/>
      <c r="P227" s="237"/>
      <c r="Q227" s="237"/>
      <c r="R227" s="237"/>
      <c r="S227" s="237"/>
      <c r="T227" s="238"/>
      <c r="AT227" s="239" t="s">
        <v>135</v>
      </c>
      <c r="AU227" s="239" t="s">
        <v>84</v>
      </c>
      <c r="AV227" s="15" t="s">
        <v>143</v>
      </c>
      <c r="AW227" s="15" t="s">
        <v>30</v>
      </c>
      <c r="AX227" s="15" t="s">
        <v>74</v>
      </c>
      <c r="AY227" s="239" t="s">
        <v>126</v>
      </c>
    </row>
    <row r="228" spans="1:65" s="14" customFormat="1" ht="22.5">
      <c r="B228" s="219"/>
      <c r="C228" s="220"/>
      <c r="D228" s="204" t="s">
        <v>135</v>
      </c>
      <c r="E228" s="221" t="s">
        <v>1</v>
      </c>
      <c r="F228" s="222" t="s">
        <v>250</v>
      </c>
      <c r="G228" s="220"/>
      <c r="H228" s="221" t="s">
        <v>1</v>
      </c>
      <c r="I228" s="223"/>
      <c r="J228" s="220"/>
      <c r="K228" s="220"/>
      <c r="L228" s="224"/>
      <c r="M228" s="225"/>
      <c r="N228" s="226"/>
      <c r="O228" s="226"/>
      <c r="P228" s="226"/>
      <c r="Q228" s="226"/>
      <c r="R228" s="226"/>
      <c r="S228" s="226"/>
      <c r="T228" s="227"/>
      <c r="AT228" s="228" t="s">
        <v>135</v>
      </c>
      <c r="AU228" s="228" t="s">
        <v>84</v>
      </c>
      <c r="AV228" s="14" t="s">
        <v>82</v>
      </c>
      <c r="AW228" s="14" t="s">
        <v>30</v>
      </c>
      <c r="AX228" s="14" t="s">
        <v>74</v>
      </c>
      <c r="AY228" s="228" t="s">
        <v>126</v>
      </c>
    </row>
    <row r="229" spans="1:65" s="13" customFormat="1" ht="11.25">
      <c r="B229" s="202"/>
      <c r="C229" s="203"/>
      <c r="D229" s="204" t="s">
        <v>135</v>
      </c>
      <c r="E229" s="205" t="s">
        <v>1</v>
      </c>
      <c r="F229" s="206" t="s">
        <v>251</v>
      </c>
      <c r="G229" s="203"/>
      <c r="H229" s="207">
        <v>449.875</v>
      </c>
      <c r="I229" s="208"/>
      <c r="J229" s="203"/>
      <c r="K229" s="203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135</v>
      </c>
      <c r="AU229" s="213" t="s">
        <v>84</v>
      </c>
      <c r="AV229" s="13" t="s">
        <v>84</v>
      </c>
      <c r="AW229" s="13" t="s">
        <v>30</v>
      </c>
      <c r="AX229" s="13" t="s">
        <v>74</v>
      </c>
      <c r="AY229" s="213" t="s">
        <v>126</v>
      </c>
    </row>
    <row r="230" spans="1:65" s="15" customFormat="1" ht="11.25">
      <c r="B230" s="229"/>
      <c r="C230" s="230"/>
      <c r="D230" s="204" t="s">
        <v>135</v>
      </c>
      <c r="E230" s="231" t="s">
        <v>1</v>
      </c>
      <c r="F230" s="232" t="s">
        <v>249</v>
      </c>
      <c r="G230" s="230"/>
      <c r="H230" s="233">
        <v>449.875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135</v>
      </c>
      <c r="AU230" s="239" t="s">
        <v>84</v>
      </c>
      <c r="AV230" s="15" t="s">
        <v>143</v>
      </c>
      <c r="AW230" s="15" t="s">
        <v>30</v>
      </c>
      <c r="AX230" s="15" t="s">
        <v>74</v>
      </c>
      <c r="AY230" s="239" t="s">
        <v>126</v>
      </c>
    </row>
    <row r="231" spans="1:65" s="16" customFormat="1" ht="11.25">
      <c r="B231" s="240"/>
      <c r="C231" s="241"/>
      <c r="D231" s="204" t="s">
        <v>135</v>
      </c>
      <c r="E231" s="242" t="s">
        <v>1</v>
      </c>
      <c r="F231" s="243" t="s">
        <v>252</v>
      </c>
      <c r="G231" s="241"/>
      <c r="H231" s="244">
        <v>1337.875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AT231" s="250" t="s">
        <v>135</v>
      </c>
      <c r="AU231" s="250" t="s">
        <v>84</v>
      </c>
      <c r="AV231" s="16" t="s">
        <v>133</v>
      </c>
      <c r="AW231" s="16" t="s">
        <v>30</v>
      </c>
      <c r="AX231" s="16" t="s">
        <v>82</v>
      </c>
      <c r="AY231" s="250" t="s">
        <v>126</v>
      </c>
    </row>
    <row r="232" spans="1:65" s="14" customFormat="1" ht="11.25">
      <c r="B232" s="219"/>
      <c r="C232" s="220"/>
      <c r="D232" s="204" t="s">
        <v>135</v>
      </c>
      <c r="E232" s="221" t="s">
        <v>1</v>
      </c>
      <c r="F232" s="222" t="s">
        <v>173</v>
      </c>
      <c r="G232" s="220"/>
      <c r="H232" s="221" t="s">
        <v>1</v>
      </c>
      <c r="I232" s="223"/>
      <c r="J232" s="220"/>
      <c r="K232" s="220"/>
      <c r="L232" s="224"/>
      <c r="M232" s="225"/>
      <c r="N232" s="226"/>
      <c r="O232" s="226"/>
      <c r="P232" s="226"/>
      <c r="Q232" s="226"/>
      <c r="R232" s="226"/>
      <c r="S232" s="226"/>
      <c r="T232" s="227"/>
      <c r="AT232" s="228" t="s">
        <v>135</v>
      </c>
      <c r="AU232" s="228" t="s">
        <v>84</v>
      </c>
      <c r="AV232" s="14" t="s">
        <v>82</v>
      </c>
      <c r="AW232" s="14" t="s">
        <v>30</v>
      </c>
      <c r="AX232" s="14" t="s">
        <v>74</v>
      </c>
      <c r="AY232" s="228" t="s">
        <v>126</v>
      </c>
    </row>
    <row r="233" spans="1:65" s="2" customFormat="1" ht="24.2" customHeight="1">
      <c r="A233" s="35"/>
      <c r="B233" s="36"/>
      <c r="C233" s="188" t="s">
        <v>354</v>
      </c>
      <c r="D233" s="188" t="s">
        <v>129</v>
      </c>
      <c r="E233" s="189" t="s">
        <v>355</v>
      </c>
      <c r="F233" s="190" t="s">
        <v>356</v>
      </c>
      <c r="G233" s="191" t="s">
        <v>132</v>
      </c>
      <c r="H233" s="192">
        <v>8.9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39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133</v>
      </c>
      <c r="AT233" s="200" t="s">
        <v>129</v>
      </c>
      <c r="AU233" s="200" t="s">
        <v>84</v>
      </c>
      <c r="AY233" s="18" t="s">
        <v>126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82</v>
      </c>
      <c r="BK233" s="201">
        <f>ROUND(I233*H233,2)</f>
        <v>0</v>
      </c>
      <c r="BL233" s="18" t="s">
        <v>133</v>
      </c>
      <c r="BM233" s="200" t="s">
        <v>357</v>
      </c>
    </row>
    <row r="234" spans="1:65" s="13" customFormat="1" ht="11.25">
      <c r="B234" s="202"/>
      <c r="C234" s="203"/>
      <c r="D234" s="204" t="s">
        <v>135</v>
      </c>
      <c r="E234" s="205" t="s">
        <v>1</v>
      </c>
      <c r="F234" s="206" t="s">
        <v>358</v>
      </c>
      <c r="G234" s="203"/>
      <c r="H234" s="207">
        <v>8.9</v>
      </c>
      <c r="I234" s="208"/>
      <c r="J234" s="203"/>
      <c r="K234" s="203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135</v>
      </c>
      <c r="AU234" s="213" t="s">
        <v>84</v>
      </c>
      <c r="AV234" s="13" t="s">
        <v>84</v>
      </c>
      <c r="AW234" s="13" t="s">
        <v>30</v>
      </c>
      <c r="AX234" s="13" t="s">
        <v>82</v>
      </c>
      <c r="AY234" s="213" t="s">
        <v>126</v>
      </c>
    </row>
    <row r="235" spans="1:65" s="14" customFormat="1" ht="11.25">
      <c r="B235" s="219"/>
      <c r="C235" s="220"/>
      <c r="D235" s="204" t="s">
        <v>135</v>
      </c>
      <c r="E235" s="221" t="s">
        <v>1</v>
      </c>
      <c r="F235" s="222" t="s">
        <v>173</v>
      </c>
      <c r="G235" s="220"/>
      <c r="H235" s="221" t="s">
        <v>1</v>
      </c>
      <c r="I235" s="223"/>
      <c r="J235" s="220"/>
      <c r="K235" s="220"/>
      <c r="L235" s="224"/>
      <c r="M235" s="225"/>
      <c r="N235" s="226"/>
      <c r="O235" s="226"/>
      <c r="P235" s="226"/>
      <c r="Q235" s="226"/>
      <c r="R235" s="226"/>
      <c r="S235" s="226"/>
      <c r="T235" s="227"/>
      <c r="AT235" s="228" t="s">
        <v>135</v>
      </c>
      <c r="AU235" s="228" t="s">
        <v>84</v>
      </c>
      <c r="AV235" s="14" t="s">
        <v>82</v>
      </c>
      <c r="AW235" s="14" t="s">
        <v>30</v>
      </c>
      <c r="AX235" s="14" t="s">
        <v>74</v>
      </c>
      <c r="AY235" s="228" t="s">
        <v>126</v>
      </c>
    </row>
    <row r="236" spans="1:65" s="2" customFormat="1" ht="16.5" customHeight="1">
      <c r="A236" s="35"/>
      <c r="B236" s="36"/>
      <c r="C236" s="251" t="s">
        <v>359</v>
      </c>
      <c r="D236" s="251" t="s">
        <v>360</v>
      </c>
      <c r="E236" s="252" t="s">
        <v>361</v>
      </c>
      <c r="F236" s="253" t="s">
        <v>362</v>
      </c>
      <c r="G236" s="254" t="s">
        <v>141</v>
      </c>
      <c r="H236" s="255">
        <v>17.8</v>
      </c>
      <c r="I236" s="256"/>
      <c r="J236" s="257">
        <f>ROUND(I236*H236,2)</f>
        <v>0</v>
      </c>
      <c r="K236" s="258"/>
      <c r="L236" s="259"/>
      <c r="M236" s="260" t="s">
        <v>1</v>
      </c>
      <c r="N236" s="261" t="s">
        <v>39</v>
      </c>
      <c r="O236" s="72"/>
      <c r="P236" s="198">
        <f>O236*H236</f>
        <v>0</v>
      </c>
      <c r="Q236" s="198">
        <v>0</v>
      </c>
      <c r="R236" s="198">
        <f>Q236*H236</f>
        <v>0</v>
      </c>
      <c r="S236" s="198">
        <v>0</v>
      </c>
      <c r="T236" s="199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197</v>
      </c>
      <c r="AT236" s="200" t="s">
        <v>360</v>
      </c>
      <c r="AU236" s="200" t="s">
        <v>84</v>
      </c>
      <c r="AY236" s="18" t="s">
        <v>126</v>
      </c>
      <c r="BE236" s="201">
        <f>IF(N236="základní",J236,0)</f>
        <v>0</v>
      </c>
      <c r="BF236" s="201">
        <f>IF(N236="snížená",J236,0)</f>
        <v>0</v>
      </c>
      <c r="BG236" s="201">
        <f>IF(N236="zákl. přenesená",J236,0)</f>
        <v>0</v>
      </c>
      <c r="BH236" s="201">
        <f>IF(N236="sníž. přenesená",J236,0)</f>
        <v>0</v>
      </c>
      <c r="BI236" s="201">
        <f>IF(N236="nulová",J236,0)</f>
        <v>0</v>
      </c>
      <c r="BJ236" s="18" t="s">
        <v>82</v>
      </c>
      <c r="BK236" s="201">
        <f>ROUND(I236*H236,2)</f>
        <v>0</v>
      </c>
      <c r="BL236" s="18" t="s">
        <v>133</v>
      </c>
      <c r="BM236" s="200" t="s">
        <v>363</v>
      </c>
    </row>
    <row r="237" spans="1:65" s="2" customFormat="1" ht="29.25">
      <c r="A237" s="35"/>
      <c r="B237" s="36"/>
      <c r="C237" s="37"/>
      <c r="D237" s="204" t="s">
        <v>364</v>
      </c>
      <c r="E237" s="37"/>
      <c r="F237" s="262" t="s">
        <v>365</v>
      </c>
      <c r="G237" s="37"/>
      <c r="H237" s="37"/>
      <c r="I237" s="263"/>
      <c r="J237" s="37"/>
      <c r="K237" s="37"/>
      <c r="L237" s="40"/>
      <c r="M237" s="264"/>
      <c r="N237" s="265"/>
      <c r="O237" s="72"/>
      <c r="P237" s="72"/>
      <c r="Q237" s="72"/>
      <c r="R237" s="72"/>
      <c r="S237" s="72"/>
      <c r="T237" s="73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8" t="s">
        <v>364</v>
      </c>
      <c r="AU237" s="18" t="s">
        <v>84</v>
      </c>
    </row>
    <row r="238" spans="1:65" s="13" customFormat="1" ht="11.25">
      <c r="B238" s="202"/>
      <c r="C238" s="203"/>
      <c r="D238" s="204" t="s">
        <v>135</v>
      </c>
      <c r="E238" s="203"/>
      <c r="F238" s="206" t="s">
        <v>366</v>
      </c>
      <c r="G238" s="203"/>
      <c r="H238" s="207">
        <v>17.8</v>
      </c>
      <c r="I238" s="208"/>
      <c r="J238" s="203"/>
      <c r="K238" s="203"/>
      <c r="L238" s="209"/>
      <c r="M238" s="210"/>
      <c r="N238" s="211"/>
      <c r="O238" s="211"/>
      <c r="P238" s="211"/>
      <c r="Q238" s="211"/>
      <c r="R238" s="211"/>
      <c r="S238" s="211"/>
      <c r="T238" s="212"/>
      <c r="AT238" s="213" t="s">
        <v>135</v>
      </c>
      <c r="AU238" s="213" t="s">
        <v>84</v>
      </c>
      <c r="AV238" s="13" t="s">
        <v>84</v>
      </c>
      <c r="AW238" s="13" t="s">
        <v>4</v>
      </c>
      <c r="AX238" s="13" t="s">
        <v>82</v>
      </c>
      <c r="AY238" s="213" t="s">
        <v>126</v>
      </c>
    </row>
    <row r="239" spans="1:65" s="2" customFormat="1" ht="33" customHeight="1">
      <c r="A239" s="35"/>
      <c r="B239" s="36"/>
      <c r="C239" s="188" t="s">
        <v>367</v>
      </c>
      <c r="D239" s="188" t="s">
        <v>129</v>
      </c>
      <c r="E239" s="189" t="s">
        <v>368</v>
      </c>
      <c r="F239" s="190" t="s">
        <v>369</v>
      </c>
      <c r="G239" s="191" t="s">
        <v>132</v>
      </c>
      <c r="H239" s="192">
        <v>449.875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39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133</v>
      </c>
      <c r="AT239" s="200" t="s">
        <v>129</v>
      </c>
      <c r="AU239" s="200" t="s">
        <v>84</v>
      </c>
      <c r="AY239" s="18" t="s">
        <v>126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82</v>
      </c>
      <c r="BK239" s="201">
        <f>ROUND(I239*H239,2)</f>
        <v>0</v>
      </c>
      <c r="BL239" s="18" t="s">
        <v>133</v>
      </c>
      <c r="BM239" s="200" t="s">
        <v>370</v>
      </c>
    </row>
    <row r="240" spans="1:65" s="14" customFormat="1" ht="11.25">
      <c r="B240" s="219"/>
      <c r="C240" s="220"/>
      <c r="D240" s="204" t="s">
        <v>135</v>
      </c>
      <c r="E240" s="221" t="s">
        <v>1</v>
      </c>
      <c r="F240" s="222" t="s">
        <v>371</v>
      </c>
      <c r="G240" s="220"/>
      <c r="H240" s="221" t="s">
        <v>1</v>
      </c>
      <c r="I240" s="223"/>
      <c r="J240" s="220"/>
      <c r="K240" s="220"/>
      <c r="L240" s="224"/>
      <c r="M240" s="225"/>
      <c r="N240" s="226"/>
      <c r="O240" s="226"/>
      <c r="P240" s="226"/>
      <c r="Q240" s="226"/>
      <c r="R240" s="226"/>
      <c r="S240" s="226"/>
      <c r="T240" s="227"/>
      <c r="AT240" s="228" t="s">
        <v>135</v>
      </c>
      <c r="AU240" s="228" t="s">
        <v>84</v>
      </c>
      <c r="AV240" s="14" t="s">
        <v>82</v>
      </c>
      <c r="AW240" s="14" t="s">
        <v>30</v>
      </c>
      <c r="AX240" s="14" t="s">
        <v>74</v>
      </c>
      <c r="AY240" s="228" t="s">
        <v>126</v>
      </c>
    </row>
    <row r="241" spans="1:65" s="13" customFormat="1" ht="11.25">
      <c r="B241" s="202"/>
      <c r="C241" s="203"/>
      <c r="D241" s="204" t="s">
        <v>135</v>
      </c>
      <c r="E241" s="205" t="s">
        <v>1</v>
      </c>
      <c r="F241" s="206" t="s">
        <v>251</v>
      </c>
      <c r="G241" s="203"/>
      <c r="H241" s="207">
        <v>449.875</v>
      </c>
      <c r="I241" s="208"/>
      <c r="J241" s="203"/>
      <c r="K241" s="203"/>
      <c r="L241" s="209"/>
      <c r="M241" s="210"/>
      <c r="N241" s="211"/>
      <c r="O241" s="211"/>
      <c r="P241" s="211"/>
      <c r="Q241" s="211"/>
      <c r="R241" s="211"/>
      <c r="S241" s="211"/>
      <c r="T241" s="212"/>
      <c r="AT241" s="213" t="s">
        <v>135</v>
      </c>
      <c r="AU241" s="213" t="s">
        <v>84</v>
      </c>
      <c r="AV241" s="13" t="s">
        <v>84</v>
      </c>
      <c r="AW241" s="13" t="s">
        <v>30</v>
      </c>
      <c r="AX241" s="13" t="s">
        <v>82</v>
      </c>
      <c r="AY241" s="213" t="s">
        <v>126</v>
      </c>
    </row>
    <row r="242" spans="1:65" s="14" customFormat="1" ht="11.25">
      <c r="B242" s="219"/>
      <c r="C242" s="220"/>
      <c r="D242" s="204" t="s">
        <v>135</v>
      </c>
      <c r="E242" s="221" t="s">
        <v>1</v>
      </c>
      <c r="F242" s="222" t="s">
        <v>173</v>
      </c>
      <c r="G242" s="220"/>
      <c r="H242" s="221" t="s">
        <v>1</v>
      </c>
      <c r="I242" s="223"/>
      <c r="J242" s="220"/>
      <c r="K242" s="220"/>
      <c r="L242" s="224"/>
      <c r="M242" s="225"/>
      <c r="N242" s="226"/>
      <c r="O242" s="226"/>
      <c r="P242" s="226"/>
      <c r="Q242" s="226"/>
      <c r="R242" s="226"/>
      <c r="S242" s="226"/>
      <c r="T242" s="227"/>
      <c r="AT242" s="228" t="s">
        <v>135</v>
      </c>
      <c r="AU242" s="228" t="s">
        <v>84</v>
      </c>
      <c r="AV242" s="14" t="s">
        <v>82</v>
      </c>
      <c r="AW242" s="14" t="s">
        <v>30</v>
      </c>
      <c r="AX242" s="14" t="s">
        <v>74</v>
      </c>
      <c r="AY242" s="228" t="s">
        <v>126</v>
      </c>
    </row>
    <row r="243" spans="1:65" s="2" customFormat="1" ht="16.5" customHeight="1">
      <c r="A243" s="35"/>
      <c r="B243" s="36"/>
      <c r="C243" s="251" t="s">
        <v>372</v>
      </c>
      <c r="D243" s="251" t="s">
        <v>360</v>
      </c>
      <c r="E243" s="252" t="s">
        <v>373</v>
      </c>
      <c r="F243" s="253" t="s">
        <v>374</v>
      </c>
      <c r="G243" s="254" t="s">
        <v>141</v>
      </c>
      <c r="H243" s="255">
        <v>899.75</v>
      </c>
      <c r="I243" s="256"/>
      <c r="J243" s="257">
        <f>ROUND(I243*H243,2)</f>
        <v>0</v>
      </c>
      <c r="K243" s="258"/>
      <c r="L243" s="259"/>
      <c r="M243" s="260" t="s">
        <v>1</v>
      </c>
      <c r="N243" s="261" t="s">
        <v>39</v>
      </c>
      <c r="O243" s="72"/>
      <c r="P243" s="198">
        <f>O243*H243</f>
        <v>0</v>
      </c>
      <c r="Q243" s="198">
        <v>1</v>
      </c>
      <c r="R243" s="198">
        <f>Q243*H243</f>
        <v>899.75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197</v>
      </c>
      <c r="AT243" s="200" t="s">
        <v>360</v>
      </c>
      <c r="AU243" s="200" t="s">
        <v>84</v>
      </c>
      <c r="AY243" s="18" t="s">
        <v>126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82</v>
      </c>
      <c r="BK243" s="201">
        <f>ROUND(I243*H243,2)</f>
        <v>0</v>
      </c>
      <c r="BL243" s="18" t="s">
        <v>133</v>
      </c>
      <c r="BM243" s="200" t="s">
        <v>375</v>
      </c>
    </row>
    <row r="244" spans="1:65" s="13" customFormat="1" ht="11.25">
      <c r="B244" s="202"/>
      <c r="C244" s="203"/>
      <c r="D244" s="204" t="s">
        <v>135</v>
      </c>
      <c r="E244" s="203"/>
      <c r="F244" s="206" t="s">
        <v>376</v>
      </c>
      <c r="G244" s="203"/>
      <c r="H244" s="207">
        <v>899.75</v>
      </c>
      <c r="I244" s="208"/>
      <c r="J244" s="203"/>
      <c r="K244" s="203"/>
      <c r="L244" s="209"/>
      <c r="M244" s="210"/>
      <c r="N244" s="211"/>
      <c r="O244" s="211"/>
      <c r="P244" s="211"/>
      <c r="Q244" s="211"/>
      <c r="R244" s="211"/>
      <c r="S244" s="211"/>
      <c r="T244" s="212"/>
      <c r="AT244" s="213" t="s">
        <v>135</v>
      </c>
      <c r="AU244" s="213" t="s">
        <v>84</v>
      </c>
      <c r="AV244" s="13" t="s">
        <v>84</v>
      </c>
      <c r="AW244" s="13" t="s">
        <v>4</v>
      </c>
      <c r="AX244" s="13" t="s">
        <v>82</v>
      </c>
      <c r="AY244" s="213" t="s">
        <v>126</v>
      </c>
    </row>
    <row r="245" spans="1:65" s="2" customFormat="1" ht="33" customHeight="1">
      <c r="A245" s="35"/>
      <c r="B245" s="36"/>
      <c r="C245" s="188" t="s">
        <v>377</v>
      </c>
      <c r="D245" s="188" t="s">
        <v>129</v>
      </c>
      <c r="E245" s="189" t="s">
        <v>378</v>
      </c>
      <c r="F245" s="190" t="s">
        <v>379</v>
      </c>
      <c r="G245" s="191" t="s">
        <v>141</v>
      </c>
      <c r="H245" s="192">
        <v>2417.3910000000001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39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133</v>
      </c>
      <c r="AT245" s="200" t="s">
        <v>129</v>
      </c>
      <c r="AU245" s="200" t="s">
        <v>84</v>
      </c>
      <c r="AY245" s="18" t="s">
        <v>126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82</v>
      </c>
      <c r="BK245" s="201">
        <f>ROUND(I245*H245,2)</f>
        <v>0</v>
      </c>
      <c r="BL245" s="18" t="s">
        <v>133</v>
      </c>
      <c r="BM245" s="200" t="s">
        <v>380</v>
      </c>
    </row>
    <row r="246" spans="1:65" s="13" customFormat="1" ht="11.25">
      <c r="B246" s="202"/>
      <c r="C246" s="203"/>
      <c r="D246" s="204" t="s">
        <v>135</v>
      </c>
      <c r="E246" s="203"/>
      <c r="F246" s="206" t="s">
        <v>381</v>
      </c>
      <c r="G246" s="203"/>
      <c r="H246" s="207">
        <v>2417.3910000000001</v>
      </c>
      <c r="I246" s="208"/>
      <c r="J246" s="203"/>
      <c r="K246" s="203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135</v>
      </c>
      <c r="AU246" s="213" t="s">
        <v>84</v>
      </c>
      <c r="AV246" s="13" t="s">
        <v>84</v>
      </c>
      <c r="AW246" s="13" t="s">
        <v>4</v>
      </c>
      <c r="AX246" s="13" t="s">
        <v>82</v>
      </c>
      <c r="AY246" s="213" t="s">
        <v>126</v>
      </c>
    </row>
    <row r="247" spans="1:65" s="2" customFormat="1" ht="24.2" customHeight="1">
      <c r="A247" s="35"/>
      <c r="B247" s="36"/>
      <c r="C247" s="188" t="s">
        <v>382</v>
      </c>
      <c r="D247" s="188" t="s">
        <v>129</v>
      </c>
      <c r="E247" s="189" t="s">
        <v>383</v>
      </c>
      <c r="F247" s="190" t="s">
        <v>384</v>
      </c>
      <c r="G247" s="191" t="s">
        <v>132</v>
      </c>
      <c r="H247" s="192">
        <v>27.7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39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133</v>
      </c>
      <c r="AT247" s="200" t="s">
        <v>129</v>
      </c>
      <c r="AU247" s="200" t="s">
        <v>84</v>
      </c>
      <c r="AY247" s="18" t="s">
        <v>126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82</v>
      </c>
      <c r="BK247" s="201">
        <f>ROUND(I247*H247,2)</f>
        <v>0</v>
      </c>
      <c r="BL247" s="18" t="s">
        <v>133</v>
      </c>
      <c r="BM247" s="200" t="s">
        <v>385</v>
      </c>
    </row>
    <row r="248" spans="1:65" s="14" customFormat="1" ht="11.25">
      <c r="B248" s="219"/>
      <c r="C248" s="220"/>
      <c r="D248" s="204" t="s">
        <v>135</v>
      </c>
      <c r="E248" s="221" t="s">
        <v>1</v>
      </c>
      <c r="F248" s="222" t="s">
        <v>348</v>
      </c>
      <c r="G248" s="220"/>
      <c r="H248" s="221" t="s">
        <v>1</v>
      </c>
      <c r="I248" s="223"/>
      <c r="J248" s="220"/>
      <c r="K248" s="220"/>
      <c r="L248" s="224"/>
      <c r="M248" s="225"/>
      <c r="N248" s="226"/>
      <c r="O248" s="226"/>
      <c r="P248" s="226"/>
      <c r="Q248" s="226"/>
      <c r="R248" s="226"/>
      <c r="S248" s="226"/>
      <c r="T248" s="227"/>
      <c r="AT248" s="228" t="s">
        <v>135</v>
      </c>
      <c r="AU248" s="228" t="s">
        <v>84</v>
      </c>
      <c r="AV248" s="14" t="s">
        <v>82</v>
      </c>
      <c r="AW248" s="14" t="s">
        <v>30</v>
      </c>
      <c r="AX248" s="14" t="s">
        <v>74</v>
      </c>
      <c r="AY248" s="228" t="s">
        <v>126</v>
      </c>
    </row>
    <row r="249" spans="1:65" s="13" customFormat="1" ht="11.25">
      <c r="B249" s="202"/>
      <c r="C249" s="203"/>
      <c r="D249" s="204" t="s">
        <v>135</v>
      </c>
      <c r="E249" s="205" t="s">
        <v>1</v>
      </c>
      <c r="F249" s="206" t="s">
        <v>349</v>
      </c>
      <c r="G249" s="203"/>
      <c r="H249" s="207">
        <v>27.7</v>
      </c>
      <c r="I249" s="208"/>
      <c r="J249" s="203"/>
      <c r="K249" s="203"/>
      <c r="L249" s="209"/>
      <c r="M249" s="210"/>
      <c r="N249" s="211"/>
      <c r="O249" s="211"/>
      <c r="P249" s="211"/>
      <c r="Q249" s="211"/>
      <c r="R249" s="211"/>
      <c r="S249" s="211"/>
      <c r="T249" s="212"/>
      <c r="AT249" s="213" t="s">
        <v>135</v>
      </c>
      <c r="AU249" s="213" t="s">
        <v>84</v>
      </c>
      <c r="AV249" s="13" t="s">
        <v>84</v>
      </c>
      <c r="AW249" s="13" t="s">
        <v>30</v>
      </c>
      <c r="AX249" s="13" t="s">
        <v>74</v>
      </c>
      <c r="AY249" s="213" t="s">
        <v>126</v>
      </c>
    </row>
    <row r="250" spans="1:65" s="16" customFormat="1" ht="11.25">
      <c r="B250" s="240"/>
      <c r="C250" s="241"/>
      <c r="D250" s="204" t="s">
        <v>135</v>
      </c>
      <c r="E250" s="242" t="s">
        <v>1</v>
      </c>
      <c r="F250" s="243" t="s">
        <v>252</v>
      </c>
      <c r="G250" s="241"/>
      <c r="H250" s="244">
        <v>27.7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135</v>
      </c>
      <c r="AU250" s="250" t="s">
        <v>84</v>
      </c>
      <c r="AV250" s="16" t="s">
        <v>133</v>
      </c>
      <c r="AW250" s="16" t="s">
        <v>30</v>
      </c>
      <c r="AX250" s="16" t="s">
        <v>82</v>
      </c>
      <c r="AY250" s="250" t="s">
        <v>126</v>
      </c>
    </row>
    <row r="251" spans="1:65" s="14" customFormat="1" ht="11.25">
      <c r="B251" s="219"/>
      <c r="C251" s="220"/>
      <c r="D251" s="204" t="s">
        <v>135</v>
      </c>
      <c r="E251" s="221" t="s">
        <v>1</v>
      </c>
      <c r="F251" s="222" t="s">
        <v>173</v>
      </c>
      <c r="G251" s="220"/>
      <c r="H251" s="221" t="s">
        <v>1</v>
      </c>
      <c r="I251" s="223"/>
      <c r="J251" s="220"/>
      <c r="K251" s="220"/>
      <c r="L251" s="224"/>
      <c r="M251" s="225"/>
      <c r="N251" s="226"/>
      <c r="O251" s="226"/>
      <c r="P251" s="226"/>
      <c r="Q251" s="226"/>
      <c r="R251" s="226"/>
      <c r="S251" s="226"/>
      <c r="T251" s="227"/>
      <c r="AT251" s="228" t="s">
        <v>135</v>
      </c>
      <c r="AU251" s="228" t="s">
        <v>84</v>
      </c>
      <c r="AV251" s="14" t="s">
        <v>82</v>
      </c>
      <c r="AW251" s="14" t="s">
        <v>30</v>
      </c>
      <c r="AX251" s="14" t="s">
        <v>74</v>
      </c>
      <c r="AY251" s="228" t="s">
        <v>126</v>
      </c>
    </row>
    <row r="252" spans="1:65" s="2" customFormat="1" ht="16.5" customHeight="1">
      <c r="A252" s="35"/>
      <c r="B252" s="36"/>
      <c r="C252" s="188" t="s">
        <v>386</v>
      </c>
      <c r="D252" s="188" t="s">
        <v>129</v>
      </c>
      <c r="E252" s="189" t="s">
        <v>387</v>
      </c>
      <c r="F252" s="190" t="s">
        <v>388</v>
      </c>
      <c r="G252" s="191" t="s">
        <v>132</v>
      </c>
      <c r="H252" s="192">
        <v>1342.9949999999999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39</v>
      </c>
      <c r="O252" s="72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133</v>
      </c>
      <c r="AT252" s="200" t="s">
        <v>129</v>
      </c>
      <c r="AU252" s="200" t="s">
        <v>84</v>
      </c>
      <c r="AY252" s="18" t="s">
        <v>126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82</v>
      </c>
      <c r="BK252" s="201">
        <f>ROUND(I252*H252,2)</f>
        <v>0</v>
      </c>
      <c r="BL252" s="18" t="s">
        <v>133</v>
      </c>
      <c r="BM252" s="200" t="s">
        <v>389</v>
      </c>
    </row>
    <row r="253" spans="1:65" s="13" customFormat="1" ht="11.25">
      <c r="B253" s="202"/>
      <c r="C253" s="203"/>
      <c r="D253" s="204" t="s">
        <v>135</v>
      </c>
      <c r="E253" s="205" t="s">
        <v>1</v>
      </c>
      <c r="F253" s="206" t="s">
        <v>248</v>
      </c>
      <c r="G253" s="203"/>
      <c r="H253" s="207">
        <v>888</v>
      </c>
      <c r="I253" s="208"/>
      <c r="J253" s="203"/>
      <c r="K253" s="203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135</v>
      </c>
      <c r="AU253" s="213" t="s">
        <v>84</v>
      </c>
      <c r="AV253" s="13" t="s">
        <v>84</v>
      </c>
      <c r="AW253" s="13" t="s">
        <v>30</v>
      </c>
      <c r="AX253" s="13" t="s">
        <v>74</v>
      </c>
      <c r="AY253" s="213" t="s">
        <v>126</v>
      </c>
    </row>
    <row r="254" spans="1:65" s="15" customFormat="1" ht="11.25">
      <c r="B254" s="229"/>
      <c r="C254" s="230"/>
      <c r="D254" s="204" t="s">
        <v>135</v>
      </c>
      <c r="E254" s="231" t="s">
        <v>1</v>
      </c>
      <c r="F254" s="232" t="s">
        <v>249</v>
      </c>
      <c r="G254" s="230"/>
      <c r="H254" s="233">
        <v>888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AT254" s="239" t="s">
        <v>135</v>
      </c>
      <c r="AU254" s="239" t="s">
        <v>84</v>
      </c>
      <c r="AV254" s="15" t="s">
        <v>143</v>
      </c>
      <c r="AW254" s="15" t="s">
        <v>30</v>
      </c>
      <c r="AX254" s="15" t="s">
        <v>74</v>
      </c>
      <c r="AY254" s="239" t="s">
        <v>126</v>
      </c>
    </row>
    <row r="255" spans="1:65" s="14" customFormat="1" ht="22.5">
      <c r="B255" s="219"/>
      <c r="C255" s="220"/>
      <c r="D255" s="204" t="s">
        <v>135</v>
      </c>
      <c r="E255" s="221" t="s">
        <v>1</v>
      </c>
      <c r="F255" s="222" t="s">
        <v>250</v>
      </c>
      <c r="G255" s="220"/>
      <c r="H255" s="221" t="s">
        <v>1</v>
      </c>
      <c r="I255" s="223"/>
      <c r="J255" s="220"/>
      <c r="K255" s="220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135</v>
      </c>
      <c r="AU255" s="228" t="s">
        <v>84</v>
      </c>
      <c r="AV255" s="14" t="s">
        <v>82</v>
      </c>
      <c r="AW255" s="14" t="s">
        <v>30</v>
      </c>
      <c r="AX255" s="14" t="s">
        <v>74</v>
      </c>
      <c r="AY255" s="228" t="s">
        <v>126</v>
      </c>
    </row>
    <row r="256" spans="1:65" s="13" customFormat="1" ht="11.25">
      <c r="B256" s="202"/>
      <c r="C256" s="203"/>
      <c r="D256" s="204" t="s">
        <v>135</v>
      </c>
      <c r="E256" s="205" t="s">
        <v>1</v>
      </c>
      <c r="F256" s="206" t="s">
        <v>251</v>
      </c>
      <c r="G256" s="203"/>
      <c r="H256" s="207">
        <v>449.875</v>
      </c>
      <c r="I256" s="208"/>
      <c r="J256" s="203"/>
      <c r="K256" s="203"/>
      <c r="L256" s="209"/>
      <c r="M256" s="210"/>
      <c r="N256" s="211"/>
      <c r="O256" s="211"/>
      <c r="P256" s="211"/>
      <c r="Q256" s="211"/>
      <c r="R256" s="211"/>
      <c r="S256" s="211"/>
      <c r="T256" s="212"/>
      <c r="AT256" s="213" t="s">
        <v>135</v>
      </c>
      <c r="AU256" s="213" t="s">
        <v>84</v>
      </c>
      <c r="AV256" s="13" t="s">
        <v>84</v>
      </c>
      <c r="AW256" s="13" t="s">
        <v>30</v>
      </c>
      <c r="AX256" s="13" t="s">
        <v>74</v>
      </c>
      <c r="AY256" s="213" t="s">
        <v>126</v>
      </c>
    </row>
    <row r="257" spans="1:65" s="15" customFormat="1" ht="11.25">
      <c r="B257" s="229"/>
      <c r="C257" s="230"/>
      <c r="D257" s="204" t="s">
        <v>135</v>
      </c>
      <c r="E257" s="231" t="s">
        <v>1</v>
      </c>
      <c r="F257" s="232" t="s">
        <v>249</v>
      </c>
      <c r="G257" s="230"/>
      <c r="H257" s="233">
        <v>449.875</v>
      </c>
      <c r="I257" s="234"/>
      <c r="J257" s="230"/>
      <c r="K257" s="230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135</v>
      </c>
      <c r="AU257" s="239" t="s">
        <v>84</v>
      </c>
      <c r="AV257" s="15" t="s">
        <v>143</v>
      </c>
      <c r="AW257" s="15" t="s">
        <v>30</v>
      </c>
      <c r="AX257" s="15" t="s">
        <v>74</v>
      </c>
      <c r="AY257" s="239" t="s">
        <v>126</v>
      </c>
    </row>
    <row r="258" spans="1:65" s="13" customFormat="1" ht="11.25">
      <c r="B258" s="202"/>
      <c r="C258" s="203"/>
      <c r="D258" s="204" t="s">
        <v>135</v>
      </c>
      <c r="E258" s="205" t="s">
        <v>1</v>
      </c>
      <c r="F258" s="206" t="s">
        <v>390</v>
      </c>
      <c r="G258" s="203"/>
      <c r="H258" s="207">
        <v>5.12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135</v>
      </c>
      <c r="AU258" s="213" t="s">
        <v>84</v>
      </c>
      <c r="AV258" s="13" t="s">
        <v>84</v>
      </c>
      <c r="AW258" s="13" t="s">
        <v>30</v>
      </c>
      <c r="AX258" s="13" t="s">
        <v>74</v>
      </c>
      <c r="AY258" s="213" t="s">
        <v>126</v>
      </c>
    </row>
    <row r="259" spans="1:65" s="15" customFormat="1" ht="11.25">
      <c r="B259" s="229"/>
      <c r="C259" s="230"/>
      <c r="D259" s="204" t="s">
        <v>135</v>
      </c>
      <c r="E259" s="231" t="s">
        <v>1</v>
      </c>
      <c r="F259" s="232" t="s">
        <v>249</v>
      </c>
      <c r="G259" s="230"/>
      <c r="H259" s="233">
        <v>5.12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AT259" s="239" t="s">
        <v>135</v>
      </c>
      <c r="AU259" s="239" t="s">
        <v>84</v>
      </c>
      <c r="AV259" s="15" t="s">
        <v>143</v>
      </c>
      <c r="AW259" s="15" t="s">
        <v>30</v>
      </c>
      <c r="AX259" s="15" t="s">
        <v>74</v>
      </c>
      <c r="AY259" s="239" t="s">
        <v>126</v>
      </c>
    </row>
    <row r="260" spans="1:65" s="16" customFormat="1" ht="11.25">
      <c r="B260" s="240"/>
      <c r="C260" s="241"/>
      <c r="D260" s="204" t="s">
        <v>135</v>
      </c>
      <c r="E260" s="242" t="s">
        <v>1</v>
      </c>
      <c r="F260" s="243" t="s">
        <v>252</v>
      </c>
      <c r="G260" s="241"/>
      <c r="H260" s="244">
        <v>1342.9949999999999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135</v>
      </c>
      <c r="AU260" s="250" t="s">
        <v>84</v>
      </c>
      <c r="AV260" s="16" t="s">
        <v>133</v>
      </c>
      <c r="AW260" s="16" t="s">
        <v>30</v>
      </c>
      <c r="AX260" s="16" t="s">
        <v>82</v>
      </c>
      <c r="AY260" s="250" t="s">
        <v>126</v>
      </c>
    </row>
    <row r="261" spans="1:65" s="14" customFormat="1" ht="11.25">
      <c r="B261" s="219"/>
      <c r="C261" s="220"/>
      <c r="D261" s="204" t="s">
        <v>135</v>
      </c>
      <c r="E261" s="221" t="s">
        <v>1</v>
      </c>
      <c r="F261" s="222" t="s">
        <v>173</v>
      </c>
      <c r="G261" s="220"/>
      <c r="H261" s="221" t="s">
        <v>1</v>
      </c>
      <c r="I261" s="223"/>
      <c r="J261" s="220"/>
      <c r="K261" s="220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135</v>
      </c>
      <c r="AU261" s="228" t="s">
        <v>84</v>
      </c>
      <c r="AV261" s="14" t="s">
        <v>82</v>
      </c>
      <c r="AW261" s="14" t="s">
        <v>30</v>
      </c>
      <c r="AX261" s="14" t="s">
        <v>74</v>
      </c>
      <c r="AY261" s="228" t="s">
        <v>126</v>
      </c>
    </row>
    <row r="262" spans="1:65" s="2" customFormat="1" ht="24.2" customHeight="1">
      <c r="A262" s="35"/>
      <c r="B262" s="36"/>
      <c r="C262" s="188" t="s">
        <v>391</v>
      </c>
      <c r="D262" s="188" t="s">
        <v>129</v>
      </c>
      <c r="E262" s="189" t="s">
        <v>392</v>
      </c>
      <c r="F262" s="190" t="s">
        <v>393</v>
      </c>
      <c r="G262" s="191" t="s">
        <v>132</v>
      </c>
      <c r="H262" s="192">
        <v>2.5</v>
      </c>
      <c r="I262" s="193"/>
      <c r="J262" s="194">
        <f>ROUND(I262*H262,2)</f>
        <v>0</v>
      </c>
      <c r="K262" s="195"/>
      <c r="L262" s="40"/>
      <c r="M262" s="196" t="s">
        <v>1</v>
      </c>
      <c r="N262" s="197" t="s">
        <v>39</v>
      </c>
      <c r="O262" s="72"/>
      <c r="P262" s="198">
        <f>O262*H262</f>
        <v>0</v>
      </c>
      <c r="Q262" s="198">
        <v>0</v>
      </c>
      <c r="R262" s="198">
        <f>Q262*H262</f>
        <v>0</v>
      </c>
      <c r="S262" s="198">
        <v>0</v>
      </c>
      <c r="T262" s="199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00" t="s">
        <v>133</v>
      </c>
      <c r="AT262" s="200" t="s">
        <v>129</v>
      </c>
      <c r="AU262" s="200" t="s">
        <v>84</v>
      </c>
      <c r="AY262" s="18" t="s">
        <v>126</v>
      </c>
      <c r="BE262" s="201">
        <f>IF(N262="základní",J262,0)</f>
        <v>0</v>
      </c>
      <c r="BF262" s="201">
        <f>IF(N262="snížená",J262,0)</f>
        <v>0</v>
      </c>
      <c r="BG262" s="201">
        <f>IF(N262="zákl. přenesená",J262,0)</f>
        <v>0</v>
      </c>
      <c r="BH262" s="201">
        <f>IF(N262="sníž. přenesená",J262,0)</f>
        <v>0</v>
      </c>
      <c r="BI262" s="201">
        <f>IF(N262="nulová",J262,0)</f>
        <v>0</v>
      </c>
      <c r="BJ262" s="18" t="s">
        <v>82</v>
      </c>
      <c r="BK262" s="201">
        <f>ROUND(I262*H262,2)</f>
        <v>0</v>
      </c>
      <c r="BL262" s="18" t="s">
        <v>133</v>
      </c>
      <c r="BM262" s="200" t="s">
        <v>394</v>
      </c>
    </row>
    <row r="263" spans="1:65" s="2" customFormat="1" ht="16.5" customHeight="1">
      <c r="A263" s="35"/>
      <c r="B263" s="36"/>
      <c r="C263" s="251" t="s">
        <v>395</v>
      </c>
      <c r="D263" s="251" t="s">
        <v>360</v>
      </c>
      <c r="E263" s="252" t="s">
        <v>361</v>
      </c>
      <c r="F263" s="253" t="s">
        <v>362</v>
      </c>
      <c r="G263" s="254" t="s">
        <v>141</v>
      </c>
      <c r="H263" s="255">
        <v>5</v>
      </c>
      <c r="I263" s="256"/>
      <c r="J263" s="257">
        <f>ROUND(I263*H263,2)</f>
        <v>0</v>
      </c>
      <c r="K263" s="258"/>
      <c r="L263" s="259"/>
      <c r="M263" s="260" t="s">
        <v>1</v>
      </c>
      <c r="N263" s="261" t="s">
        <v>39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197</v>
      </c>
      <c r="AT263" s="200" t="s">
        <v>360</v>
      </c>
      <c r="AU263" s="200" t="s">
        <v>84</v>
      </c>
      <c r="AY263" s="18" t="s">
        <v>126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82</v>
      </c>
      <c r="BK263" s="201">
        <f>ROUND(I263*H263,2)</f>
        <v>0</v>
      </c>
      <c r="BL263" s="18" t="s">
        <v>133</v>
      </c>
      <c r="BM263" s="200" t="s">
        <v>396</v>
      </c>
    </row>
    <row r="264" spans="1:65" s="2" customFormat="1" ht="29.25">
      <c r="A264" s="35"/>
      <c r="B264" s="36"/>
      <c r="C264" s="37"/>
      <c r="D264" s="204" t="s">
        <v>364</v>
      </c>
      <c r="E264" s="37"/>
      <c r="F264" s="262" t="s">
        <v>365</v>
      </c>
      <c r="G264" s="37"/>
      <c r="H264" s="37"/>
      <c r="I264" s="263"/>
      <c r="J264" s="37"/>
      <c r="K264" s="37"/>
      <c r="L264" s="40"/>
      <c r="M264" s="264"/>
      <c r="N264" s="265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364</v>
      </c>
      <c r="AU264" s="18" t="s">
        <v>84</v>
      </c>
    </row>
    <row r="265" spans="1:65" s="13" customFormat="1" ht="11.25">
      <c r="B265" s="202"/>
      <c r="C265" s="203"/>
      <c r="D265" s="204" t="s">
        <v>135</v>
      </c>
      <c r="E265" s="203"/>
      <c r="F265" s="206" t="s">
        <v>397</v>
      </c>
      <c r="G265" s="203"/>
      <c r="H265" s="207">
        <v>5</v>
      </c>
      <c r="I265" s="208"/>
      <c r="J265" s="203"/>
      <c r="K265" s="203"/>
      <c r="L265" s="209"/>
      <c r="M265" s="210"/>
      <c r="N265" s="211"/>
      <c r="O265" s="211"/>
      <c r="P265" s="211"/>
      <c r="Q265" s="211"/>
      <c r="R265" s="211"/>
      <c r="S265" s="211"/>
      <c r="T265" s="212"/>
      <c r="AT265" s="213" t="s">
        <v>135</v>
      </c>
      <c r="AU265" s="213" t="s">
        <v>84</v>
      </c>
      <c r="AV265" s="13" t="s">
        <v>84</v>
      </c>
      <c r="AW265" s="13" t="s">
        <v>4</v>
      </c>
      <c r="AX265" s="13" t="s">
        <v>82</v>
      </c>
      <c r="AY265" s="213" t="s">
        <v>126</v>
      </c>
    </row>
    <row r="266" spans="1:65" s="2" customFormat="1" ht="16.5" customHeight="1">
      <c r="A266" s="35"/>
      <c r="B266" s="36"/>
      <c r="C266" s="188" t="s">
        <v>398</v>
      </c>
      <c r="D266" s="188" t="s">
        <v>129</v>
      </c>
      <c r="E266" s="189" t="s">
        <v>399</v>
      </c>
      <c r="F266" s="190" t="s">
        <v>400</v>
      </c>
      <c r="G266" s="191" t="s">
        <v>132</v>
      </c>
      <c r="H266" s="192">
        <v>5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39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133</v>
      </c>
      <c r="AT266" s="200" t="s">
        <v>129</v>
      </c>
      <c r="AU266" s="200" t="s">
        <v>84</v>
      </c>
      <c r="AY266" s="18" t="s">
        <v>126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82</v>
      </c>
      <c r="BK266" s="201">
        <f>ROUND(I266*H266,2)</f>
        <v>0</v>
      </c>
      <c r="BL266" s="18" t="s">
        <v>133</v>
      </c>
      <c r="BM266" s="200" t="s">
        <v>401</v>
      </c>
    </row>
    <row r="267" spans="1:65" s="13" customFormat="1" ht="11.25">
      <c r="B267" s="202"/>
      <c r="C267" s="203"/>
      <c r="D267" s="204" t="s">
        <v>135</v>
      </c>
      <c r="E267" s="205" t="s">
        <v>1</v>
      </c>
      <c r="F267" s="206" t="s">
        <v>151</v>
      </c>
      <c r="G267" s="203"/>
      <c r="H267" s="207">
        <v>5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135</v>
      </c>
      <c r="AU267" s="213" t="s">
        <v>84</v>
      </c>
      <c r="AV267" s="13" t="s">
        <v>84</v>
      </c>
      <c r="AW267" s="13" t="s">
        <v>30</v>
      </c>
      <c r="AX267" s="13" t="s">
        <v>82</v>
      </c>
      <c r="AY267" s="213" t="s">
        <v>126</v>
      </c>
    </row>
    <row r="268" spans="1:65" s="14" customFormat="1" ht="11.25">
      <c r="B268" s="219"/>
      <c r="C268" s="220"/>
      <c r="D268" s="204" t="s">
        <v>135</v>
      </c>
      <c r="E268" s="221" t="s">
        <v>1</v>
      </c>
      <c r="F268" s="222" t="s">
        <v>173</v>
      </c>
      <c r="G268" s="220"/>
      <c r="H268" s="221" t="s">
        <v>1</v>
      </c>
      <c r="I268" s="223"/>
      <c r="J268" s="220"/>
      <c r="K268" s="220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135</v>
      </c>
      <c r="AU268" s="228" t="s">
        <v>84</v>
      </c>
      <c r="AV268" s="14" t="s">
        <v>82</v>
      </c>
      <c r="AW268" s="14" t="s">
        <v>30</v>
      </c>
      <c r="AX268" s="14" t="s">
        <v>74</v>
      </c>
      <c r="AY268" s="228" t="s">
        <v>126</v>
      </c>
    </row>
    <row r="269" spans="1:65" s="2" customFormat="1" ht="37.9" customHeight="1">
      <c r="A269" s="35"/>
      <c r="B269" s="36"/>
      <c r="C269" s="188" t="s">
        <v>402</v>
      </c>
      <c r="D269" s="188" t="s">
        <v>129</v>
      </c>
      <c r="E269" s="189" t="s">
        <v>403</v>
      </c>
      <c r="F269" s="190" t="s">
        <v>404</v>
      </c>
      <c r="G269" s="191" t="s">
        <v>170</v>
      </c>
      <c r="H269" s="192">
        <v>12</v>
      </c>
      <c r="I269" s="193"/>
      <c r="J269" s="194">
        <f>ROUND(I269*H269,2)</f>
        <v>0</v>
      </c>
      <c r="K269" s="195"/>
      <c r="L269" s="40"/>
      <c r="M269" s="196" t="s">
        <v>1</v>
      </c>
      <c r="N269" s="197" t="s">
        <v>39</v>
      </c>
      <c r="O269" s="72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133</v>
      </c>
      <c r="AT269" s="200" t="s">
        <v>129</v>
      </c>
      <c r="AU269" s="200" t="s">
        <v>84</v>
      </c>
      <c r="AY269" s="18" t="s">
        <v>126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82</v>
      </c>
      <c r="BK269" s="201">
        <f>ROUND(I269*H269,2)</f>
        <v>0</v>
      </c>
      <c r="BL269" s="18" t="s">
        <v>133</v>
      </c>
      <c r="BM269" s="200" t="s">
        <v>405</v>
      </c>
    </row>
    <row r="270" spans="1:65" s="2" customFormat="1" ht="37.9" customHeight="1">
      <c r="A270" s="35"/>
      <c r="B270" s="36"/>
      <c r="C270" s="188" t="s">
        <v>406</v>
      </c>
      <c r="D270" s="188" t="s">
        <v>129</v>
      </c>
      <c r="E270" s="189" t="s">
        <v>407</v>
      </c>
      <c r="F270" s="190" t="s">
        <v>408</v>
      </c>
      <c r="G270" s="191" t="s">
        <v>170</v>
      </c>
      <c r="H270" s="192">
        <v>21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39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133</v>
      </c>
      <c r="AT270" s="200" t="s">
        <v>129</v>
      </c>
      <c r="AU270" s="200" t="s">
        <v>84</v>
      </c>
      <c r="AY270" s="18" t="s">
        <v>126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82</v>
      </c>
      <c r="BK270" s="201">
        <f>ROUND(I270*H270,2)</f>
        <v>0</v>
      </c>
      <c r="BL270" s="18" t="s">
        <v>133</v>
      </c>
      <c r="BM270" s="200" t="s">
        <v>409</v>
      </c>
    </row>
    <row r="271" spans="1:65" s="2" customFormat="1" ht="24.2" customHeight="1">
      <c r="A271" s="35"/>
      <c r="B271" s="36"/>
      <c r="C271" s="188" t="s">
        <v>410</v>
      </c>
      <c r="D271" s="188" t="s">
        <v>129</v>
      </c>
      <c r="E271" s="189" t="s">
        <v>411</v>
      </c>
      <c r="F271" s="190" t="s">
        <v>412</v>
      </c>
      <c r="G271" s="191" t="s">
        <v>170</v>
      </c>
      <c r="H271" s="192">
        <v>21</v>
      </c>
      <c r="I271" s="193"/>
      <c r="J271" s="194">
        <f>ROUND(I271*H271,2)</f>
        <v>0</v>
      </c>
      <c r="K271" s="195"/>
      <c r="L271" s="40"/>
      <c r="M271" s="196" t="s">
        <v>1</v>
      </c>
      <c r="N271" s="197" t="s">
        <v>39</v>
      </c>
      <c r="O271" s="72"/>
      <c r="P271" s="198">
        <f>O271*H271</f>
        <v>0</v>
      </c>
      <c r="Q271" s="198">
        <v>0</v>
      </c>
      <c r="R271" s="198">
        <f>Q271*H271</f>
        <v>0</v>
      </c>
      <c r="S271" s="198">
        <v>0</v>
      </c>
      <c r="T271" s="199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133</v>
      </c>
      <c r="AT271" s="200" t="s">
        <v>129</v>
      </c>
      <c r="AU271" s="200" t="s">
        <v>84</v>
      </c>
      <c r="AY271" s="18" t="s">
        <v>126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8" t="s">
        <v>82</v>
      </c>
      <c r="BK271" s="201">
        <f>ROUND(I271*H271,2)</f>
        <v>0</v>
      </c>
      <c r="BL271" s="18" t="s">
        <v>133</v>
      </c>
      <c r="BM271" s="200" t="s">
        <v>413</v>
      </c>
    </row>
    <row r="272" spans="1:65" s="2" customFormat="1" ht="24.2" customHeight="1">
      <c r="A272" s="35"/>
      <c r="B272" s="36"/>
      <c r="C272" s="188" t="s">
        <v>414</v>
      </c>
      <c r="D272" s="188" t="s">
        <v>129</v>
      </c>
      <c r="E272" s="189" t="s">
        <v>415</v>
      </c>
      <c r="F272" s="190" t="s">
        <v>416</v>
      </c>
      <c r="G272" s="191" t="s">
        <v>170</v>
      </c>
      <c r="H272" s="192">
        <v>12</v>
      </c>
      <c r="I272" s="193"/>
      <c r="J272" s="194">
        <f>ROUND(I272*H272,2)</f>
        <v>0</v>
      </c>
      <c r="K272" s="195"/>
      <c r="L272" s="40"/>
      <c r="M272" s="196" t="s">
        <v>1</v>
      </c>
      <c r="N272" s="197" t="s">
        <v>39</v>
      </c>
      <c r="O272" s="72"/>
      <c r="P272" s="198">
        <f>O272*H272</f>
        <v>0</v>
      </c>
      <c r="Q272" s="198">
        <v>0</v>
      </c>
      <c r="R272" s="198">
        <f>Q272*H272</f>
        <v>0</v>
      </c>
      <c r="S272" s="198">
        <v>0</v>
      </c>
      <c r="T272" s="199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00" t="s">
        <v>133</v>
      </c>
      <c r="AT272" s="200" t="s">
        <v>129</v>
      </c>
      <c r="AU272" s="200" t="s">
        <v>84</v>
      </c>
      <c r="AY272" s="18" t="s">
        <v>126</v>
      </c>
      <c r="BE272" s="201">
        <f>IF(N272="základní",J272,0)</f>
        <v>0</v>
      </c>
      <c r="BF272" s="201">
        <f>IF(N272="snížená",J272,0)</f>
        <v>0</v>
      </c>
      <c r="BG272" s="201">
        <f>IF(N272="zákl. přenesená",J272,0)</f>
        <v>0</v>
      </c>
      <c r="BH272" s="201">
        <f>IF(N272="sníž. přenesená",J272,0)</f>
        <v>0</v>
      </c>
      <c r="BI272" s="201">
        <f>IF(N272="nulová",J272,0)</f>
        <v>0</v>
      </c>
      <c r="BJ272" s="18" t="s">
        <v>82</v>
      </c>
      <c r="BK272" s="201">
        <f>ROUND(I272*H272,2)</f>
        <v>0</v>
      </c>
      <c r="BL272" s="18" t="s">
        <v>133</v>
      </c>
      <c r="BM272" s="200" t="s">
        <v>417</v>
      </c>
    </row>
    <row r="273" spans="1:65" s="2" customFormat="1" ht="16.5" customHeight="1">
      <c r="A273" s="35"/>
      <c r="B273" s="36"/>
      <c r="C273" s="251" t="s">
        <v>418</v>
      </c>
      <c r="D273" s="251" t="s">
        <v>360</v>
      </c>
      <c r="E273" s="252" t="s">
        <v>419</v>
      </c>
      <c r="F273" s="253" t="s">
        <v>420</v>
      </c>
      <c r="G273" s="254" t="s">
        <v>421</v>
      </c>
      <c r="H273" s="255">
        <v>0.48</v>
      </c>
      <c r="I273" s="256"/>
      <c r="J273" s="257">
        <f>ROUND(I273*H273,2)</f>
        <v>0</v>
      </c>
      <c r="K273" s="258"/>
      <c r="L273" s="259"/>
      <c r="M273" s="260" t="s">
        <v>1</v>
      </c>
      <c r="N273" s="261" t="s">
        <v>39</v>
      </c>
      <c r="O273" s="72"/>
      <c r="P273" s="198">
        <f>O273*H273</f>
        <v>0</v>
      </c>
      <c r="Q273" s="198">
        <v>1E-3</v>
      </c>
      <c r="R273" s="198">
        <f>Q273*H273</f>
        <v>4.8000000000000001E-4</v>
      </c>
      <c r="S273" s="198">
        <v>0</v>
      </c>
      <c r="T273" s="19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0" t="s">
        <v>197</v>
      </c>
      <c r="AT273" s="200" t="s">
        <v>360</v>
      </c>
      <c r="AU273" s="200" t="s">
        <v>84</v>
      </c>
      <c r="AY273" s="18" t="s">
        <v>126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8" t="s">
        <v>82</v>
      </c>
      <c r="BK273" s="201">
        <f>ROUND(I273*H273,2)</f>
        <v>0</v>
      </c>
      <c r="BL273" s="18" t="s">
        <v>133</v>
      </c>
      <c r="BM273" s="200" t="s">
        <v>422</v>
      </c>
    </row>
    <row r="274" spans="1:65" s="13" customFormat="1" ht="11.25">
      <c r="B274" s="202"/>
      <c r="C274" s="203"/>
      <c r="D274" s="204" t="s">
        <v>135</v>
      </c>
      <c r="E274" s="203"/>
      <c r="F274" s="206" t="s">
        <v>423</v>
      </c>
      <c r="G274" s="203"/>
      <c r="H274" s="207">
        <v>0.48</v>
      </c>
      <c r="I274" s="208"/>
      <c r="J274" s="203"/>
      <c r="K274" s="203"/>
      <c r="L274" s="209"/>
      <c r="M274" s="210"/>
      <c r="N274" s="211"/>
      <c r="O274" s="211"/>
      <c r="P274" s="211"/>
      <c r="Q274" s="211"/>
      <c r="R274" s="211"/>
      <c r="S274" s="211"/>
      <c r="T274" s="212"/>
      <c r="AT274" s="213" t="s">
        <v>135</v>
      </c>
      <c r="AU274" s="213" t="s">
        <v>84</v>
      </c>
      <c r="AV274" s="13" t="s">
        <v>84</v>
      </c>
      <c r="AW274" s="13" t="s">
        <v>4</v>
      </c>
      <c r="AX274" s="13" t="s">
        <v>82</v>
      </c>
      <c r="AY274" s="213" t="s">
        <v>126</v>
      </c>
    </row>
    <row r="275" spans="1:65" s="2" customFormat="1" ht="24.2" customHeight="1">
      <c r="A275" s="35"/>
      <c r="B275" s="36"/>
      <c r="C275" s="188" t="s">
        <v>424</v>
      </c>
      <c r="D275" s="188" t="s">
        <v>129</v>
      </c>
      <c r="E275" s="189" t="s">
        <v>425</v>
      </c>
      <c r="F275" s="190" t="s">
        <v>426</v>
      </c>
      <c r="G275" s="191" t="s">
        <v>170</v>
      </c>
      <c r="H275" s="192">
        <v>21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39</v>
      </c>
      <c r="O275" s="72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133</v>
      </c>
      <c r="AT275" s="200" t="s">
        <v>129</v>
      </c>
      <c r="AU275" s="200" t="s">
        <v>84</v>
      </c>
      <c r="AY275" s="18" t="s">
        <v>126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82</v>
      </c>
      <c r="BK275" s="201">
        <f>ROUND(I275*H275,2)</f>
        <v>0</v>
      </c>
      <c r="BL275" s="18" t="s">
        <v>133</v>
      </c>
      <c r="BM275" s="200" t="s">
        <v>427</v>
      </c>
    </row>
    <row r="276" spans="1:65" s="13" customFormat="1" ht="11.25">
      <c r="B276" s="202"/>
      <c r="C276" s="203"/>
      <c r="D276" s="204" t="s">
        <v>135</v>
      </c>
      <c r="E276" s="205" t="s">
        <v>1</v>
      </c>
      <c r="F276" s="206" t="s">
        <v>7</v>
      </c>
      <c r="G276" s="203"/>
      <c r="H276" s="207">
        <v>21</v>
      </c>
      <c r="I276" s="208"/>
      <c r="J276" s="203"/>
      <c r="K276" s="203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135</v>
      </c>
      <c r="AU276" s="213" t="s">
        <v>84</v>
      </c>
      <c r="AV276" s="13" t="s">
        <v>84</v>
      </c>
      <c r="AW276" s="13" t="s">
        <v>30</v>
      </c>
      <c r="AX276" s="13" t="s">
        <v>82</v>
      </c>
      <c r="AY276" s="213" t="s">
        <v>126</v>
      </c>
    </row>
    <row r="277" spans="1:65" s="2" customFormat="1" ht="16.5" customHeight="1">
      <c r="A277" s="35"/>
      <c r="B277" s="36"/>
      <c r="C277" s="251" t="s">
        <v>428</v>
      </c>
      <c r="D277" s="251" t="s">
        <v>360</v>
      </c>
      <c r="E277" s="252" t="s">
        <v>419</v>
      </c>
      <c r="F277" s="253" t="s">
        <v>420</v>
      </c>
      <c r="G277" s="254" t="s">
        <v>421</v>
      </c>
      <c r="H277" s="255">
        <v>0.84</v>
      </c>
      <c r="I277" s="256"/>
      <c r="J277" s="257">
        <f>ROUND(I277*H277,2)</f>
        <v>0</v>
      </c>
      <c r="K277" s="258"/>
      <c r="L277" s="259"/>
      <c r="M277" s="260" t="s">
        <v>1</v>
      </c>
      <c r="N277" s="261" t="s">
        <v>39</v>
      </c>
      <c r="O277" s="72"/>
      <c r="P277" s="198">
        <f>O277*H277</f>
        <v>0</v>
      </c>
      <c r="Q277" s="198">
        <v>1E-3</v>
      </c>
      <c r="R277" s="198">
        <f>Q277*H277</f>
        <v>8.4000000000000003E-4</v>
      </c>
      <c r="S277" s="198">
        <v>0</v>
      </c>
      <c r="T277" s="199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0" t="s">
        <v>197</v>
      </c>
      <c r="AT277" s="200" t="s">
        <v>360</v>
      </c>
      <c r="AU277" s="200" t="s">
        <v>84</v>
      </c>
      <c r="AY277" s="18" t="s">
        <v>126</v>
      </c>
      <c r="BE277" s="201">
        <f>IF(N277="základní",J277,0)</f>
        <v>0</v>
      </c>
      <c r="BF277" s="201">
        <f>IF(N277="snížená",J277,0)</f>
        <v>0</v>
      </c>
      <c r="BG277" s="201">
        <f>IF(N277="zákl. přenesená",J277,0)</f>
        <v>0</v>
      </c>
      <c r="BH277" s="201">
        <f>IF(N277="sníž. přenesená",J277,0)</f>
        <v>0</v>
      </c>
      <c r="BI277" s="201">
        <f>IF(N277="nulová",J277,0)</f>
        <v>0</v>
      </c>
      <c r="BJ277" s="18" t="s">
        <v>82</v>
      </c>
      <c r="BK277" s="201">
        <f>ROUND(I277*H277,2)</f>
        <v>0</v>
      </c>
      <c r="BL277" s="18" t="s">
        <v>133</v>
      </c>
      <c r="BM277" s="200" t="s">
        <v>429</v>
      </c>
    </row>
    <row r="278" spans="1:65" s="13" customFormat="1" ht="11.25">
      <c r="B278" s="202"/>
      <c r="C278" s="203"/>
      <c r="D278" s="204" t="s">
        <v>135</v>
      </c>
      <c r="E278" s="203"/>
      <c r="F278" s="206" t="s">
        <v>430</v>
      </c>
      <c r="G278" s="203"/>
      <c r="H278" s="207">
        <v>0.84</v>
      </c>
      <c r="I278" s="208"/>
      <c r="J278" s="203"/>
      <c r="K278" s="203"/>
      <c r="L278" s="209"/>
      <c r="M278" s="210"/>
      <c r="N278" s="211"/>
      <c r="O278" s="211"/>
      <c r="P278" s="211"/>
      <c r="Q278" s="211"/>
      <c r="R278" s="211"/>
      <c r="S278" s="211"/>
      <c r="T278" s="212"/>
      <c r="AT278" s="213" t="s">
        <v>135</v>
      </c>
      <c r="AU278" s="213" t="s">
        <v>84</v>
      </c>
      <c r="AV278" s="13" t="s">
        <v>84</v>
      </c>
      <c r="AW278" s="13" t="s">
        <v>4</v>
      </c>
      <c r="AX278" s="13" t="s">
        <v>82</v>
      </c>
      <c r="AY278" s="213" t="s">
        <v>126</v>
      </c>
    </row>
    <row r="279" spans="1:65" s="2" customFormat="1" ht="24.2" customHeight="1">
      <c r="A279" s="35"/>
      <c r="B279" s="36"/>
      <c r="C279" s="188" t="s">
        <v>431</v>
      </c>
      <c r="D279" s="188" t="s">
        <v>129</v>
      </c>
      <c r="E279" s="189" t="s">
        <v>432</v>
      </c>
      <c r="F279" s="190" t="s">
        <v>433</v>
      </c>
      <c r="G279" s="191" t="s">
        <v>170</v>
      </c>
      <c r="H279" s="192">
        <v>1717.71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39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133</v>
      </c>
      <c r="AT279" s="200" t="s">
        <v>129</v>
      </c>
      <c r="AU279" s="200" t="s">
        <v>84</v>
      </c>
      <c r="AY279" s="18" t="s">
        <v>126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82</v>
      </c>
      <c r="BK279" s="201">
        <f>ROUND(I279*H279,2)</f>
        <v>0</v>
      </c>
      <c r="BL279" s="18" t="s">
        <v>133</v>
      </c>
      <c r="BM279" s="200" t="s">
        <v>434</v>
      </c>
    </row>
    <row r="280" spans="1:65" s="14" customFormat="1" ht="22.5">
      <c r="B280" s="219"/>
      <c r="C280" s="220"/>
      <c r="D280" s="204" t="s">
        <v>135</v>
      </c>
      <c r="E280" s="221" t="s">
        <v>1</v>
      </c>
      <c r="F280" s="222" t="s">
        <v>435</v>
      </c>
      <c r="G280" s="220"/>
      <c r="H280" s="221" t="s">
        <v>1</v>
      </c>
      <c r="I280" s="223"/>
      <c r="J280" s="220"/>
      <c r="K280" s="220"/>
      <c r="L280" s="224"/>
      <c r="M280" s="225"/>
      <c r="N280" s="226"/>
      <c r="O280" s="226"/>
      <c r="P280" s="226"/>
      <c r="Q280" s="226"/>
      <c r="R280" s="226"/>
      <c r="S280" s="226"/>
      <c r="T280" s="227"/>
      <c r="AT280" s="228" t="s">
        <v>135</v>
      </c>
      <c r="AU280" s="228" t="s">
        <v>84</v>
      </c>
      <c r="AV280" s="14" t="s">
        <v>82</v>
      </c>
      <c r="AW280" s="14" t="s">
        <v>30</v>
      </c>
      <c r="AX280" s="14" t="s">
        <v>74</v>
      </c>
      <c r="AY280" s="228" t="s">
        <v>126</v>
      </c>
    </row>
    <row r="281" spans="1:65" s="13" customFormat="1" ht="11.25">
      <c r="B281" s="202"/>
      <c r="C281" s="203"/>
      <c r="D281" s="204" t="s">
        <v>135</v>
      </c>
      <c r="E281" s="205" t="s">
        <v>1</v>
      </c>
      <c r="F281" s="206" t="s">
        <v>436</v>
      </c>
      <c r="G281" s="203"/>
      <c r="H281" s="207">
        <v>899.75</v>
      </c>
      <c r="I281" s="208"/>
      <c r="J281" s="203"/>
      <c r="K281" s="203"/>
      <c r="L281" s="209"/>
      <c r="M281" s="210"/>
      <c r="N281" s="211"/>
      <c r="O281" s="211"/>
      <c r="P281" s="211"/>
      <c r="Q281" s="211"/>
      <c r="R281" s="211"/>
      <c r="S281" s="211"/>
      <c r="T281" s="212"/>
      <c r="AT281" s="213" t="s">
        <v>135</v>
      </c>
      <c r="AU281" s="213" t="s">
        <v>84</v>
      </c>
      <c r="AV281" s="13" t="s">
        <v>84</v>
      </c>
      <c r="AW281" s="13" t="s">
        <v>30</v>
      </c>
      <c r="AX281" s="13" t="s">
        <v>74</v>
      </c>
      <c r="AY281" s="213" t="s">
        <v>126</v>
      </c>
    </row>
    <row r="282" spans="1:65" s="15" customFormat="1" ht="11.25">
      <c r="B282" s="229"/>
      <c r="C282" s="230"/>
      <c r="D282" s="204" t="s">
        <v>135</v>
      </c>
      <c r="E282" s="231" t="s">
        <v>1</v>
      </c>
      <c r="F282" s="232" t="s">
        <v>249</v>
      </c>
      <c r="G282" s="230"/>
      <c r="H282" s="233">
        <v>899.75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135</v>
      </c>
      <c r="AU282" s="239" t="s">
        <v>84</v>
      </c>
      <c r="AV282" s="15" t="s">
        <v>143</v>
      </c>
      <c r="AW282" s="15" t="s">
        <v>30</v>
      </c>
      <c r="AX282" s="15" t="s">
        <v>74</v>
      </c>
      <c r="AY282" s="239" t="s">
        <v>126</v>
      </c>
    </row>
    <row r="283" spans="1:65" s="13" customFormat="1" ht="11.25">
      <c r="B283" s="202"/>
      <c r="C283" s="203"/>
      <c r="D283" s="204" t="s">
        <v>135</v>
      </c>
      <c r="E283" s="205" t="s">
        <v>1</v>
      </c>
      <c r="F283" s="206" t="s">
        <v>437</v>
      </c>
      <c r="G283" s="203"/>
      <c r="H283" s="207">
        <v>817.96</v>
      </c>
      <c r="I283" s="208"/>
      <c r="J283" s="203"/>
      <c r="K283" s="203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135</v>
      </c>
      <c r="AU283" s="213" t="s">
        <v>84</v>
      </c>
      <c r="AV283" s="13" t="s">
        <v>84</v>
      </c>
      <c r="AW283" s="13" t="s">
        <v>30</v>
      </c>
      <c r="AX283" s="13" t="s">
        <v>74</v>
      </c>
      <c r="AY283" s="213" t="s">
        <v>126</v>
      </c>
    </row>
    <row r="284" spans="1:65" s="15" customFormat="1" ht="11.25">
      <c r="B284" s="229"/>
      <c r="C284" s="230"/>
      <c r="D284" s="204" t="s">
        <v>135</v>
      </c>
      <c r="E284" s="231" t="s">
        <v>1</v>
      </c>
      <c r="F284" s="232" t="s">
        <v>249</v>
      </c>
      <c r="G284" s="230"/>
      <c r="H284" s="233">
        <v>817.96</v>
      </c>
      <c r="I284" s="234"/>
      <c r="J284" s="230"/>
      <c r="K284" s="230"/>
      <c r="L284" s="235"/>
      <c r="M284" s="236"/>
      <c r="N284" s="237"/>
      <c r="O284" s="237"/>
      <c r="P284" s="237"/>
      <c r="Q284" s="237"/>
      <c r="R284" s="237"/>
      <c r="S284" s="237"/>
      <c r="T284" s="238"/>
      <c r="AT284" s="239" t="s">
        <v>135</v>
      </c>
      <c r="AU284" s="239" t="s">
        <v>84</v>
      </c>
      <c r="AV284" s="15" t="s">
        <v>143</v>
      </c>
      <c r="AW284" s="15" t="s">
        <v>30</v>
      </c>
      <c r="AX284" s="15" t="s">
        <v>74</v>
      </c>
      <c r="AY284" s="239" t="s">
        <v>126</v>
      </c>
    </row>
    <row r="285" spans="1:65" s="16" customFormat="1" ht="11.25">
      <c r="B285" s="240"/>
      <c r="C285" s="241"/>
      <c r="D285" s="204" t="s">
        <v>135</v>
      </c>
      <c r="E285" s="242" t="s">
        <v>1</v>
      </c>
      <c r="F285" s="243" t="s">
        <v>252</v>
      </c>
      <c r="G285" s="241"/>
      <c r="H285" s="244">
        <v>1717.71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135</v>
      </c>
      <c r="AU285" s="250" t="s">
        <v>84</v>
      </c>
      <c r="AV285" s="16" t="s">
        <v>133</v>
      </c>
      <c r="AW285" s="16" t="s">
        <v>30</v>
      </c>
      <c r="AX285" s="16" t="s">
        <v>82</v>
      </c>
      <c r="AY285" s="250" t="s">
        <v>126</v>
      </c>
    </row>
    <row r="286" spans="1:65" s="14" customFormat="1" ht="11.25">
      <c r="B286" s="219"/>
      <c r="C286" s="220"/>
      <c r="D286" s="204" t="s">
        <v>135</v>
      </c>
      <c r="E286" s="221" t="s">
        <v>1</v>
      </c>
      <c r="F286" s="222" t="s">
        <v>173</v>
      </c>
      <c r="G286" s="220"/>
      <c r="H286" s="221" t="s">
        <v>1</v>
      </c>
      <c r="I286" s="223"/>
      <c r="J286" s="220"/>
      <c r="K286" s="220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135</v>
      </c>
      <c r="AU286" s="228" t="s">
        <v>84</v>
      </c>
      <c r="AV286" s="14" t="s">
        <v>82</v>
      </c>
      <c r="AW286" s="14" t="s">
        <v>30</v>
      </c>
      <c r="AX286" s="14" t="s">
        <v>74</v>
      </c>
      <c r="AY286" s="228" t="s">
        <v>126</v>
      </c>
    </row>
    <row r="287" spans="1:65" s="2" customFormat="1" ht="24.2" customHeight="1">
      <c r="A287" s="35"/>
      <c r="B287" s="36"/>
      <c r="C287" s="188" t="s">
        <v>438</v>
      </c>
      <c r="D287" s="188" t="s">
        <v>129</v>
      </c>
      <c r="E287" s="189" t="s">
        <v>439</v>
      </c>
      <c r="F287" s="190" t="s">
        <v>440</v>
      </c>
      <c r="G287" s="191" t="s">
        <v>170</v>
      </c>
      <c r="H287" s="192">
        <v>12</v>
      </c>
      <c r="I287" s="193"/>
      <c r="J287" s="194">
        <f t="shared" ref="J287:J293" si="0">ROUND(I287*H287,2)</f>
        <v>0</v>
      </c>
      <c r="K287" s="195"/>
      <c r="L287" s="40"/>
      <c r="M287" s="196" t="s">
        <v>1</v>
      </c>
      <c r="N287" s="197" t="s">
        <v>39</v>
      </c>
      <c r="O287" s="72"/>
      <c r="P287" s="198">
        <f t="shared" ref="P287:P293" si="1">O287*H287</f>
        <v>0</v>
      </c>
      <c r="Q287" s="198">
        <v>0</v>
      </c>
      <c r="R287" s="198">
        <f t="shared" ref="R287:R293" si="2">Q287*H287</f>
        <v>0</v>
      </c>
      <c r="S287" s="198">
        <v>0</v>
      </c>
      <c r="T287" s="199">
        <f t="shared" ref="T287:T293" si="3"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00" t="s">
        <v>133</v>
      </c>
      <c r="AT287" s="200" t="s">
        <v>129</v>
      </c>
      <c r="AU287" s="200" t="s">
        <v>84</v>
      </c>
      <c r="AY287" s="18" t="s">
        <v>126</v>
      </c>
      <c r="BE287" s="201">
        <f t="shared" ref="BE287:BE293" si="4">IF(N287="základní",J287,0)</f>
        <v>0</v>
      </c>
      <c r="BF287" s="201">
        <f t="shared" ref="BF287:BF293" si="5">IF(N287="snížená",J287,0)</f>
        <v>0</v>
      </c>
      <c r="BG287" s="201">
        <f t="shared" ref="BG287:BG293" si="6">IF(N287="zákl. přenesená",J287,0)</f>
        <v>0</v>
      </c>
      <c r="BH287" s="201">
        <f t="shared" ref="BH287:BH293" si="7">IF(N287="sníž. přenesená",J287,0)</f>
        <v>0</v>
      </c>
      <c r="BI287" s="201">
        <f t="shared" ref="BI287:BI293" si="8">IF(N287="nulová",J287,0)</f>
        <v>0</v>
      </c>
      <c r="BJ287" s="18" t="s">
        <v>82</v>
      </c>
      <c r="BK287" s="201">
        <f t="shared" ref="BK287:BK293" si="9">ROUND(I287*H287,2)</f>
        <v>0</v>
      </c>
      <c r="BL287" s="18" t="s">
        <v>133</v>
      </c>
      <c r="BM287" s="200" t="s">
        <v>441</v>
      </c>
    </row>
    <row r="288" spans="1:65" s="2" customFormat="1" ht="16.5" customHeight="1">
      <c r="A288" s="35"/>
      <c r="B288" s="36"/>
      <c r="C288" s="188" t="s">
        <v>442</v>
      </c>
      <c r="D288" s="188" t="s">
        <v>129</v>
      </c>
      <c r="E288" s="189" t="s">
        <v>443</v>
      </c>
      <c r="F288" s="190" t="s">
        <v>444</v>
      </c>
      <c r="G288" s="191" t="s">
        <v>170</v>
      </c>
      <c r="H288" s="192">
        <v>21</v>
      </c>
      <c r="I288" s="193"/>
      <c r="J288" s="194">
        <f t="shared" si="0"/>
        <v>0</v>
      </c>
      <c r="K288" s="195"/>
      <c r="L288" s="40"/>
      <c r="M288" s="196" t="s">
        <v>1</v>
      </c>
      <c r="N288" s="197" t="s">
        <v>39</v>
      </c>
      <c r="O288" s="72"/>
      <c r="P288" s="198">
        <f t="shared" si="1"/>
        <v>0</v>
      </c>
      <c r="Q288" s="198">
        <v>0</v>
      </c>
      <c r="R288" s="198">
        <f t="shared" si="2"/>
        <v>0</v>
      </c>
      <c r="S288" s="198">
        <v>0</v>
      </c>
      <c r="T288" s="199">
        <f t="shared" si="3"/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0" t="s">
        <v>133</v>
      </c>
      <c r="AT288" s="200" t="s">
        <v>129</v>
      </c>
      <c r="AU288" s="200" t="s">
        <v>84</v>
      </c>
      <c r="AY288" s="18" t="s">
        <v>126</v>
      </c>
      <c r="BE288" s="201">
        <f t="shared" si="4"/>
        <v>0</v>
      </c>
      <c r="BF288" s="201">
        <f t="shared" si="5"/>
        <v>0</v>
      </c>
      <c r="BG288" s="201">
        <f t="shared" si="6"/>
        <v>0</v>
      </c>
      <c r="BH288" s="201">
        <f t="shared" si="7"/>
        <v>0</v>
      </c>
      <c r="BI288" s="201">
        <f t="shared" si="8"/>
        <v>0</v>
      </c>
      <c r="BJ288" s="18" t="s">
        <v>82</v>
      </c>
      <c r="BK288" s="201">
        <f t="shared" si="9"/>
        <v>0</v>
      </c>
      <c r="BL288" s="18" t="s">
        <v>133</v>
      </c>
      <c r="BM288" s="200" t="s">
        <v>445</v>
      </c>
    </row>
    <row r="289" spans="1:65" s="2" customFormat="1" ht="16.5" customHeight="1">
      <c r="A289" s="35"/>
      <c r="B289" s="36"/>
      <c r="C289" s="188" t="s">
        <v>446</v>
      </c>
      <c r="D289" s="188" t="s">
        <v>129</v>
      </c>
      <c r="E289" s="189" t="s">
        <v>447</v>
      </c>
      <c r="F289" s="190" t="s">
        <v>448</v>
      </c>
      <c r="G289" s="191" t="s">
        <v>170</v>
      </c>
      <c r="H289" s="192">
        <v>12</v>
      </c>
      <c r="I289" s="193"/>
      <c r="J289" s="194">
        <f t="shared" si="0"/>
        <v>0</v>
      </c>
      <c r="K289" s="195"/>
      <c r="L289" s="40"/>
      <c r="M289" s="196" t="s">
        <v>1</v>
      </c>
      <c r="N289" s="197" t="s">
        <v>39</v>
      </c>
      <c r="O289" s="72"/>
      <c r="P289" s="198">
        <f t="shared" si="1"/>
        <v>0</v>
      </c>
      <c r="Q289" s="198">
        <v>0</v>
      </c>
      <c r="R289" s="198">
        <f t="shared" si="2"/>
        <v>0</v>
      </c>
      <c r="S289" s="198">
        <v>0</v>
      </c>
      <c r="T289" s="199">
        <f t="shared" si="3"/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00" t="s">
        <v>133</v>
      </c>
      <c r="AT289" s="200" t="s">
        <v>129</v>
      </c>
      <c r="AU289" s="200" t="s">
        <v>84</v>
      </c>
      <c r="AY289" s="18" t="s">
        <v>126</v>
      </c>
      <c r="BE289" s="201">
        <f t="shared" si="4"/>
        <v>0</v>
      </c>
      <c r="BF289" s="201">
        <f t="shared" si="5"/>
        <v>0</v>
      </c>
      <c r="BG289" s="201">
        <f t="shared" si="6"/>
        <v>0</v>
      </c>
      <c r="BH289" s="201">
        <f t="shared" si="7"/>
        <v>0</v>
      </c>
      <c r="BI289" s="201">
        <f t="shared" si="8"/>
        <v>0</v>
      </c>
      <c r="BJ289" s="18" t="s">
        <v>82</v>
      </c>
      <c r="BK289" s="201">
        <f t="shared" si="9"/>
        <v>0</v>
      </c>
      <c r="BL289" s="18" t="s">
        <v>133</v>
      </c>
      <c r="BM289" s="200" t="s">
        <v>449</v>
      </c>
    </row>
    <row r="290" spans="1:65" s="2" customFormat="1" ht="33" customHeight="1">
      <c r="A290" s="35"/>
      <c r="B290" s="36"/>
      <c r="C290" s="188" t="s">
        <v>450</v>
      </c>
      <c r="D290" s="188" t="s">
        <v>129</v>
      </c>
      <c r="E290" s="189" t="s">
        <v>451</v>
      </c>
      <c r="F290" s="190" t="s">
        <v>452</v>
      </c>
      <c r="G290" s="191" t="s">
        <v>170</v>
      </c>
      <c r="H290" s="192">
        <v>21</v>
      </c>
      <c r="I290" s="193"/>
      <c r="J290" s="194">
        <f t="shared" si="0"/>
        <v>0</v>
      </c>
      <c r="K290" s="195"/>
      <c r="L290" s="40"/>
      <c r="M290" s="196" t="s">
        <v>1</v>
      </c>
      <c r="N290" s="197" t="s">
        <v>39</v>
      </c>
      <c r="O290" s="72"/>
      <c r="P290" s="198">
        <f t="shared" si="1"/>
        <v>0</v>
      </c>
      <c r="Q290" s="198">
        <v>0</v>
      </c>
      <c r="R290" s="198">
        <f t="shared" si="2"/>
        <v>0</v>
      </c>
      <c r="S290" s="198">
        <v>0</v>
      </c>
      <c r="T290" s="199">
        <f t="shared" si="3"/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133</v>
      </c>
      <c r="AT290" s="200" t="s">
        <v>129</v>
      </c>
      <c r="AU290" s="200" t="s">
        <v>84</v>
      </c>
      <c r="AY290" s="18" t="s">
        <v>126</v>
      </c>
      <c r="BE290" s="201">
        <f t="shared" si="4"/>
        <v>0</v>
      </c>
      <c r="BF290" s="201">
        <f t="shared" si="5"/>
        <v>0</v>
      </c>
      <c r="BG290" s="201">
        <f t="shared" si="6"/>
        <v>0</v>
      </c>
      <c r="BH290" s="201">
        <f t="shared" si="7"/>
        <v>0</v>
      </c>
      <c r="BI290" s="201">
        <f t="shared" si="8"/>
        <v>0</v>
      </c>
      <c r="BJ290" s="18" t="s">
        <v>82</v>
      </c>
      <c r="BK290" s="201">
        <f t="shared" si="9"/>
        <v>0</v>
      </c>
      <c r="BL290" s="18" t="s">
        <v>133</v>
      </c>
      <c r="BM290" s="200" t="s">
        <v>453</v>
      </c>
    </row>
    <row r="291" spans="1:65" s="2" customFormat="1" ht="33" customHeight="1">
      <c r="A291" s="35"/>
      <c r="B291" s="36"/>
      <c r="C291" s="188" t="s">
        <v>454</v>
      </c>
      <c r="D291" s="188" t="s">
        <v>129</v>
      </c>
      <c r="E291" s="189" t="s">
        <v>455</v>
      </c>
      <c r="F291" s="190" t="s">
        <v>456</v>
      </c>
      <c r="G291" s="191" t="s">
        <v>170</v>
      </c>
      <c r="H291" s="192">
        <v>12</v>
      </c>
      <c r="I291" s="193"/>
      <c r="J291" s="194">
        <f t="shared" si="0"/>
        <v>0</v>
      </c>
      <c r="K291" s="195"/>
      <c r="L291" s="40"/>
      <c r="M291" s="196" t="s">
        <v>1</v>
      </c>
      <c r="N291" s="197" t="s">
        <v>39</v>
      </c>
      <c r="O291" s="72"/>
      <c r="P291" s="198">
        <f t="shared" si="1"/>
        <v>0</v>
      </c>
      <c r="Q291" s="198">
        <v>0</v>
      </c>
      <c r="R291" s="198">
        <f t="shared" si="2"/>
        <v>0</v>
      </c>
      <c r="S291" s="198">
        <v>0</v>
      </c>
      <c r="T291" s="199">
        <f t="shared" si="3"/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00" t="s">
        <v>133</v>
      </c>
      <c r="AT291" s="200" t="s">
        <v>129</v>
      </c>
      <c r="AU291" s="200" t="s">
        <v>84</v>
      </c>
      <c r="AY291" s="18" t="s">
        <v>126</v>
      </c>
      <c r="BE291" s="201">
        <f t="shared" si="4"/>
        <v>0</v>
      </c>
      <c r="BF291" s="201">
        <f t="shared" si="5"/>
        <v>0</v>
      </c>
      <c r="BG291" s="201">
        <f t="shared" si="6"/>
        <v>0</v>
      </c>
      <c r="BH291" s="201">
        <f t="shared" si="7"/>
        <v>0</v>
      </c>
      <c r="BI291" s="201">
        <f t="shared" si="8"/>
        <v>0</v>
      </c>
      <c r="BJ291" s="18" t="s">
        <v>82</v>
      </c>
      <c r="BK291" s="201">
        <f t="shared" si="9"/>
        <v>0</v>
      </c>
      <c r="BL291" s="18" t="s">
        <v>133</v>
      </c>
      <c r="BM291" s="200" t="s">
        <v>457</v>
      </c>
    </row>
    <row r="292" spans="1:65" s="2" customFormat="1" ht="21.75" customHeight="1">
      <c r="A292" s="35"/>
      <c r="B292" s="36"/>
      <c r="C292" s="188" t="s">
        <v>458</v>
      </c>
      <c r="D292" s="188" t="s">
        <v>129</v>
      </c>
      <c r="E292" s="189" t="s">
        <v>459</v>
      </c>
      <c r="F292" s="190" t="s">
        <v>460</v>
      </c>
      <c r="G292" s="191" t="s">
        <v>170</v>
      </c>
      <c r="H292" s="192">
        <v>21</v>
      </c>
      <c r="I292" s="193"/>
      <c r="J292" s="194">
        <f t="shared" si="0"/>
        <v>0</v>
      </c>
      <c r="K292" s="195"/>
      <c r="L292" s="40"/>
      <c r="M292" s="196" t="s">
        <v>1</v>
      </c>
      <c r="N292" s="197" t="s">
        <v>39</v>
      </c>
      <c r="O292" s="72"/>
      <c r="P292" s="198">
        <f t="shared" si="1"/>
        <v>0</v>
      </c>
      <c r="Q292" s="198">
        <v>0</v>
      </c>
      <c r="R292" s="198">
        <f t="shared" si="2"/>
        <v>0</v>
      </c>
      <c r="S292" s="198">
        <v>0</v>
      </c>
      <c r="T292" s="199">
        <f t="shared" si="3"/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0" t="s">
        <v>133</v>
      </c>
      <c r="AT292" s="200" t="s">
        <v>129</v>
      </c>
      <c r="AU292" s="200" t="s">
        <v>84</v>
      </c>
      <c r="AY292" s="18" t="s">
        <v>126</v>
      </c>
      <c r="BE292" s="201">
        <f t="shared" si="4"/>
        <v>0</v>
      </c>
      <c r="BF292" s="201">
        <f t="shared" si="5"/>
        <v>0</v>
      </c>
      <c r="BG292" s="201">
        <f t="shared" si="6"/>
        <v>0</v>
      </c>
      <c r="BH292" s="201">
        <f t="shared" si="7"/>
        <v>0</v>
      </c>
      <c r="BI292" s="201">
        <f t="shared" si="8"/>
        <v>0</v>
      </c>
      <c r="BJ292" s="18" t="s">
        <v>82</v>
      </c>
      <c r="BK292" s="201">
        <f t="shared" si="9"/>
        <v>0</v>
      </c>
      <c r="BL292" s="18" t="s">
        <v>133</v>
      </c>
      <c r="BM292" s="200" t="s">
        <v>461</v>
      </c>
    </row>
    <row r="293" spans="1:65" s="2" customFormat="1" ht="16.5" customHeight="1">
      <c r="A293" s="35"/>
      <c r="B293" s="36"/>
      <c r="C293" s="188" t="s">
        <v>462</v>
      </c>
      <c r="D293" s="188" t="s">
        <v>129</v>
      </c>
      <c r="E293" s="189" t="s">
        <v>463</v>
      </c>
      <c r="F293" s="190" t="s">
        <v>464</v>
      </c>
      <c r="G293" s="191" t="s">
        <v>170</v>
      </c>
      <c r="H293" s="192">
        <v>12</v>
      </c>
      <c r="I293" s="193"/>
      <c r="J293" s="194">
        <f t="shared" si="0"/>
        <v>0</v>
      </c>
      <c r="K293" s="195"/>
      <c r="L293" s="40"/>
      <c r="M293" s="196" t="s">
        <v>1</v>
      </c>
      <c r="N293" s="197" t="s">
        <v>39</v>
      </c>
      <c r="O293" s="72"/>
      <c r="P293" s="198">
        <f t="shared" si="1"/>
        <v>0</v>
      </c>
      <c r="Q293" s="198">
        <v>0</v>
      </c>
      <c r="R293" s="198">
        <f t="shared" si="2"/>
        <v>0</v>
      </c>
      <c r="S293" s="198">
        <v>0</v>
      </c>
      <c r="T293" s="199">
        <f t="shared" si="3"/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0" t="s">
        <v>133</v>
      </c>
      <c r="AT293" s="200" t="s">
        <v>129</v>
      </c>
      <c r="AU293" s="200" t="s">
        <v>84</v>
      </c>
      <c r="AY293" s="18" t="s">
        <v>126</v>
      </c>
      <c r="BE293" s="201">
        <f t="shared" si="4"/>
        <v>0</v>
      </c>
      <c r="BF293" s="201">
        <f t="shared" si="5"/>
        <v>0</v>
      </c>
      <c r="BG293" s="201">
        <f t="shared" si="6"/>
        <v>0</v>
      </c>
      <c r="BH293" s="201">
        <f t="shared" si="7"/>
        <v>0</v>
      </c>
      <c r="BI293" s="201">
        <f t="shared" si="8"/>
        <v>0</v>
      </c>
      <c r="BJ293" s="18" t="s">
        <v>82</v>
      </c>
      <c r="BK293" s="201">
        <f t="shared" si="9"/>
        <v>0</v>
      </c>
      <c r="BL293" s="18" t="s">
        <v>133</v>
      </c>
      <c r="BM293" s="200" t="s">
        <v>465</v>
      </c>
    </row>
    <row r="294" spans="1:65" s="12" customFormat="1" ht="22.9" customHeight="1">
      <c r="B294" s="172"/>
      <c r="C294" s="173"/>
      <c r="D294" s="174" t="s">
        <v>73</v>
      </c>
      <c r="E294" s="186" t="s">
        <v>84</v>
      </c>
      <c r="F294" s="186" t="s">
        <v>466</v>
      </c>
      <c r="G294" s="173"/>
      <c r="H294" s="173"/>
      <c r="I294" s="176"/>
      <c r="J294" s="187">
        <f>BK294</f>
        <v>0</v>
      </c>
      <c r="K294" s="173"/>
      <c r="L294" s="178"/>
      <c r="M294" s="179"/>
      <c r="N294" s="180"/>
      <c r="O294" s="180"/>
      <c r="P294" s="181">
        <f>SUM(P295:P308)</f>
        <v>0</v>
      </c>
      <c r="Q294" s="180"/>
      <c r="R294" s="181">
        <f>SUM(R295:R308)</f>
        <v>24.373945800000005</v>
      </c>
      <c r="S294" s="180"/>
      <c r="T294" s="182">
        <f>SUM(T295:T308)</f>
        <v>0</v>
      </c>
      <c r="AR294" s="183" t="s">
        <v>82</v>
      </c>
      <c r="AT294" s="184" t="s">
        <v>73</v>
      </c>
      <c r="AU294" s="184" t="s">
        <v>82</v>
      </c>
      <c r="AY294" s="183" t="s">
        <v>126</v>
      </c>
      <c r="BK294" s="185">
        <f>SUM(BK295:BK308)</f>
        <v>0</v>
      </c>
    </row>
    <row r="295" spans="1:65" s="2" customFormat="1" ht="33" customHeight="1">
      <c r="A295" s="35"/>
      <c r="B295" s="36"/>
      <c r="C295" s="188" t="s">
        <v>467</v>
      </c>
      <c r="D295" s="188" t="s">
        <v>129</v>
      </c>
      <c r="E295" s="189" t="s">
        <v>468</v>
      </c>
      <c r="F295" s="190" t="s">
        <v>469</v>
      </c>
      <c r="G295" s="191" t="s">
        <v>132</v>
      </c>
      <c r="H295" s="192">
        <v>6.6529999999999996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39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133</v>
      </c>
      <c r="AT295" s="200" t="s">
        <v>129</v>
      </c>
      <c r="AU295" s="200" t="s">
        <v>84</v>
      </c>
      <c r="AY295" s="18" t="s">
        <v>126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82</v>
      </c>
      <c r="BK295" s="201">
        <f>ROUND(I295*H295,2)</f>
        <v>0</v>
      </c>
      <c r="BL295" s="18" t="s">
        <v>133</v>
      </c>
      <c r="BM295" s="200" t="s">
        <v>470</v>
      </c>
    </row>
    <row r="296" spans="1:65" s="13" customFormat="1" ht="11.25">
      <c r="B296" s="202"/>
      <c r="C296" s="203"/>
      <c r="D296" s="204" t="s">
        <v>135</v>
      </c>
      <c r="E296" s="205" t="s">
        <v>1</v>
      </c>
      <c r="F296" s="206" t="s">
        <v>471</v>
      </c>
      <c r="G296" s="203"/>
      <c r="H296" s="207">
        <v>6.6529999999999996</v>
      </c>
      <c r="I296" s="208"/>
      <c r="J296" s="203"/>
      <c r="K296" s="203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135</v>
      </c>
      <c r="AU296" s="213" t="s">
        <v>84</v>
      </c>
      <c r="AV296" s="13" t="s">
        <v>84</v>
      </c>
      <c r="AW296" s="13" t="s">
        <v>30</v>
      </c>
      <c r="AX296" s="13" t="s">
        <v>82</v>
      </c>
      <c r="AY296" s="213" t="s">
        <v>126</v>
      </c>
    </row>
    <row r="297" spans="1:65" s="14" customFormat="1" ht="11.25">
      <c r="B297" s="219"/>
      <c r="C297" s="220"/>
      <c r="D297" s="204" t="s">
        <v>135</v>
      </c>
      <c r="E297" s="221" t="s">
        <v>1</v>
      </c>
      <c r="F297" s="222" t="s">
        <v>173</v>
      </c>
      <c r="G297" s="220"/>
      <c r="H297" s="221" t="s">
        <v>1</v>
      </c>
      <c r="I297" s="223"/>
      <c r="J297" s="220"/>
      <c r="K297" s="220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135</v>
      </c>
      <c r="AU297" s="228" t="s">
        <v>84</v>
      </c>
      <c r="AV297" s="14" t="s">
        <v>82</v>
      </c>
      <c r="AW297" s="14" t="s">
        <v>30</v>
      </c>
      <c r="AX297" s="14" t="s">
        <v>74</v>
      </c>
      <c r="AY297" s="228" t="s">
        <v>126</v>
      </c>
    </row>
    <row r="298" spans="1:65" s="2" customFormat="1" ht="37.9" customHeight="1">
      <c r="A298" s="35"/>
      <c r="B298" s="36"/>
      <c r="C298" s="188" t="s">
        <v>472</v>
      </c>
      <c r="D298" s="188" t="s">
        <v>129</v>
      </c>
      <c r="E298" s="189" t="s">
        <v>473</v>
      </c>
      <c r="F298" s="190" t="s">
        <v>474</v>
      </c>
      <c r="G298" s="191" t="s">
        <v>236</v>
      </c>
      <c r="H298" s="192">
        <v>88.4</v>
      </c>
      <c r="I298" s="193"/>
      <c r="J298" s="194">
        <f>ROUND(I298*H298,2)</f>
        <v>0</v>
      </c>
      <c r="K298" s="195"/>
      <c r="L298" s="40"/>
      <c r="M298" s="196" t="s">
        <v>1</v>
      </c>
      <c r="N298" s="197" t="s">
        <v>39</v>
      </c>
      <c r="O298" s="72"/>
      <c r="P298" s="198">
        <f>O298*H298</f>
        <v>0</v>
      </c>
      <c r="Q298" s="198">
        <v>0.27360000000000001</v>
      </c>
      <c r="R298" s="198">
        <f>Q298*H298</f>
        <v>24.186240000000002</v>
      </c>
      <c r="S298" s="198">
        <v>0</v>
      </c>
      <c r="T298" s="199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0" t="s">
        <v>133</v>
      </c>
      <c r="AT298" s="200" t="s">
        <v>129</v>
      </c>
      <c r="AU298" s="200" t="s">
        <v>84</v>
      </c>
      <c r="AY298" s="18" t="s">
        <v>126</v>
      </c>
      <c r="BE298" s="201">
        <f>IF(N298="základní",J298,0)</f>
        <v>0</v>
      </c>
      <c r="BF298" s="201">
        <f>IF(N298="snížená",J298,0)</f>
        <v>0</v>
      </c>
      <c r="BG298" s="201">
        <f>IF(N298="zákl. přenesená",J298,0)</f>
        <v>0</v>
      </c>
      <c r="BH298" s="201">
        <f>IF(N298="sníž. přenesená",J298,0)</f>
        <v>0</v>
      </c>
      <c r="BI298" s="201">
        <f>IF(N298="nulová",J298,0)</f>
        <v>0</v>
      </c>
      <c r="BJ298" s="18" t="s">
        <v>82</v>
      </c>
      <c r="BK298" s="201">
        <f>ROUND(I298*H298,2)</f>
        <v>0</v>
      </c>
      <c r="BL298" s="18" t="s">
        <v>133</v>
      </c>
      <c r="BM298" s="200" t="s">
        <v>475</v>
      </c>
    </row>
    <row r="299" spans="1:65" s="13" customFormat="1" ht="11.25">
      <c r="B299" s="202"/>
      <c r="C299" s="203"/>
      <c r="D299" s="204" t="s">
        <v>135</v>
      </c>
      <c r="E299" s="205" t="s">
        <v>1</v>
      </c>
      <c r="F299" s="206" t="s">
        <v>476</v>
      </c>
      <c r="G299" s="203"/>
      <c r="H299" s="207">
        <v>88.4</v>
      </c>
      <c r="I299" s="208"/>
      <c r="J299" s="203"/>
      <c r="K299" s="203"/>
      <c r="L299" s="209"/>
      <c r="M299" s="210"/>
      <c r="N299" s="211"/>
      <c r="O299" s="211"/>
      <c r="P299" s="211"/>
      <c r="Q299" s="211"/>
      <c r="R299" s="211"/>
      <c r="S299" s="211"/>
      <c r="T299" s="212"/>
      <c r="AT299" s="213" t="s">
        <v>135</v>
      </c>
      <c r="AU299" s="213" t="s">
        <v>84</v>
      </c>
      <c r="AV299" s="13" t="s">
        <v>84</v>
      </c>
      <c r="AW299" s="13" t="s">
        <v>30</v>
      </c>
      <c r="AX299" s="13" t="s">
        <v>82</v>
      </c>
      <c r="AY299" s="213" t="s">
        <v>126</v>
      </c>
    </row>
    <row r="300" spans="1:65" s="14" customFormat="1" ht="11.25">
      <c r="B300" s="219"/>
      <c r="C300" s="220"/>
      <c r="D300" s="204" t="s">
        <v>135</v>
      </c>
      <c r="E300" s="221" t="s">
        <v>1</v>
      </c>
      <c r="F300" s="222" t="s">
        <v>173</v>
      </c>
      <c r="G300" s="220"/>
      <c r="H300" s="221" t="s">
        <v>1</v>
      </c>
      <c r="I300" s="223"/>
      <c r="J300" s="220"/>
      <c r="K300" s="220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135</v>
      </c>
      <c r="AU300" s="228" t="s">
        <v>84</v>
      </c>
      <c r="AV300" s="14" t="s">
        <v>82</v>
      </c>
      <c r="AW300" s="14" t="s">
        <v>30</v>
      </c>
      <c r="AX300" s="14" t="s">
        <v>74</v>
      </c>
      <c r="AY300" s="228" t="s">
        <v>126</v>
      </c>
    </row>
    <row r="301" spans="1:65" s="2" customFormat="1" ht="24.2" customHeight="1">
      <c r="A301" s="35"/>
      <c r="B301" s="36"/>
      <c r="C301" s="188" t="s">
        <v>477</v>
      </c>
      <c r="D301" s="188" t="s">
        <v>129</v>
      </c>
      <c r="E301" s="189" t="s">
        <v>478</v>
      </c>
      <c r="F301" s="190" t="s">
        <v>479</v>
      </c>
      <c r="G301" s="191" t="s">
        <v>170</v>
      </c>
      <c r="H301" s="192">
        <v>127.075</v>
      </c>
      <c r="I301" s="193"/>
      <c r="J301" s="194">
        <f>ROUND(I301*H301,2)</f>
        <v>0</v>
      </c>
      <c r="K301" s="195"/>
      <c r="L301" s="40"/>
      <c r="M301" s="196" t="s">
        <v>1</v>
      </c>
      <c r="N301" s="197" t="s">
        <v>39</v>
      </c>
      <c r="O301" s="72"/>
      <c r="P301" s="198">
        <f>O301*H301</f>
        <v>0</v>
      </c>
      <c r="Q301" s="198">
        <v>1E-4</v>
      </c>
      <c r="R301" s="198">
        <f>Q301*H301</f>
        <v>1.27075E-2</v>
      </c>
      <c r="S301" s="198">
        <v>0</v>
      </c>
      <c r="T301" s="199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0" t="s">
        <v>133</v>
      </c>
      <c r="AT301" s="200" t="s">
        <v>129</v>
      </c>
      <c r="AU301" s="200" t="s">
        <v>84</v>
      </c>
      <c r="AY301" s="18" t="s">
        <v>126</v>
      </c>
      <c r="BE301" s="201">
        <f>IF(N301="základní",J301,0)</f>
        <v>0</v>
      </c>
      <c r="BF301" s="201">
        <f>IF(N301="snížená",J301,0)</f>
        <v>0</v>
      </c>
      <c r="BG301" s="201">
        <f>IF(N301="zákl. přenesená",J301,0)</f>
        <v>0</v>
      </c>
      <c r="BH301" s="201">
        <f>IF(N301="sníž. přenesená",J301,0)</f>
        <v>0</v>
      </c>
      <c r="BI301" s="201">
        <f>IF(N301="nulová",J301,0)</f>
        <v>0</v>
      </c>
      <c r="BJ301" s="18" t="s">
        <v>82</v>
      </c>
      <c r="BK301" s="201">
        <f>ROUND(I301*H301,2)</f>
        <v>0</v>
      </c>
      <c r="BL301" s="18" t="s">
        <v>133</v>
      </c>
      <c r="BM301" s="200" t="s">
        <v>480</v>
      </c>
    </row>
    <row r="302" spans="1:65" s="13" customFormat="1" ht="11.25">
      <c r="B302" s="202"/>
      <c r="C302" s="203"/>
      <c r="D302" s="204" t="s">
        <v>135</v>
      </c>
      <c r="E302" s="205" t="s">
        <v>1</v>
      </c>
      <c r="F302" s="206" t="s">
        <v>481</v>
      </c>
      <c r="G302" s="203"/>
      <c r="H302" s="207">
        <v>127.075</v>
      </c>
      <c r="I302" s="208"/>
      <c r="J302" s="203"/>
      <c r="K302" s="203"/>
      <c r="L302" s="209"/>
      <c r="M302" s="210"/>
      <c r="N302" s="211"/>
      <c r="O302" s="211"/>
      <c r="P302" s="211"/>
      <c r="Q302" s="211"/>
      <c r="R302" s="211"/>
      <c r="S302" s="211"/>
      <c r="T302" s="212"/>
      <c r="AT302" s="213" t="s">
        <v>135</v>
      </c>
      <c r="AU302" s="213" t="s">
        <v>84</v>
      </c>
      <c r="AV302" s="13" t="s">
        <v>84</v>
      </c>
      <c r="AW302" s="13" t="s">
        <v>30</v>
      </c>
      <c r="AX302" s="13" t="s">
        <v>74</v>
      </c>
      <c r="AY302" s="213" t="s">
        <v>126</v>
      </c>
    </row>
    <row r="303" spans="1:65" s="16" customFormat="1" ht="11.25">
      <c r="B303" s="240"/>
      <c r="C303" s="241"/>
      <c r="D303" s="204" t="s">
        <v>135</v>
      </c>
      <c r="E303" s="242" t="s">
        <v>1</v>
      </c>
      <c r="F303" s="243" t="s">
        <v>252</v>
      </c>
      <c r="G303" s="241"/>
      <c r="H303" s="244">
        <v>127.075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AT303" s="250" t="s">
        <v>135</v>
      </c>
      <c r="AU303" s="250" t="s">
        <v>84</v>
      </c>
      <c r="AV303" s="16" t="s">
        <v>133</v>
      </c>
      <c r="AW303" s="16" t="s">
        <v>30</v>
      </c>
      <c r="AX303" s="16" t="s">
        <v>82</v>
      </c>
      <c r="AY303" s="250" t="s">
        <v>126</v>
      </c>
    </row>
    <row r="304" spans="1:65" s="14" customFormat="1" ht="11.25">
      <c r="B304" s="219"/>
      <c r="C304" s="220"/>
      <c r="D304" s="204" t="s">
        <v>135</v>
      </c>
      <c r="E304" s="221" t="s">
        <v>1</v>
      </c>
      <c r="F304" s="222" t="s">
        <v>173</v>
      </c>
      <c r="G304" s="220"/>
      <c r="H304" s="221" t="s">
        <v>1</v>
      </c>
      <c r="I304" s="223"/>
      <c r="J304" s="220"/>
      <c r="K304" s="220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135</v>
      </c>
      <c r="AU304" s="228" t="s">
        <v>84</v>
      </c>
      <c r="AV304" s="14" t="s">
        <v>82</v>
      </c>
      <c r="AW304" s="14" t="s">
        <v>30</v>
      </c>
      <c r="AX304" s="14" t="s">
        <v>74</v>
      </c>
      <c r="AY304" s="228" t="s">
        <v>126</v>
      </c>
    </row>
    <row r="305" spans="1:65" s="2" customFormat="1" ht="24.2" customHeight="1">
      <c r="A305" s="35"/>
      <c r="B305" s="36"/>
      <c r="C305" s="251" t="s">
        <v>482</v>
      </c>
      <c r="D305" s="251" t="s">
        <v>360</v>
      </c>
      <c r="E305" s="252" t="s">
        <v>483</v>
      </c>
      <c r="F305" s="253" t="s">
        <v>484</v>
      </c>
      <c r="G305" s="254" t="s">
        <v>170</v>
      </c>
      <c r="H305" s="255">
        <v>152.661</v>
      </c>
      <c r="I305" s="256"/>
      <c r="J305" s="257">
        <f>ROUND(I305*H305,2)</f>
        <v>0</v>
      </c>
      <c r="K305" s="258"/>
      <c r="L305" s="259"/>
      <c r="M305" s="260" t="s">
        <v>1</v>
      </c>
      <c r="N305" s="261" t="s">
        <v>39</v>
      </c>
      <c r="O305" s="72"/>
      <c r="P305" s="198">
        <f>O305*H305</f>
        <v>0</v>
      </c>
      <c r="Q305" s="198">
        <v>2.9999999999999997E-4</v>
      </c>
      <c r="R305" s="198">
        <f>Q305*H305</f>
        <v>4.5798299999999993E-2</v>
      </c>
      <c r="S305" s="198">
        <v>0</v>
      </c>
      <c r="T305" s="199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0" t="s">
        <v>197</v>
      </c>
      <c r="AT305" s="200" t="s">
        <v>360</v>
      </c>
      <c r="AU305" s="200" t="s">
        <v>84</v>
      </c>
      <c r="AY305" s="18" t="s">
        <v>126</v>
      </c>
      <c r="BE305" s="201">
        <f>IF(N305="základní",J305,0)</f>
        <v>0</v>
      </c>
      <c r="BF305" s="201">
        <f>IF(N305="snížená",J305,0)</f>
        <v>0</v>
      </c>
      <c r="BG305" s="201">
        <f>IF(N305="zákl. přenesená",J305,0)</f>
        <v>0</v>
      </c>
      <c r="BH305" s="201">
        <f>IF(N305="sníž. přenesená",J305,0)</f>
        <v>0</v>
      </c>
      <c r="BI305" s="201">
        <f>IF(N305="nulová",J305,0)</f>
        <v>0</v>
      </c>
      <c r="BJ305" s="18" t="s">
        <v>82</v>
      </c>
      <c r="BK305" s="201">
        <f>ROUND(I305*H305,2)</f>
        <v>0</v>
      </c>
      <c r="BL305" s="18" t="s">
        <v>133</v>
      </c>
      <c r="BM305" s="200" t="s">
        <v>485</v>
      </c>
    </row>
    <row r="306" spans="1:65" s="13" customFormat="1" ht="11.25">
      <c r="B306" s="202"/>
      <c r="C306" s="203"/>
      <c r="D306" s="204" t="s">
        <v>135</v>
      </c>
      <c r="E306" s="203"/>
      <c r="F306" s="206" t="s">
        <v>486</v>
      </c>
      <c r="G306" s="203"/>
      <c r="H306" s="207">
        <v>152.661</v>
      </c>
      <c r="I306" s="208"/>
      <c r="J306" s="203"/>
      <c r="K306" s="203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135</v>
      </c>
      <c r="AU306" s="213" t="s">
        <v>84</v>
      </c>
      <c r="AV306" s="13" t="s">
        <v>84</v>
      </c>
      <c r="AW306" s="13" t="s">
        <v>4</v>
      </c>
      <c r="AX306" s="13" t="s">
        <v>82</v>
      </c>
      <c r="AY306" s="213" t="s">
        <v>126</v>
      </c>
    </row>
    <row r="307" spans="1:65" s="2" customFormat="1" ht="24.2" customHeight="1">
      <c r="A307" s="35"/>
      <c r="B307" s="36"/>
      <c r="C307" s="188" t="s">
        <v>487</v>
      </c>
      <c r="D307" s="188" t="s">
        <v>129</v>
      </c>
      <c r="E307" s="189" t="s">
        <v>488</v>
      </c>
      <c r="F307" s="190" t="s">
        <v>489</v>
      </c>
      <c r="G307" s="191" t="s">
        <v>176</v>
      </c>
      <c r="H307" s="192">
        <v>34</v>
      </c>
      <c r="I307" s="193"/>
      <c r="J307" s="194">
        <f>ROUND(I307*H307,2)</f>
        <v>0</v>
      </c>
      <c r="K307" s="195"/>
      <c r="L307" s="40"/>
      <c r="M307" s="196" t="s">
        <v>1</v>
      </c>
      <c r="N307" s="197" t="s">
        <v>39</v>
      </c>
      <c r="O307" s="72"/>
      <c r="P307" s="198">
        <f>O307*H307</f>
        <v>0</v>
      </c>
      <c r="Q307" s="198">
        <v>3.8E-3</v>
      </c>
      <c r="R307" s="198">
        <f>Q307*H307</f>
        <v>0.12920000000000001</v>
      </c>
      <c r="S307" s="198">
        <v>0</v>
      </c>
      <c r="T307" s="199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00" t="s">
        <v>133</v>
      </c>
      <c r="AT307" s="200" t="s">
        <v>129</v>
      </c>
      <c r="AU307" s="200" t="s">
        <v>84</v>
      </c>
      <c r="AY307" s="18" t="s">
        <v>126</v>
      </c>
      <c r="BE307" s="201">
        <f>IF(N307="základní",J307,0)</f>
        <v>0</v>
      </c>
      <c r="BF307" s="201">
        <f>IF(N307="snížená",J307,0)</f>
        <v>0</v>
      </c>
      <c r="BG307" s="201">
        <f>IF(N307="zákl. přenesená",J307,0)</f>
        <v>0</v>
      </c>
      <c r="BH307" s="201">
        <f>IF(N307="sníž. přenesená",J307,0)</f>
        <v>0</v>
      </c>
      <c r="BI307" s="201">
        <f>IF(N307="nulová",J307,0)</f>
        <v>0</v>
      </c>
      <c r="BJ307" s="18" t="s">
        <v>82</v>
      </c>
      <c r="BK307" s="201">
        <f>ROUND(I307*H307,2)</f>
        <v>0</v>
      </c>
      <c r="BL307" s="18" t="s">
        <v>133</v>
      </c>
      <c r="BM307" s="200" t="s">
        <v>490</v>
      </c>
    </row>
    <row r="308" spans="1:65" s="13" customFormat="1" ht="11.25">
      <c r="B308" s="202"/>
      <c r="C308" s="203"/>
      <c r="D308" s="204" t="s">
        <v>135</v>
      </c>
      <c r="E308" s="205" t="s">
        <v>1</v>
      </c>
      <c r="F308" s="206" t="s">
        <v>491</v>
      </c>
      <c r="G308" s="203"/>
      <c r="H308" s="207">
        <v>34</v>
      </c>
      <c r="I308" s="208"/>
      <c r="J308" s="203"/>
      <c r="K308" s="203"/>
      <c r="L308" s="209"/>
      <c r="M308" s="210"/>
      <c r="N308" s="211"/>
      <c r="O308" s="211"/>
      <c r="P308" s="211"/>
      <c r="Q308" s="211"/>
      <c r="R308" s="211"/>
      <c r="S308" s="211"/>
      <c r="T308" s="212"/>
      <c r="AT308" s="213" t="s">
        <v>135</v>
      </c>
      <c r="AU308" s="213" t="s">
        <v>84</v>
      </c>
      <c r="AV308" s="13" t="s">
        <v>84</v>
      </c>
      <c r="AW308" s="13" t="s">
        <v>30</v>
      </c>
      <c r="AX308" s="13" t="s">
        <v>82</v>
      </c>
      <c r="AY308" s="213" t="s">
        <v>126</v>
      </c>
    </row>
    <row r="309" spans="1:65" s="12" customFormat="1" ht="22.9" customHeight="1">
      <c r="B309" s="172"/>
      <c r="C309" s="173"/>
      <c r="D309" s="174" t="s">
        <v>73</v>
      </c>
      <c r="E309" s="186" t="s">
        <v>143</v>
      </c>
      <c r="F309" s="186" t="s">
        <v>492</v>
      </c>
      <c r="G309" s="173"/>
      <c r="H309" s="173"/>
      <c r="I309" s="176"/>
      <c r="J309" s="187">
        <f>BK309</f>
        <v>0</v>
      </c>
      <c r="K309" s="173"/>
      <c r="L309" s="178"/>
      <c r="M309" s="179"/>
      <c r="N309" s="180"/>
      <c r="O309" s="180"/>
      <c r="P309" s="181">
        <f>SUM(P310:P315)</f>
        <v>0</v>
      </c>
      <c r="Q309" s="180"/>
      <c r="R309" s="181">
        <f>SUM(R310:R315)</f>
        <v>6.1548975000000006</v>
      </c>
      <c r="S309" s="180"/>
      <c r="T309" s="182">
        <f>SUM(T310:T315)</f>
        <v>0</v>
      </c>
      <c r="AR309" s="183" t="s">
        <v>82</v>
      </c>
      <c r="AT309" s="184" t="s">
        <v>73</v>
      </c>
      <c r="AU309" s="184" t="s">
        <v>82</v>
      </c>
      <c r="AY309" s="183" t="s">
        <v>126</v>
      </c>
      <c r="BK309" s="185">
        <f>SUM(BK310:BK315)</f>
        <v>0</v>
      </c>
    </row>
    <row r="310" spans="1:65" s="2" customFormat="1" ht="24.2" customHeight="1">
      <c r="A310" s="35"/>
      <c r="B310" s="36"/>
      <c r="C310" s="188" t="s">
        <v>493</v>
      </c>
      <c r="D310" s="188" t="s">
        <v>129</v>
      </c>
      <c r="E310" s="189" t="s">
        <v>494</v>
      </c>
      <c r="F310" s="190" t="s">
        <v>495</v>
      </c>
      <c r="G310" s="191" t="s">
        <v>176</v>
      </c>
      <c r="H310" s="192">
        <v>34</v>
      </c>
      <c r="I310" s="193"/>
      <c r="J310" s="194">
        <f>ROUND(I310*H310,2)</f>
        <v>0</v>
      </c>
      <c r="K310" s="195"/>
      <c r="L310" s="40"/>
      <c r="M310" s="196" t="s">
        <v>1</v>
      </c>
      <c r="N310" s="197" t="s">
        <v>39</v>
      </c>
      <c r="O310" s="72"/>
      <c r="P310" s="198">
        <f>O310*H310</f>
        <v>0</v>
      </c>
      <c r="Q310" s="198">
        <v>0.17488999999999999</v>
      </c>
      <c r="R310" s="198">
        <f>Q310*H310</f>
        <v>5.9462599999999997</v>
      </c>
      <c r="S310" s="198">
        <v>0</v>
      </c>
      <c r="T310" s="199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00" t="s">
        <v>133</v>
      </c>
      <c r="AT310" s="200" t="s">
        <v>129</v>
      </c>
      <c r="AU310" s="200" t="s">
        <v>84</v>
      </c>
      <c r="AY310" s="18" t="s">
        <v>126</v>
      </c>
      <c r="BE310" s="201">
        <f>IF(N310="základní",J310,0)</f>
        <v>0</v>
      </c>
      <c r="BF310" s="201">
        <f>IF(N310="snížená",J310,0)</f>
        <v>0</v>
      </c>
      <c r="BG310" s="201">
        <f>IF(N310="zákl. přenesená",J310,0)</f>
        <v>0</v>
      </c>
      <c r="BH310" s="201">
        <f>IF(N310="sníž. přenesená",J310,0)</f>
        <v>0</v>
      </c>
      <c r="BI310" s="201">
        <f>IF(N310="nulová",J310,0)</f>
        <v>0</v>
      </c>
      <c r="BJ310" s="18" t="s">
        <v>82</v>
      </c>
      <c r="BK310" s="201">
        <f>ROUND(I310*H310,2)</f>
        <v>0</v>
      </c>
      <c r="BL310" s="18" t="s">
        <v>133</v>
      </c>
      <c r="BM310" s="200" t="s">
        <v>496</v>
      </c>
    </row>
    <row r="311" spans="1:65" s="2" customFormat="1" ht="24.2" customHeight="1">
      <c r="A311" s="35"/>
      <c r="B311" s="36"/>
      <c r="C311" s="251" t="s">
        <v>497</v>
      </c>
      <c r="D311" s="251" t="s">
        <v>360</v>
      </c>
      <c r="E311" s="252" t="s">
        <v>498</v>
      </c>
      <c r="F311" s="253" t="s">
        <v>499</v>
      </c>
      <c r="G311" s="254" t="s">
        <v>176</v>
      </c>
      <c r="H311" s="255">
        <v>24</v>
      </c>
      <c r="I311" s="256"/>
      <c r="J311" s="257">
        <f>ROUND(I311*H311,2)</f>
        <v>0</v>
      </c>
      <c r="K311" s="258"/>
      <c r="L311" s="259"/>
      <c r="M311" s="260" t="s">
        <v>1</v>
      </c>
      <c r="N311" s="261" t="s">
        <v>39</v>
      </c>
      <c r="O311" s="72"/>
      <c r="P311" s="198">
        <f>O311*H311</f>
        <v>0</v>
      </c>
      <c r="Q311" s="198">
        <v>4.1999999999999997E-3</v>
      </c>
      <c r="R311" s="198">
        <f>Q311*H311</f>
        <v>0.1008</v>
      </c>
      <c r="S311" s="198">
        <v>0</v>
      </c>
      <c r="T311" s="199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0" t="s">
        <v>197</v>
      </c>
      <c r="AT311" s="200" t="s">
        <v>360</v>
      </c>
      <c r="AU311" s="200" t="s">
        <v>84</v>
      </c>
      <c r="AY311" s="18" t="s">
        <v>126</v>
      </c>
      <c r="BE311" s="201">
        <f>IF(N311="základní",J311,0)</f>
        <v>0</v>
      </c>
      <c r="BF311" s="201">
        <f>IF(N311="snížená",J311,0)</f>
        <v>0</v>
      </c>
      <c r="BG311" s="201">
        <f>IF(N311="zákl. přenesená",J311,0)</f>
        <v>0</v>
      </c>
      <c r="BH311" s="201">
        <f>IF(N311="sníž. přenesená",J311,0)</f>
        <v>0</v>
      </c>
      <c r="BI311" s="201">
        <f>IF(N311="nulová",J311,0)</f>
        <v>0</v>
      </c>
      <c r="BJ311" s="18" t="s">
        <v>82</v>
      </c>
      <c r="BK311" s="201">
        <f>ROUND(I311*H311,2)</f>
        <v>0</v>
      </c>
      <c r="BL311" s="18" t="s">
        <v>133</v>
      </c>
      <c r="BM311" s="200" t="s">
        <v>500</v>
      </c>
    </row>
    <row r="312" spans="1:65" s="2" customFormat="1" ht="24.2" customHeight="1">
      <c r="A312" s="35"/>
      <c r="B312" s="36"/>
      <c r="C312" s="251" t="s">
        <v>501</v>
      </c>
      <c r="D312" s="251" t="s">
        <v>360</v>
      </c>
      <c r="E312" s="252" t="s">
        <v>502</v>
      </c>
      <c r="F312" s="253" t="s">
        <v>503</v>
      </c>
      <c r="G312" s="254" t="s">
        <v>176</v>
      </c>
      <c r="H312" s="255">
        <v>10</v>
      </c>
      <c r="I312" s="256"/>
      <c r="J312" s="257">
        <f>ROUND(I312*H312,2)</f>
        <v>0</v>
      </c>
      <c r="K312" s="258"/>
      <c r="L312" s="259"/>
      <c r="M312" s="260" t="s">
        <v>1</v>
      </c>
      <c r="N312" s="261" t="s">
        <v>39</v>
      </c>
      <c r="O312" s="72"/>
      <c r="P312" s="198">
        <f>O312*H312</f>
        <v>0</v>
      </c>
      <c r="Q312" s="198">
        <v>2.2000000000000001E-3</v>
      </c>
      <c r="R312" s="198">
        <f>Q312*H312</f>
        <v>2.2000000000000002E-2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197</v>
      </c>
      <c r="AT312" s="200" t="s">
        <v>360</v>
      </c>
      <c r="AU312" s="200" t="s">
        <v>84</v>
      </c>
      <c r="AY312" s="18" t="s">
        <v>126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82</v>
      </c>
      <c r="BK312" s="201">
        <f>ROUND(I312*H312,2)</f>
        <v>0</v>
      </c>
      <c r="BL312" s="18" t="s">
        <v>133</v>
      </c>
      <c r="BM312" s="200" t="s">
        <v>504</v>
      </c>
    </row>
    <row r="313" spans="1:65" s="2" customFormat="1" ht="24.2" customHeight="1">
      <c r="A313" s="35"/>
      <c r="B313" s="36"/>
      <c r="C313" s="188" t="s">
        <v>505</v>
      </c>
      <c r="D313" s="188" t="s">
        <v>129</v>
      </c>
      <c r="E313" s="189" t="s">
        <v>506</v>
      </c>
      <c r="F313" s="190" t="s">
        <v>507</v>
      </c>
      <c r="G313" s="191" t="s">
        <v>236</v>
      </c>
      <c r="H313" s="192">
        <v>54.5</v>
      </c>
      <c r="I313" s="193"/>
      <c r="J313" s="194">
        <f>ROUND(I313*H313,2)</f>
        <v>0</v>
      </c>
      <c r="K313" s="195"/>
      <c r="L313" s="40"/>
      <c r="M313" s="196" t="s">
        <v>1</v>
      </c>
      <c r="N313" s="197" t="s">
        <v>39</v>
      </c>
      <c r="O313" s="72"/>
      <c r="P313" s="198">
        <f>O313*H313</f>
        <v>0</v>
      </c>
      <c r="Q313" s="198">
        <v>0</v>
      </c>
      <c r="R313" s="198">
        <f>Q313*H313</f>
        <v>0</v>
      </c>
      <c r="S313" s="198">
        <v>0</v>
      </c>
      <c r="T313" s="199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00" t="s">
        <v>133</v>
      </c>
      <c r="AT313" s="200" t="s">
        <v>129</v>
      </c>
      <c r="AU313" s="200" t="s">
        <v>84</v>
      </c>
      <c r="AY313" s="18" t="s">
        <v>126</v>
      </c>
      <c r="BE313" s="201">
        <f>IF(N313="základní",J313,0)</f>
        <v>0</v>
      </c>
      <c r="BF313" s="201">
        <f>IF(N313="snížená",J313,0)</f>
        <v>0</v>
      </c>
      <c r="BG313" s="201">
        <f>IF(N313="zákl. přenesená",J313,0)</f>
        <v>0</v>
      </c>
      <c r="BH313" s="201">
        <f>IF(N313="sníž. přenesená",J313,0)</f>
        <v>0</v>
      </c>
      <c r="BI313" s="201">
        <f>IF(N313="nulová",J313,0)</f>
        <v>0</v>
      </c>
      <c r="BJ313" s="18" t="s">
        <v>82</v>
      </c>
      <c r="BK313" s="201">
        <f>ROUND(I313*H313,2)</f>
        <v>0</v>
      </c>
      <c r="BL313" s="18" t="s">
        <v>133</v>
      </c>
      <c r="BM313" s="200" t="s">
        <v>508</v>
      </c>
    </row>
    <row r="314" spans="1:65" s="2" customFormat="1" ht="24.2" customHeight="1">
      <c r="A314" s="35"/>
      <c r="B314" s="36"/>
      <c r="C314" s="251" t="s">
        <v>509</v>
      </c>
      <c r="D314" s="251" t="s">
        <v>360</v>
      </c>
      <c r="E314" s="252" t="s">
        <v>510</v>
      </c>
      <c r="F314" s="253" t="s">
        <v>511</v>
      </c>
      <c r="G314" s="254" t="s">
        <v>236</v>
      </c>
      <c r="H314" s="255">
        <v>57.225000000000001</v>
      </c>
      <c r="I314" s="256"/>
      <c r="J314" s="257">
        <f>ROUND(I314*H314,2)</f>
        <v>0</v>
      </c>
      <c r="K314" s="258"/>
      <c r="L314" s="259"/>
      <c r="M314" s="260" t="s">
        <v>1</v>
      </c>
      <c r="N314" s="261" t="s">
        <v>39</v>
      </c>
      <c r="O314" s="72"/>
      <c r="P314" s="198">
        <f>O314*H314</f>
        <v>0</v>
      </c>
      <c r="Q314" s="198">
        <v>1.5E-3</v>
      </c>
      <c r="R314" s="198">
        <f>Q314*H314</f>
        <v>8.5837499999999997E-2</v>
      </c>
      <c r="S314" s="198">
        <v>0</v>
      </c>
      <c r="T314" s="199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0" t="s">
        <v>197</v>
      </c>
      <c r="AT314" s="200" t="s">
        <v>360</v>
      </c>
      <c r="AU314" s="200" t="s">
        <v>84</v>
      </c>
      <c r="AY314" s="18" t="s">
        <v>126</v>
      </c>
      <c r="BE314" s="201">
        <f>IF(N314="základní",J314,0)</f>
        <v>0</v>
      </c>
      <c r="BF314" s="201">
        <f>IF(N314="snížená",J314,0)</f>
        <v>0</v>
      </c>
      <c r="BG314" s="201">
        <f>IF(N314="zákl. přenesená",J314,0)</f>
        <v>0</v>
      </c>
      <c r="BH314" s="201">
        <f>IF(N314="sníž. přenesená",J314,0)</f>
        <v>0</v>
      </c>
      <c r="BI314" s="201">
        <f>IF(N314="nulová",J314,0)</f>
        <v>0</v>
      </c>
      <c r="BJ314" s="18" t="s">
        <v>82</v>
      </c>
      <c r="BK314" s="201">
        <f>ROUND(I314*H314,2)</f>
        <v>0</v>
      </c>
      <c r="BL314" s="18" t="s">
        <v>133</v>
      </c>
      <c r="BM314" s="200" t="s">
        <v>512</v>
      </c>
    </row>
    <row r="315" spans="1:65" s="13" customFormat="1" ht="11.25">
      <c r="B315" s="202"/>
      <c r="C315" s="203"/>
      <c r="D315" s="204" t="s">
        <v>135</v>
      </c>
      <c r="E315" s="203"/>
      <c r="F315" s="206" t="s">
        <v>513</v>
      </c>
      <c r="G315" s="203"/>
      <c r="H315" s="207">
        <v>57.225000000000001</v>
      </c>
      <c r="I315" s="208"/>
      <c r="J315" s="203"/>
      <c r="K315" s="203"/>
      <c r="L315" s="209"/>
      <c r="M315" s="210"/>
      <c r="N315" s="211"/>
      <c r="O315" s="211"/>
      <c r="P315" s="211"/>
      <c r="Q315" s="211"/>
      <c r="R315" s="211"/>
      <c r="S315" s="211"/>
      <c r="T315" s="212"/>
      <c r="AT315" s="213" t="s">
        <v>135</v>
      </c>
      <c r="AU315" s="213" t="s">
        <v>84</v>
      </c>
      <c r="AV315" s="13" t="s">
        <v>84</v>
      </c>
      <c r="AW315" s="13" t="s">
        <v>4</v>
      </c>
      <c r="AX315" s="13" t="s">
        <v>82</v>
      </c>
      <c r="AY315" s="213" t="s">
        <v>126</v>
      </c>
    </row>
    <row r="316" spans="1:65" s="12" customFormat="1" ht="22.9" customHeight="1">
      <c r="B316" s="172"/>
      <c r="C316" s="173"/>
      <c r="D316" s="174" t="s">
        <v>73</v>
      </c>
      <c r="E316" s="186" t="s">
        <v>133</v>
      </c>
      <c r="F316" s="186" t="s">
        <v>514</v>
      </c>
      <c r="G316" s="173"/>
      <c r="H316" s="173"/>
      <c r="I316" s="176"/>
      <c r="J316" s="187">
        <f>BK316</f>
        <v>0</v>
      </c>
      <c r="K316" s="173"/>
      <c r="L316" s="178"/>
      <c r="M316" s="179"/>
      <c r="N316" s="180"/>
      <c r="O316" s="180"/>
      <c r="P316" s="181">
        <f>SUM(P317:P334)</f>
        <v>0</v>
      </c>
      <c r="Q316" s="180"/>
      <c r="R316" s="181">
        <f>SUM(R317:R334)</f>
        <v>4.8968999999999996</v>
      </c>
      <c r="S316" s="180"/>
      <c r="T316" s="182">
        <f>SUM(T317:T334)</f>
        <v>0</v>
      </c>
      <c r="AR316" s="183" t="s">
        <v>82</v>
      </c>
      <c r="AT316" s="184" t="s">
        <v>73</v>
      </c>
      <c r="AU316" s="184" t="s">
        <v>82</v>
      </c>
      <c r="AY316" s="183" t="s">
        <v>126</v>
      </c>
      <c r="BK316" s="185">
        <f>SUM(BK317:BK334)</f>
        <v>0</v>
      </c>
    </row>
    <row r="317" spans="1:65" s="2" customFormat="1" ht="24.2" customHeight="1">
      <c r="A317" s="35"/>
      <c r="B317" s="36"/>
      <c r="C317" s="188" t="s">
        <v>515</v>
      </c>
      <c r="D317" s="188" t="s">
        <v>129</v>
      </c>
      <c r="E317" s="189" t="s">
        <v>516</v>
      </c>
      <c r="F317" s="190" t="s">
        <v>517</v>
      </c>
      <c r="G317" s="191" t="s">
        <v>176</v>
      </c>
      <c r="H317" s="192">
        <v>1</v>
      </c>
      <c r="I317" s="193"/>
      <c r="J317" s="194">
        <f>ROUND(I317*H317,2)</f>
        <v>0</v>
      </c>
      <c r="K317" s="195"/>
      <c r="L317" s="40"/>
      <c r="M317" s="196" t="s">
        <v>1</v>
      </c>
      <c r="N317" s="197" t="s">
        <v>39</v>
      </c>
      <c r="O317" s="72"/>
      <c r="P317" s="198">
        <f>O317*H317</f>
        <v>0</v>
      </c>
      <c r="Q317" s="198">
        <v>8.7720000000000006E-2</v>
      </c>
      <c r="R317" s="198">
        <f>Q317*H317</f>
        <v>8.7720000000000006E-2</v>
      </c>
      <c r="S317" s="198">
        <v>0</v>
      </c>
      <c r="T317" s="199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0" t="s">
        <v>133</v>
      </c>
      <c r="AT317" s="200" t="s">
        <v>129</v>
      </c>
      <c r="AU317" s="200" t="s">
        <v>84</v>
      </c>
      <c r="AY317" s="18" t="s">
        <v>126</v>
      </c>
      <c r="BE317" s="201">
        <f>IF(N317="základní",J317,0)</f>
        <v>0</v>
      </c>
      <c r="BF317" s="201">
        <f>IF(N317="snížená",J317,0)</f>
        <v>0</v>
      </c>
      <c r="BG317" s="201">
        <f>IF(N317="zákl. přenesená",J317,0)</f>
        <v>0</v>
      </c>
      <c r="BH317" s="201">
        <f>IF(N317="sníž. přenesená",J317,0)</f>
        <v>0</v>
      </c>
      <c r="BI317" s="201">
        <f>IF(N317="nulová",J317,0)</f>
        <v>0</v>
      </c>
      <c r="BJ317" s="18" t="s">
        <v>82</v>
      </c>
      <c r="BK317" s="201">
        <f>ROUND(I317*H317,2)</f>
        <v>0</v>
      </c>
      <c r="BL317" s="18" t="s">
        <v>133</v>
      </c>
      <c r="BM317" s="200" t="s">
        <v>518</v>
      </c>
    </row>
    <row r="318" spans="1:65" s="14" customFormat="1" ht="11.25">
      <c r="B318" s="219"/>
      <c r="C318" s="220"/>
      <c r="D318" s="204" t="s">
        <v>135</v>
      </c>
      <c r="E318" s="221" t="s">
        <v>1</v>
      </c>
      <c r="F318" s="222" t="s">
        <v>519</v>
      </c>
      <c r="G318" s="220"/>
      <c r="H318" s="221" t="s">
        <v>1</v>
      </c>
      <c r="I318" s="223"/>
      <c r="J318" s="220"/>
      <c r="K318" s="220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135</v>
      </c>
      <c r="AU318" s="228" t="s">
        <v>84</v>
      </c>
      <c r="AV318" s="14" t="s">
        <v>82</v>
      </c>
      <c r="AW318" s="14" t="s">
        <v>30</v>
      </c>
      <c r="AX318" s="14" t="s">
        <v>74</v>
      </c>
      <c r="AY318" s="228" t="s">
        <v>126</v>
      </c>
    </row>
    <row r="319" spans="1:65" s="13" customFormat="1" ht="11.25">
      <c r="B319" s="202"/>
      <c r="C319" s="203"/>
      <c r="D319" s="204" t="s">
        <v>135</v>
      </c>
      <c r="E319" s="205" t="s">
        <v>1</v>
      </c>
      <c r="F319" s="206" t="s">
        <v>82</v>
      </c>
      <c r="G319" s="203"/>
      <c r="H319" s="207">
        <v>1</v>
      </c>
      <c r="I319" s="208"/>
      <c r="J319" s="203"/>
      <c r="K319" s="203"/>
      <c r="L319" s="209"/>
      <c r="M319" s="210"/>
      <c r="N319" s="211"/>
      <c r="O319" s="211"/>
      <c r="P319" s="211"/>
      <c r="Q319" s="211"/>
      <c r="R319" s="211"/>
      <c r="S319" s="211"/>
      <c r="T319" s="212"/>
      <c r="AT319" s="213" t="s">
        <v>135</v>
      </c>
      <c r="AU319" s="213" t="s">
        <v>84</v>
      </c>
      <c r="AV319" s="13" t="s">
        <v>84</v>
      </c>
      <c r="AW319" s="13" t="s">
        <v>30</v>
      </c>
      <c r="AX319" s="13" t="s">
        <v>82</v>
      </c>
      <c r="AY319" s="213" t="s">
        <v>126</v>
      </c>
    </row>
    <row r="320" spans="1:65" s="2" customFormat="1" ht="16.5" customHeight="1">
      <c r="A320" s="35"/>
      <c r="B320" s="36"/>
      <c r="C320" s="251" t="s">
        <v>520</v>
      </c>
      <c r="D320" s="251" t="s">
        <v>360</v>
      </c>
      <c r="E320" s="252" t="s">
        <v>521</v>
      </c>
      <c r="F320" s="253" t="s">
        <v>522</v>
      </c>
      <c r="G320" s="254" t="s">
        <v>176</v>
      </c>
      <c r="H320" s="255">
        <v>1.01</v>
      </c>
      <c r="I320" s="256"/>
      <c r="J320" s="257">
        <f>ROUND(I320*H320,2)</f>
        <v>0</v>
      </c>
      <c r="K320" s="258"/>
      <c r="L320" s="259"/>
      <c r="M320" s="260" t="s">
        <v>1</v>
      </c>
      <c r="N320" s="261" t="s">
        <v>39</v>
      </c>
      <c r="O320" s="72"/>
      <c r="P320" s="198">
        <f>O320*H320</f>
        <v>0</v>
      </c>
      <c r="Q320" s="198">
        <v>1.67</v>
      </c>
      <c r="R320" s="198">
        <f>Q320*H320</f>
        <v>1.6866999999999999</v>
      </c>
      <c r="S320" s="198">
        <v>0</v>
      </c>
      <c r="T320" s="199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00" t="s">
        <v>197</v>
      </c>
      <c r="AT320" s="200" t="s">
        <v>360</v>
      </c>
      <c r="AU320" s="200" t="s">
        <v>84</v>
      </c>
      <c r="AY320" s="18" t="s">
        <v>126</v>
      </c>
      <c r="BE320" s="201">
        <f>IF(N320="základní",J320,0)</f>
        <v>0</v>
      </c>
      <c r="BF320" s="201">
        <f>IF(N320="snížená",J320,0)</f>
        <v>0</v>
      </c>
      <c r="BG320" s="201">
        <f>IF(N320="zákl. přenesená",J320,0)</f>
        <v>0</v>
      </c>
      <c r="BH320" s="201">
        <f>IF(N320="sníž. přenesená",J320,0)</f>
        <v>0</v>
      </c>
      <c r="BI320" s="201">
        <f>IF(N320="nulová",J320,0)</f>
        <v>0</v>
      </c>
      <c r="BJ320" s="18" t="s">
        <v>82</v>
      </c>
      <c r="BK320" s="201">
        <f>ROUND(I320*H320,2)</f>
        <v>0</v>
      </c>
      <c r="BL320" s="18" t="s">
        <v>133</v>
      </c>
      <c r="BM320" s="200" t="s">
        <v>523</v>
      </c>
    </row>
    <row r="321" spans="1:65" s="13" customFormat="1" ht="22.5">
      <c r="B321" s="202"/>
      <c r="C321" s="203"/>
      <c r="D321" s="204" t="s">
        <v>135</v>
      </c>
      <c r="E321" s="203"/>
      <c r="F321" s="206" t="s">
        <v>524</v>
      </c>
      <c r="G321" s="203"/>
      <c r="H321" s="207">
        <v>1.01</v>
      </c>
      <c r="I321" s="208"/>
      <c r="J321" s="203"/>
      <c r="K321" s="203"/>
      <c r="L321" s="209"/>
      <c r="M321" s="210"/>
      <c r="N321" s="211"/>
      <c r="O321" s="211"/>
      <c r="P321" s="211"/>
      <c r="Q321" s="211"/>
      <c r="R321" s="211"/>
      <c r="S321" s="211"/>
      <c r="T321" s="212"/>
      <c r="AT321" s="213" t="s">
        <v>135</v>
      </c>
      <c r="AU321" s="213" t="s">
        <v>84</v>
      </c>
      <c r="AV321" s="13" t="s">
        <v>84</v>
      </c>
      <c r="AW321" s="13" t="s">
        <v>4</v>
      </c>
      <c r="AX321" s="13" t="s">
        <v>82</v>
      </c>
      <c r="AY321" s="213" t="s">
        <v>126</v>
      </c>
    </row>
    <row r="322" spans="1:65" s="2" customFormat="1" ht="24.2" customHeight="1">
      <c r="A322" s="35"/>
      <c r="B322" s="36"/>
      <c r="C322" s="188" t="s">
        <v>525</v>
      </c>
      <c r="D322" s="188" t="s">
        <v>129</v>
      </c>
      <c r="E322" s="189" t="s">
        <v>526</v>
      </c>
      <c r="F322" s="190" t="s">
        <v>527</v>
      </c>
      <c r="G322" s="191" t="s">
        <v>170</v>
      </c>
      <c r="H322" s="192">
        <v>4</v>
      </c>
      <c r="I322" s="193"/>
      <c r="J322" s="194">
        <f>ROUND(I322*H322,2)</f>
        <v>0</v>
      </c>
      <c r="K322" s="195"/>
      <c r="L322" s="40"/>
      <c r="M322" s="196" t="s">
        <v>1</v>
      </c>
      <c r="N322" s="197" t="s">
        <v>39</v>
      </c>
      <c r="O322" s="72"/>
      <c r="P322" s="198">
        <f>O322*H322</f>
        <v>0</v>
      </c>
      <c r="Q322" s="198">
        <v>0</v>
      </c>
      <c r="R322" s="198">
        <f>Q322*H322</f>
        <v>0</v>
      </c>
      <c r="S322" s="198">
        <v>0</v>
      </c>
      <c r="T322" s="199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00" t="s">
        <v>133</v>
      </c>
      <c r="AT322" s="200" t="s">
        <v>129</v>
      </c>
      <c r="AU322" s="200" t="s">
        <v>84</v>
      </c>
      <c r="AY322" s="18" t="s">
        <v>126</v>
      </c>
      <c r="BE322" s="201">
        <f>IF(N322="základní",J322,0)</f>
        <v>0</v>
      </c>
      <c r="BF322" s="201">
        <f>IF(N322="snížená",J322,0)</f>
        <v>0</v>
      </c>
      <c r="BG322" s="201">
        <f>IF(N322="zákl. přenesená",J322,0)</f>
        <v>0</v>
      </c>
      <c r="BH322" s="201">
        <f>IF(N322="sníž. přenesená",J322,0)</f>
        <v>0</v>
      </c>
      <c r="BI322" s="201">
        <f>IF(N322="nulová",J322,0)</f>
        <v>0</v>
      </c>
      <c r="BJ322" s="18" t="s">
        <v>82</v>
      </c>
      <c r="BK322" s="201">
        <f>ROUND(I322*H322,2)</f>
        <v>0</v>
      </c>
      <c r="BL322" s="18" t="s">
        <v>133</v>
      </c>
      <c r="BM322" s="200" t="s">
        <v>528</v>
      </c>
    </row>
    <row r="323" spans="1:65" s="13" customFormat="1" ht="11.25">
      <c r="B323" s="202"/>
      <c r="C323" s="203"/>
      <c r="D323" s="204" t="s">
        <v>135</v>
      </c>
      <c r="E323" s="205" t="s">
        <v>1</v>
      </c>
      <c r="F323" s="206" t="s">
        <v>133</v>
      </c>
      <c r="G323" s="203"/>
      <c r="H323" s="207">
        <v>4</v>
      </c>
      <c r="I323" s="208"/>
      <c r="J323" s="203"/>
      <c r="K323" s="203"/>
      <c r="L323" s="209"/>
      <c r="M323" s="210"/>
      <c r="N323" s="211"/>
      <c r="O323" s="211"/>
      <c r="P323" s="211"/>
      <c r="Q323" s="211"/>
      <c r="R323" s="211"/>
      <c r="S323" s="211"/>
      <c r="T323" s="212"/>
      <c r="AT323" s="213" t="s">
        <v>135</v>
      </c>
      <c r="AU323" s="213" t="s">
        <v>84</v>
      </c>
      <c r="AV323" s="13" t="s">
        <v>84</v>
      </c>
      <c r="AW323" s="13" t="s">
        <v>30</v>
      </c>
      <c r="AX323" s="13" t="s">
        <v>82</v>
      </c>
      <c r="AY323" s="213" t="s">
        <v>126</v>
      </c>
    </row>
    <row r="324" spans="1:65" s="14" customFormat="1" ht="11.25">
      <c r="B324" s="219"/>
      <c r="C324" s="220"/>
      <c r="D324" s="204" t="s">
        <v>135</v>
      </c>
      <c r="E324" s="221" t="s">
        <v>1</v>
      </c>
      <c r="F324" s="222" t="s">
        <v>173</v>
      </c>
      <c r="G324" s="220"/>
      <c r="H324" s="221" t="s">
        <v>1</v>
      </c>
      <c r="I324" s="223"/>
      <c r="J324" s="220"/>
      <c r="K324" s="220"/>
      <c r="L324" s="224"/>
      <c r="M324" s="225"/>
      <c r="N324" s="226"/>
      <c r="O324" s="226"/>
      <c r="P324" s="226"/>
      <c r="Q324" s="226"/>
      <c r="R324" s="226"/>
      <c r="S324" s="226"/>
      <c r="T324" s="227"/>
      <c r="AT324" s="228" t="s">
        <v>135</v>
      </c>
      <c r="AU324" s="228" t="s">
        <v>84</v>
      </c>
      <c r="AV324" s="14" t="s">
        <v>82</v>
      </c>
      <c r="AW324" s="14" t="s">
        <v>30</v>
      </c>
      <c r="AX324" s="14" t="s">
        <v>74</v>
      </c>
      <c r="AY324" s="228" t="s">
        <v>126</v>
      </c>
    </row>
    <row r="325" spans="1:65" s="2" customFormat="1" ht="24.2" customHeight="1">
      <c r="A325" s="35"/>
      <c r="B325" s="36"/>
      <c r="C325" s="188" t="s">
        <v>529</v>
      </c>
      <c r="D325" s="188" t="s">
        <v>129</v>
      </c>
      <c r="E325" s="189" t="s">
        <v>530</v>
      </c>
      <c r="F325" s="190" t="s">
        <v>531</v>
      </c>
      <c r="G325" s="191" t="s">
        <v>132</v>
      </c>
      <c r="H325" s="192">
        <v>8.8699999999999992</v>
      </c>
      <c r="I325" s="193"/>
      <c r="J325" s="194">
        <f>ROUND(I325*H325,2)</f>
        <v>0</v>
      </c>
      <c r="K325" s="195"/>
      <c r="L325" s="40"/>
      <c r="M325" s="196" t="s">
        <v>1</v>
      </c>
      <c r="N325" s="197" t="s">
        <v>39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133</v>
      </c>
      <c r="AT325" s="200" t="s">
        <v>129</v>
      </c>
      <c r="AU325" s="200" t="s">
        <v>84</v>
      </c>
      <c r="AY325" s="18" t="s">
        <v>126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82</v>
      </c>
      <c r="BK325" s="201">
        <f>ROUND(I325*H325,2)</f>
        <v>0</v>
      </c>
      <c r="BL325" s="18" t="s">
        <v>133</v>
      </c>
      <c r="BM325" s="200" t="s">
        <v>532</v>
      </c>
    </row>
    <row r="326" spans="1:65" s="13" customFormat="1" ht="11.25">
      <c r="B326" s="202"/>
      <c r="C326" s="203"/>
      <c r="D326" s="204" t="s">
        <v>135</v>
      </c>
      <c r="E326" s="205" t="s">
        <v>1</v>
      </c>
      <c r="F326" s="206" t="s">
        <v>533</v>
      </c>
      <c r="G326" s="203"/>
      <c r="H326" s="207">
        <v>8.8699999999999992</v>
      </c>
      <c r="I326" s="208"/>
      <c r="J326" s="203"/>
      <c r="K326" s="203"/>
      <c r="L326" s="209"/>
      <c r="M326" s="210"/>
      <c r="N326" s="211"/>
      <c r="O326" s="211"/>
      <c r="P326" s="211"/>
      <c r="Q326" s="211"/>
      <c r="R326" s="211"/>
      <c r="S326" s="211"/>
      <c r="T326" s="212"/>
      <c r="AT326" s="213" t="s">
        <v>135</v>
      </c>
      <c r="AU326" s="213" t="s">
        <v>84</v>
      </c>
      <c r="AV326" s="13" t="s">
        <v>84</v>
      </c>
      <c r="AW326" s="13" t="s">
        <v>30</v>
      </c>
      <c r="AX326" s="13" t="s">
        <v>82</v>
      </c>
      <c r="AY326" s="213" t="s">
        <v>126</v>
      </c>
    </row>
    <row r="327" spans="1:65" s="14" customFormat="1" ht="11.25">
      <c r="B327" s="219"/>
      <c r="C327" s="220"/>
      <c r="D327" s="204" t="s">
        <v>135</v>
      </c>
      <c r="E327" s="221" t="s">
        <v>1</v>
      </c>
      <c r="F327" s="222" t="s">
        <v>173</v>
      </c>
      <c r="G327" s="220"/>
      <c r="H327" s="221" t="s">
        <v>1</v>
      </c>
      <c r="I327" s="223"/>
      <c r="J327" s="220"/>
      <c r="K327" s="220"/>
      <c r="L327" s="224"/>
      <c r="M327" s="225"/>
      <c r="N327" s="226"/>
      <c r="O327" s="226"/>
      <c r="P327" s="226"/>
      <c r="Q327" s="226"/>
      <c r="R327" s="226"/>
      <c r="S327" s="226"/>
      <c r="T327" s="227"/>
      <c r="AT327" s="228" t="s">
        <v>135</v>
      </c>
      <c r="AU327" s="228" t="s">
        <v>84</v>
      </c>
      <c r="AV327" s="14" t="s">
        <v>82</v>
      </c>
      <c r="AW327" s="14" t="s">
        <v>30</v>
      </c>
      <c r="AX327" s="14" t="s">
        <v>74</v>
      </c>
      <c r="AY327" s="228" t="s">
        <v>126</v>
      </c>
    </row>
    <row r="328" spans="1:65" s="2" customFormat="1" ht="24.2" customHeight="1">
      <c r="A328" s="35"/>
      <c r="B328" s="36"/>
      <c r="C328" s="188" t="s">
        <v>534</v>
      </c>
      <c r="D328" s="188" t="s">
        <v>129</v>
      </c>
      <c r="E328" s="189" t="s">
        <v>535</v>
      </c>
      <c r="F328" s="190" t="s">
        <v>536</v>
      </c>
      <c r="G328" s="191" t="s">
        <v>132</v>
      </c>
      <c r="H328" s="192">
        <v>0.36499999999999999</v>
      </c>
      <c r="I328" s="193"/>
      <c r="J328" s="194">
        <f>ROUND(I328*H328,2)</f>
        <v>0</v>
      </c>
      <c r="K328" s="195"/>
      <c r="L328" s="40"/>
      <c r="M328" s="196" t="s">
        <v>1</v>
      </c>
      <c r="N328" s="197" t="s">
        <v>39</v>
      </c>
      <c r="O328" s="72"/>
      <c r="P328" s="198">
        <f>O328*H328</f>
        <v>0</v>
      </c>
      <c r="Q328" s="198">
        <v>0</v>
      </c>
      <c r="R328" s="198">
        <f>Q328*H328</f>
        <v>0</v>
      </c>
      <c r="S328" s="198">
        <v>0</v>
      </c>
      <c r="T328" s="199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00" t="s">
        <v>133</v>
      </c>
      <c r="AT328" s="200" t="s">
        <v>129</v>
      </c>
      <c r="AU328" s="200" t="s">
        <v>84</v>
      </c>
      <c r="AY328" s="18" t="s">
        <v>126</v>
      </c>
      <c r="BE328" s="201">
        <f>IF(N328="základní",J328,0)</f>
        <v>0</v>
      </c>
      <c r="BF328" s="201">
        <f>IF(N328="snížená",J328,0)</f>
        <v>0</v>
      </c>
      <c r="BG328" s="201">
        <f>IF(N328="zákl. přenesená",J328,0)</f>
        <v>0</v>
      </c>
      <c r="BH328" s="201">
        <f>IF(N328="sníž. přenesená",J328,0)</f>
        <v>0</v>
      </c>
      <c r="BI328" s="201">
        <f>IF(N328="nulová",J328,0)</f>
        <v>0</v>
      </c>
      <c r="BJ328" s="18" t="s">
        <v>82</v>
      </c>
      <c r="BK328" s="201">
        <f>ROUND(I328*H328,2)</f>
        <v>0</v>
      </c>
      <c r="BL328" s="18" t="s">
        <v>133</v>
      </c>
      <c r="BM328" s="200" t="s">
        <v>537</v>
      </c>
    </row>
    <row r="329" spans="1:65" s="14" customFormat="1" ht="11.25">
      <c r="B329" s="219"/>
      <c r="C329" s="220"/>
      <c r="D329" s="204" t="s">
        <v>135</v>
      </c>
      <c r="E329" s="221" t="s">
        <v>1</v>
      </c>
      <c r="F329" s="222" t="s">
        <v>538</v>
      </c>
      <c r="G329" s="220"/>
      <c r="H329" s="221" t="s">
        <v>1</v>
      </c>
      <c r="I329" s="223"/>
      <c r="J329" s="220"/>
      <c r="K329" s="220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135</v>
      </c>
      <c r="AU329" s="228" t="s">
        <v>84</v>
      </c>
      <c r="AV329" s="14" t="s">
        <v>82</v>
      </c>
      <c r="AW329" s="14" t="s">
        <v>30</v>
      </c>
      <c r="AX329" s="14" t="s">
        <v>74</v>
      </c>
      <c r="AY329" s="228" t="s">
        <v>126</v>
      </c>
    </row>
    <row r="330" spans="1:65" s="13" customFormat="1" ht="11.25">
      <c r="B330" s="202"/>
      <c r="C330" s="203"/>
      <c r="D330" s="204" t="s">
        <v>135</v>
      </c>
      <c r="E330" s="205" t="s">
        <v>1</v>
      </c>
      <c r="F330" s="206" t="s">
        <v>539</v>
      </c>
      <c r="G330" s="203"/>
      <c r="H330" s="207">
        <v>0.36499999999999999</v>
      </c>
      <c r="I330" s="208"/>
      <c r="J330" s="203"/>
      <c r="K330" s="203"/>
      <c r="L330" s="209"/>
      <c r="M330" s="210"/>
      <c r="N330" s="211"/>
      <c r="O330" s="211"/>
      <c r="P330" s="211"/>
      <c r="Q330" s="211"/>
      <c r="R330" s="211"/>
      <c r="S330" s="211"/>
      <c r="T330" s="212"/>
      <c r="AT330" s="213" t="s">
        <v>135</v>
      </c>
      <c r="AU330" s="213" t="s">
        <v>84</v>
      </c>
      <c r="AV330" s="13" t="s">
        <v>84</v>
      </c>
      <c r="AW330" s="13" t="s">
        <v>30</v>
      </c>
      <c r="AX330" s="13" t="s">
        <v>82</v>
      </c>
      <c r="AY330" s="213" t="s">
        <v>126</v>
      </c>
    </row>
    <row r="331" spans="1:65" s="14" customFormat="1" ht="11.25">
      <c r="B331" s="219"/>
      <c r="C331" s="220"/>
      <c r="D331" s="204" t="s">
        <v>135</v>
      </c>
      <c r="E331" s="221" t="s">
        <v>1</v>
      </c>
      <c r="F331" s="222" t="s">
        <v>173</v>
      </c>
      <c r="G331" s="220"/>
      <c r="H331" s="221" t="s">
        <v>1</v>
      </c>
      <c r="I331" s="223"/>
      <c r="J331" s="220"/>
      <c r="K331" s="220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135</v>
      </c>
      <c r="AU331" s="228" t="s">
        <v>84</v>
      </c>
      <c r="AV331" s="14" t="s">
        <v>82</v>
      </c>
      <c r="AW331" s="14" t="s">
        <v>30</v>
      </c>
      <c r="AX331" s="14" t="s">
        <v>74</v>
      </c>
      <c r="AY331" s="228" t="s">
        <v>126</v>
      </c>
    </row>
    <row r="332" spans="1:65" s="2" customFormat="1" ht="33" customHeight="1">
      <c r="A332" s="35"/>
      <c r="B332" s="36"/>
      <c r="C332" s="188" t="s">
        <v>540</v>
      </c>
      <c r="D332" s="188" t="s">
        <v>129</v>
      </c>
      <c r="E332" s="189" t="s">
        <v>541</v>
      </c>
      <c r="F332" s="190" t="s">
        <v>542</v>
      </c>
      <c r="G332" s="191" t="s">
        <v>170</v>
      </c>
      <c r="H332" s="192">
        <v>4</v>
      </c>
      <c r="I332" s="193"/>
      <c r="J332" s="194">
        <f>ROUND(I332*H332,2)</f>
        <v>0</v>
      </c>
      <c r="K332" s="195"/>
      <c r="L332" s="40"/>
      <c r="M332" s="196" t="s">
        <v>1</v>
      </c>
      <c r="N332" s="197" t="s">
        <v>39</v>
      </c>
      <c r="O332" s="72"/>
      <c r="P332" s="198">
        <f>O332*H332</f>
        <v>0</v>
      </c>
      <c r="Q332" s="198">
        <v>0.78061999999999998</v>
      </c>
      <c r="R332" s="198">
        <f>Q332*H332</f>
        <v>3.1224799999999999</v>
      </c>
      <c r="S332" s="198">
        <v>0</v>
      </c>
      <c r="T332" s="199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00" t="s">
        <v>133</v>
      </c>
      <c r="AT332" s="200" t="s">
        <v>129</v>
      </c>
      <c r="AU332" s="200" t="s">
        <v>84</v>
      </c>
      <c r="AY332" s="18" t="s">
        <v>126</v>
      </c>
      <c r="BE332" s="201">
        <f>IF(N332="základní",J332,0)</f>
        <v>0</v>
      </c>
      <c r="BF332" s="201">
        <f>IF(N332="snížená",J332,0)</f>
        <v>0</v>
      </c>
      <c r="BG332" s="201">
        <f>IF(N332="zákl. přenesená",J332,0)</f>
        <v>0</v>
      </c>
      <c r="BH332" s="201">
        <f>IF(N332="sníž. přenesená",J332,0)</f>
        <v>0</v>
      </c>
      <c r="BI332" s="201">
        <f>IF(N332="nulová",J332,0)</f>
        <v>0</v>
      </c>
      <c r="BJ332" s="18" t="s">
        <v>82</v>
      </c>
      <c r="BK332" s="201">
        <f>ROUND(I332*H332,2)</f>
        <v>0</v>
      </c>
      <c r="BL332" s="18" t="s">
        <v>133</v>
      </c>
      <c r="BM332" s="200" t="s">
        <v>543</v>
      </c>
    </row>
    <row r="333" spans="1:65" s="13" customFormat="1" ht="11.25">
      <c r="B333" s="202"/>
      <c r="C333" s="203"/>
      <c r="D333" s="204" t="s">
        <v>135</v>
      </c>
      <c r="E333" s="205" t="s">
        <v>1</v>
      </c>
      <c r="F333" s="206" t="s">
        <v>133</v>
      </c>
      <c r="G333" s="203"/>
      <c r="H333" s="207">
        <v>4</v>
      </c>
      <c r="I333" s="208"/>
      <c r="J333" s="203"/>
      <c r="K333" s="203"/>
      <c r="L333" s="209"/>
      <c r="M333" s="210"/>
      <c r="N333" s="211"/>
      <c r="O333" s="211"/>
      <c r="P333" s="211"/>
      <c r="Q333" s="211"/>
      <c r="R333" s="211"/>
      <c r="S333" s="211"/>
      <c r="T333" s="212"/>
      <c r="AT333" s="213" t="s">
        <v>135</v>
      </c>
      <c r="AU333" s="213" t="s">
        <v>84</v>
      </c>
      <c r="AV333" s="13" t="s">
        <v>84</v>
      </c>
      <c r="AW333" s="13" t="s">
        <v>30</v>
      </c>
      <c r="AX333" s="13" t="s">
        <v>82</v>
      </c>
      <c r="AY333" s="213" t="s">
        <v>126</v>
      </c>
    </row>
    <row r="334" spans="1:65" s="14" customFormat="1" ht="11.25">
      <c r="B334" s="219"/>
      <c r="C334" s="220"/>
      <c r="D334" s="204" t="s">
        <v>135</v>
      </c>
      <c r="E334" s="221" t="s">
        <v>1</v>
      </c>
      <c r="F334" s="222" t="s">
        <v>173</v>
      </c>
      <c r="G334" s="220"/>
      <c r="H334" s="221" t="s">
        <v>1</v>
      </c>
      <c r="I334" s="223"/>
      <c r="J334" s="220"/>
      <c r="K334" s="220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135</v>
      </c>
      <c r="AU334" s="228" t="s">
        <v>84</v>
      </c>
      <c r="AV334" s="14" t="s">
        <v>82</v>
      </c>
      <c r="AW334" s="14" t="s">
        <v>30</v>
      </c>
      <c r="AX334" s="14" t="s">
        <v>74</v>
      </c>
      <c r="AY334" s="228" t="s">
        <v>126</v>
      </c>
    </row>
    <row r="335" spans="1:65" s="12" customFormat="1" ht="22.9" customHeight="1">
      <c r="B335" s="172"/>
      <c r="C335" s="173"/>
      <c r="D335" s="174" t="s">
        <v>73</v>
      </c>
      <c r="E335" s="186" t="s">
        <v>151</v>
      </c>
      <c r="F335" s="186" t="s">
        <v>544</v>
      </c>
      <c r="G335" s="173"/>
      <c r="H335" s="173"/>
      <c r="I335" s="176"/>
      <c r="J335" s="187">
        <f>BK335</f>
        <v>0</v>
      </c>
      <c r="K335" s="173"/>
      <c r="L335" s="178"/>
      <c r="M335" s="179"/>
      <c r="N335" s="180"/>
      <c r="O335" s="180"/>
      <c r="P335" s="181">
        <f>SUM(P336:P381)</f>
        <v>0</v>
      </c>
      <c r="Q335" s="180"/>
      <c r="R335" s="181">
        <f>SUM(R336:R381)</f>
        <v>10.89048</v>
      </c>
      <c r="S335" s="180"/>
      <c r="T335" s="182">
        <f>SUM(T336:T381)</f>
        <v>0</v>
      </c>
      <c r="AR335" s="183" t="s">
        <v>82</v>
      </c>
      <c r="AT335" s="184" t="s">
        <v>73</v>
      </c>
      <c r="AU335" s="184" t="s">
        <v>82</v>
      </c>
      <c r="AY335" s="183" t="s">
        <v>126</v>
      </c>
      <c r="BK335" s="185">
        <f>SUM(BK336:BK381)</f>
        <v>0</v>
      </c>
    </row>
    <row r="336" spans="1:65" s="2" customFormat="1" ht="21.75" customHeight="1">
      <c r="A336" s="35"/>
      <c r="B336" s="36"/>
      <c r="C336" s="188" t="s">
        <v>545</v>
      </c>
      <c r="D336" s="188" t="s">
        <v>129</v>
      </c>
      <c r="E336" s="189" t="s">
        <v>546</v>
      </c>
      <c r="F336" s="190" t="s">
        <v>547</v>
      </c>
      <c r="G336" s="191" t="s">
        <v>170</v>
      </c>
      <c r="H336" s="192">
        <v>2.6</v>
      </c>
      <c r="I336" s="193"/>
      <c r="J336" s="194">
        <f>ROUND(I336*H336,2)</f>
        <v>0</v>
      </c>
      <c r="K336" s="195"/>
      <c r="L336" s="40"/>
      <c r="M336" s="196" t="s">
        <v>1</v>
      </c>
      <c r="N336" s="197" t="s">
        <v>39</v>
      </c>
      <c r="O336" s="72"/>
      <c r="P336" s="198">
        <f>O336*H336</f>
        <v>0</v>
      </c>
      <c r="Q336" s="198">
        <v>0</v>
      </c>
      <c r="R336" s="198">
        <f>Q336*H336</f>
        <v>0</v>
      </c>
      <c r="S336" s="198">
        <v>0</v>
      </c>
      <c r="T336" s="199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00" t="s">
        <v>133</v>
      </c>
      <c r="AT336" s="200" t="s">
        <v>129</v>
      </c>
      <c r="AU336" s="200" t="s">
        <v>84</v>
      </c>
      <c r="AY336" s="18" t="s">
        <v>126</v>
      </c>
      <c r="BE336" s="201">
        <f>IF(N336="základní",J336,0)</f>
        <v>0</v>
      </c>
      <c r="BF336" s="201">
        <f>IF(N336="snížená",J336,0)</f>
        <v>0</v>
      </c>
      <c r="BG336" s="201">
        <f>IF(N336="zákl. přenesená",J336,0)</f>
        <v>0</v>
      </c>
      <c r="BH336" s="201">
        <f>IF(N336="sníž. přenesená",J336,0)</f>
        <v>0</v>
      </c>
      <c r="BI336" s="201">
        <f>IF(N336="nulová",J336,0)</f>
        <v>0</v>
      </c>
      <c r="BJ336" s="18" t="s">
        <v>82</v>
      </c>
      <c r="BK336" s="201">
        <f>ROUND(I336*H336,2)</f>
        <v>0</v>
      </c>
      <c r="BL336" s="18" t="s">
        <v>133</v>
      </c>
      <c r="BM336" s="200" t="s">
        <v>548</v>
      </c>
    </row>
    <row r="337" spans="1:65" s="14" customFormat="1" ht="11.25">
      <c r="B337" s="219"/>
      <c r="C337" s="220"/>
      <c r="D337" s="204" t="s">
        <v>135</v>
      </c>
      <c r="E337" s="221" t="s">
        <v>1</v>
      </c>
      <c r="F337" s="222" t="s">
        <v>549</v>
      </c>
      <c r="G337" s="220"/>
      <c r="H337" s="221" t="s">
        <v>1</v>
      </c>
      <c r="I337" s="223"/>
      <c r="J337" s="220"/>
      <c r="K337" s="220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135</v>
      </c>
      <c r="AU337" s="228" t="s">
        <v>84</v>
      </c>
      <c r="AV337" s="14" t="s">
        <v>82</v>
      </c>
      <c r="AW337" s="14" t="s">
        <v>30</v>
      </c>
      <c r="AX337" s="14" t="s">
        <v>74</v>
      </c>
      <c r="AY337" s="228" t="s">
        <v>126</v>
      </c>
    </row>
    <row r="338" spans="1:65" s="13" customFormat="1" ht="11.25">
      <c r="B338" s="202"/>
      <c r="C338" s="203"/>
      <c r="D338" s="204" t="s">
        <v>135</v>
      </c>
      <c r="E338" s="205" t="s">
        <v>1</v>
      </c>
      <c r="F338" s="206" t="s">
        <v>550</v>
      </c>
      <c r="G338" s="203"/>
      <c r="H338" s="207">
        <v>1.75</v>
      </c>
      <c r="I338" s="208"/>
      <c r="J338" s="203"/>
      <c r="K338" s="203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135</v>
      </c>
      <c r="AU338" s="213" t="s">
        <v>84</v>
      </c>
      <c r="AV338" s="13" t="s">
        <v>84</v>
      </c>
      <c r="AW338" s="13" t="s">
        <v>30</v>
      </c>
      <c r="AX338" s="13" t="s">
        <v>74</v>
      </c>
      <c r="AY338" s="213" t="s">
        <v>126</v>
      </c>
    </row>
    <row r="339" spans="1:65" s="14" customFormat="1" ht="11.25">
      <c r="B339" s="219"/>
      <c r="C339" s="220"/>
      <c r="D339" s="204" t="s">
        <v>135</v>
      </c>
      <c r="E339" s="221" t="s">
        <v>1</v>
      </c>
      <c r="F339" s="222" t="s">
        <v>551</v>
      </c>
      <c r="G339" s="220"/>
      <c r="H339" s="221" t="s">
        <v>1</v>
      </c>
      <c r="I339" s="223"/>
      <c r="J339" s="220"/>
      <c r="K339" s="220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135</v>
      </c>
      <c r="AU339" s="228" t="s">
        <v>84</v>
      </c>
      <c r="AV339" s="14" t="s">
        <v>82</v>
      </c>
      <c r="AW339" s="14" t="s">
        <v>30</v>
      </c>
      <c r="AX339" s="14" t="s">
        <v>74</v>
      </c>
      <c r="AY339" s="228" t="s">
        <v>126</v>
      </c>
    </row>
    <row r="340" spans="1:65" s="13" customFormat="1" ht="11.25">
      <c r="B340" s="202"/>
      <c r="C340" s="203"/>
      <c r="D340" s="204" t="s">
        <v>135</v>
      </c>
      <c r="E340" s="205" t="s">
        <v>1</v>
      </c>
      <c r="F340" s="206" t="s">
        <v>552</v>
      </c>
      <c r="G340" s="203"/>
      <c r="H340" s="207">
        <v>0.85</v>
      </c>
      <c r="I340" s="208"/>
      <c r="J340" s="203"/>
      <c r="K340" s="203"/>
      <c r="L340" s="209"/>
      <c r="M340" s="210"/>
      <c r="N340" s="211"/>
      <c r="O340" s="211"/>
      <c r="P340" s="211"/>
      <c r="Q340" s="211"/>
      <c r="R340" s="211"/>
      <c r="S340" s="211"/>
      <c r="T340" s="212"/>
      <c r="AT340" s="213" t="s">
        <v>135</v>
      </c>
      <c r="AU340" s="213" t="s">
        <v>84</v>
      </c>
      <c r="AV340" s="13" t="s">
        <v>84</v>
      </c>
      <c r="AW340" s="13" t="s">
        <v>30</v>
      </c>
      <c r="AX340" s="13" t="s">
        <v>74</v>
      </c>
      <c r="AY340" s="213" t="s">
        <v>126</v>
      </c>
    </row>
    <row r="341" spans="1:65" s="16" customFormat="1" ht="11.25">
      <c r="B341" s="240"/>
      <c r="C341" s="241"/>
      <c r="D341" s="204" t="s">
        <v>135</v>
      </c>
      <c r="E341" s="242" t="s">
        <v>1</v>
      </c>
      <c r="F341" s="243" t="s">
        <v>252</v>
      </c>
      <c r="G341" s="241"/>
      <c r="H341" s="244">
        <v>2.6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AT341" s="250" t="s">
        <v>135</v>
      </c>
      <c r="AU341" s="250" t="s">
        <v>84</v>
      </c>
      <c r="AV341" s="16" t="s">
        <v>133</v>
      </c>
      <c r="AW341" s="16" t="s">
        <v>30</v>
      </c>
      <c r="AX341" s="16" t="s">
        <v>82</v>
      </c>
      <c r="AY341" s="250" t="s">
        <v>126</v>
      </c>
    </row>
    <row r="342" spans="1:65" s="14" customFormat="1" ht="11.25">
      <c r="B342" s="219"/>
      <c r="C342" s="220"/>
      <c r="D342" s="204" t="s">
        <v>135</v>
      </c>
      <c r="E342" s="221" t="s">
        <v>1</v>
      </c>
      <c r="F342" s="222" t="s">
        <v>173</v>
      </c>
      <c r="G342" s="220"/>
      <c r="H342" s="221" t="s">
        <v>1</v>
      </c>
      <c r="I342" s="223"/>
      <c r="J342" s="220"/>
      <c r="K342" s="220"/>
      <c r="L342" s="224"/>
      <c r="M342" s="225"/>
      <c r="N342" s="226"/>
      <c r="O342" s="226"/>
      <c r="P342" s="226"/>
      <c r="Q342" s="226"/>
      <c r="R342" s="226"/>
      <c r="S342" s="226"/>
      <c r="T342" s="227"/>
      <c r="AT342" s="228" t="s">
        <v>135</v>
      </c>
      <c r="AU342" s="228" t="s">
        <v>84</v>
      </c>
      <c r="AV342" s="14" t="s">
        <v>82</v>
      </c>
      <c r="AW342" s="14" t="s">
        <v>30</v>
      </c>
      <c r="AX342" s="14" t="s">
        <v>74</v>
      </c>
      <c r="AY342" s="228" t="s">
        <v>126</v>
      </c>
    </row>
    <row r="343" spans="1:65" s="2" customFormat="1" ht="24.2" customHeight="1">
      <c r="A343" s="35"/>
      <c r="B343" s="36"/>
      <c r="C343" s="188" t="s">
        <v>553</v>
      </c>
      <c r="D343" s="188" t="s">
        <v>129</v>
      </c>
      <c r="E343" s="189" t="s">
        <v>554</v>
      </c>
      <c r="F343" s="190" t="s">
        <v>555</v>
      </c>
      <c r="G343" s="191" t="s">
        <v>170</v>
      </c>
      <c r="H343" s="192">
        <v>700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39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133</v>
      </c>
      <c r="AT343" s="200" t="s">
        <v>129</v>
      </c>
      <c r="AU343" s="200" t="s">
        <v>84</v>
      </c>
      <c r="AY343" s="18" t="s">
        <v>126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82</v>
      </c>
      <c r="BK343" s="201">
        <f>ROUND(I343*H343,2)</f>
        <v>0</v>
      </c>
      <c r="BL343" s="18" t="s">
        <v>133</v>
      </c>
      <c r="BM343" s="200" t="s">
        <v>556</v>
      </c>
    </row>
    <row r="344" spans="1:65" s="13" customFormat="1" ht="11.25">
      <c r="B344" s="202"/>
      <c r="C344" s="203"/>
      <c r="D344" s="204" t="s">
        <v>135</v>
      </c>
      <c r="E344" s="205" t="s">
        <v>1</v>
      </c>
      <c r="F344" s="206" t="s">
        <v>557</v>
      </c>
      <c r="G344" s="203"/>
      <c r="H344" s="207">
        <v>700</v>
      </c>
      <c r="I344" s="208"/>
      <c r="J344" s="203"/>
      <c r="K344" s="203"/>
      <c r="L344" s="209"/>
      <c r="M344" s="210"/>
      <c r="N344" s="211"/>
      <c r="O344" s="211"/>
      <c r="P344" s="211"/>
      <c r="Q344" s="211"/>
      <c r="R344" s="211"/>
      <c r="S344" s="211"/>
      <c r="T344" s="212"/>
      <c r="AT344" s="213" t="s">
        <v>135</v>
      </c>
      <c r="AU344" s="213" t="s">
        <v>84</v>
      </c>
      <c r="AV344" s="13" t="s">
        <v>84</v>
      </c>
      <c r="AW344" s="13" t="s">
        <v>30</v>
      </c>
      <c r="AX344" s="13" t="s">
        <v>82</v>
      </c>
      <c r="AY344" s="213" t="s">
        <v>126</v>
      </c>
    </row>
    <row r="345" spans="1:65" s="14" customFormat="1" ht="11.25">
      <c r="B345" s="219"/>
      <c r="C345" s="220"/>
      <c r="D345" s="204" t="s">
        <v>135</v>
      </c>
      <c r="E345" s="221" t="s">
        <v>1</v>
      </c>
      <c r="F345" s="222" t="s">
        <v>173</v>
      </c>
      <c r="G345" s="220"/>
      <c r="H345" s="221" t="s">
        <v>1</v>
      </c>
      <c r="I345" s="223"/>
      <c r="J345" s="220"/>
      <c r="K345" s="220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135</v>
      </c>
      <c r="AU345" s="228" t="s">
        <v>84</v>
      </c>
      <c r="AV345" s="14" t="s">
        <v>82</v>
      </c>
      <c r="AW345" s="14" t="s">
        <v>30</v>
      </c>
      <c r="AX345" s="14" t="s">
        <v>74</v>
      </c>
      <c r="AY345" s="228" t="s">
        <v>126</v>
      </c>
    </row>
    <row r="346" spans="1:65" s="2" customFormat="1" ht="24.2" customHeight="1">
      <c r="A346" s="35"/>
      <c r="B346" s="36"/>
      <c r="C346" s="188" t="s">
        <v>558</v>
      </c>
      <c r="D346" s="188" t="s">
        <v>129</v>
      </c>
      <c r="E346" s="189" t="s">
        <v>559</v>
      </c>
      <c r="F346" s="190" t="s">
        <v>560</v>
      </c>
      <c r="G346" s="191" t="s">
        <v>170</v>
      </c>
      <c r="H346" s="192">
        <v>36</v>
      </c>
      <c r="I346" s="193"/>
      <c r="J346" s="194">
        <f>ROUND(I346*H346,2)</f>
        <v>0</v>
      </c>
      <c r="K346" s="195"/>
      <c r="L346" s="40"/>
      <c r="M346" s="196" t="s">
        <v>1</v>
      </c>
      <c r="N346" s="197" t="s">
        <v>39</v>
      </c>
      <c r="O346" s="72"/>
      <c r="P346" s="198">
        <f>O346*H346</f>
        <v>0</v>
      </c>
      <c r="Q346" s="198">
        <v>0</v>
      </c>
      <c r="R346" s="198">
        <f>Q346*H346</f>
        <v>0</v>
      </c>
      <c r="S346" s="198">
        <v>0</v>
      </c>
      <c r="T346" s="199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00" t="s">
        <v>133</v>
      </c>
      <c r="AT346" s="200" t="s">
        <v>129</v>
      </c>
      <c r="AU346" s="200" t="s">
        <v>84</v>
      </c>
      <c r="AY346" s="18" t="s">
        <v>126</v>
      </c>
      <c r="BE346" s="201">
        <f>IF(N346="základní",J346,0)</f>
        <v>0</v>
      </c>
      <c r="BF346" s="201">
        <f>IF(N346="snížená",J346,0)</f>
        <v>0</v>
      </c>
      <c r="BG346" s="201">
        <f>IF(N346="zákl. přenesená",J346,0)</f>
        <v>0</v>
      </c>
      <c r="BH346" s="201">
        <f>IF(N346="sníž. přenesená",J346,0)</f>
        <v>0</v>
      </c>
      <c r="BI346" s="201">
        <f>IF(N346="nulová",J346,0)</f>
        <v>0</v>
      </c>
      <c r="BJ346" s="18" t="s">
        <v>82</v>
      </c>
      <c r="BK346" s="201">
        <f>ROUND(I346*H346,2)</f>
        <v>0</v>
      </c>
      <c r="BL346" s="18" t="s">
        <v>133</v>
      </c>
      <c r="BM346" s="200" t="s">
        <v>561</v>
      </c>
    </row>
    <row r="347" spans="1:65" s="13" customFormat="1" ht="11.25">
      <c r="B347" s="202"/>
      <c r="C347" s="203"/>
      <c r="D347" s="204" t="s">
        <v>135</v>
      </c>
      <c r="E347" s="205" t="s">
        <v>1</v>
      </c>
      <c r="F347" s="206" t="s">
        <v>323</v>
      </c>
      <c r="G347" s="203"/>
      <c r="H347" s="207">
        <v>36</v>
      </c>
      <c r="I347" s="208"/>
      <c r="J347" s="203"/>
      <c r="K347" s="203"/>
      <c r="L347" s="209"/>
      <c r="M347" s="210"/>
      <c r="N347" s="211"/>
      <c r="O347" s="211"/>
      <c r="P347" s="211"/>
      <c r="Q347" s="211"/>
      <c r="R347" s="211"/>
      <c r="S347" s="211"/>
      <c r="T347" s="212"/>
      <c r="AT347" s="213" t="s">
        <v>135</v>
      </c>
      <c r="AU347" s="213" t="s">
        <v>84</v>
      </c>
      <c r="AV347" s="13" t="s">
        <v>84</v>
      </c>
      <c r="AW347" s="13" t="s">
        <v>30</v>
      </c>
      <c r="AX347" s="13" t="s">
        <v>82</v>
      </c>
      <c r="AY347" s="213" t="s">
        <v>126</v>
      </c>
    </row>
    <row r="348" spans="1:65" s="14" customFormat="1" ht="11.25">
      <c r="B348" s="219"/>
      <c r="C348" s="220"/>
      <c r="D348" s="204" t="s">
        <v>135</v>
      </c>
      <c r="E348" s="221" t="s">
        <v>1</v>
      </c>
      <c r="F348" s="222" t="s">
        <v>173</v>
      </c>
      <c r="G348" s="220"/>
      <c r="H348" s="221" t="s">
        <v>1</v>
      </c>
      <c r="I348" s="223"/>
      <c r="J348" s="220"/>
      <c r="K348" s="220"/>
      <c r="L348" s="224"/>
      <c r="M348" s="225"/>
      <c r="N348" s="226"/>
      <c r="O348" s="226"/>
      <c r="P348" s="226"/>
      <c r="Q348" s="226"/>
      <c r="R348" s="226"/>
      <c r="S348" s="226"/>
      <c r="T348" s="227"/>
      <c r="AT348" s="228" t="s">
        <v>135</v>
      </c>
      <c r="AU348" s="228" t="s">
        <v>84</v>
      </c>
      <c r="AV348" s="14" t="s">
        <v>82</v>
      </c>
      <c r="AW348" s="14" t="s">
        <v>30</v>
      </c>
      <c r="AX348" s="14" t="s">
        <v>74</v>
      </c>
      <c r="AY348" s="228" t="s">
        <v>126</v>
      </c>
    </row>
    <row r="349" spans="1:65" s="2" customFormat="1" ht="33" customHeight="1">
      <c r="A349" s="35"/>
      <c r="B349" s="36"/>
      <c r="C349" s="188" t="s">
        <v>562</v>
      </c>
      <c r="D349" s="188" t="s">
        <v>129</v>
      </c>
      <c r="E349" s="189" t="s">
        <v>563</v>
      </c>
      <c r="F349" s="190" t="s">
        <v>564</v>
      </c>
      <c r="G349" s="191" t="s">
        <v>170</v>
      </c>
      <c r="H349" s="192">
        <v>865</v>
      </c>
      <c r="I349" s="193"/>
      <c r="J349" s="194">
        <f>ROUND(I349*H349,2)</f>
        <v>0</v>
      </c>
      <c r="K349" s="195"/>
      <c r="L349" s="40"/>
      <c r="M349" s="196" t="s">
        <v>1</v>
      </c>
      <c r="N349" s="197" t="s">
        <v>39</v>
      </c>
      <c r="O349" s="72"/>
      <c r="P349" s="198">
        <f>O349*H349</f>
        <v>0</v>
      </c>
      <c r="Q349" s="198">
        <v>0</v>
      </c>
      <c r="R349" s="198">
        <f>Q349*H349</f>
        <v>0</v>
      </c>
      <c r="S349" s="198">
        <v>0</v>
      </c>
      <c r="T349" s="199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00" t="s">
        <v>133</v>
      </c>
      <c r="AT349" s="200" t="s">
        <v>129</v>
      </c>
      <c r="AU349" s="200" t="s">
        <v>84</v>
      </c>
      <c r="AY349" s="18" t="s">
        <v>126</v>
      </c>
      <c r="BE349" s="201">
        <f>IF(N349="základní",J349,0)</f>
        <v>0</v>
      </c>
      <c r="BF349" s="201">
        <f>IF(N349="snížená",J349,0)</f>
        <v>0</v>
      </c>
      <c r="BG349" s="201">
        <f>IF(N349="zákl. přenesená",J349,0)</f>
        <v>0</v>
      </c>
      <c r="BH349" s="201">
        <f>IF(N349="sníž. přenesená",J349,0)</f>
        <v>0</v>
      </c>
      <c r="BI349" s="201">
        <f>IF(N349="nulová",J349,0)</f>
        <v>0</v>
      </c>
      <c r="BJ349" s="18" t="s">
        <v>82</v>
      </c>
      <c r="BK349" s="201">
        <f>ROUND(I349*H349,2)</f>
        <v>0</v>
      </c>
      <c r="BL349" s="18" t="s">
        <v>133</v>
      </c>
      <c r="BM349" s="200" t="s">
        <v>565</v>
      </c>
    </row>
    <row r="350" spans="1:65" s="13" customFormat="1" ht="11.25">
      <c r="B350" s="202"/>
      <c r="C350" s="203"/>
      <c r="D350" s="204" t="s">
        <v>135</v>
      </c>
      <c r="E350" s="205" t="s">
        <v>1</v>
      </c>
      <c r="F350" s="206" t="s">
        <v>566</v>
      </c>
      <c r="G350" s="203"/>
      <c r="H350" s="207">
        <v>865</v>
      </c>
      <c r="I350" s="208"/>
      <c r="J350" s="203"/>
      <c r="K350" s="203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135</v>
      </c>
      <c r="AU350" s="213" t="s">
        <v>84</v>
      </c>
      <c r="AV350" s="13" t="s">
        <v>84</v>
      </c>
      <c r="AW350" s="13" t="s">
        <v>30</v>
      </c>
      <c r="AX350" s="13" t="s">
        <v>82</v>
      </c>
      <c r="AY350" s="213" t="s">
        <v>126</v>
      </c>
    </row>
    <row r="351" spans="1:65" s="14" customFormat="1" ht="11.25">
      <c r="B351" s="219"/>
      <c r="C351" s="220"/>
      <c r="D351" s="204" t="s">
        <v>135</v>
      </c>
      <c r="E351" s="221" t="s">
        <v>1</v>
      </c>
      <c r="F351" s="222" t="s">
        <v>173</v>
      </c>
      <c r="G351" s="220"/>
      <c r="H351" s="221" t="s">
        <v>1</v>
      </c>
      <c r="I351" s="223"/>
      <c r="J351" s="220"/>
      <c r="K351" s="220"/>
      <c r="L351" s="224"/>
      <c r="M351" s="225"/>
      <c r="N351" s="226"/>
      <c r="O351" s="226"/>
      <c r="P351" s="226"/>
      <c r="Q351" s="226"/>
      <c r="R351" s="226"/>
      <c r="S351" s="226"/>
      <c r="T351" s="227"/>
      <c r="AT351" s="228" t="s">
        <v>135</v>
      </c>
      <c r="AU351" s="228" t="s">
        <v>84</v>
      </c>
      <c r="AV351" s="14" t="s">
        <v>82</v>
      </c>
      <c r="AW351" s="14" t="s">
        <v>30</v>
      </c>
      <c r="AX351" s="14" t="s">
        <v>74</v>
      </c>
      <c r="AY351" s="228" t="s">
        <v>126</v>
      </c>
    </row>
    <row r="352" spans="1:65" s="2" customFormat="1" ht="24.2" customHeight="1">
      <c r="A352" s="35"/>
      <c r="B352" s="36"/>
      <c r="C352" s="188" t="s">
        <v>567</v>
      </c>
      <c r="D352" s="188" t="s">
        <v>129</v>
      </c>
      <c r="E352" s="189" t="s">
        <v>568</v>
      </c>
      <c r="F352" s="190" t="s">
        <v>569</v>
      </c>
      <c r="G352" s="191" t="s">
        <v>170</v>
      </c>
      <c r="H352" s="192">
        <v>783</v>
      </c>
      <c r="I352" s="193"/>
      <c r="J352" s="194">
        <f>ROUND(I352*H352,2)</f>
        <v>0</v>
      </c>
      <c r="K352" s="195"/>
      <c r="L352" s="40"/>
      <c r="M352" s="196" t="s">
        <v>1</v>
      </c>
      <c r="N352" s="197" t="s">
        <v>39</v>
      </c>
      <c r="O352" s="72"/>
      <c r="P352" s="198">
        <f>O352*H352</f>
        <v>0</v>
      </c>
      <c r="Q352" s="198">
        <v>0</v>
      </c>
      <c r="R352" s="198">
        <f>Q352*H352</f>
        <v>0</v>
      </c>
      <c r="S352" s="198">
        <v>0</v>
      </c>
      <c r="T352" s="199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0" t="s">
        <v>133</v>
      </c>
      <c r="AT352" s="200" t="s">
        <v>129</v>
      </c>
      <c r="AU352" s="200" t="s">
        <v>84</v>
      </c>
      <c r="AY352" s="18" t="s">
        <v>126</v>
      </c>
      <c r="BE352" s="201">
        <f>IF(N352="základní",J352,0)</f>
        <v>0</v>
      </c>
      <c r="BF352" s="201">
        <f>IF(N352="snížená",J352,0)</f>
        <v>0</v>
      </c>
      <c r="BG352" s="201">
        <f>IF(N352="zákl. přenesená",J352,0)</f>
        <v>0</v>
      </c>
      <c r="BH352" s="201">
        <f>IF(N352="sníž. přenesená",J352,0)</f>
        <v>0</v>
      </c>
      <c r="BI352" s="201">
        <f>IF(N352="nulová",J352,0)</f>
        <v>0</v>
      </c>
      <c r="BJ352" s="18" t="s">
        <v>82</v>
      </c>
      <c r="BK352" s="201">
        <f>ROUND(I352*H352,2)</f>
        <v>0</v>
      </c>
      <c r="BL352" s="18" t="s">
        <v>133</v>
      </c>
      <c r="BM352" s="200" t="s">
        <v>570</v>
      </c>
    </row>
    <row r="353" spans="1:65" s="13" customFormat="1" ht="11.25">
      <c r="B353" s="202"/>
      <c r="C353" s="203"/>
      <c r="D353" s="204" t="s">
        <v>135</v>
      </c>
      <c r="E353" s="205" t="s">
        <v>1</v>
      </c>
      <c r="F353" s="206" t="s">
        <v>571</v>
      </c>
      <c r="G353" s="203"/>
      <c r="H353" s="207">
        <v>783</v>
      </c>
      <c r="I353" s="208"/>
      <c r="J353" s="203"/>
      <c r="K353" s="203"/>
      <c r="L353" s="209"/>
      <c r="M353" s="210"/>
      <c r="N353" s="211"/>
      <c r="O353" s="211"/>
      <c r="P353" s="211"/>
      <c r="Q353" s="211"/>
      <c r="R353" s="211"/>
      <c r="S353" s="211"/>
      <c r="T353" s="212"/>
      <c r="AT353" s="213" t="s">
        <v>135</v>
      </c>
      <c r="AU353" s="213" t="s">
        <v>84</v>
      </c>
      <c r="AV353" s="13" t="s">
        <v>84</v>
      </c>
      <c r="AW353" s="13" t="s">
        <v>30</v>
      </c>
      <c r="AX353" s="13" t="s">
        <v>82</v>
      </c>
      <c r="AY353" s="213" t="s">
        <v>126</v>
      </c>
    </row>
    <row r="354" spans="1:65" s="14" customFormat="1" ht="11.25">
      <c r="B354" s="219"/>
      <c r="C354" s="220"/>
      <c r="D354" s="204" t="s">
        <v>135</v>
      </c>
      <c r="E354" s="221" t="s">
        <v>1</v>
      </c>
      <c r="F354" s="222" t="s">
        <v>173</v>
      </c>
      <c r="G354" s="220"/>
      <c r="H354" s="221" t="s">
        <v>1</v>
      </c>
      <c r="I354" s="223"/>
      <c r="J354" s="220"/>
      <c r="K354" s="220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135</v>
      </c>
      <c r="AU354" s="228" t="s">
        <v>84</v>
      </c>
      <c r="AV354" s="14" t="s">
        <v>82</v>
      </c>
      <c r="AW354" s="14" t="s">
        <v>30</v>
      </c>
      <c r="AX354" s="14" t="s">
        <v>74</v>
      </c>
      <c r="AY354" s="228" t="s">
        <v>126</v>
      </c>
    </row>
    <row r="355" spans="1:65" s="2" customFormat="1" ht="24.2" customHeight="1">
      <c r="A355" s="35"/>
      <c r="B355" s="36"/>
      <c r="C355" s="188" t="s">
        <v>572</v>
      </c>
      <c r="D355" s="188" t="s">
        <v>129</v>
      </c>
      <c r="E355" s="189" t="s">
        <v>573</v>
      </c>
      <c r="F355" s="190" t="s">
        <v>574</v>
      </c>
      <c r="G355" s="191" t="s">
        <v>170</v>
      </c>
      <c r="H355" s="192">
        <v>865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39</v>
      </c>
      <c r="O355" s="72"/>
      <c r="P355" s="198">
        <f>O355*H355</f>
        <v>0</v>
      </c>
      <c r="Q355" s="198">
        <v>0</v>
      </c>
      <c r="R355" s="198">
        <f>Q355*H355</f>
        <v>0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133</v>
      </c>
      <c r="AT355" s="200" t="s">
        <v>129</v>
      </c>
      <c r="AU355" s="200" t="s">
        <v>84</v>
      </c>
      <c r="AY355" s="18" t="s">
        <v>126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82</v>
      </c>
      <c r="BK355" s="201">
        <f>ROUND(I355*H355,2)</f>
        <v>0</v>
      </c>
      <c r="BL355" s="18" t="s">
        <v>133</v>
      </c>
      <c r="BM355" s="200" t="s">
        <v>575</v>
      </c>
    </row>
    <row r="356" spans="1:65" s="2" customFormat="1" ht="21.75" customHeight="1">
      <c r="A356" s="35"/>
      <c r="B356" s="36"/>
      <c r="C356" s="188" t="s">
        <v>576</v>
      </c>
      <c r="D356" s="188" t="s">
        <v>129</v>
      </c>
      <c r="E356" s="189" t="s">
        <v>577</v>
      </c>
      <c r="F356" s="190" t="s">
        <v>578</v>
      </c>
      <c r="G356" s="191" t="s">
        <v>170</v>
      </c>
      <c r="H356" s="192">
        <v>1358</v>
      </c>
      <c r="I356" s="193"/>
      <c r="J356" s="194">
        <f>ROUND(I356*H356,2)</f>
        <v>0</v>
      </c>
      <c r="K356" s="195"/>
      <c r="L356" s="40"/>
      <c r="M356" s="196" t="s">
        <v>1</v>
      </c>
      <c r="N356" s="197" t="s">
        <v>39</v>
      </c>
      <c r="O356" s="72"/>
      <c r="P356" s="198">
        <f>O356*H356</f>
        <v>0</v>
      </c>
      <c r="Q356" s="198">
        <v>0</v>
      </c>
      <c r="R356" s="198">
        <f>Q356*H356</f>
        <v>0</v>
      </c>
      <c r="S356" s="198">
        <v>0</v>
      </c>
      <c r="T356" s="199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0" t="s">
        <v>133</v>
      </c>
      <c r="AT356" s="200" t="s">
        <v>129</v>
      </c>
      <c r="AU356" s="200" t="s">
        <v>84</v>
      </c>
      <c r="AY356" s="18" t="s">
        <v>126</v>
      </c>
      <c r="BE356" s="201">
        <f>IF(N356="základní",J356,0)</f>
        <v>0</v>
      </c>
      <c r="BF356" s="201">
        <f>IF(N356="snížená",J356,0)</f>
        <v>0</v>
      </c>
      <c r="BG356" s="201">
        <f>IF(N356="zákl. přenesená",J356,0)</f>
        <v>0</v>
      </c>
      <c r="BH356" s="201">
        <f>IF(N356="sníž. přenesená",J356,0)</f>
        <v>0</v>
      </c>
      <c r="BI356" s="201">
        <f>IF(N356="nulová",J356,0)</f>
        <v>0</v>
      </c>
      <c r="BJ356" s="18" t="s">
        <v>82</v>
      </c>
      <c r="BK356" s="201">
        <f>ROUND(I356*H356,2)</f>
        <v>0</v>
      </c>
      <c r="BL356" s="18" t="s">
        <v>133</v>
      </c>
      <c r="BM356" s="200" t="s">
        <v>579</v>
      </c>
    </row>
    <row r="357" spans="1:65" s="2" customFormat="1" ht="21.75" customHeight="1">
      <c r="A357" s="35"/>
      <c r="B357" s="36"/>
      <c r="C357" s="188" t="s">
        <v>580</v>
      </c>
      <c r="D357" s="188" t="s">
        <v>129</v>
      </c>
      <c r="E357" s="189" t="s">
        <v>581</v>
      </c>
      <c r="F357" s="190" t="s">
        <v>582</v>
      </c>
      <c r="G357" s="191" t="s">
        <v>170</v>
      </c>
      <c r="H357" s="192">
        <v>1039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39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133</v>
      </c>
      <c r="AT357" s="200" t="s">
        <v>129</v>
      </c>
      <c r="AU357" s="200" t="s">
        <v>84</v>
      </c>
      <c r="AY357" s="18" t="s">
        <v>126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82</v>
      </c>
      <c r="BK357" s="201">
        <f>ROUND(I357*H357,2)</f>
        <v>0</v>
      </c>
      <c r="BL357" s="18" t="s">
        <v>133</v>
      </c>
      <c r="BM357" s="200" t="s">
        <v>583</v>
      </c>
    </row>
    <row r="358" spans="1:65" s="2" customFormat="1" ht="33" customHeight="1">
      <c r="A358" s="35"/>
      <c r="B358" s="36"/>
      <c r="C358" s="188" t="s">
        <v>584</v>
      </c>
      <c r="D358" s="188" t="s">
        <v>129</v>
      </c>
      <c r="E358" s="189" t="s">
        <v>585</v>
      </c>
      <c r="F358" s="190" t="s">
        <v>586</v>
      </c>
      <c r="G358" s="191" t="s">
        <v>170</v>
      </c>
      <c r="H358" s="192">
        <v>1358</v>
      </c>
      <c r="I358" s="193"/>
      <c r="J358" s="194">
        <f>ROUND(I358*H358,2)</f>
        <v>0</v>
      </c>
      <c r="K358" s="195"/>
      <c r="L358" s="40"/>
      <c r="M358" s="196" t="s">
        <v>1</v>
      </c>
      <c r="N358" s="197" t="s">
        <v>39</v>
      </c>
      <c r="O358" s="72"/>
      <c r="P358" s="198">
        <f>O358*H358</f>
        <v>0</v>
      </c>
      <c r="Q358" s="198">
        <v>0</v>
      </c>
      <c r="R358" s="198">
        <f>Q358*H358</f>
        <v>0</v>
      </c>
      <c r="S358" s="198">
        <v>0</v>
      </c>
      <c r="T358" s="199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00" t="s">
        <v>133</v>
      </c>
      <c r="AT358" s="200" t="s">
        <v>129</v>
      </c>
      <c r="AU358" s="200" t="s">
        <v>84</v>
      </c>
      <c r="AY358" s="18" t="s">
        <v>126</v>
      </c>
      <c r="BE358" s="201">
        <f>IF(N358="základní",J358,0)</f>
        <v>0</v>
      </c>
      <c r="BF358" s="201">
        <f>IF(N358="snížená",J358,0)</f>
        <v>0</v>
      </c>
      <c r="BG358" s="201">
        <f>IF(N358="zákl. přenesená",J358,0)</f>
        <v>0</v>
      </c>
      <c r="BH358" s="201">
        <f>IF(N358="sníž. přenesená",J358,0)</f>
        <v>0</v>
      </c>
      <c r="BI358" s="201">
        <f>IF(N358="nulová",J358,0)</f>
        <v>0</v>
      </c>
      <c r="BJ358" s="18" t="s">
        <v>82</v>
      </c>
      <c r="BK358" s="201">
        <f>ROUND(I358*H358,2)</f>
        <v>0</v>
      </c>
      <c r="BL358" s="18" t="s">
        <v>133</v>
      </c>
      <c r="BM358" s="200" t="s">
        <v>587</v>
      </c>
    </row>
    <row r="359" spans="1:65" s="13" customFormat="1" ht="11.25">
      <c r="B359" s="202"/>
      <c r="C359" s="203"/>
      <c r="D359" s="204" t="s">
        <v>135</v>
      </c>
      <c r="E359" s="205" t="s">
        <v>1</v>
      </c>
      <c r="F359" s="206" t="s">
        <v>588</v>
      </c>
      <c r="G359" s="203"/>
      <c r="H359" s="207">
        <v>1358</v>
      </c>
      <c r="I359" s="208"/>
      <c r="J359" s="203"/>
      <c r="K359" s="203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135</v>
      </c>
      <c r="AU359" s="213" t="s">
        <v>84</v>
      </c>
      <c r="AV359" s="13" t="s">
        <v>84</v>
      </c>
      <c r="AW359" s="13" t="s">
        <v>30</v>
      </c>
      <c r="AX359" s="13" t="s">
        <v>82</v>
      </c>
      <c r="AY359" s="213" t="s">
        <v>126</v>
      </c>
    </row>
    <row r="360" spans="1:65" s="14" customFormat="1" ht="11.25">
      <c r="B360" s="219"/>
      <c r="C360" s="220"/>
      <c r="D360" s="204" t="s">
        <v>135</v>
      </c>
      <c r="E360" s="221" t="s">
        <v>1</v>
      </c>
      <c r="F360" s="222" t="s">
        <v>173</v>
      </c>
      <c r="G360" s="220"/>
      <c r="H360" s="221" t="s">
        <v>1</v>
      </c>
      <c r="I360" s="223"/>
      <c r="J360" s="220"/>
      <c r="K360" s="220"/>
      <c r="L360" s="224"/>
      <c r="M360" s="225"/>
      <c r="N360" s="226"/>
      <c r="O360" s="226"/>
      <c r="P360" s="226"/>
      <c r="Q360" s="226"/>
      <c r="R360" s="226"/>
      <c r="S360" s="226"/>
      <c r="T360" s="227"/>
      <c r="AT360" s="228" t="s">
        <v>135</v>
      </c>
      <c r="AU360" s="228" t="s">
        <v>84</v>
      </c>
      <c r="AV360" s="14" t="s">
        <v>82</v>
      </c>
      <c r="AW360" s="14" t="s">
        <v>30</v>
      </c>
      <c r="AX360" s="14" t="s">
        <v>74</v>
      </c>
      <c r="AY360" s="228" t="s">
        <v>126</v>
      </c>
    </row>
    <row r="361" spans="1:65" s="2" customFormat="1" ht="24.2" customHeight="1">
      <c r="A361" s="35"/>
      <c r="B361" s="36"/>
      <c r="C361" s="188" t="s">
        <v>589</v>
      </c>
      <c r="D361" s="188" t="s">
        <v>129</v>
      </c>
      <c r="E361" s="189" t="s">
        <v>590</v>
      </c>
      <c r="F361" s="190" t="s">
        <v>591</v>
      </c>
      <c r="G361" s="191" t="s">
        <v>170</v>
      </c>
      <c r="H361" s="192">
        <v>1039</v>
      </c>
      <c r="I361" s="193"/>
      <c r="J361" s="194">
        <f>ROUND(I361*H361,2)</f>
        <v>0</v>
      </c>
      <c r="K361" s="195"/>
      <c r="L361" s="40"/>
      <c r="M361" s="196" t="s">
        <v>1</v>
      </c>
      <c r="N361" s="197" t="s">
        <v>39</v>
      </c>
      <c r="O361" s="72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133</v>
      </c>
      <c r="AT361" s="200" t="s">
        <v>129</v>
      </c>
      <c r="AU361" s="200" t="s">
        <v>84</v>
      </c>
      <c r="AY361" s="18" t="s">
        <v>126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82</v>
      </c>
      <c r="BK361" s="201">
        <f>ROUND(I361*H361,2)</f>
        <v>0</v>
      </c>
      <c r="BL361" s="18" t="s">
        <v>133</v>
      </c>
      <c r="BM361" s="200" t="s">
        <v>592</v>
      </c>
    </row>
    <row r="362" spans="1:65" s="13" customFormat="1" ht="11.25">
      <c r="B362" s="202"/>
      <c r="C362" s="203"/>
      <c r="D362" s="204" t="s">
        <v>135</v>
      </c>
      <c r="E362" s="205" t="s">
        <v>1</v>
      </c>
      <c r="F362" s="206" t="s">
        <v>593</v>
      </c>
      <c r="G362" s="203"/>
      <c r="H362" s="207">
        <v>1039</v>
      </c>
      <c r="I362" s="208"/>
      <c r="J362" s="203"/>
      <c r="K362" s="203"/>
      <c r="L362" s="209"/>
      <c r="M362" s="210"/>
      <c r="N362" s="211"/>
      <c r="O362" s="211"/>
      <c r="P362" s="211"/>
      <c r="Q362" s="211"/>
      <c r="R362" s="211"/>
      <c r="S362" s="211"/>
      <c r="T362" s="212"/>
      <c r="AT362" s="213" t="s">
        <v>135</v>
      </c>
      <c r="AU362" s="213" t="s">
        <v>84</v>
      </c>
      <c r="AV362" s="13" t="s">
        <v>84</v>
      </c>
      <c r="AW362" s="13" t="s">
        <v>30</v>
      </c>
      <c r="AX362" s="13" t="s">
        <v>82</v>
      </c>
      <c r="AY362" s="213" t="s">
        <v>126</v>
      </c>
    </row>
    <row r="363" spans="1:65" s="14" customFormat="1" ht="11.25">
      <c r="B363" s="219"/>
      <c r="C363" s="220"/>
      <c r="D363" s="204" t="s">
        <v>135</v>
      </c>
      <c r="E363" s="221" t="s">
        <v>1</v>
      </c>
      <c r="F363" s="222" t="s">
        <v>173</v>
      </c>
      <c r="G363" s="220"/>
      <c r="H363" s="221" t="s">
        <v>1</v>
      </c>
      <c r="I363" s="223"/>
      <c r="J363" s="220"/>
      <c r="K363" s="220"/>
      <c r="L363" s="224"/>
      <c r="M363" s="225"/>
      <c r="N363" s="226"/>
      <c r="O363" s="226"/>
      <c r="P363" s="226"/>
      <c r="Q363" s="226"/>
      <c r="R363" s="226"/>
      <c r="S363" s="226"/>
      <c r="T363" s="227"/>
      <c r="AT363" s="228" t="s">
        <v>135</v>
      </c>
      <c r="AU363" s="228" t="s">
        <v>84</v>
      </c>
      <c r="AV363" s="14" t="s">
        <v>82</v>
      </c>
      <c r="AW363" s="14" t="s">
        <v>30</v>
      </c>
      <c r="AX363" s="14" t="s">
        <v>74</v>
      </c>
      <c r="AY363" s="228" t="s">
        <v>126</v>
      </c>
    </row>
    <row r="364" spans="1:65" s="2" customFormat="1" ht="24.2" customHeight="1">
      <c r="A364" s="35"/>
      <c r="B364" s="36"/>
      <c r="C364" s="188" t="s">
        <v>594</v>
      </c>
      <c r="D364" s="188" t="s">
        <v>129</v>
      </c>
      <c r="E364" s="189" t="s">
        <v>595</v>
      </c>
      <c r="F364" s="190" t="s">
        <v>596</v>
      </c>
      <c r="G364" s="191" t="s">
        <v>170</v>
      </c>
      <c r="H364" s="192">
        <v>42.75</v>
      </c>
      <c r="I364" s="193"/>
      <c r="J364" s="194">
        <f>ROUND(I364*H364,2)</f>
        <v>0</v>
      </c>
      <c r="K364" s="195"/>
      <c r="L364" s="40"/>
      <c r="M364" s="196" t="s">
        <v>1</v>
      </c>
      <c r="N364" s="197" t="s">
        <v>39</v>
      </c>
      <c r="O364" s="72"/>
      <c r="P364" s="198">
        <f>O364*H364</f>
        <v>0</v>
      </c>
      <c r="Q364" s="198">
        <v>8.9219999999999994E-2</v>
      </c>
      <c r="R364" s="198">
        <f>Q364*H364</f>
        <v>3.8141549999999995</v>
      </c>
      <c r="S364" s="198">
        <v>0</v>
      </c>
      <c r="T364" s="199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00" t="s">
        <v>133</v>
      </c>
      <c r="AT364" s="200" t="s">
        <v>129</v>
      </c>
      <c r="AU364" s="200" t="s">
        <v>84</v>
      </c>
      <c r="AY364" s="18" t="s">
        <v>126</v>
      </c>
      <c r="BE364" s="201">
        <f>IF(N364="základní",J364,0)</f>
        <v>0</v>
      </c>
      <c r="BF364" s="201">
        <f>IF(N364="snížená",J364,0)</f>
        <v>0</v>
      </c>
      <c r="BG364" s="201">
        <f>IF(N364="zákl. přenesená",J364,0)</f>
        <v>0</v>
      </c>
      <c r="BH364" s="201">
        <f>IF(N364="sníž. přenesená",J364,0)</f>
        <v>0</v>
      </c>
      <c r="BI364" s="201">
        <f>IF(N364="nulová",J364,0)</f>
        <v>0</v>
      </c>
      <c r="BJ364" s="18" t="s">
        <v>82</v>
      </c>
      <c r="BK364" s="201">
        <f>ROUND(I364*H364,2)</f>
        <v>0</v>
      </c>
      <c r="BL364" s="18" t="s">
        <v>133</v>
      </c>
      <c r="BM364" s="200" t="s">
        <v>597</v>
      </c>
    </row>
    <row r="365" spans="1:65" s="14" customFormat="1" ht="11.25">
      <c r="B365" s="219"/>
      <c r="C365" s="220"/>
      <c r="D365" s="204" t="s">
        <v>135</v>
      </c>
      <c r="E365" s="221" t="s">
        <v>1</v>
      </c>
      <c r="F365" s="222" t="s">
        <v>549</v>
      </c>
      <c r="G365" s="220"/>
      <c r="H365" s="221" t="s">
        <v>1</v>
      </c>
      <c r="I365" s="223"/>
      <c r="J365" s="220"/>
      <c r="K365" s="220"/>
      <c r="L365" s="224"/>
      <c r="M365" s="225"/>
      <c r="N365" s="226"/>
      <c r="O365" s="226"/>
      <c r="P365" s="226"/>
      <c r="Q365" s="226"/>
      <c r="R365" s="226"/>
      <c r="S365" s="226"/>
      <c r="T365" s="227"/>
      <c r="AT365" s="228" t="s">
        <v>135</v>
      </c>
      <c r="AU365" s="228" t="s">
        <v>84</v>
      </c>
      <c r="AV365" s="14" t="s">
        <v>82</v>
      </c>
      <c r="AW365" s="14" t="s">
        <v>30</v>
      </c>
      <c r="AX365" s="14" t="s">
        <v>74</v>
      </c>
      <c r="AY365" s="228" t="s">
        <v>126</v>
      </c>
    </row>
    <row r="366" spans="1:65" s="13" customFormat="1" ht="11.25">
      <c r="B366" s="202"/>
      <c r="C366" s="203"/>
      <c r="D366" s="204" t="s">
        <v>135</v>
      </c>
      <c r="E366" s="205" t="s">
        <v>1</v>
      </c>
      <c r="F366" s="206" t="s">
        <v>550</v>
      </c>
      <c r="G366" s="203"/>
      <c r="H366" s="207">
        <v>1.75</v>
      </c>
      <c r="I366" s="208"/>
      <c r="J366" s="203"/>
      <c r="K366" s="203"/>
      <c r="L366" s="209"/>
      <c r="M366" s="210"/>
      <c r="N366" s="211"/>
      <c r="O366" s="211"/>
      <c r="P366" s="211"/>
      <c r="Q366" s="211"/>
      <c r="R366" s="211"/>
      <c r="S366" s="211"/>
      <c r="T366" s="212"/>
      <c r="AT366" s="213" t="s">
        <v>135</v>
      </c>
      <c r="AU366" s="213" t="s">
        <v>84</v>
      </c>
      <c r="AV366" s="13" t="s">
        <v>84</v>
      </c>
      <c r="AW366" s="13" t="s">
        <v>30</v>
      </c>
      <c r="AX366" s="13" t="s">
        <v>74</v>
      </c>
      <c r="AY366" s="213" t="s">
        <v>126</v>
      </c>
    </row>
    <row r="367" spans="1:65" s="15" customFormat="1" ht="11.25">
      <c r="B367" s="229"/>
      <c r="C367" s="230"/>
      <c r="D367" s="204" t="s">
        <v>135</v>
      </c>
      <c r="E367" s="231" t="s">
        <v>1</v>
      </c>
      <c r="F367" s="232" t="s">
        <v>249</v>
      </c>
      <c r="G367" s="230"/>
      <c r="H367" s="233">
        <v>1.75</v>
      </c>
      <c r="I367" s="234"/>
      <c r="J367" s="230"/>
      <c r="K367" s="230"/>
      <c r="L367" s="235"/>
      <c r="M367" s="236"/>
      <c r="N367" s="237"/>
      <c r="O367" s="237"/>
      <c r="P367" s="237"/>
      <c r="Q367" s="237"/>
      <c r="R367" s="237"/>
      <c r="S367" s="237"/>
      <c r="T367" s="238"/>
      <c r="AT367" s="239" t="s">
        <v>135</v>
      </c>
      <c r="AU367" s="239" t="s">
        <v>84</v>
      </c>
      <c r="AV367" s="15" t="s">
        <v>143</v>
      </c>
      <c r="AW367" s="15" t="s">
        <v>30</v>
      </c>
      <c r="AX367" s="15" t="s">
        <v>74</v>
      </c>
      <c r="AY367" s="239" t="s">
        <v>126</v>
      </c>
    </row>
    <row r="368" spans="1:65" s="14" customFormat="1" ht="11.25">
      <c r="B368" s="219"/>
      <c r="C368" s="220"/>
      <c r="D368" s="204" t="s">
        <v>135</v>
      </c>
      <c r="E368" s="221" t="s">
        <v>1</v>
      </c>
      <c r="F368" s="222" t="s">
        <v>598</v>
      </c>
      <c r="G368" s="220"/>
      <c r="H368" s="221" t="s">
        <v>1</v>
      </c>
      <c r="I368" s="223"/>
      <c r="J368" s="220"/>
      <c r="K368" s="220"/>
      <c r="L368" s="224"/>
      <c r="M368" s="225"/>
      <c r="N368" s="226"/>
      <c r="O368" s="226"/>
      <c r="P368" s="226"/>
      <c r="Q368" s="226"/>
      <c r="R368" s="226"/>
      <c r="S368" s="226"/>
      <c r="T368" s="227"/>
      <c r="AT368" s="228" t="s">
        <v>135</v>
      </c>
      <c r="AU368" s="228" t="s">
        <v>84</v>
      </c>
      <c r="AV368" s="14" t="s">
        <v>82</v>
      </c>
      <c r="AW368" s="14" t="s">
        <v>30</v>
      </c>
      <c r="AX368" s="14" t="s">
        <v>74</v>
      </c>
      <c r="AY368" s="228" t="s">
        <v>126</v>
      </c>
    </row>
    <row r="369" spans="1:65" s="13" customFormat="1" ht="11.25">
      <c r="B369" s="202"/>
      <c r="C369" s="203"/>
      <c r="D369" s="204" t="s">
        <v>135</v>
      </c>
      <c r="E369" s="205" t="s">
        <v>1</v>
      </c>
      <c r="F369" s="206" t="s">
        <v>344</v>
      </c>
      <c r="G369" s="203"/>
      <c r="H369" s="207">
        <v>41</v>
      </c>
      <c r="I369" s="208"/>
      <c r="J369" s="203"/>
      <c r="K369" s="203"/>
      <c r="L369" s="209"/>
      <c r="M369" s="210"/>
      <c r="N369" s="211"/>
      <c r="O369" s="211"/>
      <c r="P369" s="211"/>
      <c r="Q369" s="211"/>
      <c r="R369" s="211"/>
      <c r="S369" s="211"/>
      <c r="T369" s="212"/>
      <c r="AT369" s="213" t="s">
        <v>135</v>
      </c>
      <c r="AU369" s="213" t="s">
        <v>84</v>
      </c>
      <c r="AV369" s="13" t="s">
        <v>84</v>
      </c>
      <c r="AW369" s="13" t="s">
        <v>30</v>
      </c>
      <c r="AX369" s="13" t="s">
        <v>74</v>
      </c>
      <c r="AY369" s="213" t="s">
        <v>126</v>
      </c>
    </row>
    <row r="370" spans="1:65" s="15" customFormat="1" ht="11.25">
      <c r="B370" s="229"/>
      <c r="C370" s="230"/>
      <c r="D370" s="204" t="s">
        <v>135</v>
      </c>
      <c r="E370" s="231" t="s">
        <v>1</v>
      </c>
      <c r="F370" s="232" t="s">
        <v>249</v>
      </c>
      <c r="G370" s="230"/>
      <c r="H370" s="233">
        <v>41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135</v>
      </c>
      <c r="AU370" s="239" t="s">
        <v>84</v>
      </c>
      <c r="AV370" s="15" t="s">
        <v>143</v>
      </c>
      <c r="AW370" s="15" t="s">
        <v>30</v>
      </c>
      <c r="AX370" s="15" t="s">
        <v>74</v>
      </c>
      <c r="AY370" s="239" t="s">
        <v>126</v>
      </c>
    </row>
    <row r="371" spans="1:65" s="16" customFormat="1" ht="11.25">
      <c r="B371" s="240"/>
      <c r="C371" s="241"/>
      <c r="D371" s="204" t="s">
        <v>135</v>
      </c>
      <c r="E371" s="242" t="s">
        <v>1</v>
      </c>
      <c r="F371" s="243" t="s">
        <v>252</v>
      </c>
      <c r="G371" s="241"/>
      <c r="H371" s="244">
        <v>42.75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AT371" s="250" t="s">
        <v>135</v>
      </c>
      <c r="AU371" s="250" t="s">
        <v>84</v>
      </c>
      <c r="AV371" s="16" t="s">
        <v>133</v>
      </c>
      <c r="AW371" s="16" t="s">
        <v>30</v>
      </c>
      <c r="AX371" s="16" t="s">
        <v>82</v>
      </c>
      <c r="AY371" s="250" t="s">
        <v>126</v>
      </c>
    </row>
    <row r="372" spans="1:65" s="2" customFormat="1" ht="21.75" customHeight="1">
      <c r="A372" s="35"/>
      <c r="B372" s="36"/>
      <c r="C372" s="251" t="s">
        <v>599</v>
      </c>
      <c r="D372" s="251" t="s">
        <v>360</v>
      </c>
      <c r="E372" s="252" t="s">
        <v>600</v>
      </c>
      <c r="F372" s="253" t="s">
        <v>601</v>
      </c>
      <c r="G372" s="254" t="s">
        <v>170</v>
      </c>
      <c r="H372" s="255">
        <v>44.033000000000001</v>
      </c>
      <c r="I372" s="256"/>
      <c r="J372" s="257">
        <f>ROUND(I372*H372,2)</f>
        <v>0</v>
      </c>
      <c r="K372" s="258"/>
      <c r="L372" s="259"/>
      <c r="M372" s="260" t="s">
        <v>1</v>
      </c>
      <c r="N372" s="261" t="s">
        <v>39</v>
      </c>
      <c r="O372" s="72"/>
      <c r="P372" s="198">
        <f>O372*H372</f>
        <v>0</v>
      </c>
      <c r="Q372" s="198">
        <v>0.13100000000000001</v>
      </c>
      <c r="R372" s="198">
        <f>Q372*H372</f>
        <v>5.7683230000000005</v>
      </c>
      <c r="S372" s="198">
        <v>0</v>
      </c>
      <c r="T372" s="199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00" t="s">
        <v>197</v>
      </c>
      <c r="AT372" s="200" t="s">
        <v>360</v>
      </c>
      <c r="AU372" s="200" t="s">
        <v>84</v>
      </c>
      <c r="AY372" s="18" t="s">
        <v>126</v>
      </c>
      <c r="BE372" s="201">
        <f>IF(N372="základní",J372,0)</f>
        <v>0</v>
      </c>
      <c r="BF372" s="201">
        <f>IF(N372="snížená",J372,0)</f>
        <v>0</v>
      </c>
      <c r="BG372" s="201">
        <f>IF(N372="zákl. přenesená",J372,0)</f>
        <v>0</v>
      </c>
      <c r="BH372" s="201">
        <f>IF(N372="sníž. přenesená",J372,0)</f>
        <v>0</v>
      </c>
      <c r="BI372" s="201">
        <f>IF(N372="nulová",J372,0)</f>
        <v>0</v>
      </c>
      <c r="BJ372" s="18" t="s">
        <v>82</v>
      </c>
      <c r="BK372" s="201">
        <f>ROUND(I372*H372,2)</f>
        <v>0</v>
      </c>
      <c r="BL372" s="18" t="s">
        <v>133</v>
      </c>
      <c r="BM372" s="200" t="s">
        <v>602</v>
      </c>
    </row>
    <row r="373" spans="1:65" s="13" customFormat="1" ht="11.25">
      <c r="B373" s="202"/>
      <c r="C373" s="203"/>
      <c r="D373" s="204" t="s">
        <v>135</v>
      </c>
      <c r="E373" s="203"/>
      <c r="F373" s="206" t="s">
        <v>603</v>
      </c>
      <c r="G373" s="203"/>
      <c r="H373" s="207">
        <v>44.033000000000001</v>
      </c>
      <c r="I373" s="208"/>
      <c r="J373" s="203"/>
      <c r="K373" s="203"/>
      <c r="L373" s="209"/>
      <c r="M373" s="210"/>
      <c r="N373" s="211"/>
      <c r="O373" s="211"/>
      <c r="P373" s="211"/>
      <c r="Q373" s="211"/>
      <c r="R373" s="211"/>
      <c r="S373" s="211"/>
      <c r="T373" s="212"/>
      <c r="AT373" s="213" t="s">
        <v>135</v>
      </c>
      <c r="AU373" s="213" t="s">
        <v>84</v>
      </c>
      <c r="AV373" s="13" t="s">
        <v>84</v>
      </c>
      <c r="AW373" s="13" t="s">
        <v>4</v>
      </c>
      <c r="AX373" s="13" t="s">
        <v>82</v>
      </c>
      <c r="AY373" s="213" t="s">
        <v>126</v>
      </c>
    </row>
    <row r="374" spans="1:65" s="2" customFormat="1" ht="33" customHeight="1">
      <c r="A374" s="35"/>
      <c r="B374" s="36"/>
      <c r="C374" s="251" t="s">
        <v>604</v>
      </c>
      <c r="D374" s="251" t="s">
        <v>360</v>
      </c>
      <c r="E374" s="252" t="s">
        <v>605</v>
      </c>
      <c r="F374" s="253" t="s">
        <v>606</v>
      </c>
      <c r="G374" s="254" t="s">
        <v>170</v>
      </c>
      <c r="H374" s="255">
        <v>1.8029999999999999</v>
      </c>
      <c r="I374" s="256"/>
      <c r="J374" s="257">
        <f>ROUND(I374*H374,2)</f>
        <v>0</v>
      </c>
      <c r="K374" s="258"/>
      <c r="L374" s="259"/>
      <c r="M374" s="260" t="s">
        <v>1</v>
      </c>
      <c r="N374" s="261" t="s">
        <v>39</v>
      </c>
      <c r="O374" s="72"/>
      <c r="P374" s="198">
        <f>O374*H374</f>
        <v>0</v>
      </c>
      <c r="Q374" s="198">
        <v>0.17499999999999999</v>
      </c>
      <c r="R374" s="198">
        <f>Q374*H374</f>
        <v>0.31552499999999994</v>
      </c>
      <c r="S374" s="198">
        <v>0</v>
      </c>
      <c r="T374" s="199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00" t="s">
        <v>197</v>
      </c>
      <c r="AT374" s="200" t="s">
        <v>360</v>
      </c>
      <c r="AU374" s="200" t="s">
        <v>84</v>
      </c>
      <c r="AY374" s="18" t="s">
        <v>126</v>
      </c>
      <c r="BE374" s="201">
        <f>IF(N374="základní",J374,0)</f>
        <v>0</v>
      </c>
      <c r="BF374" s="201">
        <f>IF(N374="snížená",J374,0)</f>
        <v>0</v>
      </c>
      <c r="BG374" s="201">
        <f>IF(N374="zákl. přenesená",J374,0)</f>
        <v>0</v>
      </c>
      <c r="BH374" s="201">
        <f>IF(N374="sníž. přenesená",J374,0)</f>
        <v>0</v>
      </c>
      <c r="BI374" s="201">
        <f>IF(N374="nulová",J374,0)</f>
        <v>0</v>
      </c>
      <c r="BJ374" s="18" t="s">
        <v>82</v>
      </c>
      <c r="BK374" s="201">
        <f>ROUND(I374*H374,2)</f>
        <v>0</v>
      </c>
      <c r="BL374" s="18" t="s">
        <v>133</v>
      </c>
      <c r="BM374" s="200" t="s">
        <v>607</v>
      </c>
    </row>
    <row r="375" spans="1:65" s="13" customFormat="1" ht="11.25">
      <c r="B375" s="202"/>
      <c r="C375" s="203"/>
      <c r="D375" s="204" t="s">
        <v>135</v>
      </c>
      <c r="E375" s="203"/>
      <c r="F375" s="206" t="s">
        <v>608</v>
      </c>
      <c r="G375" s="203"/>
      <c r="H375" s="207">
        <v>1.8029999999999999</v>
      </c>
      <c r="I375" s="208"/>
      <c r="J375" s="203"/>
      <c r="K375" s="203"/>
      <c r="L375" s="209"/>
      <c r="M375" s="210"/>
      <c r="N375" s="211"/>
      <c r="O375" s="211"/>
      <c r="P375" s="211"/>
      <c r="Q375" s="211"/>
      <c r="R375" s="211"/>
      <c r="S375" s="211"/>
      <c r="T375" s="212"/>
      <c r="AT375" s="213" t="s">
        <v>135</v>
      </c>
      <c r="AU375" s="213" t="s">
        <v>84</v>
      </c>
      <c r="AV375" s="13" t="s">
        <v>84</v>
      </c>
      <c r="AW375" s="13" t="s">
        <v>4</v>
      </c>
      <c r="AX375" s="13" t="s">
        <v>82</v>
      </c>
      <c r="AY375" s="213" t="s">
        <v>126</v>
      </c>
    </row>
    <row r="376" spans="1:65" s="2" customFormat="1" ht="24.2" customHeight="1">
      <c r="A376" s="35"/>
      <c r="B376" s="36"/>
      <c r="C376" s="188" t="s">
        <v>609</v>
      </c>
      <c r="D376" s="188" t="s">
        <v>129</v>
      </c>
      <c r="E376" s="189" t="s">
        <v>610</v>
      </c>
      <c r="F376" s="190" t="s">
        <v>611</v>
      </c>
      <c r="G376" s="191" t="s">
        <v>170</v>
      </c>
      <c r="H376" s="192">
        <v>0.85</v>
      </c>
      <c r="I376" s="193"/>
      <c r="J376" s="194">
        <f>ROUND(I376*H376,2)</f>
        <v>0</v>
      </c>
      <c r="K376" s="195"/>
      <c r="L376" s="40"/>
      <c r="M376" s="196" t="s">
        <v>1</v>
      </c>
      <c r="N376" s="197" t="s">
        <v>39</v>
      </c>
      <c r="O376" s="72"/>
      <c r="P376" s="198">
        <f>O376*H376</f>
        <v>0</v>
      </c>
      <c r="Q376" s="198">
        <v>0.11162</v>
      </c>
      <c r="R376" s="198">
        <f>Q376*H376</f>
        <v>9.4876999999999989E-2</v>
      </c>
      <c r="S376" s="198">
        <v>0</v>
      </c>
      <c r="T376" s="199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0" t="s">
        <v>133</v>
      </c>
      <c r="AT376" s="200" t="s">
        <v>129</v>
      </c>
      <c r="AU376" s="200" t="s">
        <v>84</v>
      </c>
      <c r="AY376" s="18" t="s">
        <v>126</v>
      </c>
      <c r="BE376" s="201">
        <f>IF(N376="základní",J376,0)</f>
        <v>0</v>
      </c>
      <c r="BF376" s="201">
        <f>IF(N376="snížená",J376,0)</f>
        <v>0</v>
      </c>
      <c r="BG376" s="201">
        <f>IF(N376="zákl. přenesená",J376,0)</f>
        <v>0</v>
      </c>
      <c r="BH376" s="201">
        <f>IF(N376="sníž. přenesená",J376,0)</f>
        <v>0</v>
      </c>
      <c r="BI376" s="201">
        <f>IF(N376="nulová",J376,0)</f>
        <v>0</v>
      </c>
      <c r="BJ376" s="18" t="s">
        <v>82</v>
      </c>
      <c r="BK376" s="201">
        <f>ROUND(I376*H376,2)</f>
        <v>0</v>
      </c>
      <c r="BL376" s="18" t="s">
        <v>133</v>
      </c>
      <c r="BM376" s="200" t="s">
        <v>612</v>
      </c>
    </row>
    <row r="377" spans="1:65" s="14" customFormat="1" ht="11.25">
      <c r="B377" s="219"/>
      <c r="C377" s="220"/>
      <c r="D377" s="204" t="s">
        <v>135</v>
      </c>
      <c r="E377" s="221" t="s">
        <v>1</v>
      </c>
      <c r="F377" s="222" t="s">
        <v>551</v>
      </c>
      <c r="G377" s="220"/>
      <c r="H377" s="221" t="s">
        <v>1</v>
      </c>
      <c r="I377" s="223"/>
      <c r="J377" s="220"/>
      <c r="K377" s="220"/>
      <c r="L377" s="224"/>
      <c r="M377" s="225"/>
      <c r="N377" s="226"/>
      <c r="O377" s="226"/>
      <c r="P377" s="226"/>
      <c r="Q377" s="226"/>
      <c r="R377" s="226"/>
      <c r="S377" s="226"/>
      <c r="T377" s="227"/>
      <c r="AT377" s="228" t="s">
        <v>135</v>
      </c>
      <c r="AU377" s="228" t="s">
        <v>84</v>
      </c>
      <c r="AV377" s="14" t="s">
        <v>82</v>
      </c>
      <c r="AW377" s="14" t="s">
        <v>30</v>
      </c>
      <c r="AX377" s="14" t="s">
        <v>74</v>
      </c>
      <c r="AY377" s="228" t="s">
        <v>126</v>
      </c>
    </row>
    <row r="378" spans="1:65" s="13" customFormat="1" ht="11.25">
      <c r="B378" s="202"/>
      <c r="C378" s="203"/>
      <c r="D378" s="204" t="s">
        <v>135</v>
      </c>
      <c r="E378" s="205" t="s">
        <v>1</v>
      </c>
      <c r="F378" s="206" t="s">
        <v>552</v>
      </c>
      <c r="G378" s="203"/>
      <c r="H378" s="207">
        <v>0.85</v>
      </c>
      <c r="I378" s="208"/>
      <c r="J378" s="203"/>
      <c r="K378" s="203"/>
      <c r="L378" s="209"/>
      <c r="M378" s="210"/>
      <c r="N378" s="211"/>
      <c r="O378" s="211"/>
      <c r="P378" s="211"/>
      <c r="Q378" s="211"/>
      <c r="R378" s="211"/>
      <c r="S378" s="211"/>
      <c r="T378" s="212"/>
      <c r="AT378" s="213" t="s">
        <v>135</v>
      </c>
      <c r="AU378" s="213" t="s">
        <v>84</v>
      </c>
      <c r="AV378" s="13" t="s">
        <v>84</v>
      </c>
      <c r="AW378" s="13" t="s">
        <v>30</v>
      </c>
      <c r="AX378" s="13" t="s">
        <v>82</v>
      </c>
      <c r="AY378" s="213" t="s">
        <v>126</v>
      </c>
    </row>
    <row r="379" spans="1:65" s="14" customFormat="1" ht="11.25">
      <c r="B379" s="219"/>
      <c r="C379" s="220"/>
      <c r="D379" s="204" t="s">
        <v>135</v>
      </c>
      <c r="E379" s="221" t="s">
        <v>1</v>
      </c>
      <c r="F379" s="222" t="s">
        <v>173</v>
      </c>
      <c r="G379" s="220"/>
      <c r="H379" s="221" t="s">
        <v>1</v>
      </c>
      <c r="I379" s="223"/>
      <c r="J379" s="220"/>
      <c r="K379" s="220"/>
      <c r="L379" s="224"/>
      <c r="M379" s="225"/>
      <c r="N379" s="226"/>
      <c r="O379" s="226"/>
      <c r="P379" s="226"/>
      <c r="Q379" s="226"/>
      <c r="R379" s="226"/>
      <c r="S379" s="226"/>
      <c r="T379" s="227"/>
      <c r="AT379" s="228" t="s">
        <v>135</v>
      </c>
      <c r="AU379" s="228" t="s">
        <v>84</v>
      </c>
      <c r="AV379" s="14" t="s">
        <v>82</v>
      </c>
      <c r="AW379" s="14" t="s">
        <v>30</v>
      </c>
      <c r="AX379" s="14" t="s">
        <v>74</v>
      </c>
      <c r="AY379" s="228" t="s">
        <v>126</v>
      </c>
    </row>
    <row r="380" spans="1:65" s="2" customFormat="1" ht="24.2" customHeight="1">
      <c r="A380" s="35"/>
      <c r="B380" s="36"/>
      <c r="C380" s="251" t="s">
        <v>613</v>
      </c>
      <c r="D380" s="251" t="s">
        <v>360</v>
      </c>
      <c r="E380" s="252" t="s">
        <v>614</v>
      </c>
      <c r="F380" s="253" t="s">
        <v>615</v>
      </c>
      <c r="G380" s="254" t="s">
        <v>170</v>
      </c>
      <c r="H380" s="255">
        <v>5.0999999999999996</v>
      </c>
      <c r="I380" s="256"/>
      <c r="J380" s="257">
        <f>ROUND(I380*H380,2)</f>
        <v>0</v>
      </c>
      <c r="K380" s="258"/>
      <c r="L380" s="259"/>
      <c r="M380" s="260" t="s">
        <v>1</v>
      </c>
      <c r="N380" s="261" t="s">
        <v>39</v>
      </c>
      <c r="O380" s="72"/>
      <c r="P380" s="198">
        <f>O380*H380</f>
        <v>0</v>
      </c>
      <c r="Q380" s="198">
        <v>0.17599999999999999</v>
      </c>
      <c r="R380" s="198">
        <f>Q380*H380</f>
        <v>0.89759999999999984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197</v>
      </c>
      <c r="AT380" s="200" t="s">
        <v>360</v>
      </c>
      <c r="AU380" s="200" t="s">
        <v>84</v>
      </c>
      <c r="AY380" s="18" t="s">
        <v>126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82</v>
      </c>
      <c r="BK380" s="201">
        <f>ROUND(I380*H380,2)</f>
        <v>0</v>
      </c>
      <c r="BL380" s="18" t="s">
        <v>133</v>
      </c>
      <c r="BM380" s="200" t="s">
        <v>616</v>
      </c>
    </row>
    <row r="381" spans="1:65" s="13" customFormat="1" ht="11.25">
      <c r="B381" s="202"/>
      <c r="C381" s="203"/>
      <c r="D381" s="204" t="s">
        <v>135</v>
      </c>
      <c r="E381" s="203"/>
      <c r="F381" s="206" t="s">
        <v>617</v>
      </c>
      <c r="G381" s="203"/>
      <c r="H381" s="207">
        <v>5.0999999999999996</v>
      </c>
      <c r="I381" s="208"/>
      <c r="J381" s="203"/>
      <c r="K381" s="203"/>
      <c r="L381" s="209"/>
      <c r="M381" s="210"/>
      <c r="N381" s="211"/>
      <c r="O381" s="211"/>
      <c r="P381" s="211"/>
      <c r="Q381" s="211"/>
      <c r="R381" s="211"/>
      <c r="S381" s="211"/>
      <c r="T381" s="212"/>
      <c r="AT381" s="213" t="s">
        <v>135</v>
      </c>
      <c r="AU381" s="213" t="s">
        <v>84</v>
      </c>
      <c r="AV381" s="13" t="s">
        <v>84</v>
      </c>
      <c r="AW381" s="13" t="s">
        <v>4</v>
      </c>
      <c r="AX381" s="13" t="s">
        <v>82</v>
      </c>
      <c r="AY381" s="213" t="s">
        <v>126</v>
      </c>
    </row>
    <row r="382" spans="1:65" s="12" customFormat="1" ht="22.9" customHeight="1">
      <c r="B382" s="172"/>
      <c r="C382" s="173"/>
      <c r="D382" s="174" t="s">
        <v>73</v>
      </c>
      <c r="E382" s="186" t="s">
        <v>197</v>
      </c>
      <c r="F382" s="186" t="s">
        <v>618</v>
      </c>
      <c r="G382" s="173"/>
      <c r="H382" s="173"/>
      <c r="I382" s="176"/>
      <c r="J382" s="187">
        <f>BK382</f>
        <v>0</v>
      </c>
      <c r="K382" s="173"/>
      <c r="L382" s="178"/>
      <c r="M382" s="179"/>
      <c r="N382" s="180"/>
      <c r="O382" s="180"/>
      <c r="P382" s="181">
        <f>SUM(P383:P403)</f>
        <v>0</v>
      </c>
      <c r="Q382" s="180"/>
      <c r="R382" s="181">
        <f>SUM(R383:R403)</f>
        <v>4.4969040000000007</v>
      </c>
      <c r="S382" s="180"/>
      <c r="T382" s="182">
        <f>SUM(T383:T403)</f>
        <v>5.6314400000000004</v>
      </c>
      <c r="AR382" s="183" t="s">
        <v>82</v>
      </c>
      <c r="AT382" s="184" t="s">
        <v>73</v>
      </c>
      <c r="AU382" s="184" t="s">
        <v>82</v>
      </c>
      <c r="AY382" s="183" t="s">
        <v>126</v>
      </c>
      <c r="BK382" s="185">
        <f>SUM(BK383:BK403)</f>
        <v>0</v>
      </c>
    </row>
    <row r="383" spans="1:65" s="2" customFormat="1" ht="21.75" customHeight="1">
      <c r="A383" s="35"/>
      <c r="B383" s="36"/>
      <c r="C383" s="188" t="s">
        <v>619</v>
      </c>
      <c r="D383" s="188" t="s">
        <v>129</v>
      </c>
      <c r="E383" s="189" t="s">
        <v>620</v>
      </c>
      <c r="F383" s="190" t="s">
        <v>621</v>
      </c>
      <c r="G383" s="191" t="s">
        <v>236</v>
      </c>
      <c r="H383" s="192">
        <v>2.6</v>
      </c>
      <c r="I383" s="193"/>
      <c r="J383" s="194">
        <f>ROUND(I383*H383,2)</f>
        <v>0</v>
      </c>
      <c r="K383" s="195"/>
      <c r="L383" s="40"/>
      <c r="M383" s="196" t="s">
        <v>1</v>
      </c>
      <c r="N383" s="197" t="s">
        <v>39</v>
      </c>
      <c r="O383" s="72"/>
      <c r="P383" s="198">
        <f>O383*H383</f>
        <v>0</v>
      </c>
      <c r="Q383" s="198">
        <v>0</v>
      </c>
      <c r="R383" s="198">
        <f>Q383*H383</f>
        <v>0</v>
      </c>
      <c r="S383" s="198">
        <v>0.84</v>
      </c>
      <c r="T383" s="199">
        <f>S383*H383</f>
        <v>2.1840000000000002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00" t="s">
        <v>133</v>
      </c>
      <c r="AT383" s="200" t="s">
        <v>129</v>
      </c>
      <c r="AU383" s="200" t="s">
        <v>84</v>
      </c>
      <c r="AY383" s="18" t="s">
        <v>126</v>
      </c>
      <c r="BE383" s="201">
        <f>IF(N383="základní",J383,0)</f>
        <v>0</v>
      </c>
      <c r="BF383" s="201">
        <f>IF(N383="snížená",J383,0)</f>
        <v>0</v>
      </c>
      <c r="BG383" s="201">
        <f>IF(N383="zákl. přenesená",J383,0)</f>
        <v>0</v>
      </c>
      <c r="BH383" s="201">
        <f>IF(N383="sníž. přenesená",J383,0)</f>
        <v>0</v>
      </c>
      <c r="BI383" s="201">
        <f>IF(N383="nulová",J383,0)</f>
        <v>0</v>
      </c>
      <c r="BJ383" s="18" t="s">
        <v>82</v>
      </c>
      <c r="BK383" s="201">
        <f>ROUND(I383*H383,2)</f>
        <v>0</v>
      </c>
      <c r="BL383" s="18" t="s">
        <v>133</v>
      </c>
      <c r="BM383" s="200" t="s">
        <v>622</v>
      </c>
    </row>
    <row r="384" spans="1:65" s="13" customFormat="1" ht="11.25">
      <c r="B384" s="202"/>
      <c r="C384" s="203"/>
      <c r="D384" s="204" t="s">
        <v>135</v>
      </c>
      <c r="E384" s="205" t="s">
        <v>1</v>
      </c>
      <c r="F384" s="206" t="s">
        <v>623</v>
      </c>
      <c r="G384" s="203"/>
      <c r="H384" s="207">
        <v>2.6</v>
      </c>
      <c r="I384" s="208"/>
      <c r="J384" s="203"/>
      <c r="K384" s="203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135</v>
      </c>
      <c r="AU384" s="213" t="s">
        <v>84</v>
      </c>
      <c r="AV384" s="13" t="s">
        <v>84</v>
      </c>
      <c r="AW384" s="13" t="s">
        <v>30</v>
      </c>
      <c r="AX384" s="13" t="s">
        <v>82</v>
      </c>
      <c r="AY384" s="213" t="s">
        <v>126</v>
      </c>
    </row>
    <row r="385" spans="1:65" s="14" customFormat="1" ht="11.25">
      <c r="B385" s="219"/>
      <c r="C385" s="220"/>
      <c r="D385" s="204" t="s">
        <v>135</v>
      </c>
      <c r="E385" s="221" t="s">
        <v>1</v>
      </c>
      <c r="F385" s="222" t="s">
        <v>173</v>
      </c>
      <c r="G385" s="220"/>
      <c r="H385" s="221" t="s">
        <v>1</v>
      </c>
      <c r="I385" s="223"/>
      <c r="J385" s="220"/>
      <c r="K385" s="220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135</v>
      </c>
      <c r="AU385" s="228" t="s">
        <v>84</v>
      </c>
      <c r="AV385" s="14" t="s">
        <v>82</v>
      </c>
      <c r="AW385" s="14" t="s">
        <v>30</v>
      </c>
      <c r="AX385" s="14" t="s">
        <v>74</v>
      </c>
      <c r="AY385" s="228" t="s">
        <v>126</v>
      </c>
    </row>
    <row r="386" spans="1:65" s="2" customFormat="1" ht="33" customHeight="1">
      <c r="A386" s="35"/>
      <c r="B386" s="36"/>
      <c r="C386" s="188" t="s">
        <v>624</v>
      </c>
      <c r="D386" s="188" t="s">
        <v>129</v>
      </c>
      <c r="E386" s="189" t="s">
        <v>625</v>
      </c>
      <c r="F386" s="190" t="s">
        <v>626</v>
      </c>
      <c r="G386" s="191" t="s">
        <v>236</v>
      </c>
      <c r="H386" s="192">
        <v>2.6</v>
      </c>
      <c r="I386" s="193"/>
      <c r="J386" s="194">
        <f>ROUND(I386*H386,2)</f>
        <v>0</v>
      </c>
      <c r="K386" s="195"/>
      <c r="L386" s="40"/>
      <c r="M386" s="196" t="s">
        <v>1</v>
      </c>
      <c r="N386" s="197" t="s">
        <v>39</v>
      </c>
      <c r="O386" s="72"/>
      <c r="P386" s="198">
        <f>O386*H386</f>
        <v>0</v>
      </c>
      <c r="Q386" s="198">
        <v>2.3000000000000001E-4</v>
      </c>
      <c r="R386" s="198">
        <f>Q386*H386</f>
        <v>5.9800000000000001E-4</v>
      </c>
      <c r="S386" s="198">
        <v>0</v>
      </c>
      <c r="T386" s="199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00" t="s">
        <v>133</v>
      </c>
      <c r="AT386" s="200" t="s">
        <v>129</v>
      </c>
      <c r="AU386" s="200" t="s">
        <v>84</v>
      </c>
      <c r="AY386" s="18" t="s">
        <v>126</v>
      </c>
      <c r="BE386" s="201">
        <f>IF(N386="základní",J386,0)</f>
        <v>0</v>
      </c>
      <c r="BF386" s="201">
        <f>IF(N386="snížená",J386,0)</f>
        <v>0</v>
      </c>
      <c r="BG386" s="201">
        <f>IF(N386="zákl. přenesená",J386,0)</f>
        <v>0</v>
      </c>
      <c r="BH386" s="201">
        <f>IF(N386="sníž. přenesená",J386,0)</f>
        <v>0</v>
      </c>
      <c r="BI386" s="201">
        <f>IF(N386="nulová",J386,0)</f>
        <v>0</v>
      </c>
      <c r="BJ386" s="18" t="s">
        <v>82</v>
      </c>
      <c r="BK386" s="201">
        <f>ROUND(I386*H386,2)</f>
        <v>0</v>
      </c>
      <c r="BL386" s="18" t="s">
        <v>133</v>
      </c>
      <c r="BM386" s="200" t="s">
        <v>627</v>
      </c>
    </row>
    <row r="387" spans="1:65" s="2" customFormat="1" ht="16.5" customHeight="1">
      <c r="A387" s="35"/>
      <c r="B387" s="36"/>
      <c r="C387" s="251" t="s">
        <v>628</v>
      </c>
      <c r="D387" s="251" t="s">
        <v>360</v>
      </c>
      <c r="E387" s="252" t="s">
        <v>629</v>
      </c>
      <c r="F387" s="253" t="s">
        <v>630</v>
      </c>
      <c r="G387" s="254" t="s">
        <v>236</v>
      </c>
      <c r="H387" s="255">
        <v>2.6259999999999999</v>
      </c>
      <c r="I387" s="256"/>
      <c r="J387" s="257">
        <f>ROUND(I387*H387,2)</f>
        <v>0</v>
      </c>
      <c r="K387" s="258"/>
      <c r="L387" s="259"/>
      <c r="M387" s="260" t="s">
        <v>1</v>
      </c>
      <c r="N387" s="261" t="s">
        <v>39</v>
      </c>
      <c r="O387" s="72"/>
      <c r="P387" s="198">
        <f>O387*H387</f>
        <v>0</v>
      </c>
      <c r="Q387" s="198">
        <v>0.41599999999999998</v>
      </c>
      <c r="R387" s="198">
        <f>Q387*H387</f>
        <v>1.0924159999999998</v>
      </c>
      <c r="S387" s="198">
        <v>0</v>
      </c>
      <c r="T387" s="199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0" t="s">
        <v>197</v>
      </c>
      <c r="AT387" s="200" t="s">
        <v>360</v>
      </c>
      <c r="AU387" s="200" t="s">
        <v>84</v>
      </c>
      <c r="AY387" s="18" t="s">
        <v>126</v>
      </c>
      <c r="BE387" s="201">
        <f>IF(N387="základní",J387,0)</f>
        <v>0</v>
      </c>
      <c r="BF387" s="201">
        <f>IF(N387="snížená",J387,0)</f>
        <v>0</v>
      </c>
      <c r="BG387" s="201">
        <f>IF(N387="zákl. přenesená",J387,0)</f>
        <v>0</v>
      </c>
      <c r="BH387" s="201">
        <f>IF(N387="sníž. přenesená",J387,0)</f>
        <v>0</v>
      </c>
      <c r="BI387" s="201">
        <f>IF(N387="nulová",J387,0)</f>
        <v>0</v>
      </c>
      <c r="BJ387" s="18" t="s">
        <v>82</v>
      </c>
      <c r="BK387" s="201">
        <f>ROUND(I387*H387,2)</f>
        <v>0</v>
      </c>
      <c r="BL387" s="18" t="s">
        <v>133</v>
      </c>
      <c r="BM387" s="200" t="s">
        <v>631</v>
      </c>
    </row>
    <row r="388" spans="1:65" s="13" customFormat="1" ht="11.25">
      <c r="B388" s="202"/>
      <c r="C388" s="203"/>
      <c r="D388" s="204" t="s">
        <v>135</v>
      </c>
      <c r="E388" s="203"/>
      <c r="F388" s="206" t="s">
        <v>632</v>
      </c>
      <c r="G388" s="203"/>
      <c r="H388" s="207">
        <v>2.6259999999999999</v>
      </c>
      <c r="I388" s="208"/>
      <c r="J388" s="203"/>
      <c r="K388" s="203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135</v>
      </c>
      <c r="AU388" s="213" t="s">
        <v>84</v>
      </c>
      <c r="AV388" s="13" t="s">
        <v>84</v>
      </c>
      <c r="AW388" s="13" t="s">
        <v>4</v>
      </c>
      <c r="AX388" s="13" t="s">
        <v>82</v>
      </c>
      <c r="AY388" s="213" t="s">
        <v>126</v>
      </c>
    </row>
    <row r="389" spans="1:65" s="2" customFormat="1" ht="24.2" customHeight="1">
      <c r="A389" s="35"/>
      <c r="B389" s="36"/>
      <c r="C389" s="188" t="s">
        <v>633</v>
      </c>
      <c r="D389" s="188" t="s">
        <v>129</v>
      </c>
      <c r="E389" s="189" t="s">
        <v>634</v>
      </c>
      <c r="F389" s="190" t="s">
        <v>635</v>
      </c>
      <c r="G389" s="191" t="s">
        <v>132</v>
      </c>
      <c r="H389" s="192">
        <v>1.4570000000000001</v>
      </c>
      <c r="I389" s="193"/>
      <c r="J389" s="194">
        <f>ROUND(I389*H389,2)</f>
        <v>0</v>
      </c>
      <c r="K389" s="195"/>
      <c r="L389" s="40"/>
      <c r="M389" s="196" t="s">
        <v>1</v>
      </c>
      <c r="N389" s="197" t="s">
        <v>39</v>
      </c>
      <c r="O389" s="72"/>
      <c r="P389" s="198">
        <f>O389*H389</f>
        <v>0</v>
      </c>
      <c r="Q389" s="198">
        <v>0</v>
      </c>
      <c r="R389" s="198">
        <f>Q389*H389</f>
        <v>0</v>
      </c>
      <c r="S389" s="198">
        <v>1.92</v>
      </c>
      <c r="T389" s="199">
        <f>S389*H389</f>
        <v>2.7974399999999999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00" t="s">
        <v>133</v>
      </c>
      <c r="AT389" s="200" t="s">
        <v>129</v>
      </c>
      <c r="AU389" s="200" t="s">
        <v>84</v>
      </c>
      <c r="AY389" s="18" t="s">
        <v>126</v>
      </c>
      <c r="BE389" s="201">
        <f>IF(N389="základní",J389,0)</f>
        <v>0</v>
      </c>
      <c r="BF389" s="201">
        <f>IF(N389="snížená",J389,0)</f>
        <v>0</v>
      </c>
      <c r="BG389" s="201">
        <f>IF(N389="zákl. přenesená",J389,0)</f>
        <v>0</v>
      </c>
      <c r="BH389" s="201">
        <f>IF(N389="sníž. přenesená",J389,0)</f>
        <v>0</v>
      </c>
      <c r="BI389" s="201">
        <f>IF(N389="nulová",J389,0)</f>
        <v>0</v>
      </c>
      <c r="BJ389" s="18" t="s">
        <v>82</v>
      </c>
      <c r="BK389" s="201">
        <f>ROUND(I389*H389,2)</f>
        <v>0</v>
      </c>
      <c r="BL389" s="18" t="s">
        <v>133</v>
      </c>
      <c r="BM389" s="200" t="s">
        <v>636</v>
      </c>
    </row>
    <row r="390" spans="1:65" s="14" customFormat="1" ht="11.25">
      <c r="B390" s="219"/>
      <c r="C390" s="220"/>
      <c r="D390" s="204" t="s">
        <v>135</v>
      </c>
      <c r="E390" s="221" t="s">
        <v>1</v>
      </c>
      <c r="F390" s="222" t="s">
        <v>637</v>
      </c>
      <c r="G390" s="220"/>
      <c r="H390" s="221" t="s">
        <v>1</v>
      </c>
      <c r="I390" s="223"/>
      <c r="J390" s="220"/>
      <c r="K390" s="220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135</v>
      </c>
      <c r="AU390" s="228" t="s">
        <v>84</v>
      </c>
      <c r="AV390" s="14" t="s">
        <v>82</v>
      </c>
      <c r="AW390" s="14" t="s">
        <v>30</v>
      </c>
      <c r="AX390" s="14" t="s">
        <v>74</v>
      </c>
      <c r="AY390" s="228" t="s">
        <v>126</v>
      </c>
    </row>
    <row r="391" spans="1:65" s="13" customFormat="1" ht="11.25">
      <c r="B391" s="202"/>
      <c r="C391" s="203"/>
      <c r="D391" s="204" t="s">
        <v>135</v>
      </c>
      <c r="E391" s="205" t="s">
        <v>1</v>
      </c>
      <c r="F391" s="206" t="s">
        <v>638</v>
      </c>
      <c r="G391" s="203"/>
      <c r="H391" s="207">
        <v>1.4570000000000001</v>
      </c>
      <c r="I391" s="208"/>
      <c r="J391" s="203"/>
      <c r="K391" s="203"/>
      <c r="L391" s="209"/>
      <c r="M391" s="210"/>
      <c r="N391" s="211"/>
      <c r="O391" s="211"/>
      <c r="P391" s="211"/>
      <c r="Q391" s="211"/>
      <c r="R391" s="211"/>
      <c r="S391" s="211"/>
      <c r="T391" s="212"/>
      <c r="AT391" s="213" t="s">
        <v>135</v>
      </c>
      <c r="AU391" s="213" t="s">
        <v>84</v>
      </c>
      <c r="AV391" s="13" t="s">
        <v>84</v>
      </c>
      <c r="AW391" s="13" t="s">
        <v>30</v>
      </c>
      <c r="AX391" s="13" t="s">
        <v>82</v>
      </c>
      <c r="AY391" s="213" t="s">
        <v>126</v>
      </c>
    </row>
    <row r="392" spans="1:65" s="14" customFormat="1" ht="11.25">
      <c r="B392" s="219"/>
      <c r="C392" s="220"/>
      <c r="D392" s="204" t="s">
        <v>135</v>
      </c>
      <c r="E392" s="221" t="s">
        <v>1</v>
      </c>
      <c r="F392" s="222" t="s">
        <v>173</v>
      </c>
      <c r="G392" s="220"/>
      <c r="H392" s="221" t="s">
        <v>1</v>
      </c>
      <c r="I392" s="223"/>
      <c r="J392" s="220"/>
      <c r="K392" s="220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135</v>
      </c>
      <c r="AU392" s="228" t="s">
        <v>84</v>
      </c>
      <c r="AV392" s="14" t="s">
        <v>82</v>
      </c>
      <c r="AW392" s="14" t="s">
        <v>30</v>
      </c>
      <c r="AX392" s="14" t="s">
        <v>74</v>
      </c>
      <c r="AY392" s="228" t="s">
        <v>126</v>
      </c>
    </row>
    <row r="393" spans="1:65" s="2" customFormat="1" ht="24.2" customHeight="1">
      <c r="A393" s="35"/>
      <c r="B393" s="36"/>
      <c r="C393" s="188" t="s">
        <v>639</v>
      </c>
      <c r="D393" s="188" t="s">
        <v>129</v>
      </c>
      <c r="E393" s="189" t="s">
        <v>640</v>
      </c>
      <c r="F393" s="190" t="s">
        <v>641</v>
      </c>
      <c r="G393" s="191" t="s">
        <v>176</v>
      </c>
      <c r="H393" s="192">
        <v>1</v>
      </c>
      <c r="I393" s="193"/>
      <c r="J393" s="194">
        <f>ROUND(I393*H393,2)</f>
        <v>0</v>
      </c>
      <c r="K393" s="195"/>
      <c r="L393" s="40"/>
      <c r="M393" s="196" t="s">
        <v>1</v>
      </c>
      <c r="N393" s="197" t="s">
        <v>39</v>
      </c>
      <c r="O393" s="72"/>
      <c r="P393" s="198">
        <f>O393*H393</f>
        <v>0</v>
      </c>
      <c r="Q393" s="198">
        <v>0.45828999999999998</v>
      </c>
      <c r="R393" s="198">
        <f>Q393*H393</f>
        <v>0.45828999999999998</v>
      </c>
      <c r="S393" s="198">
        <v>0</v>
      </c>
      <c r="T393" s="199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00" t="s">
        <v>133</v>
      </c>
      <c r="AT393" s="200" t="s">
        <v>129</v>
      </c>
      <c r="AU393" s="200" t="s">
        <v>84</v>
      </c>
      <c r="AY393" s="18" t="s">
        <v>126</v>
      </c>
      <c r="BE393" s="201">
        <f>IF(N393="základní",J393,0)</f>
        <v>0</v>
      </c>
      <c r="BF393" s="201">
        <f>IF(N393="snížená",J393,0)</f>
        <v>0</v>
      </c>
      <c r="BG393" s="201">
        <f>IF(N393="zákl. přenesená",J393,0)</f>
        <v>0</v>
      </c>
      <c r="BH393" s="201">
        <f>IF(N393="sníž. přenesená",J393,0)</f>
        <v>0</v>
      </c>
      <c r="BI393" s="201">
        <f>IF(N393="nulová",J393,0)</f>
        <v>0</v>
      </c>
      <c r="BJ393" s="18" t="s">
        <v>82</v>
      </c>
      <c r="BK393" s="201">
        <f>ROUND(I393*H393,2)</f>
        <v>0</v>
      </c>
      <c r="BL393" s="18" t="s">
        <v>133</v>
      </c>
      <c r="BM393" s="200" t="s">
        <v>642</v>
      </c>
    </row>
    <row r="394" spans="1:65" s="2" customFormat="1" ht="24.2" customHeight="1">
      <c r="A394" s="35"/>
      <c r="B394" s="36"/>
      <c r="C394" s="251" t="s">
        <v>643</v>
      </c>
      <c r="D394" s="251" t="s">
        <v>360</v>
      </c>
      <c r="E394" s="252" t="s">
        <v>644</v>
      </c>
      <c r="F394" s="253" t="s">
        <v>645</v>
      </c>
      <c r="G394" s="254" t="s">
        <v>176</v>
      </c>
      <c r="H394" s="255">
        <v>1</v>
      </c>
      <c r="I394" s="256"/>
      <c r="J394" s="257">
        <f>ROUND(I394*H394,2)</f>
        <v>0</v>
      </c>
      <c r="K394" s="258"/>
      <c r="L394" s="259"/>
      <c r="M394" s="260" t="s">
        <v>1</v>
      </c>
      <c r="N394" s="261" t="s">
        <v>39</v>
      </c>
      <c r="O394" s="72"/>
      <c r="P394" s="198">
        <f>O394*H394</f>
        <v>0</v>
      </c>
      <c r="Q394" s="198">
        <v>0</v>
      </c>
      <c r="R394" s="198">
        <f>Q394*H394</f>
        <v>0</v>
      </c>
      <c r="S394" s="198">
        <v>0</v>
      </c>
      <c r="T394" s="199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0" t="s">
        <v>197</v>
      </c>
      <c r="AT394" s="200" t="s">
        <v>360</v>
      </c>
      <c r="AU394" s="200" t="s">
        <v>84</v>
      </c>
      <c r="AY394" s="18" t="s">
        <v>126</v>
      </c>
      <c r="BE394" s="201">
        <f>IF(N394="základní",J394,0)</f>
        <v>0</v>
      </c>
      <c r="BF394" s="201">
        <f>IF(N394="snížená",J394,0)</f>
        <v>0</v>
      </c>
      <c r="BG394" s="201">
        <f>IF(N394="zákl. přenesená",J394,0)</f>
        <v>0</v>
      </c>
      <c r="BH394" s="201">
        <f>IF(N394="sníž. přenesená",J394,0)</f>
        <v>0</v>
      </c>
      <c r="BI394" s="201">
        <f>IF(N394="nulová",J394,0)</f>
        <v>0</v>
      </c>
      <c r="BJ394" s="18" t="s">
        <v>82</v>
      </c>
      <c r="BK394" s="201">
        <f>ROUND(I394*H394,2)</f>
        <v>0</v>
      </c>
      <c r="BL394" s="18" t="s">
        <v>133</v>
      </c>
      <c r="BM394" s="200" t="s">
        <v>646</v>
      </c>
    </row>
    <row r="395" spans="1:65" s="2" customFormat="1" ht="24.2" customHeight="1">
      <c r="A395" s="35"/>
      <c r="B395" s="36"/>
      <c r="C395" s="188" t="s">
        <v>647</v>
      </c>
      <c r="D395" s="188" t="s">
        <v>129</v>
      </c>
      <c r="E395" s="189" t="s">
        <v>648</v>
      </c>
      <c r="F395" s="190" t="s">
        <v>649</v>
      </c>
      <c r="G395" s="191" t="s">
        <v>176</v>
      </c>
      <c r="H395" s="192">
        <v>3</v>
      </c>
      <c r="I395" s="193"/>
      <c r="J395" s="194">
        <f>ROUND(I395*H395,2)</f>
        <v>0</v>
      </c>
      <c r="K395" s="195"/>
      <c r="L395" s="40"/>
      <c r="M395" s="196" t="s">
        <v>1</v>
      </c>
      <c r="N395" s="197" t="s">
        <v>39</v>
      </c>
      <c r="O395" s="72"/>
      <c r="P395" s="198">
        <f>O395*H395</f>
        <v>0</v>
      </c>
      <c r="Q395" s="198">
        <v>0</v>
      </c>
      <c r="R395" s="198">
        <f>Q395*H395</f>
        <v>0</v>
      </c>
      <c r="S395" s="198">
        <v>0.15</v>
      </c>
      <c r="T395" s="199">
        <f>S395*H395</f>
        <v>0.44999999999999996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133</v>
      </c>
      <c r="AT395" s="200" t="s">
        <v>129</v>
      </c>
      <c r="AU395" s="200" t="s">
        <v>84</v>
      </c>
      <c r="AY395" s="18" t="s">
        <v>126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82</v>
      </c>
      <c r="BK395" s="201">
        <f>ROUND(I395*H395,2)</f>
        <v>0</v>
      </c>
      <c r="BL395" s="18" t="s">
        <v>133</v>
      </c>
      <c r="BM395" s="200" t="s">
        <v>650</v>
      </c>
    </row>
    <row r="396" spans="1:65" s="14" customFormat="1" ht="11.25">
      <c r="B396" s="219"/>
      <c r="C396" s="220"/>
      <c r="D396" s="204" t="s">
        <v>135</v>
      </c>
      <c r="E396" s="221" t="s">
        <v>1</v>
      </c>
      <c r="F396" s="222" t="s">
        <v>651</v>
      </c>
      <c r="G396" s="220"/>
      <c r="H396" s="221" t="s">
        <v>1</v>
      </c>
      <c r="I396" s="223"/>
      <c r="J396" s="220"/>
      <c r="K396" s="220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135</v>
      </c>
      <c r="AU396" s="228" t="s">
        <v>84</v>
      </c>
      <c r="AV396" s="14" t="s">
        <v>82</v>
      </c>
      <c r="AW396" s="14" t="s">
        <v>30</v>
      </c>
      <c r="AX396" s="14" t="s">
        <v>74</v>
      </c>
      <c r="AY396" s="228" t="s">
        <v>126</v>
      </c>
    </row>
    <row r="397" spans="1:65" s="13" customFormat="1" ht="11.25">
      <c r="B397" s="202"/>
      <c r="C397" s="203"/>
      <c r="D397" s="204" t="s">
        <v>135</v>
      </c>
      <c r="E397" s="205" t="s">
        <v>1</v>
      </c>
      <c r="F397" s="206" t="s">
        <v>143</v>
      </c>
      <c r="G397" s="203"/>
      <c r="H397" s="207">
        <v>3</v>
      </c>
      <c r="I397" s="208"/>
      <c r="J397" s="203"/>
      <c r="K397" s="203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135</v>
      </c>
      <c r="AU397" s="213" t="s">
        <v>84</v>
      </c>
      <c r="AV397" s="13" t="s">
        <v>84</v>
      </c>
      <c r="AW397" s="13" t="s">
        <v>30</v>
      </c>
      <c r="AX397" s="13" t="s">
        <v>82</v>
      </c>
      <c r="AY397" s="213" t="s">
        <v>126</v>
      </c>
    </row>
    <row r="398" spans="1:65" s="14" customFormat="1" ht="11.25">
      <c r="B398" s="219"/>
      <c r="C398" s="220"/>
      <c r="D398" s="204" t="s">
        <v>135</v>
      </c>
      <c r="E398" s="221" t="s">
        <v>1</v>
      </c>
      <c r="F398" s="222" t="s">
        <v>173</v>
      </c>
      <c r="G398" s="220"/>
      <c r="H398" s="221" t="s">
        <v>1</v>
      </c>
      <c r="I398" s="223"/>
      <c r="J398" s="220"/>
      <c r="K398" s="220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135</v>
      </c>
      <c r="AU398" s="228" t="s">
        <v>84</v>
      </c>
      <c r="AV398" s="14" t="s">
        <v>82</v>
      </c>
      <c r="AW398" s="14" t="s">
        <v>30</v>
      </c>
      <c r="AX398" s="14" t="s">
        <v>74</v>
      </c>
      <c r="AY398" s="228" t="s">
        <v>126</v>
      </c>
    </row>
    <row r="399" spans="1:65" s="2" customFormat="1" ht="24.2" customHeight="1">
      <c r="A399" s="35"/>
      <c r="B399" s="36"/>
      <c r="C399" s="188" t="s">
        <v>652</v>
      </c>
      <c r="D399" s="188" t="s">
        <v>129</v>
      </c>
      <c r="E399" s="189" t="s">
        <v>653</v>
      </c>
      <c r="F399" s="190" t="s">
        <v>654</v>
      </c>
      <c r="G399" s="191" t="s">
        <v>176</v>
      </c>
      <c r="H399" s="192">
        <v>2</v>
      </c>
      <c r="I399" s="193"/>
      <c r="J399" s="194">
        <f>ROUND(I399*H399,2)</f>
        <v>0</v>
      </c>
      <c r="K399" s="195"/>
      <c r="L399" s="40"/>
      <c r="M399" s="196" t="s">
        <v>1</v>
      </c>
      <c r="N399" s="197" t="s">
        <v>39</v>
      </c>
      <c r="O399" s="72"/>
      <c r="P399" s="198">
        <f>O399*H399</f>
        <v>0</v>
      </c>
      <c r="Q399" s="198">
        <v>0</v>
      </c>
      <c r="R399" s="198">
        <f>Q399*H399</f>
        <v>0</v>
      </c>
      <c r="S399" s="198">
        <v>0.1</v>
      </c>
      <c r="T399" s="199">
        <f>S399*H399</f>
        <v>0.2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133</v>
      </c>
      <c r="AT399" s="200" t="s">
        <v>129</v>
      </c>
      <c r="AU399" s="200" t="s">
        <v>84</v>
      </c>
      <c r="AY399" s="18" t="s">
        <v>126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82</v>
      </c>
      <c r="BK399" s="201">
        <f>ROUND(I399*H399,2)</f>
        <v>0</v>
      </c>
      <c r="BL399" s="18" t="s">
        <v>133</v>
      </c>
      <c r="BM399" s="200" t="s">
        <v>655</v>
      </c>
    </row>
    <row r="400" spans="1:65" s="14" customFormat="1" ht="11.25">
      <c r="B400" s="219"/>
      <c r="C400" s="220"/>
      <c r="D400" s="204" t="s">
        <v>135</v>
      </c>
      <c r="E400" s="221" t="s">
        <v>1</v>
      </c>
      <c r="F400" s="222" t="s">
        <v>637</v>
      </c>
      <c r="G400" s="220"/>
      <c r="H400" s="221" t="s">
        <v>1</v>
      </c>
      <c r="I400" s="223"/>
      <c r="J400" s="220"/>
      <c r="K400" s="220"/>
      <c r="L400" s="224"/>
      <c r="M400" s="225"/>
      <c r="N400" s="226"/>
      <c r="O400" s="226"/>
      <c r="P400" s="226"/>
      <c r="Q400" s="226"/>
      <c r="R400" s="226"/>
      <c r="S400" s="226"/>
      <c r="T400" s="227"/>
      <c r="AT400" s="228" t="s">
        <v>135</v>
      </c>
      <c r="AU400" s="228" t="s">
        <v>84</v>
      </c>
      <c r="AV400" s="14" t="s">
        <v>82</v>
      </c>
      <c r="AW400" s="14" t="s">
        <v>30</v>
      </c>
      <c r="AX400" s="14" t="s">
        <v>74</v>
      </c>
      <c r="AY400" s="228" t="s">
        <v>126</v>
      </c>
    </row>
    <row r="401" spans="1:65" s="13" customFormat="1" ht="11.25">
      <c r="B401" s="202"/>
      <c r="C401" s="203"/>
      <c r="D401" s="204" t="s">
        <v>135</v>
      </c>
      <c r="E401" s="205" t="s">
        <v>1</v>
      </c>
      <c r="F401" s="206" t="s">
        <v>84</v>
      </c>
      <c r="G401" s="203"/>
      <c r="H401" s="207">
        <v>2</v>
      </c>
      <c r="I401" s="208"/>
      <c r="J401" s="203"/>
      <c r="K401" s="203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135</v>
      </c>
      <c r="AU401" s="213" t="s">
        <v>84</v>
      </c>
      <c r="AV401" s="13" t="s">
        <v>84</v>
      </c>
      <c r="AW401" s="13" t="s">
        <v>30</v>
      </c>
      <c r="AX401" s="13" t="s">
        <v>82</v>
      </c>
      <c r="AY401" s="213" t="s">
        <v>126</v>
      </c>
    </row>
    <row r="402" spans="1:65" s="14" customFormat="1" ht="11.25">
      <c r="B402" s="219"/>
      <c r="C402" s="220"/>
      <c r="D402" s="204" t="s">
        <v>135</v>
      </c>
      <c r="E402" s="221" t="s">
        <v>1</v>
      </c>
      <c r="F402" s="222" t="s">
        <v>173</v>
      </c>
      <c r="G402" s="220"/>
      <c r="H402" s="221" t="s">
        <v>1</v>
      </c>
      <c r="I402" s="223"/>
      <c r="J402" s="220"/>
      <c r="K402" s="220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135</v>
      </c>
      <c r="AU402" s="228" t="s">
        <v>84</v>
      </c>
      <c r="AV402" s="14" t="s">
        <v>82</v>
      </c>
      <c r="AW402" s="14" t="s">
        <v>30</v>
      </c>
      <c r="AX402" s="14" t="s">
        <v>74</v>
      </c>
      <c r="AY402" s="228" t="s">
        <v>126</v>
      </c>
    </row>
    <row r="403" spans="1:65" s="2" customFormat="1" ht="24.2" customHeight="1">
      <c r="A403" s="35"/>
      <c r="B403" s="36"/>
      <c r="C403" s="188" t="s">
        <v>656</v>
      </c>
      <c r="D403" s="188" t="s">
        <v>129</v>
      </c>
      <c r="E403" s="189" t="s">
        <v>657</v>
      </c>
      <c r="F403" s="190" t="s">
        <v>658</v>
      </c>
      <c r="G403" s="191" t="s">
        <v>176</v>
      </c>
      <c r="H403" s="192">
        <v>7</v>
      </c>
      <c r="I403" s="193"/>
      <c r="J403" s="194">
        <f>ROUND(I403*H403,2)</f>
        <v>0</v>
      </c>
      <c r="K403" s="195"/>
      <c r="L403" s="40"/>
      <c r="M403" s="196" t="s">
        <v>1</v>
      </c>
      <c r="N403" s="197" t="s">
        <v>39</v>
      </c>
      <c r="O403" s="72"/>
      <c r="P403" s="198">
        <f>O403*H403</f>
        <v>0</v>
      </c>
      <c r="Q403" s="198">
        <v>0.42080000000000001</v>
      </c>
      <c r="R403" s="198">
        <f>Q403*H403</f>
        <v>2.9456000000000002</v>
      </c>
      <c r="S403" s="198">
        <v>0</v>
      </c>
      <c r="T403" s="199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0" t="s">
        <v>133</v>
      </c>
      <c r="AT403" s="200" t="s">
        <v>129</v>
      </c>
      <c r="AU403" s="200" t="s">
        <v>84</v>
      </c>
      <c r="AY403" s="18" t="s">
        <v>126</v>
      </c>
      <c r="BE403" s="201">
        <f>IF(N403="základní",J403,0)</f>
        <v>0</v>
      </c>
      <c r="BF403" s="201">
        <f>IF(N403="snížená",J403,0)</f>
        <v>0</v>
      </c>
      <c r="BG403" s="201">
        <f>IF(N403="zákl. přenesená",J403,0)</f>
        <v>0</v>
      </c>
      <c r="BH403" s="201">
        <f>IF(N403="sníž. přenesená",J403,0)</f>
        <v>0</v>
      </c>
      <c r="BI403" s="201">
        <f>IF(N403="nulová",J403,0)</f>
        <v>0</v>
      </c>
      <c r="BJ403" s="18" t="s">
        <v>82</v>
      </c>
      <c r="BK403" s="201">
        <f>ROUND(I403*H403,2)</f>
        <v>0</v>
      </c>
      <c r="BL403" s="18" t="s">
        <v>133</v>
      </c>
      <c r="BM403" s="200" t="s">
        <v>659</v>
      </c>
    </row>
    <row r="404" spans="1:65" s="12" customFormat="1" ht="22.9" customHeight="1">
      <c r="B404" s="172"/>
      <c r="C404" s="173"/>
      <c r="D404" s="174" t="s">
        <v>73</v>
      </c>
      <c r="E404" s="186" t="s">
        <v>127</v>
      </c>
      <c r="F404" s="186" t="s">
        <v>128</v>
      </c>
      <c r="G404" s="173"/>
      <c r="H404" s="173"/>
      <c r="I404" s="176"/>
      <c r="J404" s="187">
        <f>BK404</f>
        <v>0</v>
      </c>
      <c r="K404" s="173"/>
      <c r="L404" s="178"/>
      <c r="M404" s="179"/>
      <c r="N404" s="180"/>
      <c r="O404" s="180"/>
      <c r="P404" s="181">
        <f>SUM(P405:P471)</f>
        <v>0</v>
      </c>
      <c r="Q404" s="180"/>
      <c r="R404" s="181">
        <f>SUM(R405:R471)</f>
        <v>111.22884700000003</v>
      </c>
      <c r="S404" s="180"/>
      <c r="T404" s="182">
        <f>SUM(T405:T471)</f>
        <v>43.564509999999999</v>
      </c>
      <c r="AR404" s="183" t="s">
        <v>82</v>
      </c>
      <c r="AT404" s="184" t="s">
        <v>73</v>
      </c>
      <c r="AU404" s="184" t="s">
        <v>82</v>
      </c>
      <c r="AY404" s="183" t="s">
        <v>126</v>
      </c>
      <c r="BK404" s="185">
        <f>SUM(BK405:BK471)</f>
        <v>0</v>
      </c>
    </row>
    <row r="405" spans="1:65" s="2" customFormat="1" ht="24.2" customHeight="1">
      <c r="A405" s="35"/>
      <c r="B405" s="36"/>
      <c r="C405" s="188" t="s">
        <v>660</v>
      </c>
      <c r="D405" s="188" t="s">
        <v>129</v>
      </c>
      <c r="E405" s="189" t="s">
        <v>661</v>
      </c>
      <c r="F405" s="190" t="s">
        <v>662</v>
      </c>
      <c r="G405" s="191" t="s">
        <v>236</v>
      </c>
      <c r="H405" s="192">
        <v>11.84</v>
      </c>
      <c r="I405" s="193"/>
      <c r="J405" s="194">
        <f>ROUND(I405*H405,2)</f>
        <v>0</v>
      </c>
      <c r="K405" s="195"/>
      <c r="L405" s="40"/>
      <c r="M405" s="196" t="s">
        <v>1</v>
      </c>
      <c r="N405" s="197" t="s">
        <v>39</v>
      </c>
      <c r="O405" s="72"/>
      <c r="P405" s="198">
        <f>O405*H405</f>
        <v>0</v>
      </c>
      <c r="Q405" s="198">
        <v>7.3999999999999999E-4</v>
      </c>
      <c r="R405" s="198">
        <f>Q405*H405</f>
        <v>8.7615999999999996E-3</v>
      </c>
      <c r="S405" s="198">
        <v>0</v>
      </c>
      <c r="T405" s="199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00" t="s">
        <v>133</v>
      </c>
      <c r="AT405" s="200" t="s">
        <v>129</v>
      </c>
      <c r="AU405" s="200" t="s">
        <v>84</v>
      </c>
      <c r="AY405" s="18" t="s">
        <v>126</v>
      </c>
      <c r="BE405" s="201">
        <f>IF(N405="základní",J405,0)</f>
        <v>0</v>
      </c>
      <c r="BF405" s="201">
        <f>IF(N405="snížená",J405,0)</f>
        <v>0</v>
      </c>
      <c r="BG405" s="201">
        <f>IF(N405="zákl. přenesená",J405,0)</f>
        <v>0</v>
      </c>
      <c r="BH405" s="201">
        <f>IF(N405="sníž. přenesená",J405,0)</f>
        <v>0</v>
      </c>
      <c r="BI405" s="201">
        <f>IF(N405="nulová",J405,0)</f>
        <v>0</v>
      </c>
      <c r="BJ405" s="18" t="s">
        <v>82</v>
      </c>
      <c r="BK405" s="201">
        <f>ROUND(I405*H405,2)</f>
        <v>0</v>
      </c>
      <c r="BL405" s="18" t="s">
        <v>133</v>
      </c>
      <c r="BM405" s="200" t="s">
        <v>663</v>
      </c>
    </row>
    <row r="406" spans="1:65" s="13" customFormat="1" ht="11.25">
      <c r="B406" s="202"/>
      <c r="C406" s="203"/>
      <c r="D406" s="204" t="s">
        <v>135</v>
      </c>
      <c r="E406" s="205" t="s">
        <v>1</v>
      </c>
      <c r="F406" s="206" t="s">
        <v>664</v>
      </c>
      <c r="G406" s="203"/>
      <c r="H406" s="207">
        <v>11.84</v>
      </c>
      <c r="I406" s="208"/>
      <c r="J406" s="203"/>
      <c r="K406" s="203"/>
      <c r="L406" s="209"/>
      <c r="M406" s="210"/>
      <c r="N406" s="211"/>
      <c r="O406" s="211"/>
      <c r="P406" s="211"/>
      <c r="Q406" s="211"/>
      <c r="R406" s="211"/>
      <c r="S406" s="211"/>
      <c r="T406" s="212"/>
      <c r="AT406" s="213" t="s">
        <v>135</v>
      </c>
      <c r="AU406" s="213" t="s">
        <v>84</v>
      </c>
      <c r="AV406" s="13" t="s">
        <v>84</v>
      </c>
      <c r="AW406" s="13" t="s">
        <v>30</v>
      </c>
      <c r="AX406" s="13" t="s">
        <v>82</v>
      </c>
      <c r="AY406" s="213" t="s">
        <v>126</v>
      </c>
    </row>
    <row r="407" spans="1:65" s="14" customFormat="1" ht="11.25">
      <c r="B407" s="219"/>
      <c r="C407" s="220"/>
      <c r="D407" s="204" t="s">
        <v>135</v>
      </c>
      <c r="E407" s="221" t="s">
        <v>1</v>
      </c>
      <c r="F407" s="222" t="s">
        <v>173</v>
      </c>
      <c r="G407" s="220"/>
      <c r="H407" s="221" t="s">
        <v>1</v>
      </c>
      <c r="I407" s="223"/>
      <c r="J407" s="220"/>
      <c r="K407" s="220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135</v>
      </c>
      <c r="AU407" s="228" t="s">
        <v>84</v>
      </c>
      <c r="AV407" s="14" t="s">
        <v>82</v>
      </c>
      <c r="AW407" s="14" t="s">
        <v>30</v>
      </c>
      <c r="AX407" s="14" t="s">
        <v>74</v>
      </c>
      <c r="AY407" s="228" t="s">
        <v>126</v>
      </c>
    </row>
    <row r="408" spans="1:65" s="2" customFormat="1" ht="44.25" customHeight="1">
      <c r="A408" s="35"/>
      <c r="B408" s="36"/>
      <c r="C408" s="251" t="s">
        <v>665</v>
      </c>
      <c r="D408" s="251" t="s">
        <v>360</v>
      </c>
      <c r="E408" s="252" t="s">
        <v>666</v>
      </c>
      <c r="F408" s="253" t="s">
        <v>667</v>
      </c>
      <c r="G408" s="254" t="s">
        <v>236</v>
      </c>
      <c r="H408" s="255">
        <v>11.84</v>
      </c>
      <c r="I408" s="256"/>
      <c r="J408" s="257">
        <f>ROUND(I408*H408,2)</f>
        <v>0</v>
      </c>
      <c r="K408" s="258"/>
      <c r="L408" s="259"/>
      <c r="M408" s="260" t="s">
        <v>1</v>
      </c>
      <c r="N408" s="261" t="s">
        <v>39</v>
      </c>
      <c r="O408" s="72"/>
      <c r="P408" s="198">
        <f>O408*H408</f>
        <v>0</v>
      </c>
      <c r="Q408" s="198">
        <v>0</v>
      </c>
      <c r="R408" s="198">
        <f>Q408*H408</f>
        <v>0</v>
      </c>
      <c r="S408" s="198">
        <v>0</v>
      </c>
      <c r="T408" s="199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00" t="s">
        <v>197</v>
      </c>
      <c r="AT408" s="200" t="s">
        <v>360</v>
      </c>
      <c r="AU408" s="200" t="s">
        <v>84</v>
      </c>
      <c r="AY408" s="18" t="s">
        <v>126</v>
      </c>
      <c r="BE408" s="201">
        <f>IF(N408="základní",J408,0)</f>
        <v>0</v>
      </c>
      <c r="BF408" s="201">
        <f>IF(N408="snížená",J408,0)</f>
        <v>0</v>
      </c>
      <c r="BG408" s="201">
        <f>IF(N408="zákl. přenesená",J408,0)</f>
        <v>0</v>
      </c>
      <c r="BH408" s="201">
        <f>IF(N408="sníž. přenesená",J408,0)</f>
        <v>0</v>
      </c>
      <c r="BI408" s="201">
        <f>IF(N408="nulová",J408,0)</f>
        <v>0</v>
      </c>
      <c r="BJ408" s="18" t="s">
        <v>82</v>
      </c>
      <c r="BK408" s="201">
        <f>ROUND(I408*H408,2)</f>
        <v>0</v>
      </c>
      <c r="BL408" s="18" t="s">
        <v>133</v>
      </c>
      <c r="BM408" s="200" t="s">
        <v>668</v>
      </c>
    </row>
    <row r="409" spans="1:65" s="2" customFormat="1" ht="24.2" customHeight="1">
      <c r="A409" s="35"/>
      <c r="B409" s="36"/>
      <c r="C409" s="188" t="s">
        <v>669</v>
      </c>
      <c r="D409" s="188" t="s">
        <v>129</v>
      </c>
      <c r="E409" s="189" t="s">
        <v>670</v>
      </c>
      <c r="F409" s="190" t="s">
        <v>671</v>
      </c>
      <c r="G409" s="191" t="s">
        <v>176</v>
      </c>
      <c r="H409" s="192">
        <v>7</v>
      </c>
      <c r="I409" s="193"/>
      <c r="J409" s="194">
        <f>ROUND(I409*H409,2)</f>
        <v>0</v>
      </c>
      <c r="K409" s="195"/>
      <c r="L409" s="40"/>
      <c r="M409" s="196" t="s">
        <v>1</v>
      </c>
      <c r="N409" s="197" t="s">
        <v>39</v>
      </c>
      <c r="O409" s="72"/>
      <c r="P409" s="198">
        <f>O409*H409</f>
        <v>0</v>
      </c>
      <c r="Q409" s="198">
        <v>6.9999999999999999E-4</v>
      </c>
      <c r="R409" s="198">
        <f>Q409*H409</f>
        <v>4.8999999999999998E-3</v>
      </c>
      <c r="S409" s="198">
        <v>0</v>
      </c>
      <c r="T409" s="199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0" t="s">
        <v>133</v>
      </c>
      <c r="AT409" s="200" t="s">
        <v>129</v>
      </c>
      <c r="AU409" s="200" t="s">
        <v>84</v>
      </c>
      <c r="AY409" s="18" t="s">
        <v>126</v>
      </c>
      <c r="BE409" s="201">
        <f>IF(N409="základní",J409,0)</f>
        <v>0</v>
      </c>
      <c r="BF409" s="201">
        <f>IF(N409="snížená",J409,0)</f>
        <v>0</v>
      </c>
      <c r="BG409" s="201">
        <f>IF(N409="zákl. přenesená",J409,0)</f>
        <v>0</v>
      </c>
      <c r="BH409" s="201">
        <f>IF(N409="sníž. přenesená",J409,0)</f>
        <v>0</v>
      </c>
      <c r="BI409" s="201">
        <f>IF(N409="nulová",J409,0)</f>
        <v>0</v>
      </c>
      <c r="BJ409" s="18" t="s">
        <v>82</v>
      </c>
      <c r="BK409" s="201">
        <f>ROUND(I409*H409,2)</f>
        <v>0</v>
      </c>
      <c r="BL409" s="18" t="s">
        <v>133</v>
      </c>
      <c r="BM409" s="200" t="s">
        <v>672</v>
      </c>
    </row>
    <row r="410" spans="1:65" s="13" customFormat="1" ht="11.25">
      <c r="B410" s="202"/>
      <c r="C410" s="203"/>
      <c r="D410" s="204" t="s">
        <v>135</v>
      </c>
      <c r="E410" s="205" t="s">
        <v>1</v>
      </c>
      <c r="F410" s="206" t="s">
        <v>193</v>
      </c>
      <c r="G410" s="203"/>
      <c r="H410" s="207">
        <v>7</v>
      </c>
      <c r="I410" s="208"/>
      <c r="J410" s="203"/>
      <c r="K410" s="203"/>
      <c r="L410" s="209"/>
      <c r="M410" s="210"/>
      <c r="N410" s="211"/>
      <c r="O410" s="211"/>
      <c r="P410" s="211"/>
      <c r="Q410" s="211"/>
      <c r="R410" s="211"/>
      <c r="S410" s="211"/>
      <c r="T410" s="212"/>
      <c r="AT410" s="213" t="s">
        <v>135</v>
      </c>
      <c r="AU410" s="213" t="s">
        <v>84</v>
      </c>
      <c r="AV410" s="13" t="s">
        <v>84</v>
      </c>
      <c r="AW410" s="13" t="s">
        <v>30</v>
      </c>
      <c r="AX410" s="13" t="s">
        <v>82</v>
      </c>
      <c r="AY410" s="213" t="s">
        <v>126</v>
      </c>
    </row>
    <row r="411" spans="1:65" s="14" customFormat="1" ht="11.25">
      <c r="B411" s="219"/>
      <c r="C411" s="220"/>
      <c r="D411" s="204" t="s">
        <v>135</v>
      </c>
      <c r="E411" s="221" t="s">
        <v>1</v>
      </c>
      <c r="F411" s="222" t="s">
        <v>173</v>
      </c>
      <c r="G411" s="220"/>
      <c r="H411" s="221" t="s">
        <v>1</v>
      </c>
      <c r="I411" s="223"/>
      <c r="J411" s="220"/>
      <c r="K411" s="220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135</v>
      </c>
      <c r="AU411" s="228" t="s">
        <v>84</v>
      </c>
      <c r="AV411" s="14" t="s">
        <v>82</v>
      </c>
      <c r="AW411" s="14" t="s">
        <v>30</v>
      </c>
      <c r="AX411" s="14" t="s">
        <v>74</v>
      </c>
      <c r="AY411" s="228" t="s">
        <v>126</v>
      </c>
    </row>
    <row r="412" spans="1:65" s="2" customFormat="1" ht="24.2" customHeight="1">
      <c r="A412" s="35"/>
      <c r="B412" s="36"/>
      <c r="C412" s="251" t="s">
        <v>673</v>
      </c>
      <c r="D412" s="251" t="s">
        <v>360</v>
      </c>
      <c r="E412" s="252" t="s">
        <v>674</v>
      </c>
      <c r="F412" s="253" t="s">
        <v>675</v>
      </c>
      <c r="G412" s="254" t="s">
        <v>176</v>
      </c>
      <c r="H412" s="255">
        <v>1</v>
      </c>
      <c r="I412" s="256"/>
      <c r="J412" s="257">
        <f>ROUND(I412*H412,2)</f>
        <v>0</v>
      </c>
      <c r="K412" s="258"/>
      <c r="L412" s="259"/>
      <c r="M412" s="260" t="s">
        <v>1</v>
      </c>
      <c r="N412" s="261" t="s">
        <v>39</v>
      </c>
      <c r="O412" s="72"/>
      <c r="P412" s="198">
        <f>O412*H412</f>
        <v>0</v>
      </c>
      <c r="Q412" s="198">
        <v>2.5000000000000001E-3</v>
      </c>
      <c r="R412" s="198">
        <f>Q412*H412</f>
        <v>2.5000000000000001E-3</v>
      </c>
      <c r="S412" s="198">
        <v>0</v>
      </c>
      <c r="T412" s="199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0" t="s">
        <v>197</v>
      </c>
      <c r="AT412" s="200" t="s">
        <v>360</v>
      </c>
      <c r="AU412" s="200" t="s">
        <v>84</v>
      </c>
      <c r="AY412" s="18" t="s">
        <v>126</v>
      </c>
      <c r="BE412" s="201">
        <f>IF(N412="základní",J412,0)</f>
        <v>0</v>
      </c>
      <c r="BF412" s="201">
        <f>IF(N412="snížená",J412,0)</f>
        <v>0</v>
      </c>
      <c r="BG412" s="201">
        <f>IF(N412="zákl. přenesená",J412,0)</f>
        <v>0</v>
      </c>
      <c r="BH412" s="201">
        <f>IF(N412="sníž. přenesená",J412,0)</f>
        <v>0</v>
      </c>
      <c r="BI412" s="201">
        <f>IF(N412="nulová",J412,0)</f>
        <v>0</v>
      </c>
      <c r="BJ412" s="18" t="s">
        <v>82</v>
      </c>
      <c r="BK412" s="201">
        <f>ROUND(I412*H412,2)</f>
        <v>0</v>
      </c>
      <c r="BL412" s="18" t="s">
        <v>133</v>
      </c>
      <c r="BM412" s="200" t="s">
        <v>676</v>
      </c>
    </row>
    <row r="413" spans="1:65" s="2" customFormat="1" ht="24.2" customHeight="1">
      <c r="A413" s="35"/>
      <c r="B413" s="36"/>
      <c r="C413" s="251" t="s">
        <v>677</v>
      </c>
      <c r="D413" s="251" t="s">
        <v>360</v>
      </c>
      <c r="E413" s="252" t="s">
        <v>678</v>
      </c>
      <c r="F413" s="253" t="s">
        <v>679</v>
      </c>
      <c r="G413" s="254" t="s">
        <v>176</v>
      </c>
      <c r="H413" s="255">
        <v>3</v>
      </c>
      <c r="I413" s="256"/>
      <c r="J413" s="257">
        <f>ROUND(I413*H413,2)</f>
        <v>0</v>
      </c>
      <c r="K413" s="258"/>
      <c r="L413" s="259"/>
      <c r="M413" s="260" t="s">
        <v>1</v>
      </c>
      <c r="N413" s="261" t="s">
        <v>39</v>
      </c>
      <c r="O413" s="72"/>
      <c r="P413" s="198">
        <f>O413*H413</f>
        <v>0</v>
      </c>
      <c r="Q413" s="198">
        <v>3.5000000000000001E-3</v>
      </c>
      <c r="R413" s="198">
        <f>Q413*H413</f>
        <v>1.0500000000000001E-2</v>
      </c>
      <c r="S413" s="198">
        <v>0</v>
      </c>
      <c r="T413" s="199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0" t="s">
        <v>197</v>
      </c>
      <c r="AT413" s="200" t="s">
        <v>360</v>
      </c>
      <c r="AU413" s="200" t="s">
        <v>84</v>
      </c>
      <c r="AY413" s="18" t="s">
        <v>126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8" t="s">
        <v>82</v>
      </c>
      <c r="BK413" s="201">
        <f>ROUND(I413*H413,2)</f>
        <v>0</v>
      </c>
      <c r="BL413" s="18" t="s">
        <v>133</v>
      </c>
      <c r="BM413" s="200" t="s">
        <v>680</v>
      </c>
    </row>
    <row r="414" spans="1:65" s="2" customFormat="1" ht="16.5" customHeight="1">
      <c r="A414" s="35"/>
      <c r="B414" s="36"/>
      <c r="C414" s="251" t="s">
        <v>681</v>
      </c>
      <c r="D414" s="251" t="s">
        <v>360</v>
      </c>
      <c r="E414" s="252" t="s">
        <v>682</v>
      </c>
      <c r="F414" s="253" t="s">
        <v>683</v>
      </c>
      <c r="G414" s="254" t="s">
        <v>176</v>
      </c>
      <c r="H414" s="255">
        <v>3</v>
      </c>
      <c r="I414" s="256"/>
      <c r="J414" s="257">
        <f>ROUND(I414*H414,2)</f>
        <v>0</v>
      </c>
      <c r="K414" s="258"/>
      <c r="L414" s="259"/>
      <c r="M414" s="260" t="s">
        <v>1</v>
      </c>
      <c r="N414" s="261" t="s">
        <v>39</v>
      </c>
      <c r="O414" s="72"/>
      <c r="P414" s="198">
        <f>O414*H414</f>
        <v>0</v>
      </c>
      <c r="Q414" s="198">
        <v>1.6999999999999999E-3</v>
      </c>
      <c r="R414" s="198">
        <f>Q414*H414</f>
        <v>5.0999999999999995E-3</v>
      </c>
      <c r="S414" s="198">
        <v>0</v>
      </c>
      <c r="T414" s="199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00" t="s">
        <v>197</v>
      </c>
      <c r="AT414" s="200" t="s">
        <v>360</v>
      </c>
      <c r="AU414" s="200" t="s">
        <v>84</v>
      </c>
      <c r="AY414" s="18" t="s">
        <v>126</v>
      </c>
      <c r="BE414" s="201">
        <f>IF(N414="základní",J414,0)</f>
        <v>0</v>
      </c>
      <c r="BF414" s="201">
        <f>IF(N414="snížená",J414,0)</f>
        <v>0</v>
      </c>
      <c r="BG414" s="201">
        <f>IF(N414="zákl. přenesená",J414,0)</f>
        <v>0</v>
      </c>
      <c r="BH414" s="201">
        <f>IF(N414="sníž. přenesená",J414,0)</f>
        <v>0</v>
      </c>
      <c r="BI414" s="201">
        <f>IF(N414="nulová",J414,0)</f>
        <v>0</v>
      </c>
      <c r="BJ414" s="18" t="s">
        <v>82</v>
      </c>
      <c r="BK414" s="201">
        <f>ROUND(I414*H414,2)</f>
        <v>0</v>
      </c>
      <c r="BL414" s="18" t="s">
        <v>133</v>
      </c>
      <c r="BM414" s="200" t="s">
        <v>684</v>
      </c>
    </row>
    <row r="415" spans="1:65" s="2" customFormat="1" ht="24.2" customHeight="1">
      <c r="A415" s="35"/>
      <c r="B415" s="36"/>
      <c r="C415" s="188" t="s">
        <v>685</v>
      </c>
      <c r="D415" s="188" t="s">
        <v>129</v>
      </c>
      <c r="E415" s="189" t="s">
        <v>686</v>
      </c>
      <c r="F415" s="190" t="s">
        <v>687</v>
      </c>
      <c r="G415" s="191" t="s">
        <v>176</v>
      </c>
      <c r="H415" s="192">
        <v>4</v>
      </c>
      <c r="I415" s="193"/>
      <c r="J415" s="194">
        <f>ROUND(I415*H415,2)</f>
        <v>0</v>
      </c>
      <c r="K415" s="195"/>
      <c r="L415" s="40"/>
      <c r="M415" s="196" t="s">
        <v>1</v>
      </c>
      <c r="N415" s="197" t="s">
        <v>39</v>
      </c>
      <c r="O415" s="72"/>
      <c r="P415" s="198">
        <f>O415*H415</f>
        <v>0</v>
      </c>
      <c r="Q415" s="198">
        <v>0.10940999999999999</v>
      </c>
      <c r="R415" s="198">
        <f>Q415*H415</f>
        <v>0.43763999999999997</v>
      </c>
      <c r="S415" s="198">
        <v>0</v>
      </c>
      <c r="T415" s="19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133</v>
      </c>
      <c r="AT415" s="200" t="s">
        <v>129</v>
      </c>
      <c r="AU415" s="200" t="s">
        <v>84</v>
      </c>
      <c r="AY415" s="18" t="s">
        <v>126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8" t="s">
        <v>82</v>
      </c>
      <c r="BK415" s="201">
        <f>ROUND(I415*H415,2)</f>
        <v>0</v>
      </c>
      <c r="BL415" s="18" t="s">
        <v>133</v>
      </c>
      <c r="BM415" s="200" t="s">
        <v>688</v>
      </c>
    </row>
    <row r="416" spans="1:65" s="13" customFormat="1" ht="11.25">
      <c r="B416" s="202"/>
      <c r="C416" s="203"/>
      <c r="D416" s="204" t="s">
        <v>135</v>
      </c>
      <c r="E416" s="205" t="s">
        <v>1</v>
      </c>
      <c r="F416" s="206" t="s">
        <v>133</v>
      </c>
      <c r="G416" s="203"/>
      <c r="H416" s="207">
        <v>4</v>
      </c>
      <c r="I416" s="208"/>
      <c r="J416" s="203"/>
      <c r="K416" s="203"/>
      <c r="L416" s="209"/>
      <c r="M416" s="210"/>
      <c r="N416" s="211"/>
      <c r="O416" s="211"/>
      <c r="P416" s="211"/>
      <c r="Q416" s="211"/>
      <c r="R416" s="211"/>
      <c r="S416" s="211"/>
      <c r="T416" s="212"/>
      <c r="AT416" s="213" t="s">
        <v>135</v>
      </c>
      <c r="AU416" s="213" t="s">
        <v>84</v>
      </c>
      <c r="AV416" s="13" t="s">
        <v>84</v>
      </c>
      <c r="AW416" s="13" t="s">
        <v>30</v>
      </c>
      <c r="AX416" s="13" t="s">
        <v>82</v>
      </c>
      <c r="AY416" s="213" t="s">
        <v>126</v>
      </c>
    </row>
    <row r="417" spans="1:65" s="14" customFormat="1" ht="11.25">
      <c r="B417" s="219"/>
      <c r="C417" s="220"/>
      <c r="D417" s="204" t="s">
        <v>135</v>
      </c>
      <c r="E417" s="221" t="s">
        <v>1</v>
      </c>
      <c r="F417" s="222" t="s">
        <v>173</v>
      </c>
      <c r="G417" s="220"/>
      <c r="H417" s="221" t="s">
        <v>1</v>
      </c>
      <c r="I417" s="223"/>
      <c r="J417" s="220"/>
      <c r="K417" s="220"/>
      <c r="L417" s="224"/>
      <c r="M417" s="225"/>
      <c r="N417" s="226"/>
      <c r="O417" s="226"/>
      <c r="P417" s="226"/>
      <c r="Q417" s="226"/>
      <c r="R417" s="226"/>
      <c r="S417" s="226"/>
      <c r="T417" s="227"/>
      <c r="AT417" s="228" t="s">
        <v>135</v>
      </c>
      <c r="AU417" s="228" t="s">
        <v>84</v>
      </c>
      <c r="AV417" s="14" t="s">
        <v>82</v>
      </c>
      <c r="AW417" s="14" t="s">
        <v>30</v>
      </c>
      <c r="AX417" s="14" t="s">
        <v>74</v>
      </c>
      <c r="AY417" s="228" t="s">
        <v>126</v>
      </c>
    </row>
    <row r="418" spans="1:65" s="2" customFormat="1" ht="21.75" customHeight="1">
      <c r="A418" s="35"/>
      <c r="B418" s="36"/>
      <c r="C418" s="251" t="s">
        <v>689</v>
      </c>
      <c r="D418" s="251" t="s">
        <v>360</v>
      </c>
      <c r="E418" s="252" t="s">
        <v>690</v>
      </c>
      <c r="F418" s="253" t="s">
        <v>691</v>
      </c>
      <c r="G418" s="254" t="s">
        <v>176</v>
      </c>
      <c r="H418" s="255">
        <v>4</v>
      </c>
      <c r="I418" s="256"/>
      <c r="J418" s="257">
        <f>ROUND(I418*H418,2)</f>
        <v>0</v>
      </c>
      <c r="K418" s="258"/>
      <c r="L418" s="259"/>
      <c r="M418" s="260" t="s">
        <v>1</v>
      </c>
      <c r="N418" s="261" t="s">
        <v>39</v>
      </c>
      <c r="O418" s="72"/>
      <c r="P418" s="198">
        <f>O418*H418</f>
        <v>0</v>
      </c>
      <c r="Q418" s="198">
        <v>2.5000000000000001E-3</v>
      </c>
      <c r="R418" s="198">
        <f>Q418*H418</f>
        <v>0.01</v>
      </c>
      <c r="S418" s="198">
        <v>0</v>
      </c>
      <c r="T418" s="199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0" t="s">
        <v>197</v>
      </c>
      <c r="AT418" s="200" t="s">
        <v>360</v>
      </c>
      <c r="AU418" s="200" t="s">
        <v>84</v>
      </c>
      <c r="AY418" s="18" t="s">
        <v>126</v>
      </c>
      <c r="BE418" s="201">
        <f>IF(N418="základní",J418,0)</f>
        <v>0</v>
      </c>
      <c r="BF418" s="201">
        <f>IF(N418="snížená",J418,0)</f>
        <v>0</v>
      </c>
      <c r="BG418" s="201">
        <f>IF(N418="zákl. přenesená",J418,0)</f>
        <v>0</v>
      </c>
      <c r="BH418" s="201">
        <f>IF(N418="sníž. přenesená",J418,0)</f>
        <v>0</v>
      </c>
      <c r="BI418" s="201">
        <f>IF(N418="nulová",J418,0)</f>
        <v>0</v>
      </c>
      <c r="BJ418" s="18" t="s">
        <v>82</v>
      </c>
      <c r="BK418" s="201">
        <f>ROUND(I418*H418,2)</f>
        <v>0</v>
      </c>
      <c r="BL418" s="18" t="s">
        <v>133</v>
      </c>
      <c r="BM418" s="200" t="s">
        <v>692</v>
      </c>
    </row>
    <row r="419" spans="1:65" s="2" customFormat="1" ht="24.2" customHeight="1">
      <c r="A419" s="35"/>
      <c r="B419" s="36"/>
      <c r="C419" s="188" t="s">
        <v>693</v>
      </c>
      <c r="D419" s="188" t="s">
        <v>129</v>
      </c>
      <c r="E419" s="189" t="s">
        <v>694</v>
      </c>
      <c r="F419" s="190" t="s">
        <v>695</v>
      </c>
      <c r="G419" s="191" t="s">
        <v>170</v>
      </c>
      <c r="H419" s="192">
        <v>19.850000000000001</v>
      </c>
      <c r="I419" s="193"/>
      <c r="J419" s="194">
        <f>ROUND(I419*H419,2)</f>
        <v>0</v>
      </c>
      <c r="K419" s="195"/>
      <c r="L419" s="40"/>
      <c r="M419" s="196" t="s">
        <v>1</v>
      </c>
      <c r="N419" s="197" t="s">
        <v>39</v>
      </c>
      <c r="O419" s="72"/>
      <c r="P419" s="198">
        <f>O419*H419</f>
        <v>0</v>
      </c>
      <c r="Q419" s="198">
        <v>5.9999999999999995E-4</v>
      </c>
      <c r="R419" s="198">
        <f>Q419*H419</f>
        <v>1.191E-2</v>
      </c>
      <c r="S419" s="198">
        <v>0</v>
      </c>
      <c r="T419" s="199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00" t="s">
        <v>133</v>
      </c>
      <c r="AT419" s="200" t="s">
        <v>129</v>
      </c>
      <c r="AU419" s="200" t="s">
        <v>84</v>
      </c>
      <c r="AY419" s="18" t="s">
        <v>126</v>
      </c>
      <c r="BE419" s="201">
        <f>IF(N419="základní",J419,0)</f>
        <v>0</v>
      </c>
      <c r="BF419" s="201">
        <f>IF(N419="snížená",J419,0)</f>
        <v>0</v>
      </c>
      <c r="BG419" s="201">
        <f>IF(N419="zákl. přenesená",J419,0)</f>
        <v>0</v>
      </c>
      <c r="BH419" s="201">
        <f>IF(N419="sníž. přenesená",J419,0)</f>
        <v>0</v>
      </c>
      <c r="BI419" s="201">
        <f>IF(N419="nulová",J419,0)</f>
        <v>0</v>
      </c>
      <c r="BJ419" s="18" t="s">
        <v>82</v>
      </c>
      <c r="BK419" s="201">
        <f>ROUND(I419*H419,2)</f>
        <v>0</v>
      </c>
      <c r="BL419" s="18" t="s">
        <v>133</v>
      </c>
      <c r="BM419" s="200" t="s">
        <v>696</v>
      </c>
    </row>
    <row r="420" spans="1:65" s="2" customFormat="1" ht="24.2" customHeight="1">
      <c r="A420" s="35"/>
      <c r="B420" s="36"/>
      <c r="C420" s="188" t="s">
        <v>697</v>
      </c>
      <c r="D420" s="188" t="s">
        <v>129</v>
      </c>
      <c r="E420" s="189" t="s">
        <v>698</v>
      </c>
      <c r="F420" s="190" t="s">
        <v>699</v>
      </c>
      <c r="G420" s="191" t="s">
        <v>170</v>
      </c>
      <c r="H420" s="192">
        <v>41.26</v>
      </c>
      <c r="I420" s="193"/>
      <c r="J420" s="194">
        <f>ROUND(I420*H420,2)</f>
        <v>0</v>
      </c>
      <c r="K420" s="195"/>
      <c r="L420" s="40"/>
      <c r="M420" s="196" t="s">
        <v>1</v>
      </c>
      <c r="N420" s="197" t="s">
        <v>39</v>
      </c>
      <c r="O420" s="72"/>
      <c r="P420" s="198">
        <f>O420*H420</f>
        <v>0</v>
      </c>
      <c r="Q420" s="198">
        <v>1.6000000000000001E-3</v>
      </c>
      <c r="R420" s="198">
        <f>Q420*H420</f>
        <v>6.6016000000000005E-2</v>
      </c>
      <c r="S420" s="198">
        <v>0</v>
      </c>
      <c r="T420" s="199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00" t="s">
        <v>133</v>
      </c>
      <c r="AT420" s="200" t="s">
        <v>129</v>
      </c>
      <c r="AU420" s="200" t="s">
        <v>84</v>
      </c>
      <c r="AY420" s="18" t="s">
        <v>126</v>
      </c>
      <c r="BE420" s="201">
        <f>IF(N420="základní",J420,0)</f>
        <v>0</v>
      </c>
      <c r="BF420" s="201">
        <f>IF(N420="snížená",J420,0)</f>
        <v>0</v>
      </c>
      <c r="BG420" s="201">
        <f>IF(N420="zákl. přenesená",J420,0)</f>
        <v>0</v>
      </c>
      <c r="BH420" s="201">
        <f>IF(N420="sníž. přenesená",J420,0)</f>
        <v>0</v>
      </c>
      <c r="BI420" s="201">
        <f>IF(N420="nulová",J420,0)</f>
        <v>0</v>
      </c>
      <c r="BJ420" s="18" t="s">
        <v>82</v>
      </c>
      <c r="BK420" s="201">
        <f>ROUND(I420*H420,2)</f>
        <v>0</v>
      </c>
      <c r="BL420" s="18" t="s">
        <v>133</v>
      </c>
      <c r="BM420" s="200" t="s">
        <v>700</v>
      </c>
    </row>
    <row r="421" spans="1:65" s="2" customFormat="1" ht="16.5" customHeight="1">
      <c r="A421" s="35"/>
      <c r="B421" s="36"/>
      <c r="C421" s="188" t="s">
        <v>701</v>
      </c>
      <c r="D421" s="188" t="s">
        <v>129</v>
      </c>
      <c r="E421" s="189" t="s">
        <v>702</v>
      </c>
      <c r="F421" s="190" t="s">
        <v>703</v>
      </c>
      <c r="G421" s="191" t="s">
        <v>170</v>
      </c>
      <c r="H421" s="192">
        <v>61.11</v>
      </c>
      <c r="I421" s="193"/>
      <c r="J421" s="194">
        <f>ROUND(I421*H421,2)</f>
        <v>0</v>
      </c>
      <c r="K421" s="195"/>
      <c r="L421" s="40"/>
      <c r="M421" s="196" t="s">
        <v>1</v>
      </c>
      <c r="N421" s="197" t="s">
        <v>39</v>
      </c>
      <c r="O421" s="72"/>
      <c r="P421" s="198">
        <f>O421*H421</f>
        <v>0</v>
      </c>
      <c r="Q421" s="198">
        <v>1.0000000000000001E-5</v>
      </c>
      <c r="R421" s="198">
        <f>Q421*H421</f>
        <v>6.1110000000000005E-4</v>
      </c>
      <c r="S421" s="198">
        <v>0</v>
      </c>
      <c r="T421" s="199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133</v>
      </c>
      <c r="AT421" s="200" t="s">
        <v>129</v>
      </c>
      <c r="AU421" s="200" t="s">
        <v>84</v>
      </c>
      <c r="AY421" s="18" t="s">
        <v>126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8" t="s">
        <v>82</v>
      </c>
      <c r="BK421" s="201">
        <f>ROUND(I421*H421,2)</f>
        <v>0</v>
      </c>
      <c r="BL421" s="18" t="s">
        <v>133</v>
      </c>
      <c r="BM421" s="200" t="s">
        <v>704</v>
      </c>
    </row>
    <row r="422" spans="1:65" s="13" customFormat="1" ht="11.25">
      <c r="B422" s="202"/>
      <c r="C422" s="203"/>
      <c r="D422" s="204" t="s">
        <v>135</v>
      </c>
      <c r="E422" s="205" t="s">
        <v>1</v>
      </c>
      <c r="F422" s="206" t="s">
        <v>705</v>
      </c>
      <c r="G422" s="203"/>
      <c r="H422" s="207">
        <v>61.11</v>
      </c>
      <c r="I422" s="208"/>
      <c r="J422" s="203"/>
      <c r="K422" s="203"/>
      <c r="L422" s="209"/>
      <c r="M422" s="210"/>
      <c r="N422" s="211"/>
      <c r="O422" s="211"/>
      <c r="P422" s="211"/>
      <c r="Q422" s="211"/>
      <c r="R422" s="211"/>
      <c r="S422" s="211"/>
      <c r="T422" s="212"/>
      <c r="AT422" s="213" t="s">
        <v>135</v>
      </c>
      <c r="AU422" s="213" t="s">
        <v>84</v>
      </c>
      <c r="AV422" s="13" t="s">
        <v>84</v>
      </c>
      <c r="AW422" s="13" t="s">
        <v>30</v>
      </c>
      <c r="AX422" s="13" t="s">
        <v>82</v>
      </c>
      <c r="AY422" s="213" t="s">
        <v>126</v>
      </c>
    </row>
    <row r="423" spans="1:65" s="2" customFormat="1" ht="33" customHeight="1">
      <c r="A423" s="35"/>
      <c r="B423" s="36"/>
      <c r="C423" s="188" t="s">
        <v>706</v>
      </c>
      <c r="D423" s="188" t="s">
        <v>129</v>
      </c>
      <c r="E423" s="189" t="s">
        <v>707</v>
      </c>
      <c r="F423" s="190" t="s">
        <v>708</v>
      </c>
      <c r="G423" s="191" t="s">
        <v>236</v>
      </c>
      <c r="H423" s="192">
        <v>270</v>
      </c>
      <c r="I423" s="193"/>
      <c r="J423" s="194">
        <f>ROUND(I423*H423,2)</f>
        <v>0</v>
      </c>
      <c r="K423" s="195"/>
      <c r="L423" s="40"/>
      <c r="M423" s="196" t="s">
        <v>1</v>
      </c>
      <c r="N423" s="197" t="s">
        <v>39</v>
      </c>
      <c r="O423" s="72"/>
      <c r="P423" s="198">
        <f>O423*H423</f>
        <v>0</v>
      </c>
      <c r="Q423" s="198">
        <v>0.15540000000000001</v>
      </c>
      <c r="R423" s="198">
        <f>Q423*H423</f>
        <v>41.958000000000006</v>
      </c>
      <c r="S423" s="198">
        <v>0</v>
      </c>
      <c r="T423" s="19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133</v>
      </c>
      <c r="AT423" s="200" t="s">
        <v>129</v>
      </c>
      <c r="AU423" s="200" t="s">
        <v>84</v>
      </c>
      <c r="AY423" s="18" t="s">
        <v>126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8" t="s">
        <v>82</v>
      </c>
      <c r="BK423" s="201">
        <f>ROUND(I423*H423,2)</f>
        <v>0</v>
      </c>
      <c r="BL423" s="18" t="s">
        <v>133</v>
      </c>
      <c r="BM423" s="200" t="s">
        <v>709</v>
      </c>
    </row>
    <row r="424" spans="1:65" s="13" customFormat="1" ht="11.25">
      <c r="B424" s="202"/>
      <c r="C424" s="203"/>
      <c r="D424" s="204" t="s">
        <v>135</v>
      </c>
      <c r="E424" s="205" t="s">
        <v>1</v>
      </c>
      <c r="F424" s="206" t="s">
        <v>710</v>
      </c>
      <c r="G424" s="203"/>
      <c r="H424" s="207">
        <v>270</v>
      </c>
      <c r="I424" s="208"/>
      <c r="J424" s="203"/>
      <c r="K424" s="203"/>
      <c r="L424" s="209"/>
      <c r="M424" s="210"/>
      <c r="N424" s="211"/>
      <c r="O424" s="211"/>
      <c r="P424" s="211"/>
      <c r="Q424" s="211"/>
      <c r="R424" s="211"/>
      <c r="S424" s="211"/>
      <c r="T424" s="212"/>
      <c r="AT424" s="213" t="s">
        <v>135</v>
      </c>
      <c r="AU424" s="213" t="s">
        <v>84</v>
      </c>
      <c r="AV424" s="13" t="s">
        <v>84</v>
      </c>
      <c r="AW424" s="13" t="s">
        <v>30</v>
      </c>
      <c r="AX424" s="13" t="s">
        <v>82</v>
      </c>
      <c r="AY424" s="213" t="s">
        <v>126</v>
      </c>
    </row>
    <row r="425" spans="1:65" s="14" customFormat="1" ht="11.25">
      <c r="B425" s="219"/>
      <c r="C425" s="220"/>
      <c r="D425" s="204" t="s">
        <v>135</v>
      </c>
      <c r="E425" s="221" t="s">
        <v>1</v>
      </c>
      <c r="F425" s="222" t="s">
        <v>173</v>
      </c>
      <c r="G425" s="220"/>
      <c r="H425" s="221" t="s">
        <v>1</v>
      </c>
      <c r="I425" s="223"/>
      <c r="J425" s="220"/>
      <c r="K425" s="220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135</v>
      </c>
      <c r="AU425" s="228" t="s">
        <v>84</v>
      </c>
      <c r="AV425" s="14" t="s">
        <v>82</v>
      </c>
      <c r="AW425" s="14" t="s">
        <v>30</v>
      </c>
      <c r="AX425" s="14" t="s">
        <v>74</v>
      </c>
      <c r="AY425" s="228" t="s">
        <v>126</v>
      </c>
    </row>
    <row r="426" spans="1:65" s="2" customFormat="1" ht="16.5" customHeight="1">
      <c r="A426" s="35"/>
      <c r="B426" s="36"/>
      <c r="C426" s="251" t="s">
        <v>711</v>
      </c>
      <c r="D426" s="251" t="s">
        <v>360</v>
      </c>
      <c r="E426" s="252" t="s">
        <v>712</v>
      </c>
      <c r="F426" s="253" t="s">
        <v>713</v>
      </c>
      <c r="G426" s="254" t="s">
        <v>236</v>
      </c>
      <c r="H426" s="255">
        <v>273.36</v>
      </c>
      <c r="I426" s="256"/>
      <c r="J426" s="257">
        <f>ROUND(I426*H426,2)</f>
        <v>0</v>
      </c>
      <c r="K426" s="258"/>
      <c r="L426" s="259"/>
      <c r="M426" s="260" t="s">
        <v>1</v>
      </c>
      <c r="N426" s="261" t="s">
        <v>39</v>
      </c>
      <c r="O426" s="72"/>
      <c r="P426" s="198">
        <f>O426*H426</f>
        <v>0</v>
      </c>
      <c r="Q426" s="198">
        <v>0.08</v>
      </c>
      <c r="R426" s="198">
        <f>Q426*H426</f>
        <v>21.8688</v>
      </c>
      <c r="S426" s="198">
        <v>0</v>
      </c>
      <c r="T426" s="199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00" t="s">
        <v>197</v>
      </c>
      <c r="AT426" s="200" t="s">
        <v>360</v>
      </c>
      <c r="AU426" s="200" t="s">
        <v>84</v>
      </c>
      <c r="AY426" s="18" t="s">
        <v>126</v>
      </c>
      <c r="BE426" s="201">
        <f>IF(N426="základní",J426,0)</f>
        <v>0</v>
      </c>
      <c r="BF426" s="201">
        <f>IF(N426="snížená",J426,0)</f>
        <v>0</v>
      </c>
      <c r="BG426" s="201">
        <f>IF(N426="zákl. přenesená",J426,0)</f>
        <v>0</v>
      </c>
      <c r="BH426" s="201">
        <f>IF(N426="sníž. přenesená",J426,0)</f>
        <v>0</v>
      </c>
      <c r="BI426" s="201">
        <f>IF(N426="nulová",J426,0)</f>
        <v>0</v>
      </c>
      <c r="BJ426" s="18" t="s">
        <v>82</v>
      </c>
      <c r="BK426" s="201">
        <f>ROUND(I426*H426,2)</f>
        <v>0</v>
      </c>
      <c r="BL426" s="18" t="s">
        <v>133</v>
      </c>
      <c r="BM426" s="200" t="s">
        <v>714</v>
      </c>
    </row>
    <row r="427" spans="1:65" s="13" customFormat="1" ht="11.25">
      <c r="B427" s="202"/>
      <c r="C427" s="203"/>
      <c r="D427" s="204" t="s">
        <v>135</v>
      </c>
      <c r="E427" s="203"/>
      <c r="F427" s="206" t="s">
        <v>715</v>
      </c>
      <c r="G427" s="203"/>
      <c r="H427" s="207">
        <v>273.36</v>
      </c>
      <c r="I427" s="208"/>
      <c r="J427" s="203"/>
      <c r="K427" s="203"/>
      <c r="L427" s="209"/>
      <c r="M427" s="210"/>
      <c r="N427" s="211"/>
      <c r="O427" s="211"/>
      <c r="P427" s="211"/>
      <c r="Q427" s="211"/>
      <c r="R427" s="211"/>
      <c r="S427" s="211"/>
      <c r="T427" s="212"/>
      <c r="AT427" s="213" t="s">
        <v>135</v>
      </c>
      <c r="AU427" s="213" t="s">
        <v>84</v>
      </c>
      <c r="AV427" s="13" t="s">
        <v>84</v>
      </c>
      <c r="AW427" s="13" t="s">
        <v>4</v>
      </c>
      <c r="AX427" s="13" t="s">
        <v>82</v>
      </c>
      <c r="AY427" s="213" t="s">
        <v>126</v>
      </c>
    </row>
    <row r="428" spans="1:65" s="2" customFormat="1" ht="21.75" customHeight="1">
      <c r="A428" s="35"/>
      <c r="B428" s="36"/>
      <c r="C428" s="251" t="s">
        <v>716</v>
      </c>
      <c r="D428" s="251" t="s">
        <v>360</v>
      </c>
      <c r="E428" s="252" t="s">
        <v>717</v>
      </c>
      <c r="F428" s="253" t="s">
        <v>718</v>
      </c>
      <c r="G428" s="254" t="s">
        <v>236</v>
      </c>
      <c r="H428" s="255">
        <v>2</v>
      </c>
      <c r="I428" s="256"/>
      <c r="J428" s="257">
        <f>ROUND(I428*H428,2)</f>
        <v>0</v>
      </c>
      <c r="K428" s="258"/>
      <c r="L428" s="259"/>
      <c r="M428" s="260" t="s">
        <v>1</v>
      </c>
      <c r="N428" s="261" t="s">
        <v>39</v>
      </c>
      <c r="O428" s="72"/>
      <c r="P428" s="198">
        <f>O428*H428</f>
        <v>0</v>
      </c>
      <c r="Q428" s="198">
        <v>6.0999999999999999E-2</v>
      </c>
      <c r="R428" s="198">
        <f>Q428*H428</f>
        <v>0.122</v>
      </c>
      <c r="S428" s="198">
        <v>0</v>
      </c>
      <c r="T428" s="199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0" t="s">
        <v>197</v>
      </c>
      <c r="AT428" s="200" t="s">
        <v>360</v>
      </c>
      <c r="AU428" s="200" t="s">
        <v>84</v>
      </c>
      <c r="AY428" s="18" t="s">
        <v>126</v>
      </c>
      <c r="BE428" s="201">
        <f>IF(N428="základní",J428,0)</f>
        <v>0</v>
      </c>
      <c r="BF428" s="201">
        <f>IF(N428="snížená",J428,0)</f>
        <v>0</v>
      </c>
      <c r="BG428" s="201">
        <f>IF(N428="zákl. přenesená",J428,0)</f>
        <v>0</v>
      </c>
      <c r="BH428" s="201">
        <f>IF(N428="sníž. přenesená",J428,0)</f>
        <v>0</v>
      </c>
      <c r="BI428" s="201">
        <f>IF(N428="nulová",J428,0)</f>
        <v>0</v>
      </c>
      <c r="BJ428" s="18" t="s">
        <v>82</v>
      </c>
      <c r="BK428" s="201">
        <f>ROUND(I428*H428,2)</f>
        <v>0</v>
      </c>
      <c r="BL428" s="18" t="s">
        <v>133</v>
      </c>
      <c r="BM428" s="200" t="s">
        <v>719</v>
      </c>
    </row>
    <row r="429" spans="1:65" s="2" customFormat="1" ht="33" customHeight="1">
      <c r="A429" s="35"/>
      <c r="B429" s="36"/>
      <c r="C429" s="188" t="s">
        <v>238</v>
      </c>
      <c r="D429" s="188" t="s">
        <v>129</v>
      </c>
      <c r="E429" s="189" t="s">
        <v>720</v>
      </c>
      <c r="F429" s="190" t="s">
        <v>721</v>
      </c>
      <c r="G429" s="191" t="s">
        <v>236</v>
      </c>
      <c r="H429" s="192">
        <v>12</v>
      </c>
      <c r="I429" s="193"/>
      <c r="J429" s="194">
        <f>ROUND(I429*H429,2)</f>
        <v>0</v>
      </c>
      <c r="K429" s="195"/>
      <c r="L429" s="40"/>
      <c r="M429" s="196" t="s">
        <v>1</v>
      </c>
      <c r="N429" s="197" t="s">
        <v>39</v>
      </c>
      <c r="O429" s="72"/>
      <c r="P429" s="198">
        <f>O429*H429</f>
        <v>0</v>
      </c>
      <c r="Q429" s="198">
        <v>0.1295</v>
      </c>
      <c r="R429" s="198">
        <f>Q429*H429</f>
        <v>1.554</v>
      </c>
      <c r="S429" s="198">
        <v>0</v>
      </c>
      <c r="T429" s="199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0" t="s">
        <v>133</v>
      </c>
      <c r="AT429" s="200" t="s">
        <v>129</v>
      </c>
      <c r="AU429" s="200" t="s">
        <v>84</v>
      </c>
      <c r="AY429" s="18" t="s">
        <v>126</v>
      </c>
      <c r="BE429" s="201">
        <f>IF(N429="základní",J429,0)</f>
        <v>0</v>
      </c>
      <c r="BF429" s="201">
        <f>IF(N429="snížená",J429,0)</f>
        <v>0</v>
      </c>
      <c r="BG429" s="201">
        <f>IF(N429="zákl. přenesená",J429,0)</f>
        <v>0</v>
      </c>
      <c r="BH429" s="201">
        <f>IF(N429="sníž. přenesená",J429,0)</f>
        <v>0</v>
      </c>
      <c r="BI429" s="201">
        <f>IF(N429="nulová",J429,0)</f>
        <v>0</v>
      </c>
      <c r="BJ429" s="18" t="s">
        <v>82</v>
      </c>
      <c r="BK429" s="201">
        <f>ROUND(I429*H429,2)</f>
        <v>0</v>
      </c>
      <c r="BL429" s="18" t="s">
        <v>133</v>
      </c>
      <c r="BM429" s="200" t="s">
        <v>722</v>
      </c>
    </row>
    <row r="430" spans="1:65" s="13" customFormat="1" ht="11.25">
      <c r="B430" s="202"/>
      <c r="C430" s="203"/>
      <c r="D430" s="204" t="s">
        <v>135</v>
      </c>
      <c r="E430" s="205" t="s">
        <v>1</v>
      </c>
      <c r="F430" s="206" t="s">
        <v>213</v>
      </c>
      <c r="G430" s="203"/>
      <c r="H430" s="207">
        <v>12</v>
      </c>
      <c r="I430" s="208"/>
      <c r="J430" s="203"/>
      <c r="K430" s="203"/>
      <c r="L430" s="209"/>
      <c r="M430" s="210"/>
      <c r="N430" s="211"/>
      <c r="O430" s="211"/>
      <c r="P430" s="211"/>
      <c r="Q430" s="211"/>
      <c r="R430" s="211"/>
      <c r="S430" s="211"/>
      <c r="T430" s="212"/>
      <c r="AT430" s="213" t="s">
        <v>135</v>
      </c>
      <c r="AU430" s="213" t="s">
        <v>84</v>
      </c>
      <c r="AV430" s="13" t="s">
        <v>84</v>
      </c>
      <c r="AW430" s="13" t="s">
        <v>30</v>
      </c>
      <c r="AX430" s="13" t="s">
        <v>82</v>
      </c>
      <c r="AY430" s="213" t="s">
        <v>126</v>
      </c>
    </row>
    <row r="431" spans="1:65" s="14" customFormat="1" ht="11.25">
      <c r="B431" s="219"/>
      <c r="C431" s="220"/>
      <c r="D431" s="204" t="s">
        <v>135</v>
      </c>
      <c r="E431" s="221" t="s">
        <v>1</v>
      </c>
      <c r="F431" s="222" t="s">
        <v>173</v>
      </c>
      <c r="G431" s="220"/>
      <c r="H431" s="221" t="s">
        <v>1</v>
      </c>
      <c r="I431" s="223"/>
      <c r="J431" s="220"/>
      <c r="K431" s="220"/>
      <c r="L431" s="224"/>
      <c r="M431" s="225"/>
      <c r="N431" s="226"/>
      <c r="O431" s="226"/>
      <c r="P431" s="226"/>
      <c r="Q431" s="226"/>
      <c r="R431" s="226"/>
      <c r="S431" s="226"/>
      <c r="T431" s="227"/>
      <c r="AT431" s="228" t="s">
        <v>135</v>
      </c>
      <c r="AU431" s="228" t="s">
        <v>84</v>
      </c>
      <c r="AV431" s="14" t="s">
        <v>82</v>
      </c>
      <c r="AW431" s="14" t="s">
        <v>30</v>
      </c>
      <c r="AX431" s="14" t="s">
        <v>74</v>
      </c>
      <c r="AY431" s="228" t="s">
        <v>126</v>
      </c>
    </row>
    <row r="432" spans="1:65" s="2" customFormat="1" ht="16.5" customHeight="1">
      <c r="A432" s="35"/>
      <c r="B432" s="36"/>
      <c r="C432" s="251" t="s">
        <v>723</v>
      </c>
      <c r="D432" s="251" t="s">
        <v>360</v>
      </c>
      <c r="E432" s="252" t="s">
        <v>724</v>
      </c>
      <c r="F432" s="253" t="s">
        <v>725</v>
      </c>
      <c r="G432" s="254" t="s">
        <v>236</v>
      </c>
      <c r="H432" s="255">
        <v>12.24</v>
      </c>
      <c r="I432" s="256"/>
      <c r="J432" s="257">
        <f>ROUND(I432*H432,2)</f>
        <v>0</v>
      </c>
      <c r="K432" s="258"/>
      <c r="L432" s="259"/>
      <c r="M432" s="260" t="s">
        <v>1</v>
      </c>
      <c r="N432" s="261" t="s">
        <v>39</v>
      </c>
      <c r="O432" s="72"/>
      <c r="P432" s="198">
        <f>O432*H432</f>
        <v>0</v>
      </c>
      <c r="Q432" s="198">
        <v>4.4999999999999998E-2</v>
      </c>
      <c r="R432" s="198">
        <f>Q432*H432</f>
        <v>0.55079999999999996</v>
      </c>
      <c r="S432" s="198">
        <v>0</v>
      </c>
      <c r="T432" s="19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0" t="s">
        <v>197</v>
      </c>
      <c r="AT432" s="200" t="s">
        <v>360</v>
      </c>
      <c r="AU432" s="200" t="s">
        <v>84</v>
      </c>
      <c r="AY432" s="18" t="s">
        <v>126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8" t="s">
        <v>82</v>
      </c>
      <c r="BK432" s="201">
        <f>ROUND(I432*H432,2)</f>
        <v>0</v>
      </c>
      <c r="BL432" s="18" t="s">
        <v>133</v>
      </c>
      <c r="BM432" s="200" t="s">
        <v>726</v>
      </c>
    </row>
    <row r="433" spans="1:65" s="13" customFormat="1" ht="11.25">
      <c r="B433" s="202"/>
      <c r="C433" s="203"/>
      <c r="D433" s="204" t="s">
        <v>135</v>
      </c>
      <c r="E433" s="203"/>
      <c r="F433" s="206" t="s">
        <v>727</v>
      </c>
      <c r="G433" s="203"/>
      <c r="H433" s="207">
        <v>12.24</v>
      </c>
      <c r="I433" s="208"/>
      <c r="J433" s="203"/>
      <c r="K433" s="203"/>
      <c r="L433" s="209"/>
      <c r="M433" s="210"/>
      <c r="N433" s="211"/>
      <c r="O433" s="211"/>
      <c r="P433" s="211"/>
      <c r="Q433" s="211"/>
      <c r="R433" s="211"/>
      <c r="S433" s="211"/>
      <c r="T433" s="212"/>
      <c r="AT433" s="213" t="s">
        <v>135</v>
      </c>
      <c r="AU433" s="213" t="s">
        <v>84</v>
      </c>
      <c r="AV433" s="13" t="s">
        <v>84</v>
      </c>
      <c r="AW433" s="13" t="s">
        <v>4</v>
      </c>
      <c r="AX433" s="13" t="s">
        <v>82</v>
      </c>
      <c r="AY433" s="213" t="s">
        <v>126</v>
      </c>
    </row>
    <row r="434" spans="1:65" s="2" customFormat="1" ht="37.9" customHeight="1">
      <c r="A434" s="35"/>
      <c r="B434" s="36"/>
      <c r="C434" s="188" t="s">
        <v>728</v>
      </c>
      <c r="D434" s="188" t="s">
        <v>129</v>
      </c>
      <c r="E434" s="189" t="s">
        <v>729</v>
      </c>
      <c r="F434" s="190" t="s">
        <v>730</v>
      </c>
      <c r="G434" s="191" t="s">
        <v>176</v>
      </c>
      <c r="H434" s="192">
        <v>1</v>
      </c>
      <c r="I434" s="193"/>
      <c r="J434" s="194">
        <f>ROUND(I434*H434,2)</f>
        <v>0</v>
      </c>
      <c r="K434" s="195"/>
      <c r="L434" s="40"/>
      <c r="M434" s="196" t="s">
        <v>1</v>
      </c>
      <c r="N434" s="197" t="s">
        <v>39</v>
      </c>
      <c r="O434" s="72"/>
      <c r="P434" s="198">
        <f>O434*H434</f>
        <v>0</v>
      </c>
      <c r="Q434" s="198">
        <v>9.8949999999999996</v>
      </c>
      <c r="R434" s="198">
        <f>Q434*H434</f>
        <v>9.8949999999999996</v>
      </c>
      <c r="S434" s="198">
        <v>0</v>
      </c>
      <c r="T434" s="199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0" t="s">
        <v>133</v>
      </c>
      <c r="AT434" s="200" t="s">
        <v>129</v>
      </c>
      <c r="AU434" s="200" t="s">
        <v>84</v>
      </c>
      <c r="AY434" s="18" t="s">
        <v>126</v>
      </c>
      <c r="BE434" s="201">
        <f>IF(N434="základní",J434,0)</f>
        <v>0</v>
      </c>
      <c r="BF434" s="201">
        <f>IF(N434="snížená",J434,0)</f>
        <v>0</v>
      </c>
      <c r="BG434" s="201">
        <f>IF(N434="zákl. přenesená",J434,0)</f>
        <v>0</v>
      </c>
      <c r="BH434" s="201">
        <f>IF(N434="sníž. přenesená",J434,0)</f>
        <v>0</v>
      </c>
      <c r="BI434" s="201">
        <f>IF(N434="nulová",J434,0)</f>
        <v>0</v>
      </c>
      <c r="BJ434" s="18" t="s">
        <v>82</v>
      </c>
      <c r="BK434" s="201">
        <f>ROUND(I434*H434,2)</f>
        <v>0</v>
      </c>
      <c r="BL434" s="18" t="s">
        <v>133</v>
      </c>
      <c r="BM434" s="200" t="s">
        <v>731</v>
      </c>
    </row>
    <row r="435" spans="1:65" s="2" customFormat="1" ht="24.2" customHeight="1">
      <c r="A435" s="35"/>
      <c r="B435" s="36"/>
      <c r="C435" s="188" t="s">
        <v>732</v>
      </c>
      <c r="D435" s="188" t="s">
        <v>129</v>
      </c>
      <c r="E435" s="189" t="s">
        <v>733</v>
      </c>
      <c r="F435" s="190" t="s">
        <v>734</v>
      </c>
      <c r="G435" s="191" t="s">
        <v>170</v>
      </c>
      <c r="H435" s="192">
        <v>899.75</v>
      </c>
      <c r="I435" s="193"/>
      <c r="J435" s="194">
        <f>ROUND(I435*H435,2)</f>
        <v>0</v>
      </c>
      <c r="K435" s="195"/>
      <c r="L435" s="40"/>
      <c r="M435" s="196" t="s">
        <v>1</v>
      </c>
      <c r="N435" s="197" t="s">
        <v>39</v>
      </c>
      <c r="O435" s="72"/>
      <c r="P435" s="198">
        <f>O435*H435</f>
        <v>0</v>
      </c>
      <c r="Q435" s="198">
        <v>4.6999999999999999E-4</v>
      </c>
      <c r="R435" s="198">
        <f>Q435*H435</f>
        <v>0.42288249999999999</v>
      </c>
      <c r="S435" s="198">
        <v>0</v>
      </c>
      <c r="T435" s="199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0" t="s">
        <v>133</v>
      </c>
      <c r="AT435" s="200" t="s">
        <v>129</v>
      </c>
      <c r="AU435" s="200" t="s">
        <v>84</v>
      </c>
      <c r="AY435" s="18" t="s">
        <v>126</v>
      </c>
      <c r="BE435" s="201">
        <f>IF(N435="základní",J435,0)</f>
        <v>0</v>
      </c>
      <c r="BF435" s="201">
        <f>IF(N435="snížená",J435,0)</f>
        <v>0</v>
      </c>
      <c r="BG435" s="201">
        <f>IF(N435="zákl. přenesená",J435,0)</f>
        <v>0</v>
      </c>
      <c r="BH435" s="201">
        <f>IF(N435="sníž. přenesená",J435,0)</f>
        <v>0</v>
      </c>
      <c r="BI435" s="201">
        <f>IF(N435="nulová",J435,0)</f>
        <v>0</v>
      </c>
      <c r="BJ435" s="18" t="s">
        <v>82</v>
      </c>
      <c r="BK435" s="201">
        <f>ROUND(I435*H435,2)</f>
        <v>0</v>
      </c>
      <c r="BL435" s="18" t="s">
        <v>133</v>
      </c>
      <c r="BM435" s="200" t="s">
        <v>735</v>
      </c>
    </row>
    <row r="436" spans="1:65" s="13" customFormat="1" ht="11.25">
      <c r="B436" s="202"/>
      <c r="C436" s="203"/>
      <c r="D436" s="204" t="s">
        <v>135</v>
      </c>
      <c r="E436" s="205" t="s">
        <v>1</v>
      </c>
      <c r="F436" s="206" t="s">
        <v>436</v>
      </c>
      <c r="G436" s="203"/>
      <c r="H436" s="207">
        <v>899.75</v>
      </c>
      <c r="I436" s="208"/>
      <c r="J436" s="203"/>
      <c r="K436" s="203"/>
      <c r="L436" s="209"/>
      <c r="M436" s="210"/>
      <c r="N436" s="211"/>
      <c r="O436" s="211"/>
      <c r="P436" s="211"/>
      <c r="Q436" s="211"/>
      <c r="R436" s="211"/>
      <c r="S436" s="211"/>
      <c r="T436" s="212"/>
      <c r="AT436" s="213" t="s">
        <v>135</v>
      </c>
      <c r="AU436" s="213" t="s">
        <v>84</v>
      </c>
      <c r="AV436" s="13" t="s">
        <v>84</v>
      </c>
      <c r="AW436" s="13" t="s">
        <v>30</v>
      </c>
      <c r="AX436" s="13" t="s">
        <v>82</v>
      </c>
      <c r="AY436" s="213" t="s">
        <v>126</v>
      </c>
    </row>
    <row r="437" spans="1:65" s="14" customFormat="1" ht="11.25">
      <c r="B437" s="219"/>
      <c r="C437" s="220"/>
      <c r="D437" s="204" t="s">
        <v>135</v>
      </c>
      <c r="E437" s="221" t="s">
        <v>1</v>
      </c>
      <c r="F437" s="222" t="s">
        <v>173</v>
      </c>
      <c r="G437" s="220"/>
      <c r="H437" s="221" t="s">
        <v>1</v>
      </c>
      <c r="I437" s="223"/>
      <c r="J437" s="220"/>
      <c r="K437" s="220"/>
      <c r="L437" s="224"/>
      <c r="M437" s="225"/>
      <c r="N437" s="226"/>
      <c r="O437" s="226"/>
      <c r="P437" s="226"/>
      <c r="Q437" s="226"/>
      <c r="R437" s="226"/>
      <c r="S437" s="226"/>
      <c r="T437" s="227"/>
      <c r="AT437" s="228" t="s">
        <v>135</v>
      </c>
      <c r="AU437" s="228" t="s">
        <v>84</v>
      </c>
      <c r="AV437" s="14" t="s">
        <v>82</v>
      </c>
      <c r="AW437" s="14" t="s">
        <v>30</v>
      </c>
      <c r="AX437" s="14" t="s">
        <v>74</v>
      </c>
      <c r="AY437" s="228" t="s">
        <v>126</v>
      </c>
    </row>
    <row r="438" spans="1:65" s="2" customFormat="1" ht="16.5" customHeight="1">
      <c r="A438" s="35"/>
      <c r="B438" s="36"/>
      <c r="C438" s="188" t="s">
        <v>736</v>
      </c>
      <c r="D438" s="188" t="s">
        <v>129</v>
      </c>
      <c r="E438" s="189" t="s">
        <v>737</v>
      </c>
      <c r="F438" s="190" t="s">
        <v>738</v>
      </c>
      <c r="G438" s="191" t="s">
        <v>236</v>
      </c>
      <c r="H438" s="192">
        <v>150.19999999999999</v>
      </c>
      <c r="I438" s="193"/>
      <c r="J438" s="194">
        <f>ROUND(I438*H438,2)</f>
        <v>0</v>
      </c>
      <c r="K438" s="195"/>
      <c r="L438" s="40"/>
      <c r="M438" s="196" t="s">
        <v>1</v>
      </c>
      <c r="N438" s="197" t="s">
        <v>39</v>
      </c>
      <c r="O438" s="72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133</v>
      </c>
      <c r="AT438" s="200" t="s">
        <v>129</v>
      </c>
      <c r="AU438" s="200" t="s">
        <v>84</v>
      </c>
      <c r="AY438" s="18" t="s">
        <v>126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8" t="s">
        <v>82</v>
      </c>
      <c r="BK438" s="201">
        <f>ROUND(I438*H438,2)</f>
        <v>0</v>
      </c>
      <c r="BL438" s="18" t="s">
        <v>133</v>
      </c>
      <c r="BM438" s="200" t="s">
        <v>739</v>
      </c>
    </row>
    <row r="439" spans="1:65" s="13" customFormat="1" ht="11.25">
      <c r="B439" s="202"/>
      <c r="C439" s="203"/>
      <c r="D439" s="204" t="s">
        <v>135</v>
      </c>
      <c r="E439" s="205" t="s">
        <v>1</v>
      </c>
      <c r="F439" s="206" t="s">
        <v>740</v>
      </c>
      <c r="G439" s="203"/>
      <c r="H439" s="207">
        <v>150.19999999999999</v>
      </c>
      <c r="I439" s="208"/>
      <c r="J439" s="203"/>
      <c r="K439" s="203"/>
      <c r="L439" s="209"/>
      <c r="M439" s="210"/>
      <c r="N439" s="211"/>
      <c r="O439" s="211"/>
      <c r="P439" s="211"/>
      <c r="Q439" s="211"/>
      <c r="R439" s="211"/>
      <c r="S439" s="211"/>
      <c r="T439" s="212"/>
      <c r="AT439" s="213" t="s">
        <v>135</v>
      </c>
      <c r="AU439" s="213" t="s">
        <v>84</v>
      </c>
      <c r="AV439" s="13" t="s">
        <v>84</v>
      </c>
      <c r="AW439" s="13" t="s">
        <v>30</v>
      </c>
      <c r="AX439" s="13" t="s">
        <v>82</v>
      </c>
      <c r="AY439" s="213" t="s">
        <v>126</v>
      </c>
    </row>
    <row r="440" spans="1:65" s="14" customFormat="1" ht="11.25">
      <c r="B440" s="219"/>
      <c r="C440" s="220"/>
      <c r="D440" s="204" t="s">
        <v>135</v>
      </c>
      <c r="E440" s="221" t="s">
        <v>1</v>
      </c>
      <c r="F440" s="222" t="s">
        <v>173</v>
      </c>
      <c r="G440" s="220"/>
      <c r="H440" s="221" t="s">
        <v>1</v>
      </c>
      <c r="I440" s="223"/>
      <c r="J440" s="220"/>
      <c r="K440" s="220"/>
      <c r="L440" s="224"/>
      <c r="M440" s="225"/>
      <c r="N440" s="226"/>
      <c r="O440" s="226"/>
      <c r="P440" s="226"/>
      <c r="Q440" s="226"/>
      <c r="R440" s="226"/>
      <c r="S440" s="226"/>
      <c r="T440" s="227"/>
      <c r="AT440" s="228" t="s">
        <v>135</v>
      </c>
      <c r="AU440" s="228" t="s">
        <v>84</v>
      </c>
      <c r="AV440" s="14" t="s">
        <v>82</v>
      </c>
      <c r="AW440" s="14" t="s">
        <v>30</v>
      </c>
      <c r="AX440" s="14" t="s">
        <v>74</v>
      </c>
      <c r="AY440" s="228" t="s">
        <v>126</v>
      </c>
    </row>
    <row r="441" spans="1:65" s="2" customFormat="1" ht="24.2" customHeight="1">
      <c r="A441" s="35"/>
      <c r="B441" s="36"/>
      <c r="C441" s="188" t="s">
        <v>741</v>
      </c>
      <c r="D441" s="188" t="s">
        <v>129</v>
      </c>
      <c r="E441" s="189" t="s">
        <v>742</v>
      </c>
      <c r="F441" s="190" t="s">
        <v>743</v>
      </c>
      <c r="G441" s="191" t="s">
        <v>236</v>
      </c>
      <c r="H441" s="192">
        <v>150.19999999999999</v>
      </c>
      <c r="I441" s="193"/>
      <c r="J441" s="194">
        <f>ROUND(I441*H441,2)</f>
        <v>0</v>
      </c>
      <c r="K441" s="195"/>
      <c r="L441" s="40"/>
      <c r="M441" s="196" t="s">
        <v>1</v>
      </c>
      <c r="N441" s="197" t="s">
        <v>39</v>
      </c>
      <c r="O441" s="72"/>
      <c r="P441" s="198">
        <f>O441*H441</f>
        <v>0</v>
      </c>
      <c r="Q441" s="198">
        <v>6.0999999999999997E-4</v>
      </c>
      <c r="R441" s="198">
        <f>Q441*H441</f>
        <v>9.1621999999999995E-2</v>
      </c>
      <c r="S441" s="198">
        <v>0</v>
      </c>
      <c r="T441" s="199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0" t="s">
        <v>133</v>
      </c>
      <c r="AT441" s="200" t="s">
        <v>129</v>
      </c>
      <c r="AU441" s="200" t="s">
        <v>84</v>
      </c>
      <c r="AY441" s="18" t="s">
        <v>126</v>
      </c>
      <c r="BE441" s="201">
        <f>IF(N441="základní",J441,0)</f>
        <v>0</v>
      </c>
      <c r="BF441" s="201">
        <f>IF(N441="snížená",J441,0)</f>
        <v>0</v>
      </c>
      <c r="BG441" s="201">
        <f>IF(N441="zákl. přenesená",J441,0)</f>
        <v>0</v>
      </c>
      <c r="BH441" s="201">
        <f>IF(N441="sníž. přenesená",J441,0)</f>
        <v>0</v>
      </c>
      <c r="BI441" s="201">
        <f>IF(N441="nulová",J441,0)</f>
        <v>0</v>
      </c>
      <c r="BJ441" s="18" t="s">
        <v>82</v>
      </c>
      <c r="BK441" s="201">
        <f>ROUND(I441*H441,2)</f>
        <v>0</v>
      </c>
      <c r="BL441" s="18" t="s">
        <v>133</v>
      </c>
      <c r="BM441" s="200" t="s">
        <v>744</v>
      </c>
    </row>
    <row r="442" spans="1:65" s="13" customFormat="1" ht="11.25">
      <c r="B442" s="202"/>
      <c r="C442" s="203"/>
      <c r="D442" s="204" t="s">
        <v>135</v>
      </c>
      <c r="E442" s="205" t="s">
        <v>1</v>
      </c>
      <c r="F442" s="206" t="s">
        <v>740</v>
      </c>
      <c r="G442" s="203"/>
      <c r="H442" s="207">
        <v>150.19999999999999</v>
      </c>
      <c r="I442" s="208"/>
      <c r="J442" s="203"/>
      <c r="K442" s="203"/>
      <c r="L442" s="209"/>
      <c r="M442" s="210"/>
      <c r="N442" s="211"/>
      <c r="O442" s="211"/>
      <c r="P442" s="211"/>
      <c r="Q442" s="211"/>
      <c r="R442" s="211"/>
      <c r="S442" s="211"/>
      <c r="T442" s="212"/>
      <c r="AT442" s="213" t="s">
        <v>135</v>
      </c>
      <c r="AU442" s="213" t="s">
        <v>84</v>
      </c>
      <c r="AV442" s="13" t="s">
        <v>84</v>
      </c>
      <c r="AW442" s="13" t="s">
        <v>30</v>
      </c>
      <c r="AX442" s="13" t="s">
        <v>82</v>
      </c>
      <c r="AY442" s="213" t="s">
        <v>126</v>
      </c>
    </row>
    <row r="443" spans="1:65" s="14" customFormat="1" ht="11.25">
      <c r="B443" s="219"/>
      <c r="C443" s="220"/>
      <c r="D443" s="204" t="s">
        <v>135</v>
      </c>
      <c r="E443" s="221" t="s">
        <v>1</v>
      </c>
      <c r="F443" s="222" t="s">
        <v>173</v>
      </c>
      <c r="G443" s="220"/>
      <c r="H443" s="221" t="s">
        <v>1</v>
      </c>
      <c r="I443" s="223"/>
      <c r="J443" s="220"/>
      <c r="K443" s="220"/>
      <c r="L443" s="224"/>
      <c r="M443" s="225"/>
      <c r="N443" s="226"/>
      <c r="O443" s="226"/>
      <c r="P443" s="226"/>
      <c r="Q443" s="226"/>
      <c r="R443" s="226"/>
      <c r="S443" s="226"/>
      <c r="T443" s="227"/>
      <c r="AT443" s="228" t="s">
        <v>135</v>
      </c>
      <c r="AU443" s="228" t="s">
        <v>84</v>
      </c>
      <c r="AV443" s="14" t="s">
        <v>82</v>
      </c>
      <c r="AW443" s="14" t="s">
        <v>30</v>
      </c>
      <c r="AX443" s="14" t="s">
        <v>74</v>
      </c>
      <c r="AY443" s="228" t="s">
        <v>126</v>
      </c>
    </row>
    <row r="444" spans="1:65" s="2" customFormat="1" ht="24.2" customHeight="1">
      <c r="A444" s="35"/>
      <c r="B444" s="36"/>
      <c r="C444" s="188" t="s">
        <v>745</v>
      </c>
      <c r="D444" s="188" t="s">
        <v>129</v>
      </c>
      <c r="E444" s="189" t="s">
        <v>746</v>
      </c>
      <c r="F444" s="190" t="s">
        <v>747</v>
      </c>
      <c r="G444" s="191" t="s">
        <v>236</v>
      </c>
      <c r="H444" s="192">
        <v>88</v>
      </c>
      <c r="I444" s="193"/>
      <c r="J444" s="194">
        <f>ROUND(I444*H444,2)</f>
        <v>0</v>
      </c>
      <c r="K444" s="195"/>
      <c r="L444" s="40"/>
      <c r="M444" s="196" t="s">
        <v>1</v>
      </c>
      <c r="N444" s="197" t="s">
        <v>39</v>
      </c>
      <c r="O444" s="72"/>
      <c r="P444" s="198">
        <f>O444*H444</f>
        <v>0</v>
      </c>
      <c r="Q444" s="198">
        <v>0.29221000000000003</v>
      </c>
      <c r="R444" s="198">
        <f>Q444*H444</f>
        <v>25.714480000000002</v>
      </c>
      <c r="S444" s="198">
        <v>0</v>
      </c>
      <c r="T444" s="199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00" t="s">
        <v>133</v>
      </c>
      <c r="AT444" s="200" t="s">
        <v>129</v>
      </c>
      <c r="AU444" s="200" t="s">
        <v>84</v>
      </c>
      <c r="AY444" s="18" t="s">
        <v>126</v>
      </c>
      <c r="BE444" s="201">
        <f>IF(N444="základní",J444,0)</f>
        <v>0</v>
      </c>
      <c r="BF444" s="201">
        <f>IF(N444="snížená",J444,0)</f>
        <v>0</v>
      </c>
      <c r="BG444" s="201">
        <f>IF(N444="zákl. přenesená",J444,0)</f>
        <v>0</v>
      </c>
      <c r="BH444" s="201">
        <f>IF(N444="sníž. přenesená",J444,0)</f>
        <v>0</v>
      </c>
      <c r="BI444" s="201">
        <f>IF(N444="nulová",J444,0)</f>
        <v>0</v>
      </c>
      <c r="BJ444" s="18" t="s">
        <v>82</v>
      </c>
      <c r="BK444" s="201">
        <f>ROUND(I444*H444,2)</f>
        <v>0</v>
      </c>
      <c r="BL444" s="18" t="s">
        <v>133</v>
      </c>
      <c r="BM444" s="200" t="s">
        <v>748</v>
      </c>
    </row>
    <row r="445" spans="1:65" s="13" customFormat="1" ht="11.25">
      <c r="B445" s="202"/>
      <c r="C445" s="203"/>
      <c r="D445" s="204" t="s">
        <v>135</v>
      </c>
      <c r="E445" s="205" t="s">
        <v>1</v>
      </c>
      <c r="F445" s="206" t="s">
        <v>567</v>
      </c>
      <c r="G445" s="203"/>
      <c r="H445" s="207">
        <v>88</v>
      </c>
      <c r="I445" s="208"/>
      <c r="J445" s="203"/>
      <c r="K445" s="203"/>
      <c r="L445" s="209"/>
      <c r="M445" s="210"/>
      <c r="N445" s="211"/>
      <c r="O445" s="211"/>
      <c r="P445" s="211"/>
      <c r="Q445" s="211"/>
      <c r="R445" s="211"/>
      <c r="S445" s="211"/>
      <c r="T445" s="212"/>
      <c r="AT445" s="213" t="s">
        <v>135</v>
      </c>
      <c r="AU445" s="213" t="s">
        <v>84</v>
      </c>
      <c r="AV445" s="13" t="s">
        <v>84</v>
      </c>
      <c r="AW445" s="13" t="s">
        <v>30</v>
      </c>
      <c r="AX445" s="13" t="s">
        <v>82</v>
      </c>
      <c r="AY445" s="213" t="s">
        <v>126</v>
      </c>
    </row>
    <row r="446" spans="1:65" s="14" customFormat="1" ht="11.25">
      <c r="B446" s="219"/>
      <c r="C446" s="220"/>
      <c r="D446" s="204" t="s">
        <v>135</v>
      </c>
      <c r="E446" s="221" t="s">
        <v>1</v>
      </c>
      <c r="F446" s="222" t="s">
        <v>173</v>
      </c>
      <c r="G446" s="220"/>
      <c r="H446" s="221" t="s">
        <v>1</v>
      </c>
      <c r="I446" s="223"/>
      <c r="J446" s="220"/>
      <c r="K446" s="220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135</v>
      </c>
      <c r="AU446" s="228" t="s">
        <v>84</v>
      </c>
      <c r="AV446" s="14" t="s">
        <v>82</v>
      </c>
      <c r="AW446" s="14" t="s">
        <v>30</v>
      </c>
      <c r="AX446" s="14" t="s">
        <v>74</v>
      </c>
      <c r="AY446" s="228" t="s">
        <v>126</v>
      </c>
    </row>
    <row r="447" spans="1:65" s="2" customFormat="1" ht="16.5" customHeight="1">
      <c r="A447" s="35"/>
      <c r="B447" s="36"/>
      <c r="C447" s="251" t="s">
        <v>749</v>
      </c>
      <c r="D447" s="251" t="s">
        <v>360</v>
      </c>
      <c r="E447" s="252" t="s">
        <v>750</v>
      </c>
      <c r="F447" s="253" t="s">
        <v>751</v>
      </c>
      <c r="G447" s="254" t="s">
        <v>752</v>
      </c>
      <c r="H447" s="255">
        <v>1</v>
      </c>
      <c r="I447" s="256"/>
      <c r="J447" s="257">
        <f>ROUND(I447*H447,2)</f>
        <v>0</v>
      </c>
      <c r="K447" s="258"/>
      <c r="L447" s="259"/>
      <c r="M447" s="260" t="s">
        <v>1</v>
      </c>
      <c r="N447" s="261" t="s">
        <v>39</v>
      </c>
      <c r="O447" s="72"/>
      <c r="P447" s="198">
        <f>O447*H447</f>
        <v>0</v>
      </c>
      <c r="Q447" s="198">
        <v>0.43819000000000002</v>
      </c>
      <c r="R447" s="198">
        <f>Q447*H447</f>
        <v>0.43819000000000002</v>
      </c>
      <c r="S447" s="198">
        <v>0</v>
      </c>
      <c r="T447" s="19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0" t="s">
        <v>197</v>
      </c>
      <c r="AT447" s="200" t="s">
        <v>360</v>
      </c>
      <c r="AU447" s="200" t="s">
        <v>84</v>
      </c>
      <c r="AY447" s="18" t="s">
        <v>126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82</v>
      </c>
      <c r="BK447" s="201">
        <f>ROUND(I447*H447,2)</f>
        <v>0</v>
      </c>
      <c r="BL447" s="18" t="s">
        <v>133</v>
      </c>
      <c r="BM447" s="200" t="s">
        <v>753</v>
      </c>
    </row>
    <row r="448" spans="1:65" s="2" customFormat="1" ht="16.5" customHeight="1">
      <c r="A448" s="35"/>
      <c r="B448" s="36"/>
      <c r="C448" s="188" t="s">
        <v>172</v>
      </c>
      <c r="D448" s="188" t="s">
        <v>129</v>
      </c>
      <c r="E448" s="189" t="s">
        <v>754</v>
      </c>
      <c r="F448" s="190" t="s">
        <v>755</v>
      </c>
      <c r="G448" s="191" t="s">
        <v>132</v>
      </c>
      <c r="H448" s="192">
        <v>3.52</v>
      </c>
      <c r="I448" s="193"/>
      <c r="J448" s="194">
        <f>ROUND(I448*H448,2)</f>
        <v>0</v>
      </c>
      <c r="K448" s="195"/>
      <c r="L448" s="40"/>
      <c r="M448" s="196" t="s">
        <v>1</v>
      </c>
      <c r="N448" s="197" t="s">
        <v>39</v>
      </c>
      <c r="O448" s="72"/>
      <c r="P448" s="198">
        <f>O448*H448</f>
        <v>0</v>
      </c>
      <c r="Q448" s="198">
        <v>2.2563399999999998</v>
      </c>
      <c r="R448" s="198">
        <f>Q448*H448</f>
        <v>7.9423167999999995</v>
      </c>
      <c r="S448" s="198">
        <v>0</v>
      </c>
      <c r="T448" s="199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0" t="s">
        <v>133</v>
      </c>
      <c r="AT448" s="200" t="s">
        <v>129</v>
      </c>
      <c r="AU448" s="200" t="s">
        <v>84</v>
      </c>
      <c r="AY448" s="18" t="s">
        <v>126</v>
      </c>
      <c r="BE448" s="201">
        <f>IF(N448="základní",J448,0)</f>
        <v>0</v>
      </c>
      <c r="BF448" s="201">
        <f>IF(N448="snížená",J448,0)</f>
        <v>0</v>
      </c>
      <c r="BG448" s="201">
        <f>IF(N448="zákl. přenesená",J448,0)</f>
        <v>0</v>
      </c>
      <c r="BH448" s="201">
        <f>IF(N448="sníž. přenesená",J448,0)</f>
        <v>0</v>
      </c>
      <c r="BI448" s="201">
        <f>IF(N448="nulová",J448,0)</f>
        <v>0</v>
      </c>
      <c r="BJ448" s="18" t="s">
        <v>82</v>
      </c>
      <c r="BK448" s="201">
        <f>ROUND(I448*H448,2)</f>
        <v>0</v>
      </c>
      <c r="BL448" s="18" t="s">
        <v>133</v>
      </c>
      <c r="BM448" s="200" t="s">
        <v>756</v>
      </c>
    </row>
    <row r="449" spans="1:65" s="2" customFormat="1" ht="16.5" customHeight="1">
      <c r="A449" s="35"/>
      <c r="B449" s="36"/>
      <c r="C449" s="188" t="s">
        <v>757</v>
      </c>
      <c r="D449" s="188" t="s">
        <v>129</v>
      </c>
      <c r="E449" s="189" t="s">
        <v>758</v>
      </c>
      <c r="F449" s="190" t="s">
        <v>759</v>
      </c>
      <c r="G449" s="191" t="s">
        <v>141</v>
      </c>
      <c r="H449" s="192">
        <v>0.05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39</v>
      </c>
      <c r="O449" s="72"/>
      <c r="P449" s="198">
        <f>O449*H449</f>
        <v>0</v>
      </c>
      <c r="Q449" s="198">
        <v>2.2563399999999998</v>
      </c>
      <c r="R449" s="198">
        <f>Q449*H449</f>
        <v>0.112817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133</v>
      </c>
      <c r="AT449" s="200" t="s">
        <v>129</v>
      </c>
      <c r="AU449" s="200" t="s">
        <v>84</v>
      </c>
      <c r="AY449" s="18" t="s">
        <v>126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82</v>
      </c>
      <c r="BK449" s="201">
        <f>ROUND(I449*H449,2)</f>
        <v>0</v>
      </c>
      <c r="BL449" s="18" t="s">
        <v>133</v>
      </c>
      <c r="BM449" s="200" t="s">
        <v>760</v>
      </c>
    </row>
    <row r="450" spans="1:65" s="13" customFormat="1" ht="11.25">
      <c r="B450" s="202"/>
      <c r="C450" s="203"/>
      <c r="D450" s="204" t="s">
        <v>135</v>
      </c>
      <c r="E450" s="205" t="s">
        <v>1</v>
      </c>
      <c r="F450" s="206" t="s">
        <v>761</v>
      </c>
      <c r="G450" s="203"/>
      <c r="H450" s="207">
        <v>0.05</v>
      </c>
      <c r="I450" s="208"/>
      <c r="J450" s="203"/>
      <c r="K450" s="203"/>
      <c r="L450" s="209"/>
      <c r="M450" s="210"/>
      <c r="N450" s="211"/>
      <c r="O450" s="211"/>
      <c r="P450" s="211"/>
      <c r="Q450" s="211"/>
      <c r="R450" s="211"/>
      <c r="S450" s="211"/>
      <c r="T450" s="212"/>
      <c r="AT450" s="213" t="s">
        <v>135</v>
      </c>
      <c r="AU450" s="213" t="s">
        <v>84</v>
      </c>
      <c r="AV450" s="13" t="s">
        <v>84</v>
      </c>
      <c r="AW450" s="13" t="s">
        <v>30</v>
      </c>
      <c r="AX450" s="13" t="s">
        <v>82</v>
      </c>
      <c r="AY450" s="213" t="s">
        <v>126</v>
      </c>
    </row>
    <row r="451" spans="1:65" s="2" customFormat="1" ht="16.5" customHeight="1">
      <c r="A451" s="35"/>
      <c r="B451" s="36"/>
      <c r="C451" s="188" t="s">
        <v>762</v>
      </c>
      <c r="D451" s="188" t="s">
        <v>129</v>
      </c>
      <c r="E451" s="189" t="s">
        <v>763</v>
      </c>
      <c r="F451" s="190" t="s">
        <v>764</v>
      </c>
      <c r="G451" s="191" t="s">
        <v>132</v>
      </c>
      <c r="H451" s="192">
        <v>14.25</v>
      </c>
      <c r="I451" s="193"/>
      <c r="J451" s="194">
        <f>ROUND(I451*H451,2)</f>
        <v>0</v>
      </c>
      <c r="K451" s="195"/>
      <c r="L451" s="40"/>
      <c r="M451" s="196" t="s">
        <v>1</v>
      </c>
      <c r="N451" s="197" t="s">
        <v>39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2.4</v>
      </c>
      <c r="T451" s="199">
        <f>S451*H451</f>
        <v>34.199999999999996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133</v>
      </c>
      <c r="AT451" s="200" t="s">
        <v>129</v>
      </c>
      <c r="AU451" s="200" t="s">
        <v>84</v>
      </c>
      <c r="AY451" s="18" t="s">
        <v>126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82</v>
      </c>
      <c r="BK451" s="201">
        <f>ROUND(I451*H451,2)</f>
        <v>0</v>
      </c>
      <c r="BL451" s="18" t="s">
        <v>133</v>
      </c>
      <c r="BM451" s="200" t="s">
        <v>765</v>
      </c>
    </row>
    <row r="452" spans="1:65" s="14" customFormat="1" ht="11.25">
      <c r="B452" s="219"/>
      <c r="C452" s="220"/>
      <c r="D452" s="204" t="s">
        <v>135</v>
      </c>
      <c r="E452" s="221" t="s">
        <v>1</v>
      </c>
      <c r="F452" s="222" t="s">
        <v>766</v>
      </c>
      <c r="G452" s="220"/>
      <c r="H452" s="221" t="s">
        <v>1</v>
      </c>
      <c r="I452" s="223"/>
      <c r="J452" s="220"/>
      <c r="K452" s="220"/>
      <c r="L452" s="224"/>
      <c r="M452" s="225"/>
      <c r="N452" s="226"/>
      <c r="O452" s="226"/>
      <c r="P452" s="226"/>
      <c r="Q452" s="226"/>
      <c r="R452" s="226"/>
      <c r="S452" s="226"/>
      <c r="T452" s="227"/>
      <c r="AT452" s="228" t="s">
        <v>135</v>
      </c>
      <c r="AU452" s="228" t="s">
        <v>84</v>
      </c>
      <c r="AV452" s="14" t="s">
        <v>82</v>
      </c>
      <c r="AW452" s="14" t="s">
        <v>30</v>
      </c>
      <c r="AX452" s="14" t="s">
        <v>74</v>
      </c>
      <c r="AY452" s="228" t="s">
        <v>126</v>
      </c>
    </row>
    <row r="453" spans="1:65" s="13" customFormat="1" ht="11.25">
      <c r="B453" s="202"/>
      <c r="C453" s="203"/>
      <c r="D453" s="204" t="s">
        <v>135</v>
      </c>
      <c r="E453" s="205" t="s">
        <v>1</v>
      </c>
      <c r="F453" s="206" t="s">
        <v>767</v>
      </c>
      <c r="G453" s="203"/>
      <c r="H453" s="207">
        <v>14.25</v>
      </c>
      <c r="I453" s="208"/>
      <c r="J453" s="203"/>
      <c r="K453" s="203"/>
      <c r="L453" s="209"/>
      <c r="M453" s="210"/>
      <c r="N453" s="211"/>
      <c r="O453" s="211"/>
      <c r="P453" s="211"/>
      <c r="Q453" s="211"/>
      <c r="R453" s="211"/>
      <c r="S453" s="211"/>
      <c r="T453" s="212"/>
      <c r="AT453" s="213" t="s">
        <v>135</v>
      </c>
      <c r="AU453" s="213" t="s">
        <v>84</v>
      </c>
      <c r="AV453" s="13" t="s">
        <v>84</v>
      </c>
      <c r="AW453" s="13" t="s">
        <v>30</v>
      </c>
      <c r="AX453" s="13" t="s">
        <v>82</v>
      </c>
      <c r="AY453" s="213" t="s">
        <v>126</v>
      </c>
    </row>
    <row r="454" spans="1:65" s="14" customFormat="1" ht="11.25">
      <c r="B454" s="219"/>
      <c r="C454" s="220"/>
      <c r="D454" s="204" t="s">
        <v>135</v>
      </c>
      <c r="E454" s="221" t="s">
        <v>1</v>
      </c>
      <c r="F454" s="222" t="s">
        <v>173</v>
      </c>
      <c r="G454" s="220"/>
      <c r="H454" s="221" t="s">
        <v>1</v>
      </c>
      <c r="I454" s="223"/>
      <c r="J454" s="220"/>
      <c r="K454" s="220"/>
      <c r="L454" s="224"/>
      <c r="M454" s="225"/>
      <c r="N454" s="226"/>
      <c r="O454" s="226"/>
      <c r="P454" s="226"/>
      <c r="Q454" s="226"/>
      <c r="R454" s="226"/>
      <c r="S454" s="226"/>
      <c r="T454" s="227"/>
      <c r="AT454" s="228" t="s">
        <v>135</v>
      </c>
      <c r="AU454" s="228" t="s">
        <v>84</v>
      </c>
      <c r="AV454" s="14" t="s">
        <v>82</v>
      </c>
      <c r="AW454" s="14" t="s">
        <v>30</v>
      </c>
      <c r="AX454" s="14" t="s">
        <v>74</v>
      </c>
      <c r="AY454" s="228" t="s">
        <v>126</v>
      </c>
    </row>
    <row r="455" spans="1:65" s="2" customFormat="1" ht="24.2" customHeight="1">
      <c r="A455" s="35"/>
      <c r="B455" s="36"/>
      <c r="C455" s="188" t="s">
        <v>768</v>
      </c>
      <c r="D455" s="188" t="s">
        <v>129</v>
      </c>
      <c r="E455" s="189" t="s">
        <v>769</v>
      </c>
      <c r="F455" s="190" t="s">
        <v>770</v>
      </c>
      <c r="G455" s="191" t="s">
        <v>170</v>
      </c>
      <c r="H455" s="192">
        <v>3.3919999999999999</v>
      </c>
      <c r="I455" s="193"/>
      <c r="J455" s="194">
        <f>ROUND(I455*H455,2)</f>
        <v>0</v>
      </c>
      <c r="K455" s="195"/>
      <c r="L455" s="40"/>
      <c r="M455" s="196" t="s">
        <v>1</v>
      </c>
      <c r="N455" s="197" t="s">
        <v>39</v>
      </c>
      <c r="O455" s="72"/>
      <c r="P455" s="198">
        <f>O455*H455</f>
        <v>0</v>
      </c>
      <c r="Q455" s="198">
        <v>0</v>
      </c>
      <c r="R455" s="198">
        <f>Q455*H455</f>
        <v>0</v>
      </c>
      <c r="S455" s="198">
        <v>0.36</v>
      </c>
      <c r="T455" s="199">
        <f>S455*H455</f>
        <v>1.22112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0" t="s">
        <v>133</v>
      </c>
      <c r="AT455" s="200" t="s">
        <v>129</v>
      </c>
      <c r="AU455" s="200" t="s">
        <v>84</v>
      </c>
      <c r="AY455" s="18" t="s">
        <v>126</v>
      </c>
      <c r="BE455" s="201">
        <f>IF(N455="základní",J455,0)</f>
        <v>0</v>
      </c>
      <c r="BF455" s="201">
        <f>IF(N455="snížená",J455,0)</f>
        <v>0</v>
      </c>
      <c r="BG455" s="201">
        <f>IF(N455="zákl. přenesená",J455,0)</f>
        <v>0</v>
      </c>
      <c r="BH455" s="201">
        <f>IF(N455="sníž. přenesená",J455,0)</f>
        <v>0</v>
      </c>
      <c r="BI455" s="201">
        <f>IF(N455="nulová",J455,0)</f>
        <v>0</v>
      </c>
      <c r="BJ455" s="18" t="s">
        <v>82</v>
      </c>
      <c r="BK455" s="201">
        <f>ROUND(I455*H455,2)</f>
        <v>0</v>
      </c>
      <c r="BL455" s="18" t="s">
        <v>133</v>
      </c>
      <c r="BM455" s="200" t="s">
        <v>771</v>
      </c>
    </row>
    <row r="456" spans="1:65" s="13" customFormat="1" ht="11.25">
      <c r="B456" s="202"/>
      <c r="C456" s="203"/>
      <c r="D456" s="204" t="s">
        <v>135</v>
      </c>
      <c r="E456" s="205" t="s">
        <v>1</v>
      </c>
      <c r="F456" s="206" t="s">
        <v>772</v>
      </c>
      <c r="G456" s="203"/>
      <c r="H456" s="207">
        <v>3.3919999999999999</v>
      </c>
      <c r="I456" s="208"/>
      <c r="J456" s="203"/>
      <c r="K456" s="203"/>
      <c r="L456" s="209"/>
      <c r="M456" s="210"/>
      <c r="N456" s="211"/>
      <c r="O456" s="211"/>
      <c r="P456" s="211"/>
      <c r="Q456" s="211"/>
      <c r="R456" s="211"/>
      <c r="S456" s="211"/>
      <c r="T456" s="212"/>
      <c r="AT456" s="213" t="s">
        <v>135</v>
      </c>
      <c r="AU456" s="213" t="s">
        <v>84</v>
      </c>
      <c r="AV456" s="13" t="s">
        <v>84</v>
      </c>
      <c r="AW456" s="13" t="s">
        <v>30</v>
      </c>
      <c r="AX456" s="13" t="s">
        <v>82</v>
      </c>
      <c r="AY456" s="213" t="s">
        <v>126</v>
      </c>
    </row>
    <row r="457" spans="1:65" s="14" customFormat="1" ht="11.25">
      <c r="B457" s="219"/>
      <c r="C457" s="220"/>
      <c r="D457" s="204" t="s">
        <v>135</v>
      </c>
      <c r="E457" s="221" t="s">
        <v>1</v>
      </c>
      <c r="F457" s="222" t="s">
        <v>173</v>
      </c>
      <c r="G457" s="220"/>
      <c r="H457" s="221" t="s">
        <v>1</v>
      </c>
      <c r="I457" s="223"/>
      <c r="J457" s="220"/>
      <c r="K457" s="220"/>
      <c r="L457" s="224"/>
      <c r="M457" s="225"/>
      <c r="N457" s="226"/>
      <c r="O457" s="226"/>
      <c r="P457" s="226"/>
      <c r="Q457" s="226"/>
      <c r="R457" s="226"/>
      <c r="S457" s="226"/>
      <c r="T457" s="227"/>
      <c r="AT457" s="228" t="s">
        <v>135</v>
      </c>
      <c r="AU457" s="228" t="s">
        <v>84</v>
      </c>
      <c r="AV457" s="14" t="s">
        <v>82</v>
      </c>
      <c r="AW457" s="14" t="s">
        <v>30</v>
      </c>
      <c r="AX457" s="14" t="s">
        <v>74</v>
      </c>
      <c r="AY457" s="228" t="s">
        <v>126</v>
      </c>
    </row>
    <row r="458" spans="1:65" s="2" customFormat="1" ht="24.2" customHeight="1">
      <c r="A458" s="35"/>
      <c r="B458" s="36"/>
      <c r="C458" s="188" t="s">
        <v>773</v>
      </c>
      <c r="D458" s="188" t="s">
        <v>129</v>
      </c>
      <c r="E458" s="189" t="s">
        <v>774</v>
      </c>
      <c r="F458" s="190" t="s">
        <v>775</v>
      </c>
      <c r="G458" s="191" t="s">
        <v>236</v>
      </c>
      <c r="H458" s="192">
        <v>13.5</v>
      </c>
      <c r="I458" s="193"/>
      <c r="J458" s="194">
        <f>ROUND(I458*H458,2)</f>
        <v>0</v>
      </c>
      <c r="K458" s="195"/>
      <c r="L458" s="40"/>
      <c r="M458" s="196" t="s">
        <v>1</v>
      </c>
      <c r="N458" s="197" t="s">
        <v>39</v>
      </c>
      <c r="O458" s="72"/>
      <c r="P458" s="198">
        <f>O458*H458</f>
        <v>0</v>
      </c>
      <c r="Q458" s="198">
        <v>0</v>
      </c>
      <c r="R458" s="198">
        <f>Q458*H458</f>
        <v>0</v>
      </c>
      <c r="S458" s="198">
        <v>7.0000000000000007E-2</v>
      </c>
      <c r="T458" s="199">
        <f>S458*H458</f>
        <v>0.94500000000000006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0" t="s">
        <v>133</v>
      </c>
      <c r="AT458" s="200" t="s">
        <v>129</v>
      </c>
      <c r="AU458" s="200" t="s">
        <v>84</v>
      </c>
      <c r="AY458" s="18" t="s">
        <v>126</v>
      </c>
      <c r="BE458" s="201">
        <f>IF(N458="základní",J458,0)</f>
        <v>0</v>
      </c>
      <c r="BF458" s="201">
        <f>IF(N458="snížená",J458,0)</f>
        <v>0</v>
      </c>
      <c r="BG458" s="201">
        <f>IF(N458="zákl. přenesená",J458,0)</f>
        <v>0</v>
      </c>
      <c r="BH458" s="201">
        <f>IF(N458="sníž. přenesená",J458,0)</f>
        <v>0</v>
      </c>
      <c r="BI458" s="201">
        <f>IF(N458="nulová",J458,0)</f>
        <v>0</v>
      </c>
      <c r="BJ458" s="18" t="s">
        <v>82</v>
      </c>
      <c r="BK458" s="201">
        <f>ROUND(I458*H458,2)</f>
        <v>0</v>
      </c>
      <c r="BL458" s="18" t="s">
        <v>133</v>
      </c>
      <c r="BM458" s="200" t="s">
        <v>776</v>
      </c>
    </row>
    <row r="459" spans="1:65" s="13" customFormat="1" ht="11.25">
      <c r="B459" s="202"/>
      <c r="C459" s="203"/>
      <c r="D459" s="204" t="s">
        <v>135</v>
      </c>
      <c r="E459" s="205" t="s">
        <v>1</v>
      </c>
      <c r="F459" s="206" t="s">
        <v>777</v>
      </c>
      <c r="G459" s="203"/>
      <c r="H459" s="207">
        <v>13.5</v>
      </c>
      <c r="I459" s="208"/>
      <c r="J459" s="203"/>
      <c r="K459" s="203"/>
      <c r="L459" s="209"/>
      <c r="M459" s="210"/>
      <c r="N459" s="211"/>
      <c r="O459" s="211"/>
      <c r="P459" s="211"/>
      <c r="Q459" s="211"/>
      <c r="R459" s="211"/>
      <c r="S459" s="211"/>
      <c r="T459" s="212"/>
      <c r="AT459" s="213" t="s">
        <v>135</v>
      </c>
      <c r="AU459" s="213" t="s">
        <v>84</v>
      </c>
      <c r="AV459" s="13" t="s">
        <v>84</v>
      </c>
      <c r="AW459" s="13" t="s">
        <v>30</v>
      </c>
      <c r="AX459" s="13" t="s">
        <v>82</v>
      </c>
      <c r="AY459" s="213" t="s">
        <v>126</v>
      </c>
    </row>
    <row r="460" spans="1:65" s="14" customFormat="1" ht="11.25">
      <c r="B460" s="219"/>
      <c r="C460" s="220"/>
      <c r="D460" s="204" t="s">
        <v>135</v>
      </c>
      <c r="E460" s="221" t="s">
        <v>1</v>
      </c>
      <c r="F460" s="222" t="s">
        <v>173</v>
      </c>
      <c r="G460" s="220"/>
      <c r="H460" s="221" t="s">
        <v>1</v>
      </c>
      <c r="I460" s="223"/>
      <c r="J460" s="220"/>
      <c r="K460" s="220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135</v>
      </c>
      <c r="AU460" s="228" t="s">
        <v>84</v>
      </c>
      <c r="AV460" s="14" t="s">
        <v>82</v>
      </c>
      <c r="AW460" s="14" t="s">
        <v>30</v>
      </c>
      <c r="AX460" s="14" t="s">
        <v>74</v>
      </c>
      <c r="AY460" s="228" t="s">
        <v>126</v>
      </c>
    </row>
    <row r="461" spans="1:65" s="2" customFormat="1" ht="24.2" customHeight="1">
      <c r="A461" s="35"/>
      <c r="B461" s="36"/>
      <c r="C461" s="188" t="s">
        <v>778</v>
      </c>
      <c r="D461" s="188" t="s">
        <v>129</v>
      </c>
      <c r="E461" s="189" t="s">
        <v>779</v>
      </c>
      <c r="F461" s="190" t="s">
        <v>780</v>
      </c>
      <c r="G461" s="191" t="s">
        <v>236</v>
      </c>
      <c r="H461" s="192">
        <v>31.05</v>
      </c>
      <c r="I461" s="193"/>
      <c r="J461" s="194">
        <f>ROUND(I461*H461,2)</f>
        <v>0</v>
      </c>
      <c r="K461" s="195"/>
      <c r="L461" s="40"/>
      <c r="M461" s="196" t="s">
        <v>1</v>
      </c>
      <c r="N461" s="197" t="s">
        <v>39</v>
      </c>
      <c r="O461" s="72"/>
      <c r="P461" s="198">
        <f>O461*H461</f>
        <v>0</v>
      </c>
      <c r="Q461" s="198">
        <v>0</v>
      </c>
      <c r="R461" s="198">
        <f>Q461*H461</f>
        <v>0</v>
      </c>
      <c r="S461" s="198">
        <v>3.5000000000000003E-2</v>
      </c>
      <c r="T461" s="199">
        <f>S461*H461</f>
        <v>1.0867500000000001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0" t="s">
        <v>133</v>
      </c>
      <c r="AT461" s="200" t="s">
        <v>129</v>
      </c>
      <c r="AU461" s="200" t="s">
        <v>84</v>
      </c>
      <c r="AY461" s="18" t="s">
        <v>126</v>
      </c>
      <c r="BE461" s="201">
        <f>IF(N461="základní",J461,0)</f>
        <v>0</v>
      </c>
      <c r="BF461" s="201">
        <f>IF(N461="snížená",J461,0)</f>
        <v>0</v>
      </c>
      <c r="BG461" s="201">
        <f>IF(N461="zákl. přenesená",J461,0)</f>
        <v>0</v>
      </c>
      <c r="BH461" s="201">
        <f>IF(N461="sníž. přenesená",J461,0)</f>
        <v>0</v>
      </c>
      <c r="BI461" s="201">
        <f>IF(N461="nulová",J461,0)</f>
        <v>0</v>
      </c>
      <c r="BJ461" s="18" t="s">
        <v>82</v>
      </c>
      <c r="BK461" s="201">
        <f>ROUND(I461*H461,2)</f>
        <v>0</v>
      </c>
      <c r="BL461" s="18" t="s">
        <v>133</v>
      </c>
      <c r="BM461" s="200" t="s">
        <v>781</v>
      </c>
    </row>
    <row r="462" spans="1:65" s="13" customFormat="1" ht="11.25">
      <c r="B462" s="202"/>
      <c r="C462" s="203"/>
      <c r="D462" s="204" t="s">
        <v>135</v>
      </c>
      <c r="E462" s="205" t="s">
        <v>1</v>
      </c>
      <c r="F462" s="206" t="s">
        <v>782</v>
      </c>
      <c r="G462" s="203"/>
      <c r="H462" s="207">
        <v>31.05</v>
      </c>
      <c r="I462" s="208"/>
      <c r="J462" s="203"/>
      <c r="K462" s="203"/>
      <c r="L462" s="209"/>
      <c r="M462" s="210"/>
      <c r="N462" s="211"/>
      <c r="O462" s="211"/>
      <c r="P462" s="211"/>
      <c r="Q462" s="211"/>
      <c r="R462" s="211"/>
      <c r="S462" s="211"/>
      <c r="T462" s="212"/>
      <c r="AT462" s="213" t="s">
        <v>135</v>
      </c>
      <c r="AU462" s="213" t="s">
        <v>84</v>
      </c>
      <c r="AV462" s="13" t="s">
        <v>84</v>
      </c>
      <c r="AW462" s="13" t="s">
        <v>30</v>
      </c>
      <c r="AX462" s="13" t="s">
        <v>82</v>
      </c>
      <c r="AY462" s="213" t="s">
        <v>126</v>
      </c>
    </row>
    <row r="463" spans="1:65" s="14" customFormat="1" ht="11.25">
      <c r="B463" s="219"/>
      <c r="C463" s="220"/>
      <c r="D463" s="204" t="s">
        <v>135</v>
      </c>
      <c r="E463" s="221" t="s">
        <v>1</v>
      </c>
      <c r="F463" s="222" t="s">
        <v>173</v>
      </c>
      <c r="G463" s="220"/>
      <c r="H463" s="221" t="s">
        <v>1</v>
      </c>
      <c r="I463" s="223"/>
      <c r="J463" s="220"/>
      <c r="K463" s="220"/>
      <c r="L463" s="224"/>
      <c r="M463" s="225"/>
      <c r="N463" s="226"/>
      <c r="O463" s="226"/>
      <c r="P463" s="226"/>
      <c r="Q463" s="226"/>
      <c r="R463" s="226"/>
      <c r="S463" s="226"/>
      <c r="T463" s="227"/>
      <c r="AT463" s="228" t="s">
        <v>135</v>
      </c>
      <c r="AU463" s="228" t="s">
        <v>84</v>
      </c>
      <c r="AV463" s="14" t="s">
        <v>82</v>
      </c>
      <c r="AW463" s="14" t="s">
        <v>30</v>
      </c>
      <c r="AX463" s="14" t="s">
        <v>74</v>
      </c>
      <c r="AY463" s="228" t="s">
        <v>126</v>
      </c>
    </row>
    <row r="464" spans="1:65" s="2" customFormat="1" ht="24.2" customHeight="1">
      <c r="A464" s="35"/>
      <c r="B464" s="36"/>
      <c r="C464" s="188" t="s">
        <v>783</v>
      </c>
      <c r="D464" s="188" t="s">
        <v>129</v>
      </c>
      <c r="E464" s="189" t="s">
        <v>784</v>
      </c>
      <c r="F464" s="190" t="s">
        <v>785</v>
      </c>
      <c r="G464" s="191" t="s">
        <v>236</v>
      </c>
      <c r="H464" s="192">
        <v>6.5</v>
      </c>
      <c r="I464" s="193"/>
      <c r="J464" s="194">
        <f>ROUND(I464*H464,2)</f>
        <v>0</v>
      </c>
      <c r="K464" s="195"/>
      <c r="L464" s="40"/>
      <c r="M464" s="196" t="s">
        <v>1</v>
      </c>
      <c r="N464" s="197" t="s">
        <v>39</v>
      </c>
      <c r="O464" s="72"/>
      <c r="P464" s="198">
        <f>O464*H464</f>
        <v>0</v>
      </c>
      <c r="Q464" s="198">
        <v>0</v>
      </c>
      <c r="R464" s="198">
        <f>Q464*H464</f>
        <v>0</v>
      </c>
      <c r="S464" s="198">
        <v>0.9</v>
      </c>
      <c r="T464" s="199">
        <f>S464*H464</f>
        <v>5.8500000000000005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0" t="s">
        <v>133</v>
      </c>
      <c r="AT464" s="200" t="s">
        <v>129</v>
      </c>
      <c r="AU464" s="200" t="s">
        <v>84</v>
      </c>
      <c r="AY464" s="18" t="s">
        <v>126</v>
      </c>
      <c r="BE464" s="201">
        <f>IF(N464="základní",J464,0)</f>
        <v>0</v>
      </c>
      <c r="BF464" s="201">
        <f>IF(N464="snížená",J464,0)</f>
        <v>0</v>
      </c>
      <c r="BG464" s="201">
        <f>IF(N464="zákl. přenesená",J464,0)</f>
        <v>0</v>
      </c>
      <c r="BH464" s="201">
        <f>IF(N464="sníž. přenesená",J464,0)</f>
        <v>0</v>
      </c>
      <c r="BI464" s="201">
        <f>IF(N464="nulová",J464,0)</f>
        <v>0</v>
      </c>
      <c r="BJ464" s="18" t="s">
        <v>82</v>
      </c>
      <c r="BK464" s="201">
        <f>ROUND(I464*H464,2)</f>
        <v>0</v>
      </c>
      <c r="BL464" s="18" t="s">
        <v>133</v>
      </c>
      <c r="BM464" s="200" t="s">
        <v>786</v>
      </c>
    </row>
    <row r="465" spans="1:65" s="13" customFormat="1" ht="11.25">
      <c r="B465" s="202"/>
      <c r="C465" s="203"/>
      <c r="D465" s="204" t="s">
        <v>135</v>
      </c>
      <c r="E465" s="205" t="s">
        <v>1</v>
      </c>
      <c r="F465" s="206" t="s">
        <v>787</v>
      </c>
      <c r="G465" s="203"/>
      <c r="H465" s="207">
        <v>6.5</v>
      </c>
      <c r="I465" s="208"/>
      <c r="J465" s="203"/>
      <c r="K465" s="203"/>
      <c r="L465" s="209"/>
      <c r="M465" s="210"/>
      <c r="N465" s="211"/>
      <c r="O465" s="211"/>
      <c r="P465" s="211"/>
      <c r="Q465" s="211"/>
      <c r="R465" s="211"/>
      <c r="S465" s="211"/>
      <c r="T465" s="212"/>
      <c r="AT465" s="213" t="s">
        <v>135</v>
      </c>
      <c r="AU465" s="213" t="s">
        <v>84</v>
      </c>
      <c r="AV465" s="13" t="s">
        <v>84</v>
      </c>
      <c r="AW465" s="13" t="s">
        <v>30</v>
      </c>
      <c r="AX465" s="13" t="s">
        <v>82</v>
      </c>
      <c r="AY465" s="213" t="s">
        <v>126</v>
      </c>
    </row>
    <row r="466" spans="1:65" s="2" customFormat="1" ht="24.2" customHeight="1">
      <c r="A466" s="35"/>
      <c r="B466" s="36"/>
      <c r="C466" s="188" t="s">
        <v>788</v>
      </c>
      <c r="D466" s="188" t="s">
        <v>129</v>
      </c>
      <c r="E466" s="189" t="s">
        <v>789</v>
      </c>
      <c r="F466" s="190" t="s">
        <v>790</v>
      </c>
      <c r="G466" s="191" t="s">
        <v>236</v>
      </c>
      <c r="H466" s="192">
        <v>105.5</v>
      </c>
      <c r="I466" s="193"/>
      <c r="J466" s="194">
        <f>ROUND(I466*H466,2)</f>
        <v>0</v>
      </c>
      <c r="K466" s="195"/>
      <c r="L466" s="40"/>
      <c r="M466" s="196" t="s">
        <v>1</v>
      </c>
      <c r="N466" s="197" t="s">
        <v>39</v>
      </c>
      <c r="O466" s="72"/>
      <c r="P466" s="198">
        <f>O466*H466</f>
        <v>0</v>
      </c>
      <c r="Q466" s="198">
        <v>0</v>
      </c>
      <c r="R466" s="198">
        <f>Q466*H466</f>
        <v>0</v>
      </c>
      <c r="S466" s="198">
        <v>2.48E-3</v>
      </c>
      <c r="T466" s="199">
        <f>S466*H466</f>
        <v>0.26163999999999998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0" t="s">
        <v>133</v>
      </c>
      <c r="AT466" s="200" t="s">
        <v>129</v>
      </c>
      <c r="AU466" s="200" t="s">
        <v>84</v>
      </c>
      <c r="AY466" s="18" t="s">
        <v>126</v>
      </c>
      <c r="BE466" s="201">
        <f>IF(N466="základní",J466,0)</f>
        <v>0</v>
      </c>
      <c r="BF466" s="201">
        <f>IF(N466="snížená",J466,0)</f>
        <v>0</v>
      </c>
      <c r="BG466" s="201">
        <f>IF(N466="zákl. přenesená",J466,0)</f>
        <v>0</v>
      </c>
      <c r="BH466" s="201">
        <f>IF(N466="sníž. přenesená",J466,0)</f>
        <v>0</v>
      </c>
      <c r="BI466" s="201">
        <f>IF(N466="nulová",J466,0)</f>
        <v>0</v>
      </c>
      <c r="BJ466" s="18" t="s">
        <v>82</v>
      </c>
      <c r="BK466" s="201">
        <f>ROUND(I466*H466,2)</f>
        <v>0</v>
      </c>
      <c r="BL466" s="18" t="s">
        <v>133</v>
      </c>
      <c r="BM466" s="200" t="s">
        <v>791</v>
      </c>
    </row>
    <row r="467" spans="1:65" s="13" customFormat="1" ht="11.25">
      <c r="B467" s="202"/>
      <c r="C467" s="203"/>
      <c r="D467" s="204" t="s">
        <v>135</v>
      </c>
      <c r="E467" s="205" t="s">
        <v>1</v>
      </c>
      <c r="F467" s="206" t="s">
        <v>792</v>
      </c>
      <c r="G467" s="203"/>
      <c r="H467" s="207">
        <v>105.5</v>
      </c>
      <c r="I467" s="208"/>
      <c r="J467" s="203"/>
      <c r="K467" s="203"/>
      <c r="L467" s="209"/>
      <c r="M467" s="210"/>
      <c r="N467" s="211"/>
      <c r="O467" s="211"/>
      <c r="P467" s="211"/>
      <c r="Q467" s="211"/>
      <c r="R467" s="211"/>
      <c r="S467" s="211"/>
      <c r="T467" s="212"/>
      <c r="AT467" s="213" t="s">
        <v>135</v>
      </c>
      <c r="AU467" s="213" t="s">
        <v>84</v>
      </c>
      <c r="AV467" s="13" t="s">
        <v>84</v>
      </c>
      <c r="AW467" s="13" t="s">
        <v>30</v>
      </c>
      <c r="AX467" s="13" t="s">
        <v>82</v>
      </c>
      <c r="AY467" s="213" t="s">
        <v>126</v>
      </c>
    </row>
    <row r="468" spans="1:65" s="14" customFormat="1" ht="11.25">
      <c r="B468" s="219"/>
      <c r="C468" s="220"/>
      <c r="D468" s="204" t="s">
        <v>135</v>
      </c>
      <c r="E468" s="221" t="s">
        <v>1</v>
      </c>
      <c r="F468" s="222" t="s">
        <v>173</v>
      </c>
      <c r="G468" s="220"/>
      <c r="H468" s="221" t="s">
        <v>1</v>
      </c>
      <c r="I468" s="223"/>
      <c r="J468" s="220"/>
      <c r="K468" s="220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135</v>
      </c>
      <c r="AU468" s="228" t="s">
        <v>84</v>
      </c>
      <c r="AV468" s="14" t="s">
        <v>82</v>
      </c>
      <c r="AW468" s="14" t="s">
        <v>30</v>
      </c>
      <c r="AX468" s="14" t="s">
        <v>74</v>
      </c>
      <c r="AY468" s="228" t="s">
        <v>126</v>
      </c>
    </row>
    <row r="469" spans="1:65" s="2" customFormat="1" ht="33" customHeight="1">
      <c r="A469" s="35"/>
      <c r="B469" s="36"/>
      <c r="C469" s="188" t="s">
        <v>218</v>
      </c>
      <c r="D469" s="188" t="s">
        <v>129</v>
      </c>
      <c r="E469" s="189" t="s">
        <v>793</v>
      </c>
      <c r="F469" s="190" t="s">
        <v>794</v>
      </c>
      <c r="G469" s="191" t="s">
        <v>236</v>
      </c>
      <c r="H469" s="192">
        <v>11.5</v>
      </c>
      <c r="I469" s="193"/>
      <c r="J469" s="194">
        <f>ROUND(I469*H469,2)</f>
        <v>0</v>
      </c>
      <c r="K469" s="195"/>
      <c r="L469" s="40"/>
      <c r="M469" s="196" t="s">
        <v>1</v>
      </c>
      <c r="N469" s="197" t="s">
        <v>39</v>
      </c>
      <c r="O469" s="72"/>
      <c r="P469" s="198">
        <f>O469*H469</f>
        <v>0</v>
      </c>
      <c r="Q469" s="198">
        <v>0</v>
      </c>
      <c r="R469" s="198">
        <f>Q469*H469</f>
        <v>0</v>
      </c>
      <c r="S469" s="198">
        <v>0</v>
      </c>
      <c r="T469" s="199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0" t="s">
        <v>133</v>
      </c>
      <c r="AT469" s="200" t="s">
        <v>129</v>
      </c>
      <c r="AU469" s="200" t="s">
        <v>84</v>
      </c>
      <c r="AY469" s="18" t="s">
        <v>126</v>
      </c>
      <c r="BE469" s="201">
        <f>IF(N469="základní",J469,0)</f>
        <v>0</v>
      </c>
      <c r="BF469" s="201">
        <f>IF(N469="snížená",J469,0)</f>
        <v>0</v>
      </c>
      <c r="BG469" s="201">
        <f>IF(N469="zákl. přenesená",J469,0)</f>
        <v>0</v>
      </c>
      <c r="BH469" s="201">
        <f>IF(N469="sníž. přenesená",J469,0)</f>
        <v>0</v>
      </c>
      <c r="BI469" s="201">
        <f>IF(N469="nulová",J469,0)</f>
        <v>0</v>
      </c>
      <c r="BJ469" s="18" t="s">
        <v>82</v>
      </c>
      <c r="BK469" s="201">
        <f>ROUND(I469*H469,2)</f>
        <v>0</v>
      </c>
      <c r="BL469" s="18" t="s">
        <v>133</v>
      </c>
      <c r="BM469" s="200" t="s">
        <v>795</v>
      </c>
    </row>
    <row r="470" spans="1:65" s="13" customFormat="1" ht="11.25">
      <c r="B470" s="202"/>
      <c r="C470" s="203"/>
      <c r="D470" s="204" t="s">
        <v>135</v>
      </c>
      <c r="E470" s="205" t="s">
        <v>1</v>
      </c>
      <c r="F470" s="206" t="s">
        <v>796</v>
      </c>
      <c r="G470" s="203"/>
      <c r="H470" s="207">
        <v>11.5</v>
      </c>
      <c r="I470" s="208"/>
      <c r="J470" s="203"/>
      <c r="K470" s="203"/>
      <c r="L470" s="209"/>
      <c r="M470" s="210"/>
      <c r="N470" s="211"/>
      <c r="O470" s="211"/>
      <c r="P470" s="211"/>
      <c r="Q470" s="211"/>
      <c r="R470" s="211"/>
      <c r="S470" s="211"/>
      <c r="T470" s="212"/>
      <c r="AT470" s="213" t="s">
        <v>135</v>
      </c>
      <c r="AU470" s="213" t="s">
        <v>84</v>
      </c>
      <c r="AV470" s="13" t="s">
        <v>84</v>
      </c>
      <c r="AW470" s="13" t="s">
        <v>30</v>
      </c>
      <c r="AX470" s="13" t="s">
        <v>82</v>
      </c>
      <c r="AY470" s="213" t="s">
        <v>126</v>
      </c>
    </row>
    <row r="471" spans="1:65" s="14" customFormat="1" ht="11.25">
      <c r="B471" s="219"/>
      <c r="C471" s="220"/>
      <c r="D471" s="204" t="s">
        <v>135</v>
      </c>
      <c r="E471" s="221" t="s">
        <v>1</v>
      </c>
      <c r="F471" s="222" t="s">
        <v>173</v>
      </c>
      <c r="G471" s="220"/>
      <c r="H471" s="221" t="s">
        <v>1</v>
      </c>
      <c r="I471" s="223"/>
      <c r="J471" s="220"/>
      <c r="K471" s="220"/>
      <c r="L471" s="224"/>
      <c r="M471" s="225"/>
      <c r="N471" s="226"/>
      <c r="O471" s="226"/>
      <c r="P471" s="226"/>
      <c r="Q471" s="226"/>
      <c r="R471" s="226"/>
      <c r="S471" s="226"/>
      <c r="T471" s="227"/>
      <c r="AT471" s="228" t="s">
        <v>135</v>
      </c>
      <c r="AU471" s="228" t="s">
        <v>84</v>
      </c>
      <c r="AV471" s="14" t="s">
        <v>82</v>
      </c>
      <c r="AW471" s="14" t="s">
        <v>30</v>
      </c>
      <c r="AX471" s="14" t="s">
        <v>74</v>
      </c>
      <c r="AY471" s="228" t="s">
        <v>126</v>
      </c>
    </row>
    <row r="472" spans="1:65" s="12" customFormat="1" ht="22.9" customHeight="1">
      <c r="B472" s="172"/>
      <c r="C472" s="173"/>
      <c r="D472" s="174" t="s">
        <v>73</v>
      </c>
      <c r="E472" s="186" t="s">
        <v>137</v>
      </c>
      <c r="F472" s="186" t="s">
        <v>138</v>
      </c>
      <c r="G472" s="173"/>
      <c r="H472" s="173"/>
      <c r="I472" s="176"/>
      <c r="J472" s="187">
        <f>BK472</f>
        <v>0</v>
      </c>
      <c r="K472" s="173"/>
      <c r="L472" s="178"/>
      <c r="M472" s="179"/>
      <c r="N472" s="180"/>
      <c r="O472" s="180"/>
      <c r="P472" s="181">
        <f>SUM(P473:P478)</f>
        <v>0</v>
      </c>
      <c r="Q472" s="180"/>
      <c r="R472" s="181">
        <f>SUM(R473:R478)</f>
        <v>0</v>
      </c>
      <c r="S472" s="180"/>
      <c r="T472" s="182">
        <f>SUM(T473:T478)</f>
        <v>0</v>
      </c>
      <c r="AR472" s="183" t="s">
        <v>82</v>
      </c>
      <c r="AT472" s="184" t="s">
        <v>73</v>
      </c>
      <c r="AU472" s="184" t="s">
        <v>82</v>
      </c>
      <c r="AY472" s="183" t="s">
        <v>126</v>
      </c>
      <c r="BK472" s="185">
        <f>SUM(BK473:BK478)</f>
        <v>0</v>
      </c>
    </row>
    <row r="473" spans="1:65" s="2" customFormat="1" ht="21.75" customHeight="1">
      <c r="A473" s="35"/>
      <c r="B473" s="36"/>
      <c r="C473" s="188" t="s">
        <v>797</v>
      </c>
      <c r="D473" s="188" t="s">
        <v>129</v>
      </c>
      <c r="E473" s="189" t="s">
        <v>798</v>
      </c>
      <c r="F473" s="190" t="s">
        <v>799</v>
      </c>
      <c r="G473" s="191" t="s">
        <v>141</v>
      </c>
      <c r="H473" s="192">
        <v>366.11599999999999</v>
      </c>
      <c r="I473" s="193"/>
      <c r="J473" s="194">
        <f>ROUND(I473*H473,2)</f>
        <v>0</v>
      </c>
      <c r="K473" s="195"/>
      <c r="L473" s="40"/>
      <c r="M473" s="196" t="s">
        <v>1</v>
      </c>
      <c r="N473" s="197" t="s">
        <v>39</v>
      </c>
      <c r="O473" s="72"/>
      <c r="P473" s="198">
        <f>O473*H473</f>
        <v>0</v>
      </c>
      <c r="Q473" s="198">
        <v>0</v>
      </c>
      <c r="R473" s="198">
        <f>Q473*H473</f>
        <v>0</v>
      </c>
      <c r="S473" s="198">
        <v>0</v>
      </c>
      <c r="T473" s="19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0" t="s">
        <v>133</v>
      </c>
      <c r="AT473" s="200" t="s">
        <v>129</v>
      </c>
      <c r="AU473" s="200" t="s">
        <v>84</v>
      </c>
      <c r="AY473" s="18" t="s">
        <v>126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8" t="s">
        <v>82</v>
      </c>
      <c r="BK473" s="201">
        <f>ROUND(I473*H473,2)</f>
        <v>0</v>
      </c>
      <c r="BL473" s="18" t="s">
        <v>133</v>
      </c>
      <c r="BM473" s="200" t="s">
        <v>800</v>
      </c>
    </row>
    <row r="474" spans="1:65" s="2" customFormat="1" ht="24.2" customHeight="1">
      <c r="A474" s="35"/>
      <c r="B474" s="36"/>
      <c r="C474" s="188" t="s">
        <v>801</v>
      </c>
      <c r="D474" s="188" t="s">
        <v>129</v>
      </c>
      <c r="E474" s="189" t="s">
        <v>802</v>
      </c>
      <c r="F474" s="190" t="s">
        <v>803</v>
      </c>
      <c r="G474" s="191" t="s">
        <v>141</v>
      </c>
      <c r="H474" s="192">
        <v>3295.0439999999999</v>
      </c>
      <c r="I474" s="193"/>
      <c r="J474" s="194">
        <f>ROUND(I474*H474,2)</f>
        <v>0</v>
      </c>
      <c r="K474" s="195"/>
      <c r="L474" s="40"/>
      <c r="M474" s="196" t="s">
        <v>1</v>
      </c>
      <c r="N474" s="197" t="s">
        <v>39</v>
      </c>
      <c r="O474" s="72"/>
      <c r="P474" s="198">
        <f>O474*H474</f>
        <v>0</v>
      </c>
      <c r="Q474" s="198">
        <v>0</v>
      </c>
      <c r="R474" s="198">
        <f>Q474*H474</f>
        <v>0</v>
      </c>
      <c r="S474" s="198">
        <v>0</v>
      </c>
      <c r="T474" s="199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0" t="s">
        <v>133</v>
      </c>
      <c r="AT474" s="200" t="s">
        <v>129</v>
      </c>
      <c r="AU474" s="200" t="s">
        <v>84</v>
      </c>
      <c r="AY474" s="18" t="s">
        <v>126</v>
      </c>
      <c r="BE474" s="201">
        <f>IF(N474="základní",J474,0)</f>
        <v>0</v>
      </c>
      <c r="BF474" s="201">
        <f>IF(N474="snížená",J474,0)</f>
        <v>0</v>
      </c>
      <c r="BG474" s="201">
        <f>IF(N474="zákl. přenesená",J474,0)</f>
        <v>0</v>
      </c>
      <c r="BH474" s="201">
        <f>IF(N474="sníž. přenesená",J474,0)</f>
        <v>0</v>
      </c>
      <c r="BI474" s="201">
        <f>IF(N474="nulová",J474,0)</f>
        <v>0</v>
      </c>
      <c r="BJ474" s="18" t="s">
        <v>82</v>
      </c>
      <c r="BK474" s="201">
        <f>ROUND(I474*H474,2)</f>
        <v>0</v>
      </c>
      <c r="BL474" s="18" t="s">
        <v>133</v>
      </c>
      <c r="BM474" s="200" t="s">
        <v>804</v>
      </c>
    </row>
    <row r="475" spans="1:65" s="13" customFormat="1" ht="11.25">
      <c r="B475" s="202"/>
      <c r="C475" s="203"/>
      <c r="D475" s="204" t="s">
        <v>135</v>
      </c>
      <c r="E475" s="203"/>
      <c r="F475" s="206" t="s">
        <v>805</v>
      </c>
      <c r="G475" s="203"/>
      <c r="H475" s="207">
        <v>3295.0439999999999</v>
      </c>
      <c r="I475" s="208"/>
      <c r="J475" s="203"/>
      <c r="K475" s="203"/>
      <c r="L475" s="209"/>
      <c r="M475" s="210"/>
      <c r="N475" s="211"/>
      <c r="O475" s="211"/>
      <c r="P475" s="211"/>
      <c r="Q475" s="211"/>
      <c r="R475" s="211"/>
      <c r="S475" s="211"/>
      <c r="T475" s="212"/>
      <c r="AT475" s="213" t="s">
        <v>135</v>
      </c>
      <c r="AU475" s="213" t="s">
        <v>84</v>
      </c>
      <c r="AV475" s="13" t="s">
        <v>84</v>
      </c>
      <c r="AW475" s="13" t="s">
        <v>4</v>
      </c>
      <c r="AX475" s="13" t="s">
        <v>82</v>
      </c>
      <c r="AY475" s="213" t="s">
        <v>126</v>
      </c>
    </row>
    <row r="476" spans="1:65" s="2" customFormat="1" ht="24.2" customHeight="1">
      <c r="A476" s="35"/>
      <c r="B476" s="36"/>
      <c r="C476" s="188" t="s">
        <v>806</v>
      </c>
      <c r="D476" s="188" t="s">
        <v>129</v>
      </c>
      <c r="E476" s="189" t="s">
        <v>807</v>
      </c>
      <c r="F476" s="190" t="s">
        <v>808</v>
      </c>
      <c r="G476" s="191" t="s">
        <v>141</v>
      </c>
      <c r="H476" s="192">
        <v>366.11599999999999</v>
      </c>
      <c r="I476" s="193"/>
      <c r="J476" s="194">
        <f>ROUND(I476*H476,2)</f>
        <v>0</v>
      </c>
      <c r="K476" s="195"/>
      <c r="L476" s="40"/>
      <c r="M476" s="196" t="s">
        <v>1</v>
      </c>
      <c r="N476" s="197" t="s">
        <v>39</v>
      </c>
      <c r="O476" s="72"/>
      <c r="P476" s="198">
        <f>O476*H476</f>
        <v>0</v>
      </c>
      <c r="Q476" s="198">
        <v>0</v>
      </c>
      <c r="R476" s="198">
        <f>Q476*H476</f>
        <v>0</v>
      </c>
      <c r="S476" s="198">
        <v>0</v>
      </c>
      <c r="T476" s="199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0" t="s">
        <v>133</v>
      </c>
      <c r="AT476" s="200" t="s">
        <v>129</v>
      </c>
      <c r="AU476" s="200" t="s">
        <v>84</v>
      </c>
      <c r="AY476" s="18" t="s">
        <v>126</v>
      </c>
      <c r="BE476" s="201">
        <f>IF(N476="základní",J476,0)</f>
        <v>0</v>
      </c>
      <c r="BF476" s="201">
        <f>IF(N476="snížená",J476,0)</f>
        <v>0</v>
      </c>
      <c r="BG476" s="201">
        <f>IF(N476="zákl. přenesená",J476,0)</f>
        <v>0</v>
      </c>
      <c r="BH476" s="201">
        <f>IF(N476="sníž. přenesená",J476,0)</f>
        <v>0</v>
      </c>
      <c r="BI476" s="201">
        <f>IF(N476="nulová",J476,0)</f>
        <v>0</v>
      </c>
      <c r="BJ476" s="18" t="s">
        <v>82</v>
      </c>
      <c r="BK476" s="201">
        <f>ROUND(I476*H476,2)</f>
        <v>0</v>
      </c>
      <c r="BL476" s="18" t="s">
        <v>133</v>
      </c>
      <c r="BM476" s="200" t="s">
        <v>809</v>
      </c>
    </row>
    <row r="477" spans="1:65" s="2" customFormat="1" ht="37.9" customHeight="1">
      <c r="A477" s="35"/>
      <c r="B477" s="36"/>
      <c r="C477" s="188" t="s">
        <v>810</v>
      </c>
      <c r="D477" s="188" t="s">
        <v>129</v>
      </c>
      <c r="E477" s="189" t="s">
        <v>811</v>
      </c>
      <c r="F477" s="190" t="s">
        <v>812</v>
      </c>
      <c r="G477" s="191" t="s">
        <v>141</v>
      </c>
      <c r="H477" s="192">
        <v>256.17599999999999</v>
      </c>
      <c r="I477" s="193"/>
      <c r="J477" s="194">
        <f>ROUND(I477*H477,2)</f>
        <v>0</v>
      </c>
      <c r="K477" s="195"/>
      <c r="L477" s="40"/>
      <c r="M477" s="196" t="s">
        <v>1</v>
      </c>
      <c r="N477" s="197" t="s">
        <v>39</v>
      </c>
      <c r="O477" s="72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0" t="s">
        <v>133</v>
      </c>
      <c r="AT477" s="200" t="s">
        <v>129</v>
      </c>
      <c r="AU477" s="200" t="s">
        <v>84</v>
      </c>
      <c r="AY477" s="18" t="s">
        <v>126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8" t="s">
        <v>82</v>
      </c>
      <c r="BK477" s="201">
        <f>ROUND(I477*H477,2)</f>
        <v>0</v>
      </c>
      <c r="BL477" s="18" t="s">
        <v>133</v>
      </c>
      <c r="BM477" s="200" t="s">
        <v>813</v>
      </c>
    </row>
    <row r="478" spans="1:65" s="2" customFormat="1" ht="44.25" customHeight="1">
      <c r="A478" s="35"/>
      <c r="B478" s="36"/>
      <c r="C478" s="188" t="s">
        <v>814</v>
      </c>
      <c r="D478" s="188" t="s">
        <v>129</v>
      </c>
      <c r="E478" s="189" t="s">
        <v>815</v>
      </c>
      <c r="F478" s="190" t="s">
        <v>816</v>
      </c>
      <c r="G478" s="191" t="s">
        <v>141</v>
      </c>
      <c r="H478" s="192">
        <v>109.94</v>
      </c>
      <c r="I478" s="193"/>
      <c r="J478" s="194">
        <f>ROUND(I478*H478,2)</f>
        <v>0</v>
      </c>
      <c r="K478" s="195"/>
      <c r="L478" s="40"/>
      <c r="M478" s="196" t="s">
        <v>1</v>
      </c>
      <c r="N478" s="197" t="s">
        <v>39</v>
      </c>
      <c r="O478" s="72"/>
      <c r="P478" s="198">
        <f>O478*H478</f>
        <v>0</v>
      </c>
      <c r="Q478" s="198">
        <v>0</v>
      </c>
      <c r="R478" s="198">
        <f>Q478*H478</f>
        <v>0</v>
      </c>
      <c r="S478" s="198">
        <v>0</v>
      </c>
      <c r="T478" s="199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00" t="s">
        <v>133</v>
      </c>
      <c r="AT478" s="200" t="s">
        <v>129</v>
      </c>
      <c r="AU478" s="200" t="s">
        <v>84</v>
      </c>
      <c r="AY478" s="18" t="s">
        <v>126</v>
      </c>
      <c r="BE478" s="201">
        <f>IF(N478="základní",J478,0)</f>
        <v>0</v>
      </c>
      <c r="BF478" s="201">
        <f>IF(N478="snížená",J478,0)</f>
        <v>0</v>
      </c>
      <c r="BG478" s="201">
        <f>IF(N478="zákl. přenesená",J478,0)</f>
        <v>0</v>
      </c>
      <c r="BH478" s="201">
        <f>IF(N478="sníž. přenesená",J478,0)</f>
        <v>0</v>
      </c>
      <c r="BI478" s="201">
        <f>IF(N478="nulová",J478,0)</f>
        <v>0</v>
      </c>
      <c r="BJ478" s="18" t="s">
        <v>82</v>
      </c>
      <c r="BK478" s="201">
        <f>ROUND(I478*H478,2)</f>
        <v>0</v>
      </c>
      <c r="BL478" s="18" t="s">
        <v>133</v>
      </c>
      <c r="BM478" s="200" t="s">
        <v>817</v>
      </c>
    </row>
    <row r="479" spans="1:65" s="12" customFormat="1" ht="22.9" customHeight="1">
      <c r="B479" s="172"/>
      <c r="C479" s="173"/>
      <c r="D479" s="174" t="s">
        <v>73</v>
      </c>
      <c r="E479" s="186" t="s">
        <v>818</v>
      </c>
      <c r="F479" s="186" t="s">
        <v>819</v>
      </c>
      <c r="G479" s="173"/>
      <c r="H479" s="173"/>
      <c r="I479" s="176"/>
      <c r="J479" s="187">
        <f>BK479</f>
        <v>0</v>
      </c>
      <c r="K479" s="173"/>
      <c r="L479" s="178"/>
      <c r="M479" s="179"/>
      <c r="N479" s="180"/>
      <c r="O479" s="180"/>
      <c r="P479" s="181">
        <f>P480</f>
        <v>0</v>
      </c>
      <c r="Q479" s="180"/>
      <c r="R479" s="181">
        <f>R480</f>
        <v>0</v>
      </c>
      <c r="S479" s="180"/>
      <c r="T479" s="182">
        <f>T480</f>
        <v>0</v>
      </c>
      <c r="AR479" s="183" t="s">
        <v>82</v>
      </c>
      <c r="AT479" s="184" t="s">
        <v>73</v>
      </c>
      <c r="AU479" s="184" t="s">
        <v>82</v>
      </c>
      <c r="AY479" s="183" t="s">
        <v>126</v>
      </c>
      <c r="BK479" s="185">
        <f>BK480</f>
        <v>0</v>
      </c>
    </row>
    <row r="480" spans="1:65" s="2" customFormat="1" ht="33" customHeight="1">
      <c r="A480" s="35"/>
      <c r="B480" s="36"/>
      <c r="C480" s="188" t="s">
        <v>820</v>
      </c>
      <c r="D480" s="188" t="s">
        <v>129</v>
      </c>
      <c r="E480" s="189" t="s">
        <v>821</v>
      </c>
      <c r="F480" s="190" t="s">
        <v>822</v>
      </c>
      <c r="G480" s="191" t="s">
        <v>141</v>
      </c>
      <c r="H480" s="192">
        <v>1061.7929999999999</v>
      </c>
      <c r="I480" s="193"/>
      <c r="J480" s="194">
        <f>ROUND(I480*H480,2)</f>
        <v>0</v>
      </c>
      <c r="K480" s="195"/>
      <c r="L480" s="40"/>
      <c r="M480" s="214" t="s">
        <v>1</v>
      </c>
      <c r="N480" s="215" t="s">
        <v>39</v>
      </c>
      <c r="O480" s="216"/>
      <c r="P480" s="217">
        <f>O480*H480</f>
        <v>0</v>
      </c>
      <c r="Q480" s="217">
        <v>0</v>
      </c>
      <c r="R480" s="217">
        <f>Q480*H480</f>
        <v>0</v>
      </c>
      <c r="S480" s="217">
        <v>0</v>
      </c>
      <c r="T480" s="218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200" t="s">
        <v>133</v>
      </c>
      <c r="AT480" s="200" t="s">
        <v>129</v>
      </c>
      <c r="AU480" s="200" t="s">
        <v>84</v>
      </c>
      <c r="AY480" s="18" t="s">
        <v>126</v>
      </c>
      <c r="BE480" s="201">
        <f>IF(N480="základní",J480,0)</f>
        <v>0</v>
      </c>
      <c r="BF480" s="201">
        <f>IF(N480="snížená",J480,0)</f>
        <v>0</v>
      </c>
      <c r="BG480" s="201">
        <f>IF(N480="zákl. přenesená",J480,0)</f>
        <v>0</v>
      </c>
      <c r="BH480" s="201">
        <f>IF(N480="sníž. přenesená",J480,0)</f>
        <v>0</v>
      </c>
      <c r="BI480" s="201">
        <f>IF(N480="nulová",J480,0)</f>
        <v>0</v>
      </c>
      <c r="BJ480" s="18" t="s">
        <v>82</v>
      </c>
      <c r="BK480" s="201">
        <f>ROUND(I480*H480,2)</f>
        <v>0</v>
      </c>
      <c r="BL480" s="18" t="s">
        <v>133</v>
      </c>
      <c r="BM480" s="200" t="s">
        <v>823</v>
      </c>
    </row>
    <row r="481" spans="1:31" s="2" customFormat="1" ht="6.95" customHeight="1">
      <c r="A481" s="35"/>
      <c r="B481" s="55"/>
      <c r="C481" s="56"/>
      <c r="D481" s="56"/>
      <c r="E481" s="56"/>
      <c r="F481" s="56"/>
      <c r="G481" s="56"/>
      <c r="H481" s="56"/>
      <c r="I481" s="56"/>
      <c r="J481" s="56"/>
      <c r="K481" s="56"/>
      <c r="L481" s="40"/>
      <c r="M481" s="35"/>
      <c r="O481" s="35"/>
      <c r="P481" s="35"/>
      <c r="Q481" s="35"/>
      <c r="R481" s="35"/>
      <c r="S481" s="35"/>
      <c r="T481" s="35"/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</row>
  </sheetData>
  <sheetProtection algorithmName="SHA-512" hashValue="l49kOFPclHTRKbmcgqjxIioyRlStipq6TeNbnk0I2T3Mi9S/8GwVA6sM+LLZivgZdre2gbeqADmu+l5s+9TAWw==" saltValue="/cIiJCaEBuTa55DpNqEGc7bq/soqW4l5jV+sqrQ5E0ewQvOvArI0ShDUZ7xFI2xo6nSAcGplvw+Fh2Bnabv15g==" spinCount="100000" sheet="1" objects="1" scenarios="1" formatColumns="0" formatRows="0" autoFilter="0"/>
  <autoFilter ref="C125:K480" xr:uid="{00000000-0009-0000-0000-000002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824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ROUND((SUM(BE123:BE176)),  2)</f>
        <v>0</v>
      </c>
      <c r="G33" s="35"/>
      <c r="H33" s="35"/>
      <c r="I33" s="125">
        <v>0.21</v>
      </c>
      <c r="J33" s="124">
        <f>ROUND(((SUM(BE123:BE176))*I33),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ROUND((SUM(BF123:BF176)),  2)</f>
        <v>0</v>
      </c>
      <c r="G34" s="35"/>
      <c r="H34" s="35"/>
      <c r="I34" s="125">
        <v>0.15</v>
      </c>
      <c r="J34" s="124">
        <f>ROUND(((SUM(BF123:BF176))*I34),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ROUND((SUM(BG123:BG176)),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ROUND((SUM(BH123:BH176)),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ROUND((SUM(BI123:BI176)),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SO 102 - Oprava ploch po demolici vrátnice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825</v>
      </c>
      <c r="E98" s="157"/>
      <c r="F98" s="157"/>
      <c r="G98" s="157"/>
      <c r="H98" s="157"/>
      <c r="I98" s="157"/>
      <c r="J98" s="158">
        <f>J125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164</v>
      </c>
      <c r="E99" s="157"/>
      <c r="F99" s="157"/>
      <c r="G99" s="157"/>
      <c r="H99" s="157"/>
      <c r="I99" s="157"/>
      <c r="J99" s="158">
        <f>J142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165</v>
      </c>
      <c r="E100" s="157"/>
      <c r="F100" s="157"/>
      <c r="G100" s="157"/>
      <c r="H100" s="157"/>
      <c r="I100" s="157"/>
      <c r="J100" s="158">
        <f>J157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109</v>
      </c>
      <c r="E101" s="157"/>
      <c r="F101" s="157"/>
      <c r="G101" s="157"/>
      <c r="H101" s="157"/>
      <c r="I101" s="157"/>
      <c r="J101" s="158">
        <f>J160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110</v>
      </c>
      <c r="E102" s="157"/>
      <c r="F102" s="157"/>
      <c r="G102" s="157"/>
      <c r="H102" s="157"/>
      <c r="I102" s="157"/>
      <c r="J102" s="158">
        <f>J167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166</v>
      </c>
      <c r="E103" s="157"/>
      <c r="F103" s="157"/>
      <c r="G103" s="157"/>
      <c r="H103" s="157"/>
      <c r="I103" s="157"/>
      <c r="J103" s="158">
        <f>J175</f>
        <v>0</v>
      </c>
      <c r="K103" s="155"/>
      <c r="L103" s="159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111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4" t="str">
        <f>E7</f>
        <v>Rozšíření místní komunikace a stání cisteren ve Mstěticích</v>
      </c>
      <c r="F113" s="315"/>
      <c r="G113" s="315"/>
      <c r="H113" s="315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6" t="str">
        <f>E9</f>
        <v>SO 102 - Oprava ploch po demolici vrátnice</v>
      </c>
      <c r="F115" s="316"/>
      <c r="G115" s="316"/>
      <c r="H115" s="316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25. 5. 2022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30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112</v>
      </c>
      <c r="D122" s="163" t="s">
        <v>59</v>
      </c>
      <c r="E122" s="163" t="s">
        <v>55</v>
      </c>
      <c r="F122" s="163" t="s">
        <v>56</v>
      </c>
      <c r="G122" s="163" t="s">
        <v>113</v>
      </c>
      <c r="H122" s="163" t="s">
        <v>114</v>
      </c>
      <c r="I122" s="163" t="s">
        <v>115</v>
      </c>
      <c r="J122" s="164" t="s">
        <v>105</v>
      </c>
      <c r="K122" s="165" t="s">
        <v>116</v>
      </c>
      <c r="L122" s="166"/>
      <c r="M122" s="76" t="s">
        <v>1</v>
      </c>
      <c r="N122" s="77" t="s">
        <v>38</v>
      </c>
      <c r="O122" s="77" t="s">
        <v>117</v>
      </c>
      <c r="P122" s="77" t="s">
        <v>118</v>
      </c>
      <c r="Q122" s="77" t="s">
        <v>119</v>
      </c>
      <c r="R122" s="77" t="s">
        <v>120</v>
      </c>
      <c r="S122" s="77" t="s">
        <v>121</v>
      </c>
      <c r="T122" s="78" t="s">
        <v>122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123</v>
      </c>
      <c r="D123" s="37"/>
      <c r="E123" s="37"/>
      <c r="F123" s="37"/>
      <c r="G123" s="37"/>
      <c r="H123" s="37"/>
      <c r="I123" s="37"/>
      <c r="J123" s="167">
        <f>BK123</f>
        <v>0</v>
      </c>
      <c r="K123" s="37"/>
      <c r="L123" s="40"/>
      <c r="M123" s="79"/>
      <c r="N123" s="168"/>
      <c r="O123" s="80"/>
      <c r="P123" s="169">
        <f>P124</f>
        <v>0</v>
      </c>
      <c r="Q123" s="80"/>
      <c r="R123" s="169">
        <f>R124</f>
        <v>2.1545200000000002</v>
      </c>
      <c r="S123" s="80"/>
      <c r="T123" s="170">
        <f>T124</f>
        <v>57.943999999999996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107</v>
      </c>
      <c r="BK123" s="171">
        <f>BK124</f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124</v>
      </c>
      <c r="F124" s="175" t="s">
        <v>125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P125+P142+P157+P160+P167+P175</f>
        <v>0</v>
      </c>
      <c r="Q124" s="180"/>
      <c r="R124" s="181">
        <f>R125+R142+R157+R160+R167+R175</f>
        <v>2.1545200000000002</v>
      </c>
      <c r="S124" s="180"/>
      <c r="T124" s="182">
        <f>T125+T142+T157+T160+T167+T175</f>
        <v>57.943999999999996</v>
      </c>
      <c r="AR124" s="183" t="s">
        <v>82</v>
      </c>
      <c r="AT124" s="184" t="s">
        <v>73</v>
      </c>
      <c r="AU124" s="184" t="s">
        <v>74</v>
      </c>
      <c r="AY124" s="183" t="s">
        <v>126</v>
      </c>
      <c r="BK124" s="185">
        <f>BK125+BK142+BK157+BK160+BK167+BK175</f>
        <v>0</v>
      </c>
    </row>
    <row r="125" spans="1:65" s="12" customFormat="1" ht="22.9" customHeight="1">
      <c r="B125" s="172"/>
      <c r="C125" s="173"/>
      <c r="D125" s="174" t="s">
        <v>73</v>
      </c>
      <c r="E125" s="186" t="s">
        <v>82</v>
      </c>
      <c r="F125" s="186" t="s">
        <v>826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SUM(P126:P141)</f>
        <v>0</v>
      </c>
      <c r="Q125" s="180"/>
      <c r="R125" s="181">
        <f>SUM(R126:R141)</f>
        <v>6.0600000000000011E-3</v>
      </c>
      <c r="S125" s="180"/>
      <c r="T125" s="182">
        <f>SUM(T126:T141)</f>
        <v>56.607999999999997</v>
      </c>
      <c r="AR125" s="183" t="s">
        <v>82</v>
      </c>
      <c r="AT125" s="184" t="s">
        <v>73</v>
      </c>
      <c r="AU125" s="184" t="s">
        <v>82</v>
      </c>
      <c r="AY125" s="183" t="s">
        <v>126</v>
      </c>
      <c r="BK125" s="185">
        <f>SUM(BK126:BK141)</f>
        <v>0</v>
      </c>
    </row>
    <row r="126" spans="1:65" s="2" customFormat="1" ht="24.2" customHeight="1">
      <c r="A126" s="35"/>
      <c r="B126" s="36"/>
      <c r="C126" s="188" t="s">
        <v>82</v>
      </c>
      <c r="D126" s="188" t="s">
        <v>129</v>
      </c>
      <c r="E126" s="189" t="s">
        <v>827</v>
      </c>
      <c r="F126" s="190" t="s">
        <v>828</v>
      </c>
      <c r="G126" s="191" t="s">
        <v>176</v>
      </c>
      <c r="H126" s="192">
        <v>2</v>
      </c>
      <c r="I126" s="193"/>
      <c r="J126" s="194">
        <f t="shared" ref="J126:J138" si="0">ROUND(I126*H126,2)</f>
        <v>0</v>
      </c>
      <c r="K126" s="195"/>
      <c r="L126" s="40"/>
      <c r="M126" s="196" t="s">
        <v>1</v>
      </c>
      <c r="N126" s="197" t="s">
        <v>39</v>
      </c>
      <c r="O126" s="72"/>
      <c r="P126" s="198">
        <f t="shared" ref="P126:P138" si="1">O126*H126</f>
        <v>0</v>
      </c>
      <c r="Q126" s="198">
        <v>0</v>
      </c>
      <c r="R126" s="198">
        <f t="shared" ref="R126:R138" si="2">Q126*H126</f>
        <v>0</v>
      </c>
      <c r="S126" s="198">
        <v>0</v>
      </c>
      <c r="T126" s="199">
        <f t="shared" ref="T126:T138" si="3"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133</v>
      </c>
      <c r="AT126" s="200" t="s">
        <v>129</v>
      </c>
      <c r="AU126" s="200" t="s">
        <v>84</v>
      </c>
      <c r="AY126" s="18" t="s">
        <v>126</v>
      </c>
      <c r="BE126" s="201">
        <f t="shared" ref="BE126:BE138" si="4">IF(N126="základní",J126,0)</f>
        <v>0</v>
      </c>
      <c r="BF126" s="201">
        <f t="shared" ref="BF126:BF138" si="5">IF(N126="snížená",J126,0)</f>
        <v>0</v>
      </c>
      <c r="BG126" s="201">
        <f t="shared" ref="BG126:BG138" si="6">IF(N126="zákl. přenesená",J126,0)</f>
        <v>0</v>
      </c>
      <c r="BH126" s="201">
        <f t="shared" ref="BH126:BH138" si="7">IF(N126="sníž. přenesená",J126,0)</f>
        <v>0</v>
      </c>
      <c r="BI126" s="201">
        <f t="shared" ref="BI126:BI138" si="8">IF(N126="nulová",J126,0)</f>
        <v>0</v>
      </c>
      <c r="BJ126" s="18" t="s">
        <v>82</v>
      </c>
      <c r="BK126" s="201">
        <f t="shared" ref="BK126:BK138" si="9">ROUND(I126*H126,2)</f>
        <v>0</v>
      </c>
      <c r="BL126" s="18" t="s">
        <v>133</v>
      </c>
      <c r="BM126" s="200" t="s">
        <v>829</v>
      </c>
    </row>
    <row r="127" spans="1:65" s="2" customFormat="1" ht="16.5" customHeight="1">
      <c r="A127" s="35"/>
      <c r="B127" s="36"/>
      <c r="C127" s="188" t="s">
        <v>84</v>
      </c>
      <c r="D127" s="188" t="s">
        <v>129</v>
      </c>
      <c r="E127" s="189" t="s">
        <v>206</v>
      </c>
      <c r="F127" s="190" t="s">
        <v>207</v>
      </c>
      <c r="G127" s="191" t="s">
        <v>176</v>
      </c>
      <c r="H127" s="192">
        <v>2</v>
      </c>
      <c r="I127" s="193"/>
      <c r="J127" s="194">
        <f t="shared" si="0"/>
        <v>0</v>
      </c>
      <c r="K127" s="195"/>
      <c r="L127" s="40"/>
      <c r="M127" s="196" t="s">
        <v>1</v>
      </c>
      <c r="N127" s="197" t="s">
        <v>39</v>
      </c>
      <c r="O127" s="72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133</v>
      </c>
      <c r="AT127" s="200" t="s">
        <v>129</v>
      </c>
      <c r="AU127" s="200" t="s">
        <v>84</v>
      </c>
      <c r="AY127" s="18" t="s">
        <v>126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8" t="s">
        <v>82</v>
      </c>
      <c r="BK127" s="201">
        <f t="shared" si="9"/>
        <v>0</v>
      </c>
      <c r="BL127" s="18" t="s">
        <v>133</v>
      </c>
      <c r="BM127" s="200" t="s">
        <v>830</v>
      </c>
    </row>
    <row r="128" spans="1:65" s="2" customFormat="1" ht="24.2" customHeight="1">
      <c r="A128" s="35"/>
      <c r="B128" s="36"/>
      <c r="C128" s="188" t="s">
        <v>143</v>
      </c>
      <c r="D128" s="188" t="s">
        <v>129</v>
      </c>
      <c r="E128" s="189" t="s">
        <v>831</v>
      </c>
      <c r="F128" s="190" t="s">
        <v>832</v>
      </c>
      <c r="G128" s="191" t="s">
        <v>170</v>
      </c>
      <c r="H128" s="192">
        <v>24</v>
      </c>
      <c r="I128" s="193"/>
      <c r="J128" s="194">
        <f t="shared" si="0"/>
        <v>0</v>
      </c>
      <c r="K128" s="195"/>
      <c r="L128" s="40"/>
      <c r="M128" s="196" t="s">
        <v>1</v>
      </c>
      <c r="N128" s="197" t="s">
        <v>39</v>
      </c>
      <c r="O128" s="72"/>
      <c r="P128" s="198">
        <f t="shared" si="1"/>
        <v>0</v>
      </c>
      <c r="Q128" s="198">
        <v>0</v>
      </c>
      <c r="R128" s="198">
        <f t="shared" si="2"/>
        <v>0</v>
      </c>
      <c r="S128" s="198">
        <v>0.28999999999999998</v>
      </c>
      <c r="T128" s="199">
        <f t="shared" si="3"/>
        <v>6.9599999999999991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133</v>
      </c>
      <c r="AT128" s="200" t="s">
        <v>129</v>
      </c>
      <c r="AU128" s="200" t="s">
        <v>84</v>
      </c>
      <c r="AY128" s="18" t="s">
        <v>126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8" t="s">
        <v>82</v>
      </c>
      <c r="BK128" s="201">
        <f t="shared" si="9"/>
        <v>0</v>
      </c>
      <c r="BL128" s="18" t="s">
        <v>133</v>
      </c>
      <c r="BM128" s="200" t="s">
        <v>833</v>
      </c>
    </row>
    <row r="129" spans="1:65" s="2" customFormat="1" ht="24.2" customHeight="1">
      <c r="A129" s="35"/>
      <c r="B129" s="36"/>
      <c r="C129" s="188" t="s">
        <v>133</v>
      </c>
      <c r="D129" s="188" t="s">
        <v>129</v>
      </c>
      <c r="E129" s="189" t="s">
        <v>834</v>
      </c>
      <c r="F129" s="190" t="s">
        <v>835</v>
      </c>
      <c r="G129" s="191" t="s">
        <v>170</v>
      </c>
      <c r="H129" s="192">
        <v>30</v>
      </c>
      <c r="I129" s="193"/>
      <c r="J129" s="194">
        <f t="shared" si="0"/>
        <v>0</v>
      </c>
      <c r="K129" s="195"/>
      <c r="L129" s="40"/>
      <c r="M129" s="196" t="s">
        <v>1</v>
      </c>
      <c r="N129" s="197" t="s">
        <v>39</v>
      </c>
      <c r="O129" s="72"/>
      <c r="P129" s="198">
        <f t="shared" si="1"/>
        <v>0</v>
      </c>
      <c r="Q129" s="198">
        <v>0</v>
      </c>
      <c r="R129" s="198">
        <f t="shared" si="2"/>
        <v>0</v>
      </c>
      <c r="S129" s="198">
        <v>0.625</v>
      </c>
      <c r="T129" s="199">
        <f t="shared" si="3"/>
        <v>18.75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8" t="s">
        <v>82</v>
      </c>
      <c r="BK129" s="201">
        <f t="shared" si="9"/>
        <v>0</v>
      </c>
      <c r="BL129" s="18" t="s">
        <v>133</v>
      </c>
      <c r="BM129" s="200" t="s">
        <v>836</v>
      </c>
    </row>
    <row r="130" spans="1:65" s="2" customFormat="1" ht="24.2" customHeight="1">
      <c r="A130" s="35"/>
      <c r="B130" s="36"/>
      <c r="C130" s="188" t="s">
        <v>151</v>
      </c>
      <c r="D130" s="188" t="s">
        <v>129</v>
      </c>
      <c r="E130" s="189" t="s">
        <v>225</v>
      </c>
      <c r="F130" s="190" t="s">
        <v>226</v>
      </c>
      <c r="G130" s="191" t="s">
        <v>170</v>
      </c>
      <c r="H130" s="192">
        <v>74</v>
      </c>
      <c r="I130" s="193"/>
      <c r="J130" s="194">
        <f t="shared" si="0"/>
        <v>0</v>
      </c>
      <c r="K130" s="195"/>
      <c r="L130" s="40"/>
      <c r="M130" s="196" t="s">
        <v>1</v>
      </c>
      <c r="N130" s="197" t="s">
        <v>39</v>
      </c>
      <c r="O130" s="72"/>
      <c r="P130" s="198">
        <f t="shared" si="1"/>
        <v>0</v>
      </c>
      <c r="Q130" s="198">
        <v>3.0000000000000001E-5</v>
      </c>
      <c r="R130" s="198">
        <f t="shared" si="2"/>
        <v>2.2200000000000002E-3</v>
      </c>
      <c r="S130" s="198">
        <v>9.1999999999999998E-2</v>
      </c>
      <c r="T130" s="199">
        <f t="shared" si="3"/>
        <v>6.8079999999999998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84</v>
      </c>
      <c r="AY130" s="18" t="s">
        <v>126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8" t="s">
        <v>82</v>
      </c>
      <c r="BK130" s="201">
        <f t="shared" si="9"/>
        <v>0</v>
      </c>
      <c r="BL130" s="18" t="s">
        <v>133</v>
      </c>
      <c r="BM130" s="200" t="s">
        <v>837</v>
      </c>
    </row>
    <row r="131" spans="1:65" s="2" customFormat="1" ht="24.2" customHeight="1">
      <c r="A131" s="35"/>
      <c r="B131" s="36"/>
      <c r="C131" s="188" t="s">
        <v>155</v>
      </c>
      <c r="D131" s="188" t="s">
        <v>129</v>
      </c>
      <c r="E131" s="189" t="s">
        <v>229</v>
      </c>
      <c r="F131" s="190" t="s">
        <v>230</v>
      </c>
      <c r="G131" s="191" t="s">
        <v>170</v>
      </c>
      <c r="H131" s="192">
        <v>48</v>
      </c>
      <c r="I131" s="193"/>
      <c r="J131" s="194">
        <f t="shared" si="0"/>
        <v>0</v>
      </c>
      <c r="K131" s="195"/>
      <c r="L131" s="40"/>
      <c r="M131" s="196" t="s">
        <v>1</v>
      </c>
      <c r="N131" s="197" t="s">
        <v>39</v>
      </c>
      <c r="O131" s="72"/>
      <c r="P131" s="198">
        <f t="shared" si="1"/>
        <v>0</v>
      </c>
      <c r="Q131" s="198">
        <v>8.0000000000000007E-5</v>
      </c>
      <c r="R131" s="198">
        <f t="shared" si="2"/>
        <v>3.8400000000000005E-3</v>
      </c>
      <c r="S131" s="198">
        <v>0.23</v>
      </c>
      <c r="T131" s="199">
        <f t="shared" si="3"/>
        <v>11.040000000000001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133</v>
      </c>
      <c r="AT131" s="200" t="s">
        <v>129</v>
      </c>
      <c r="AU131" s="200" t="s">
        <v>84</v>
      </c>
      <c r="AY131" s="18" t="s">
        <v>126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8" t="s">
        <v>82</v>
      </c>
      <c r="BK131" s="201">
        <f t="shared" si="9"/>
        <v>0</v>
      </c>
      <c r="BL131" s="18" t="s">
        <v>133</v>
      </c>
      <c r="BM131" s="200" t="s">
        <v>838</v>
      </c>
    </row>
    <row r="132" spans="1:65" s="2" customFormat="1" ht="16.5" customHeight="1">
      <c r="A132" s="35"/>
      <c r="B132" s="36"/>
      <c r="C132" s="188" t="s">
        <v>193</v>
      </c>
      <c r="D132" s="188" t="s">
        <v>129</v>
      </c>
      <c r="E132" s="189" t="s">
        <v>234</v>
      </c>
      <c r="F132" s="190" t="s">
        <v>235</v>
      </c>
      <c r="G132" s="191" t="s">
        <v>236</v>
      </c>
      <c r="H132" s="192">
        <v>45</v>
      </c>
      <c r="I132" s="193"/>
      <c r="J132" s="194">
        <f t="shared" si="0"/>
        <v>0</v>
      </c>
      <c r="K132" s="195"/>
      <c r="L132" s="40"/>
      <c r="M132" s="196" t="s">
        <v>1</v>
      </c>
      <c r="N132" s="197" t="s">
        <v>39</v>
      </c>
      <c r="O132" s="72"/>
      <c r="P132" s="198">
        <f t="shared" si="1"/>
        <v>0</v>
      </c>
      <c r="Q132" s="198">
        <v>0</v>
      </c>
      <c r="R132" s="198">
        <f t="shared" si="2"/>
        <v>0</v>
      </c>
      <c r="S132" s="198">
        <v>0.28999999999999998</v>
      </c>
      <c r="T132" s="199">
        <f t="shared" si="3"/>
        <v>13.049999999999999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84</v>
      </c>
      <c r="AY132" s="18" t="s">
        <v>126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8" t="s">
        <v>82</v>
      </c>
      <c r="BK132" s="201">
        <f t="shared" si="9"/>
        <v>0</v>
      </c>
      <c r="BL132" s="18" t="s">
        <v>133</v>
      </c>
      <c r="BM132" s="200" t="s">
        <v>839</v>
      </c>
    </row>
    <row r="133" spans="1:65" s="2" customFormat="1" ht="24.2" customHeight="1">
      <c r="A133" s="35"/>
      <c r="B133" s="36"/>
      <c r="C133" s="188" t="s">
        <v>197</v>
      </c>
      <c r="D133" s="188" t="s">
        <v>129</v>
      </c>
      <c r="E133" s="189" t="s">
        <v>840</v>
      </c>
      <c r="F133" s="190" t="s">
        <v>841</v>
      </c>
      <c r="G133" s="191" t="s">
        <v>170</v>
      </c>
      <c r="H133" s="192">
        <v>47</v>
      </c>
      <c r="I133" s="193"/>
      <c r="J133" s="194">
        <f t="shared" si="0"/>
        <v>0</v>
      </c>
      <c r="K133" s="195"/>
      <c r="L133" s="40"/>
      <c r="M133" s="196" t="s">
        <v>1</v>
      </c>
      <c r="N133" s="197" t="s">
        <v>39</v>
      </c>
      <c r="O133" s="72"/>
      <c r="P133" s="198">
        <f t="shared" si="1"/>
        <v>0</v>
      </c>
      <c r="Q133" s="198">
        <v>0</v>
      </c>
      <c r="R133" s="198">
        <f t="shared" si="2"/>
        <v>0</v>
      </c>
      <c r="S133" s="198">
        <v>0</v>
      </c>
      <c r="T133" s="199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0" t="s">
        <v>133</v>
      </c>
      <c r="AT133" s="200" t="s">
        <v>129</v>
      </c>
      <c r="AU133" s="200" t="s">
        <v>84</v>
      </c>
      <c r="AY133" s="18" t="s">
        <v>126</v>
      </c>
      <c r="BE133" s="201">
        <f t="shared" si="4"/>
        <v>0</v>
      </c>
      <c r="BF133" s="201">
        <f t="shared" si="5"/>
        <v>0</v>
      </c>
      <c r="BG133" s="201">
        <f t="shared" si="6"/>
        <v>0</v>
      </c>
      <c r="BH133" s="201">
        <f t="shared" si="7"/>
        <v>0</v>
      </c>
      <c r="BI133" s="201">
        <f t="shared" si="8"/>
        <v>0</v>
      </c>
      <c r="BJ133" s="18" t="s">
        <v>82</v>
      </c>
      <c r="BK133" s="201">
        <f t="shared" si="9"/>
        <v>0</v>
      </c>
      <c r="BL133" s="18" t="s">
        <v>133</v>
      </c>
      <c r="BM133" s="200" t="s">
        <v>842</v>
      </c>
    </row>
    <row r="134" spans="1:65" s="2" customFormat="1" ht="24.2" customHeight="1">
      <c r="A134" s="35"/>
      <c r="B134" s="36"/>
      <c r="C134" s="188" t="s">
        <v>127</v>
      </c>
      <c r="D134" s="188" t="s">
        <v>129</v>
      </c>
      <c r="E134" s="189" t="s">
        <v>843</v>
      </c>
      <c r="F134" s="190" t="s">
        <v>844</v>
      </c>
      <c r="G134" s="191" t="s">
        <v>176</v>
      </c>
      <c r="H134" s="192">
        <v>2</v>
      </c>
      <c r="I134" s="193"/>
      <c r="J134" s="194">
        <f t="shared" si="0"/>
        <v>0</v>
      </c>
      <c r="K134" s="195"/>
      <c r="L134" s="40"/>
      <c r="M134" s="196" t="s">
        <v>1</v>
      </c>
      <c r="N134" s="197" t="s">
        <v>39</v>
      </c>
      <c r="O134" s="72"/>
      <c r="P134" s="198">
        <f t="shared" si="1"/>
        <v>0</v>
      </c>
      <c r="Q134" s="198">
        <v>0</v>
      </c>
      <c r="R134" s="198">
        <f t="shared" si="2"/>
        <v>0</v>
      </c>
      <c r="S134" s="198">
        <v>0</v>
      </c>
      <c r="T134" s="199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133</v>
      </c>
      <c r="AT134" s="200" t="s">
        <v>129</v>
      </c>
      <c r="AU134" s="200" t="s">
        <v>84</v>
      </c>
      <c r="AY134" s="18" t="s">
        <v>126</v>
      </c>
      <c r="BE134" s="201">
        <f t="shared" si="4"/>
        <v>0</v>
      </c>
      <c r="BF134" s="201">
        <f t="shared" si="5"/>
        <v>0</v>
      </c>
      <c r="BG134" s="201">
        <f t="shared" si="6"/>
        <v>0</v>
      </c>
      <c r="BH134" s="201">
        <f t="shared" si="7"/>
        <v>0</v>
      </c>
      <c r="BI134" s="201">
        <f t="shared" si="8"/>
        <v>0</v>
      </c>
      <c r="BJ134" s="18" t="s">
        <v>82</v>
      </c>
      <c r="BK134" s="201">
        <f t="shared" si="9"/>
        <v>0</v>
      </c>
      <c r="BL134" s="18" t="s">
        <v>133</v>
      </c>
      <c r="BM134" s="200" t="s">
        <v>845</v>
      </c>
    </row>
    <row r="135" spans="1:65" s="2" customFormat="1" ht="24.2" customHeight="1">
      <c r="A135" s="35"/>
      <c r="B135" s="36"/>
      <c r="C135" s="188" t="s">
        <v>205</v>
      </c>
      <c r="D135" s="188" t="s">
        <v>129</v>
      </c>
      <c r="E135" s="189" t="s">
        <v>283</v>
      </c>
      <c r="F135" s="190" t="s">
        <v>284</v>
      </c>
      <c r="G135" s="191" t="s">
        <v>176</v>
      </c>
      <c r="H135" s="192">
        <v>2</v>
      </c>
      <c r="I135" s="193"/>
      <c r="J135" s="194">
        <f t="shared" si="0"/>
        <v>0</v>
      </c>
      <c r="K135" s="195"/>
      <c r="L135" s="40"/>
      <c r="M135" s="196" t="s">
        <v>1</v>
      </c>
      <c r="N135" s="197" t="s">
        <v>39</v>
      </c>
      <c r="O135" s="72"/>
      <c r="P135" s="198">
        <f t="shared" si="1"/>
        <v>0</v>
      </c>
      <c r="Q135" s="198">
        <v>0</v>
      </c>
      <c r="R135" s="198">
        <f t="shared" si="2"/>
        <v>0</v>
      </c>
      <c r="S135" s="198">
        <v>0</v>
      </c>
      <c r="T135" s="199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133</v>
      </c>
      <c r="AT135" s="200" t="s">
        <v>129</v>
      </c>
      <c r="AU135" s="200" t="s">
        <v>84</v>
      </c>
      <c r="AY135" s="18" t="s">
        <v>126</v>
      </c>
      <c r="BE135" s="201">
        <f t="shared" si="4"/>
        <v>0</v>
      </c>
      <c r="BF135" s="201">
        <f t="shared" si="5"/>
        <v>0</v>
      </c>
      <c r="BG135" s="201">
        <f t="shared" si="6"/>
        <v>0</v>
      </c>
      <c r="BH135" s="201">
        <f t="shared" si="7"/>
        <v>0</v>
      </c>
      <c r="BI135" s="201">
        <f t="shared" si="8"/>
        <v>0</v>
      </c>
      <c r="BJ135" s="18" t="s">
        <v>82</v>
      </c>
      <c r="BK135" s="201">
        <f t="shared" si="9"/>
        <v>0</v>
      </c>
      <c r="BL135" s="18" t="s">
        <v>133</v>
      </c>
      <c r="BM135" s="200" t="s">
        <v>846</v>
      </c>
    </row>
    <row r="136" spans="1:65" s="2" customFormat="1" ht="33" customHeight="1">
      <c r="A136" s="35"/>
      <c r="B136" s="36"/>
      <c r="C136" s="188" t="s">
        <v>209</v>
      </c>
      <c r="D136" s="188" t="s">
        <v>129</v>
      </c>
      <c r="E136" s="189" t="s">
        <v>847</v>
      </c>
      <c r="F136" s="190" t="s">
        <v>848</v>
      </c>
      <c r="G136" s="191" t="s">
        <v>176</v>
      </c>
      <c r="H136" s="192">
        <v>2</v>
      </c>
      <c r="I136" s="193"/>
      <c r="J136" s="194">
        <f t="shared" si="0"/>
        <v>0</v>
      </c>
      <c r="K136" s="195"/>
      <c r="L136" s="40"/>
      <c r="M136" s="196" t="s">
        <v>1</v>
      </c>
      <c r="N136" s="197" t="s">
        <v>39</v>
      </c>
      <c r="O136" s="72"/>
      <c r="P136" s="198">
        <f t="shared" si="1"/>
        <v>0</v>
      </c>
      <c r="Q136" s="198">
        <v>0</v>
      </c>
      <c r="R136" s="198">
        <f t="shared" si="2"/>
        <v>0</v>
      </c>
      <c r="S136" s="198">
        <v>0</v>
      </c>
      <c r="T136" s="199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84</v>
      </c>
      <c r="AY136" s="18" t="s">
        <v>126</v>
      </c>
      <c r="BE136" s="201">
        <f t="shared" si="4"/>
        <v>0</v>
      </c>
      <c r="BF136" s="201">
        <f t="shared" si="5"/>
        <v>0</v>
      </c>
      <c r="BG136" s="201">
        <f t="shared" si="6"/>
        <v>0</v>
      </c>
      <c r="BH136" s="201">
        <f t="shared" si="7"/>
        <v>0</v>
      </c>
      <c r="BI136" s="201">
        <f t="shared" si="8"/>
        <v>0</v>
      </c>
      <c r="BJ136" s="18" t="s">
        <v>82</v>
      </c>
      <c r="BK136" s="201">
        <f t="shared" si="9"/>
        <v>0</v>
      </c>
      <c r="BL136" s="18" t="s">
        <v>133</v>
      </c>
      <c r="BM136" s="200" t="s">
        <v>849</v>
      </c>
    </row>
    <row r="137" spans="1:65" s="2" customFormat="1" ht="24.2" customHeight="1">
      <c r="A137" s="35"/>
      <c r="B137" s="36"/>
      <c r="C137" s="188" t="s">
        <v>213</v>
      </c>
      <c r="D137" s="188" t="s">
        <v>129</v>
      </c>
      <c r="E137" s="189" t="s">
        <v>332</v>
      </c>
      <c r="F137" s="190" t="s">
        <v>333</v>
      </c>
      <c r="G137" s="191" t="s">
        <v>176</v>
      </c>
      <c r="H137" s="192">
        <v>2</v>
      </c>
      <c r="I137" s="193"/>
      <c r="J137" s="194">
        <f t="shared" si="0"/>
        <v>0</v>
      </c>
      <c r="K137" s="195"/>
      <c r="L137" s="40"/>
      <c r="M137" s="196" t="s">
        <v>1</v>
      </c>
      <c r="N137" s="197" t="s">
        <v>39</v>
      </c>
      <c r="O137" s="72"/>
      <c r="P137" s="198">
        <f t="shared" si="1"/>
        <v>0</v>
      </c>
      <c r="Q137" s="198">
        <v>0</v>
      </c>
      <c r="R137" s="198">
        <f t="shared" si="2"/>
        <v>0</v>
      </c>
      <c r="S137" s="198">
        <v>0</v>
      </c>
      <c r="T137" s="199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133</v>
      </c>
      <c r="AT137" s="200" t="s">
        <v>129</v>
      </c>
      <c r="AU137" s="200" t="s">
        <v>84</v>
      </c>
      <c r="AY137" s="18" t="s">
        <v>126</v>
      </c>
      <c r="BE137" s="201">
        <f t="shared" si="4"/>
        <v>0</v>
      </c>
      <c r="BF137" s="201">
        <f t="shared" si="5"/>
        <v>0</v>
      </c>
      <c r="BG137" s="201">
        <f t="shared" si="6"/>
        <v>0</v>
      </c>
      <c r="BH137" s="201">
        <f t="shared" si="7"/>
        <v>0</v>
      </c>
      <c r="BI137" s="201">
        <f t="shared" si="8"/>
        <v>0</v>
      </c>
      <c r="BJ137" s="18" t="s">
        <v>82</v>
      </c>
      <c r="BK137" s="201">
        <f t="shared" si="9"/>
        <v>0</v>
      </c>
      <c r="BL137" s="18" t="s">
        <v>133</v>
      </c>
      <c r="BM137" s="200" t="s">
        <v>850</v>
      </c>
    </row>
    <row r="138" spans="1:65" s="2" customFormat="1" ht="37.9" customHeight="1">
      <c r="A138" s="35"/>
      <c r="B138" s="36"/>
      <c r="C138" s="188" t="s">
        <v>219</v>
      </c>
      <c r="D138" s="188" t="s">
        <v>129</v>
      </c>
      <c r="E138" s="189" t="s">
        <v>345</v>
      </c>
      <c r="F138" s="190" t="s">
        <v>346</v>
      </c>
      <c r="G138" s="191" t="s">
        <v>132</v>
      </c>
      <c r="H138" s="192">
        <v>7.05</v>
      </c>
      <c r="I138" s="193"/>
      <c r="J138" s="194">
        <f t="shared" si="0"/>
        <v>0</v>
      </c>
      <c r="K138" s="195"/>
      <c r="L138" s="40"/>
      <c r="M138" s="196" t="s">
        <v>1</v>
      </c>
      <c r="N138" s="197" t="s">
        <v>39</v>
      </c>
      <c r="O138" s="72"/>
      <c r="P138" s="198">
        <f t="shared" si="1"/>
        <v>0</v>
      </c>
      <c r="Q138" s="198">
        <v>0</v>
      </c>
      <c r="R138" s="198">
        <f t="shared" si="2"/>
        <v>0</v>
      </c>
      <c r="S138" s="198">
        <v>0</v>
      </c>
      <c r="T138" s="199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84</v>
      </c>
      <c r="AY138" s="18" t="s">
        <v>126</v>
      </c>
      <c r="BE138" s="201">
        <f t="shared" si="4"/>
        <v>0</v>
      </c>
      <c r="BF138" s="201">
        <f t="shared" si="5"/>
        <v>0</v>
      </c>
      <c r="BG138" s="201">
        <f t="shared" si="6"/>
        <v>0</v>
      </c>
      <c r="BH138" s="201">
        <f t="shared" si="7"/>
        <v>0</v>
      </c>
      <c r="BI138" s="201">
        <f t="shared" si="8"/>
        <v>0</v>
      </c>
      <c r="BJ138" s="18" t="s">
        <v>82</v>
      </c>
      <c r="BK138" s="201">
        <f t="shared" si="9"/>
        <v>0</v>
      </c>
      <c r="BL138" s="18" t="s">
        <v>133</v>
      </c>
      <c r="BM138" s="200" t="s">
        <v>851</v>
      </c>
    </row>
    <row r="139" spans="1:65" s="13" customFormat="1" ht="11.25">
      <c r="B139" s="202"/>
      <c r="C139" s="203"/>
      <c r="D139" s="204" t="s">
        <v>135</v>
      </c>
      <c r="E139" s="205" t="s">
        <v>1</v>
      </c>
      <c r="F139" s="206" t="s">
        <v>852</v>
      </c>
      <c r="G139" s="203"/>
      <c r="H139" s="207">
        <v>7.05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135</v>
      </c>
      <c r="AU139" s="213" t="s">
        <v>84</v>
      </c>
      <c r="AV139" s="13" t="s">
        <v>84</v>
      </c>
      <c r="AW139" s="13" t="s">
        <v>30</v>
      </c>
      <c r="AX139" s="13" t="s">
        <v>82</v>
      </c>
      <c r="AY139" s="213" t="s">
        <v>126</v>
      </c>
    </row>
    <row r="140" spans="1:65" s="2" customFormat="1" ht="24.2" customHeight="1">
      <c r="A140" s="35"/>
      <c r="B140" s="36"/>
      <c r="C140" s="188" t="s">
        <v>224</v>
      </c>
      <c r="D140" s="188" t="s">
        <v>129</v>
      </c>
      <c r="E140" s="189" t="s">
        <v>383</v>
      </c>
      <c r="F140" s="190" t="s">
        <v>384</v>
      </c>
      <c r="G140" s="191" t="s">
        <v>132</v>
      </c>
      <c r="H140" s="192">
        <v>7.05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84</v>
      </c>
      <c r="AY140" s="18" t="s">
        <v>126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133</v>
      </c>
      <c r="BM140" s="200" t="s">
        <v>853</v>
      </c>
    </row>
    <row r="141" spans="1:65" s="2" customFormat="1" ht="24.2" customHeight="1">
      <c r="A141" s="35"/>
      <c r="B141" s="36"/>
      <c r="C141" s="188" t="s">
        <v>8</v>
      </c>
      <c r="D141" s="188" t="s">
        <v>129</v>
      </c>
      <c r="E141" s="189" t="s">
        <v>432</v>
      </c>
      <c r="F141" s="190" t="s">
        <v>433</v>
      </c>
      <c r="G141" s="191" t="s">
        <v>170</v>
      </c>
      <c r="H141" s="192">
        <v>106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84</v>
      </c>
      <c r="AY141" s="18" t="s">
        <v>126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133</v>
      </c>
      <c r="BM141" s="200" t="s">
        <v>854</v>
      </c>
    </row>
    <row r="142" spans="1:65" s="12" customFormat="1" ht="22.9" customHeight="1">
      <c r="B142" s="172"/>
      <c r="C142" s="173"/>
      <c r="D142" s="174" t="s">
        <v>73</v>
      </c>
      <c r="E142" s="186" t="s">
        <v>151</v>
      </c>
      <c r="F142" s="186" t="s">
        <v>544</v>
      </c>
      <c r="G142" s="173"/>
      <c r="H142" s="173"/>
      <c r="I142" s="176"/>
      <c r="J142" s="187">
        <f>BK142</f>
        <v>0</v>
      </c>
      <c r="K142" s="173"/>
      <c r="L142" s="178"/>
      <c r="M142" s="179"/>
      <c r="N142" s="180"/>
      <c r="O142" s="180"/>
      <c r="P142" s="181">
        <f>SUM(P143:P156)</f>
        <v>0</v>
      </c>
      <c r="Q142" s="180"/>
      <c r="R142" s="181">
        <f>SUM(R143:R156)</f>
        <v>0</v>
      </c>
      <c r="S142" s="180"/>
      <c r="T142" s="182">
        <f>SUM(T143:T156)</f>
        <v>0</v>
      </c>
      <c r="AR142" s="183" t="s">
        <v>82</v>
      </c>
      <c r="AT142" s="184" t="s">
        <v>73</v>
      </c>
      <c r="AU142" s="184" t="s">
        <v>82</v>
      </c>
      <c r="AY142" s="183" t="s">
        <v>126</v>
      </c>
      <c r="BK142" s="185">
        <f>SUM(BK143:BK156)</f>
        <v>0</v>
      </c>
    </row>
    <row r="143" spans="1:65" s="2" customFormat="1" ht="24.2" customHeight="1">
      <c r="A143" s="35"/>
      <c r="B143" s="36"/>
      <c r="C143" s="188" t="s">
        <v>233</v>
      </c>
      <c r="D143" s="188" t="s">
        <v>129</v>
      </c>
      <c r="E143" s="189" t="s">
        <v>554</v>
      </c>
      <c r="F143" s="190" t="s">
        <v>555</v>
      </c>
      <c r="G143" s="191" t="s">
        <v>170</v>
      </c>
      <c r="H143" s="192">
        <v>106</v>
      </c>
      <c r="I143" s="193"/>
      <c r="J143" s="194">
        <f>ROUND(I143*H143,2)</f>
        <v>0</v>
      </c>
      <c r="K143" s="195"/>
      <c r="L143" s="40"/>
      <c r="M143" s="196" t="s">
        <v>1</v>
      </c>
      <c r="N143" s="197" t="s">
        <v>39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133</v>
      </c>
      <c r="AT143" s="200" t="s">
        <v>129</v>
      </c>
      <c r="AU143" s="200" t="s">
        <v>84</v>
      </c>
      <c r="AY143" s="18" t="s">
        <v>126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82</v>
      </c>
      <c r="BK143" s="201">
        <f>ROUND(I143*H143,2)</f>
        <v>0</v>
      </c>
      <c r="BL143" s="18" t="s">
        <v>133</v>
      </c>
      <c r="BM143" s="200" t="s">
        <v>855</v>
      </c>
    </row>
    <row r="144" spans="1:65" s="2" customFormat="1" ht="33" customHeight="1">
      <c r="A144" s="35"/>
      <c r="B144" s="36"/>
      <c r="C144" s="188" t="s">
        <v>239</v>
      </c>
      <c r="D144" s="188" t="s">
        <v>129</v>
      </c>
      <c r="E144" s="189" t="s">
        <v>563</v>
      </c>
      <c r="F144" s="190" t="s">
        <v>564</v>
      </c>
      <c r="G144" s="191" t="s">
        <v>170</v>
      </c>
      <c r="H144" s="192">
        <v>129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856</v>
      </c>
    </row>
    <row r="145" spans="1:65" s="13" customFormat="1" ht="11.25">
      <c r="B145" s="202"/>
      <c r="C145" s="203"/>
      <c r="D145" s="204" t="s">
        <v>135</v>
      </c>
      <c r="E145" s="205" t="s">
        <v>1</v>
      </c>
      <c r="F145" s="206" t="s">
        <v>749</v>
      </c>
      <c r="G145" s="203"/>
      <c r="H145" s="207">
        <v>129</v>
      </c>
      <c r="I145" s="208"/>
      <c r="J145" s="203"/>
      <c r="K145" s="203"/>
      <c r="L145" s="209"/>
      <c r="M145" s="210"/>
      <c r="N145" s="211"/>
      <c r="O145" s="211"/>
      <c r="P145" s="211"/>
      <c r="Q145" s="211"/>
      <c r="R145" s="211"/>
      <c r="S145" s="211"/>
      <c r="T145" s="212"/>
      <c r="AT145" s="213" t="s">
        <v>135</v>
      </c>
      <c r="AU145" s="213" t="s">
        <v>84</v>
      </c>
      <c r="AV145" s="13" t="s">
        <v>84</v>
      </c>
      <c r="AW145" s="13" t="s">
        <v>30</v>
      </c>
      <c r="AX145" s="13" t="s">
        <v>82</v>
      </c>
      <c r="AY145" s="213" t="s">
        <v>126</v>
      </c>
    </row>
    <row r="146" spans="1:65" s="2" customFormat="1" ht="24.2" customHeight="1">
      <c r="A146" s="35"/>
      <c r="B146" s="36"/>
      <c r="C146" s="188" t="s">
        <v>244</v>
      </c>
      <c r="D146" s="188" t="s">
        <v>129</v>
      </c>
      <c r="E146" s="189" t="s">
        <v>568</v>
      </c>
      <c r="F146" s="190" t="s">
        <v>569</v>
      </c>
      <c r="G146" s="191" t="s">
        <v>170</v>
      </c>
      <c r="H146" s="192">
        <v>106</v>
      </c>
      <c r="I146" s="193"/>
      <c r="J146" s="194">
        <f>ROUND(I146*H146,2)</f>
        <v>0</v>
      </c>
      <c r="K146" s="195"/>
      <c r="L146" s="40"/>
      <c r="M146" s="196" t="s">
        <v>1</v>
      </c>
      <c r="N146" s="197" t="s">
        <v>39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133</v>
      </c>
      <c r="AT146" s="200" t="s">
        <v>129</v>
      </c>
      <c r="AU146" s="200" t="s">
        <v>84</v>
      </c>
      <c r="AY146" s="18" t="s">
        <v>126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82</v>
      </c>
      <c r="BK146" s="201">
        <f>ROUND(I146*H146,2)</f>
        <v>0</v>
      </c>
      <c r="BL146" s="18" t="s">
        <v>133</v>
      </c>
      <c r="BM146" s="200" t="s">
        <v>857</v>
      </c>
    </row>
    <row r="147" spans="1:65" s="13" customFormat="1" ht="11.25">
      <c r="B147" s="202"/>
      <c r="C147" s="203"/>
      <c r="D147" s="204" t="s">
        <v>135</v>
      </c>
      <c r="E147" s="205" t="s">
        <v>1</v>
      </c>
      <c r="F147" s="206" t="s">
        <v>652</v>
      </c>
      <c r="G147" s="203"/>
      <c r="H147" s="207">
        <v>106</v>
      </c>
      <c r="I147" s="208"/>
      <c r="J147" s="203"/>
      <c r="K147" s="203"/>
      <c r="L147" s="209"/>
      <c r="M147" s="210"/>
      <c r="N147" s="211"/>
      <c r="O147" s="211"/>
      <c r="P147" s="211"/>
      <c r="Q147" s="211"/>
      <c r="R147" s="211"/>
      <c r="S147" s="211"/>
      <c r="T147" s="212"/>
      <c r="AT147" s="213" t="s">
        <v>135</v>
      </c>
      <c r="AU147" s="213" t="s">
        <v>84</v>
      </c>
      <c r="AV147" s="13" t="s">
        <v>84</v>
      </c>
      <c r="AW147" s="13" t="s">
        <v>30</v>
      </c>
      <c r="AX147" s="13" t="s">
        <v>82</v>
      </c>
      <c r="AY147" s="213" t="s">
        <v>126</v>
      </c>
    </row>
    <row r="148" spans="1:65" s="2" customFormat="1" ht="24.2" customHeight="1">
      <c r="A148" s="35"/>
      <c r="B148" s="36"/>
      <c r="C148" s="188" t="s">
        <v>253</v>
      </c>
      <c r="D148" s="188" t="s">
        <v>129</v>
      </c>
      <c r="E148" s="189" t="s">
        <v>573</v>
      </c>
      <c r="F148" s="190" t="s">
        <v>574</v>
      </c>
      <c r="G148" s="191" t="s">
        <v>170</v>
      </c>
      <c r="H148" s="192">
        <v>129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133</v>
      </c>
      <c r="AT148" s="200" t="s">
        <v>129</v>
      </c>
      <c r="AU148" s="200" t="s">
        <v>84</v>
      </c>
      <c r="AY148" s="18" t="s">
        <v>126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133</v>
      </c>
      <c r="BM148" s="200" t="s">
        <v>858</v>
      </c>
    </row>
    <row r="149" spans="1:65" s="13" customFormat="1" ht="11.25">
      <c r="B149" s="202"/>
      <c r="C149" s="203"/>
      <c r="D149" s="204" t="s">
        <v>135</v>
      </c>
      <c r="E149" s="205" t="s">
        <v>1</v>
      </c>
      <c r="F149" s="206" t="s">
        <v>749</v>
      </c>
      <c r="G149" s="203"/>
      <c r="H149" s="207">
        <v>129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135</v>
      </c>
      <c r="AU149" s="213" t="s">
        <v>84</v>
      </c>
      <c r="AV149" s="13" t="s">
        <v>84</v>
      </c>
      <c r="AW149" s="13" t="s">
        <v>30</v>
      </c>
      <c r="AX149" s="13" t="s">
        <v>82</v>
      </c>
      <c r="AY149" s="213" t="s">
        <v>126</v>
      </c>
    </row>
    <row r="150" spans="1:65" s="2" customFormat="1" ht="21.75" customHeight="1">
      <c r="A150" s="35"/>
      <c r="B150" s="36"/>
      <c r="C150" s="188" t="s">
        <v>258</v>
      </c>
      <c r="D150" s="188" t="s">
        <v>129</v>
      </c>
      <c r="E150" s="189" t="s">
        <v>577</v>
      </c>
      <c r="F150" s="190" t="s">
        <v>578</v>
      </c>
      <c r="G150" s="191" t="s">
        <v>170</v>
      </c>
      <c r="H150" s="192">
        <v>180</v>
      </c>
      <c r="I150" s="193"/>
      <c r="J150" s="194">
        <f>ROUND(I150*H150,2)</f>
        <v>0</v>
      </c>
      <c r="K150" s="195"/>
      <c r="L150" s="40"/>
      <c r="M150" s="196" t="s">
        <v>1</v>
      </c>
      <c r="N150" s="197" t="s">
        <v>39</v>
      </c>
      <c r="O150" s="72"/>
      <c r="P150" s="198">
        <f>O150*H150</f>
        <v>0</v>
      </c>
      <c r="Q150" s="198">
        <v>0</v>
      </c>
      <c r="R150" s="198">
        <f>Q150*H150</f>
        <v>0</v>
      </c>
      <c r="S150" s="198">
        <v>0</v>
      </c>
      <c r="T150" s="19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133</v>
      </c>
      <c r="AT150" s="200" t="s">
        <v>129</v>
      </c>
      <c r="AU150" s="200" t="s">
        <v>84</v>
      </c>
      <c r="AY150" s="18" t="s">
        <v>126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82</v>
      </c>
      <c r="BK150" s="201">
        <f>ROUND(I150*H150,2)</f>
        <v>0</v>
      </c>
      <c r="BL150" s="18" t="s">
        <v>133</v>
      </c>
      <c r="BM150" s="200" t="s">
        <v>859</v>
      </c>
    </row>
    <row r="151" spans="1:65" s="13" customFormat="1" ht="11.25">
      <c r="B151" s="202"/>
      <c r="C151" s="203"/>
      <c r="D151" s="204" t="s">
        <v>135</v>
      </c>
      <c r="E151" s="205" t="s">
        <v>1</v>
      </c>
      <c r="F151" s="206" t="s">
        <v>860</v>
      </c>
      <c r="G151" s="203"/>
      <c r="H151" s="207">
        <v>180</v>
      </c>
      <c r="I151" s="208"/>
      <c r="J151" s="203"/>
      <c r="K151" s="203"/>
      <c r="L151" s="209"/>
      <c r="M151" s="210"/>
      <c r="N151" s="211"/>
      <c r="O151" s="211"/>
      <c r="P151" s="211"/>
      <c r="Q151" s="211"/>
      <c r="R151" s="211"/>
      <c r="S151" s="211"/>
      <c r="T151" s="212"/>
      <c r="AT151" s="213" t="s">
        <v>135</v>
      </c>
      <c r="AU151" s="213" t="s">
        <v>84</v>
      </c>
      <c r="AV151" s="13" t="s">
        <v>84</v>
      </c>
      <c r="AW151" s="13" t="s">
        <v>30</v>
      </c>
      <c r="AX151" s="13" t="s">
        <v>82</v>
      </c>
      <c r="AY151" s="213" t="s">
        <v>126</v>
      </c>
    </row>
    <row r="152" spans="1:65" s="2" customFormat="1" ht="21.75" customHeight="1">
      <c r="A152" s="35"/>
      <c r="B152" s="36"/>
      <c r="C152" s="188" t="s">
        <v>7</v>
      </c>
      <c r="D152" s="188" t="s">
        <v>129</v>
      </c>
      <c r="E152" s="189" t="s">
        <v>581</v>
      </c>
      <c r="F152" s="190" t="s">
        <v>582</v>
      </c>
      <c r="G152" s="191" t="s">
        <v>170</v>
      </c>
      <c r="H152" s="192">
        <v>154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133</v>
      </c>
      <c r="AT152" s="200" t="s">
        <v>129</v>
      </c>
      <c r="AU152" s="200" t="s">
        <v>84</v>
      </c>
      <c r="AY152" s="18" t="s">
        <v>126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82</v>
      </c>
      <c r="BK152" s="201">
        <f>ROUND(I152*H152,2)</f>
        <v>0</v>
      </c>
      <c r="BL152" s="18" t="s">
        <v>133</v>
      </c>
      <c r="BM152" s="200" t="s">
        <v>861</v>
      </c>
    </row>
    <row r="153" spans="1:65" s="2" customFormat="1" ht="33" customHeight="1">
      <c r="A153" s="35"/>
      <c r="B153" s="36"/>
      <c r="C153" s="188" t="s">
        <v>266</v>
      </c>
      <c r="D153" s="188" t="s">
        <v>129</v>
      </c>
      <c r="E153" s="189" t="s">
        <v>585</v>
      </c>
      <c r="F153" s="190" t="s">
        <v>586</v>
      </c>
      <c r="G153" s="191" t="s">
        <v>170</v>
      </c>
      <c r="H153" s="192">
        <v>180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39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133</v>
      </c>
      <c r="AT153" s="200" t="s">
        <v>129</v>
      </c>
      <c r="AU153" s="200" t="s">
        <v>84</v>
      </c>
      <c r="AY153" s="18" t="s">
        <v>126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82</v>
      </c>
      <c r="BK153" s="201">
        <f>ROUND(I153*H153,2)</f>
        <v>0</v>
      </c>
      <c r="BL153" s="18" t="s">
        <v>133</v>
      </c>
      <c r="BM153" s="200" t="s">
        <v>862</v>
      </c>
    </row>
    <row r="154" spans="1:65" s="13" customFormat="1" ht="11.25">
      <c r="B154" s="202"/>
      <c r="C154" s="203"/>
      <c r="D154" s="204" t="s">
        <v>135</v>
      </c>
      <c r="E154" s="205" t="s">
        <v>1</v>
      </c>
      <c r="F154" s="206" t="s">
        <v>860</v>
      </c>
      <c r="G154" s="203"/>
      <c r="H154" s="207">
        <v>180</v>
      </c>
      <c r="I154" s="208"/>
      <c r="J154" s="203"/>
      <c r="K154" s="203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135</v>
      </c>
      <c r="AU154" s="213" t="s">
        <v>84</v>
      </c>
      <c r="AV154" s="13" t="s">
        <v>84</v>
      </c>
      <c r="AW154" s="13" t="s">
        <v>30</v>
      </c>
      <c r="AX154" s="13" t="s">
        <v>82</v>
      </c>
      <c r="AY154" s="213" t="s">
        <v>126</v>
      </c>
    </row>
    <row r="155" spans="1:65" s="2" customFormat="1" ht="24.2" customHeight="1">
      <c r="A155" s="35"/>
      <c r="B155" s="36"/>
      <c r="C155" s="188" t="s">
        <v>270</v>
      </c>
      <c r="D155" s="188" t="s">
        <v>129</v>
      </c>
      <c r="E155" s="189" t="s">
        <v>590</v>
      </c>
      <c r="F155" s="190" t="s">
        <v>591</v>
      </c>
      <c r="G155" s="191" t="s">
        <v>170</v>
      </c>
      <c r="H155" s="192">
        <v>154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39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133</v>
      </c>
      <c r="AT155" s="200" t="s">
        <v>129</v>
      </c>
      <c r="AU155" s="200" t="s">
        <v>84</v>
      </c>
      <c r="AY155" s="18" t="s">
        <v>126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82</v>
      </c>
      <c r="BK155" s="201">
        <f>ROUND(I155*H155,2)</f>
        <v>0</v>
      </c>
      <c r="BL155" s="18" t="s">
        <v>133</v>
      </c>
      <c r="BM155" s="200" t="s">
        <v>863</v>
      </c>
    </row>
    <row r="156" spans="1:65" s="13" customFormat="1" ht="11.25">
      <c r="B156" s="202"/>
      <c r="C156" s="203"/>
      <c r="D156" s="204" t="s">
        <v>135</v>
      </c>
      <c r="E156" s="205" t="s">
        <v>1</v>
      </c>
      <c r="F156" s="206" t="s">
        <v>864</v>
      </c>
      <c r="G156" s="203"/>
      <c r="H156" s="207">
        <v>154</v>
      </c>
      <c r="I156" s="208"/>
      <c r="J156" s="203"/>
      <c r="K156" s="203"/>
      <c r="L156" s="209"/>
      <c r="M156" s="210"/>
      <c r="N156" s="211"/>
      <c r="O156" s="211"/>
      <c r="P156" s="211"/>
      <c r="Q156" s="211"/>
      <c r="R156" s="211"/>
      <c r="S156" s="211"/>
      <c r="T156" s="212"/>
      <c r="AT156" s="213" t="s">
        <v>135</v>
      </c>
      <c r="AU156" s="213" t="s">
        <v>84</v>
      </c>
      <c r="AV156" s="13" t="s">
        <v>84</v>
      </c>
      <c r="AW156" s="13" t="s">
        <v>30</v>
      </c>
      <c r="AX156" s="13" t="s">
        <v>82</v>
      </c>
      <c r="AY156" s="213" t="s">
        <v>126</v>
      </c>
    </row>
    <row r="157" spans="1:65" s="12" customFormat="1" ht="22.9" customHeight="1">
      <c r="B157" s="172"/>
      <c r="C157" s="173"/>
      <c r="D157" s="174" t="s">
        <v>73</v>
      </c>
      <c r="E157" s="186" t="s">
        <v>197</v>
      </c>
      <c r="F157" s="186" t="s">
        <v>618</v>
      </c>
      <c r="G157" s="173"/>
      <c r="H157" s="173"/>
      <c r="I157" s="176"/>
      <c r="J157" s="187">
        <f>BK157</f>
        <v>0</v>
      </c>
      <c r="K157" s="173"/>
      <c r="L157" s="178"/>
      <c r="M157" s="179"/>
      <c r="N157" s="180"/>
      <c r="O157" s="180"/>
      <c r="P157" s="181">
        <f>SUM(P158:P159)</f>
        <v>0</v>
      </c>
      <c r="Q157" s="180"/>
      <c r="R157" s="181">
        <f>SUM(R158:R159)</f>
        <v>2.1155200000000001</v>
      </c>
      <c r="S157" s="180"/>
      <c r="T157" s="182">
        <f>SUM(T158:T159)</f>
        <v>0</v>
      </c>
      <c r="AR157" s="183" t="s">
        <v>82</v>
      </c>
      <c r="AT157" s="184" t="s">
        <v>73</v>
      </c>
      <c r="AU157" s="184" t="s">
        <v>82</v>
      </c>
      <c r="AY157" s="183" t="s">
        <v>126</v>
      </c>
      <c r="BK157" s="185">
        <f>SUM(BK158:BK159)</f>
        <v>0</v>
      </c>
    </row>
    <row r="158" spans="1:65" s="2" customFormat="1" ht="24.2" customHeight="1">
      <c r="A158" s="35"/>
      <c r="B158" s="36"/>
      <c r="C158" s="188" t="s">
        <v>274</v>
      </c>
      <c r="D158" s="188" t="s">
        <v>129</v>
      </c>
      <c r="E158" s="189" t="s">
        <v>865</v>
      </c>
      <c r="F158" s="190" t="s">
        <v>866</v>
      </c>
      <c r="G158" s="191" t="s">
        <v>176</v>
      </c>
      <c r="H158" s="192">
        <v>4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39</v>
      </c>
      <c r="O158" s="72"/>
      <c r="P158" s="198">
        <f>O158*H158</f>
        <v>0</v>
      </c>
      <c r="Q158" s="198">
        <v>0.42368</v>
      </c>
      <c r="R158" s="198">
        <f>Q158*H158</f>
        <v>1.69472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133</v>
      </c>
      <c r="AT158" s="200" t="s">
        <v>129</v>
      </c>
      <c r="AU158" s="200" t="s">
        <v>84</v>
      </c>
      <c r="AY158" s="18" t="s">
        <v>126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82</v>
      </c>
      <c r="BK158" s="201">
        <f>ROUND(I158*H158,2)</f>
        <v>0</v>
      </c>
      <c r="BL158" s="18" t="s">
        <v>133</v>
      </c>
      <c r="BM158" s="200" t="s">
        <v>867</v>
      </c>
    </row>
    <row r="159" spans="1:65" s="2" customFormat="1" ht="24.2" customHeight="1">
      <c r="A159" s="35"/>
      <c r="B159" s="36"/>
      <c r="C159" s="188" t="s">
        <v>278</v>
      </c>
      <c r="D159" s="188" t="s">
        <v>129</v>
      </c>
      <c r="E159" s="189" t="s">
        <v>657</v>
      </c>
      <c r="F159" s="190" t="s">
        <v>658</v>
      </c>
      <c r="G159" s="191" t="s">
        <v>176</v>
      </c>
      <c r="H159" s="192">
        <v>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39</v>
      </c>
      <c r="O159" s="72"/>
      <c r="P159" s="198">
        <f>O159*H159</f>
        <v>0</v>
      </c>
      <c r="Q159" s="198">
        <v>0.42080000000000001</v>
      </c>
      <c r="R159" s="198">
        <f>Q159*H159</f>
        <v>0.42080000000000001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133</v>
      </c>
      <c r="AT159" s="200" t="s">
        <v>129</v>
      </c>
      <c r="AU159" s="200" t="s">
        <v>84</v>
      </c>
      <c r="AY159" s="18" t="s">
        <v>126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82</v>
      </c>
      <c r="BK159" s="201">
        <f>ROUND(I159*H159,2)</f>
        <v>0</v>
      </c>
      <c r="BL159" s="18" t="s">
        <v>133</v>
      </c>
      <c r="BM159" s="200" t="s">
        <v>868</v>
      </c>
    </row>
    <row r="160" spans="1:65" s="12" customFormat="1" ht="22.9" customHeight="1">
      <c r="B160" s="172"/>
      <c r="C160" s="173"/>
      <c r="D160" s="174" t="s">
        <v>73</v>
      </c>
      <c r="E160" s="186" t="s">
        <v>127</v>
      </c>
      <c r="F160" s="186" t="s">
        <v>128</v>
      </c>
      <c r="G160" s="173"/>
      <c r="H160" s="173"/>
      <c r="I160" s="176"/>
      <c r="J160" s="187">
        <f>BK160</f>
        <v>0</v>
      </c>
      <c r="K160" s="173"/>
      <c r="L160" s="178"/>
      <c r="M160" s="179"/>
      <c r="N160" s="180"/>
      <c r="O160" s="180"/>
      <c r="P160" s="181">
        <f>SUM(P161:P166)</f>
        <v>0</v>
      </c>
      <c r="Q160" s="180"/>
      <c r="R160" s="181">
        <f>SUM(R161:R166)</f>
        <v>3.2939999999999997E-2</v>
      </c>
      <c r="S160" s="180"/>
      <c r="T160" s="182">
        <f>SUM(T161:T166)</f>
        <v>1.3360000000000001</v>
      </c>
      <c r="AR160" s="183" t="s">
        <v>82</v>
      </c>
      <c r="AT160" s="184" t="s">
        <v>73</v>
      </c>
      <c r="AU160" s="184" t="s">
        <v>82</v>
      </c>
      <c r="AY160" s="183" t="s">
        <v>126</v>
      </c>
      <c r="BK160" s="185">
        <f>SUM(BK161:BK166)</f>
        <v>0</v>
      </c>
    </row>
    <row r="161" spans="1:65" s="2" customFormat="1" ht="16.5" customHeight="1">
      <c r="A161" s="35"/>
      <c r="B161" s="36"/>
      <c r="C161" s="188" t="s">
        <v>282</v>
      </c>
      <c r="D161" s="188" t="s">
        <v>129</v>
      </c>
      <c r="E161" s="189" t="s">
        <v>737</v>
      </c>
      <c r="F161" s="190" t="s">
        <v>738</v>
      </c>
      <c r="G161" s="191" t="s">
        <v>236</v>
      </c>
      <c r="H161" s="192">
        <v>54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133</v>
      </c>
      <c r="AT161" s="200" t="s">
        <v>129</v>
      </c>
      <c r="AU161" s="200" t="s">
        <v>84</v>
      </c>
      <c r="AY161" s="18" t="s">
        <v>126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133</v>
      </c>
      <c r="BM161" s="200" t="s">
        <v>869</v>
      </c>
    </row>
    <row r="162" spans="1:65" s="2" customFormat="1" ht="24.2" customHeight="1">
      <c r="A162" s="35"/>
      <c r="B162" s="36"/>
      <c r="C162" s="188" t="s">
        <v>286</v>
      </c>
      <c r="D162" s="188" t="s">
        <v>129</v>
      </c>
      <c r="E162" s="189" t="s">
        <v>742</v>
      </c>
      <c r="F162" s="190" t="s">
        <v>743</v>
      </c>
      <c r="G162" s="191" t="s">
        <v>236</v>
      </c>
      <c r="H162" s="192">
        <v>54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39</v>
      </c>
      <c r="O162" s="72"/>
      <c r="P162" s="198">
        <f>O162*H162</f>
        <v>0</v>
      </c>
      <c r="Q162" s="198">
        <v>6.0999999999999997E-4</v>
      </c>
      <c r="R162" s="198">
        <f>Q162*H162</f>
        <v>3.2939999999999997E-2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133</v>
      </c>
      <c r="AT162" s="200" t="s">
        <v>129</v>
      </c>
      <c r="AU162" s="200" t="s">
        <v>84</v>
      </c>
      <c r="AY162" s="18" t="s">
        <v>126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82</v>
      </c>
      <c r="BK162" s="201">
        <f>ROUND(I162*H162,2)</f>
        <v>0</v>
      </c>
      <c r="BL162" s="18" t="s">
        <v>133</v>
      </c>
      <c r="BM162" s="200" t="s">
        <v>870</v>
      </c>
    </row>
    <row r="163" spans="1:65" s="13" customFormat="1" ht="11.25">
      <c r="B163" s="202"/>
      <c r="C163" s="203"/>
      <c r="D163" s="204" t="s">
        <v>135</v>
      </c>
      <c r="E163" s="205" t="s">
        <v>1</v>
      </c>
      <c r="F163" s="206" t="s">
        <v>406</v>
      </c>
      <c r="G163" s="203"/>
      <c r="H163" s="207">
        <v>54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135</v>
      </c>
      <c r="AU163" s="213" t="s">
        <v>84</v>
      </c>
      <c r="AV163" s="13" t="s">
        <v>84</v>
      </c>
      <c r="AW163" s="13" t="s">
        <v>30</v>
      </c>
      <c r="AX163" s="13" t="s">
        <v>82</v>
      </c>
      <c r="AY163" s="213" t="s">
        <v>126</v>
      </c>
    </row>
    <row r="164" spans="1:65" s="2" customFormat="1" ht="24.2" customHeight="1">
      <c r="A164" s="35"/>
      <c r="B164" s="36"/>
      <c r="C164" s="188" t="s">
        <v>290</v>
      </c>
      <c r="D164" s="188" t="s">
        <v>129</v>
      </c>
      <c r="E164" s="189" t="s">
        <v>871</v>
      </c>
      <c r="F164" s="190" t="s">
        <v>872</v>
      </c>
      <c r="G164" s="191" t="s">
        <v>132</v>
      </c>
      <c r="H164" s="192">
        <v>0.6</v>
      </c>
      <c r="I164" s="193"/>
      <c r="J164" s="194">
        <f>ROUND(I164*H164,2)</f>
        <v>0</v>
      </c>
      <c r="K164" s="195"/>
      <c r="L164" s="40"/>
      <c r="M164" s="196" t="s">
        <v>1</v>
      </c>
      <c r="N164" s="197" t="s">
        <v>39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2.2000000000000002</v>
      </c>
      <c r="T164" s="199">
        <f>S164*H164</f>
        <v>1.32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133</v>
      </c>
      <c r="AT164" s="200" t="s">
        <v>129</v>
      </c>
      <c r="AU164" s="200" t="s">
        <v>84</v>
      </c>
      <c r="AY164" s="18" t="s">
        <v>126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82</v>
      </c>
      <c r="BK164" s="201">
        <f>ROUND(I164*H164,2)</f>
        <v>0</v>
      </c>
      <c r="BL164" s="18" t="s">
        <v>133</v>
      </c>
      <c r="BM164" s="200" t="s">
        <v>873</v>
      </c>
    </row>
    <row r="165" spans="1:65" s="13" customFormat="1" ht="11.25">
      <c r="B165" s="202"/>
      <c r="C165" s="203"/>
      <c r="D165" s="204" t="s">
        <v>135</v>
      </c>
      <c r="E165" s="205" t="s">
        <v>1</v>
      </c>
      <c r="F165" s="206" t="s">
        <v>874</v>
      </c>
      <c r="G165" s="203"/>
      <c r="H165" s="207">
        <v>0.6</v>
      </c>
      <c r="I165" s="208"/>
      <c r="J165" s="203"/>
      <c r="K165" s="203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135</v>
      </c>
      <c r="AU165" s="213" t="s">
        <v>84</v>
      </c>
      <c r="AV165" s="13" t="s">
        <v>84</v>
      </c>
      <c r="AW165" s="13" t="s">
        <v>30</v>
      </c>
      <c r="AX165" s="13" t="s">
        <v>82</v>
      </c>
      <c r="AY165" s="213" t="s">
        <v>126</v>
      </c>
    </row>
    <row r="166" spans="1:65" s="2" customFormat="1" ht="24.2" customHeight="1">
      <c r="A166" s="35"/>
      <c r="B166" s="36"/>
      <c r="C166" s="188" t="s">
        <v>294</v>
      </c>
      <c r="D166" s="188" t="s">
        <v>129</v>
      </c>
      <c r="E166" s="189" t="s">
        <v>875</v>
      </c>
      <c r="F166" s="190" t="s">
        <v>876</v>
      </c>
      <c r="G166" s="191" t="s">
        <v>176</v>
      </c>
      <c r="H166" s="192">
        <v>2</v>
      </c>
      <c r="I166" s="193"/>
      <c r="J166" s="194">
        <f>ROUND(I166*H166,2)</f>
        <v>0</v>
      </c>
      <c r="K166" s="195"/>
      <c r="L166" s="40"/>
      <c r="M166" s="196" t="s">
        <v>1</v>
      </c>
      <c r="N166" s="197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8.0000000000000002E-3</v>
      </c>
      <c r="T166" s="199">
        <f>S166*H166</f>
        <v>1.6E-2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133</v>
      </c>
      <c r="AT166" s="200" t="s">
        <v>129</v>
      </c>
      <c r="AU166" s="200" t="s">
        <v>84</v>
      </c>
      <c r="AY166" s="18" t="s">
        <v>126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133</v>
      </c>
      <c r="BM166" s="200" t="s">
        <v>877</v>
      </c>
    </row>
    <row r="167" spans="1:65" s="12" customFormat="1" ht="22.9" customHeight="1">
      <c r="B167" s="172"/>
      <c r="C167" s="173"/>
      <c r="D167" s="174" t="s">
        <v>73</v>
      </c>
      <c r="E167" s="186" t="s">
        <v>137</v>
      </c>
      <c r="F167" s="186" t="s">
        <v>138</v>
      </c>
      <c r="G167" s="173"/>
      <c r="H167" s="173"/>
      <c r="I167" s="176"/>
      <c r="J167" s="187">
        <f>BK167</f>
        <v>0</v>
      </c>
      <c r="K167" s="173"/>
      <c r="L167" s="178"/>
      <c r="M167" s="179"/>
      <c r="N167" s="180"/>
      <c r="O167" s="180"/>
      <c r="P167" s="181">
        <f>SUM(P168:P174)</f>
        <v>0</v>
      </c>
      <c r="Q167" s="180"/>
      <c r="R167" s="181">
        <f>SUM(R168:R174)</f>
        <v>0</v>
      </c>
      <c r="S167" s="180"/>
      <c r="T167" s="182">
        <f>SUM(T168:T174)</f>
        <v>0</v>
      </c>
      <c r="AR167" s="183" t="s">
        <v>82</v>
      </c>
      <c r="AT167" s="184" t="s">
        <v>73</v>
      </c>
      <c r="AU167" s="184" t="s">
        <v>82</v>
      </c>
      <c r="AY167" s="183" t="s">
        <v>126</v>
      </c>
      <c r="BK167" s="185">
        <f>SUM(BK168:BK174)</f>
        <v>0</v>
      </c>
    </row>
    <row r="168" spans="1:65" s="2" customFormat="1" ht="21.75" customHeight="1">
      <c r="A168" s="35"/>
      <c r="B168" s="36"/>
      <c r="C168" s="188" t="s">
        <v>298</v>
      </c>
      <c r="D168" s="188" t="s">
        <v>129</v>
      </c>
      <c r="E168" s="189" t="s">
        <v>798</v>
      </c>
      <c r="F168" s="190" t="s">
        <v>799</v>
      </c>
      <c r="G168" s="191" t="s">
        <v>141</v>
      </c>
      <c r="H168" s="192">
        <v>57.944000000000003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39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133</v>
      </c>
      <c r="AT168" s="200" t="s">
        <v>129</v>
      </c>
      <c r="AU168" s="200" t="s">
        <v>84</v>
      </c>
      <c r="AY168" s="18" t="s">
        <v>126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82</v>
      </c>
      <c r="BK168" s="201">
        <f>ROUND(I168*H168,2)</f>
        <v>0</v>
      </c>
      <c r="BL168" s="18" t="s">
        <v>133</v>
      </c>
      <c r="BM168" s="200" t="s">
        <v>878</v>
      </c>
    </row>
    <row r="169" spans="1:65" s="2" customFormat="1" ht="24.2" customHeight="1">
      <c r="A169" s="35"/>
      <c r="B169" s="36"/>
      <c r="C169" s="188" t="s">
        <v>303</v>
      </c>
      <c r="D169" s="188" t="s">
        <v>129</v>
      </c>
      <c r="E169" s="189" t="s">
        <v>802</v>
      </c>
      <c r="F169" s="190" t="s">
        <v>803</v>
      </c>
      <c r="G169" s="191" t="s">
        <v>141</v>
      </c>
      <c r="H169" s="192">
        <v>521.49599999999998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39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133</v>
      </c>
      <c r="AT169" s="200" t="s">
        <v>129</v>
      </c>
      <c r="AU169" s="200" t="s">
        <v>84</v>
      </c>
      <c r="AY169" s="18" t="s">
        <v>126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82</v>
      </c>
      <c r="BK169" s="201">
        <f>ROUND(I169*H169,2)</f>
        <v>0</v>
      </c>
      <c r="BL169" s="18" t="s">
        <v>133</v>
      </c>
      <c r="BM169" s="200" t="s">
        <v>879</v>
      </c>
    </row>
    <row r="170" spans="1:65" s="13" customFormat="1" ht="11.25">
      <c r="B170" s="202"/>
      <c r="C170" s="203"/>
      <c r="D170" s="204" t="s">
        <v>135</v>
      </c>
      <c r="E170" s="203"/>
      <c r="F170" s="206" t="s">
        <v>880</v>
      </c>
      <c r="G170" s="203"/>
      <c r="H170" s="207">
        <v>521.49599999999998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135</v>
      </c>
      <c r="AU170" s="213" t="s">
        <v>84</v>
      </c>
      <c r="AV170" s="13" t="s">
        <v>84</v>
      </c>
      <c r="AW170" s="13" t="s">
        <v>4</v>
      </c>
      <c r="AX170" s="13" t="s">
        <v>82</v>
      </c>
      <c r="AY170" s="213" t="s">
        <v>126</v>
      </c>
    </row>
    <row r="171" spans="1:65" s="2" customFormat="1" ht="24.2" customHeight="1">
      <c r="A171" s="35"/>
      <c r="B171" s="36"/>
      <c r="C171" s="188" t="s">
        <v>307</v>
      </c>
      <c r="D171" s="188" t="s">
        <v>129</v>
      </c>
      <c r="E171" s="189" t="s">
        <v>807</v>
      </c>
      <c r="F171" s="190" t="s">
        <v>808</v>
      </c>
      <c r="G171" s="191" t="s">
        <v>141</v>
      </c>
      <c r="H171" s="192">
        <v>57.944000000000003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133</v>
      </c>
      <c r="AT171" s="200" t="s">
        <v>129</v>
      </c>
      <c r="AU171" s="200" t="s">
        <v>84</v>
      </c>
      <c r="AY171" s="18" t="s">
        <v>126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82</v>
      </c>
      <c r="BK171" s="201">
        <f>ROUND(I171*H171,2)</f>
        <v>0</v>
      </c>
      <c r="BL171" s="18" t="s">
        <v>133</v>
      </c>
      <c r="BM171" s="200" t="s">
        <v>881</v>
      </c>
    </row>
    <row r="172" spans="1:65" s="2" customFormat="1" ht="37.9" customHeight="1">
      <c r="A172" s="35"/>
      <c r="B172" s="36"/>
      <c r="C172" s="188" t="s">
        <v>311</v>
      </c>
      <c r="D172" s="188" t="s">
        <v>129</v>
      </c>
      <c r="E172" s="189" t="s">
        <v>811</v>
      </c>
      <c r="F172" s="190" t="s">
        <v>812</v>
      </c>
      <c r="G172" s="191" t="s">
        <v>141</v>
      </c>
      <c r="H172" s="192">
        <v>33.136000000000003</v>
      </c>
      <c r="I172" s="193"/>
      <c r="J172" s="194">
        <f>ROUND(I172*H172,2)</f>
        <v>0</v>
      </c>
      <c r="K172" s="195"/>
      <c r="L172" s="40"/>
      <c r="M172" s="196" t="s">
        <v>1</v>
      </c>
      <c r="N172" s="197" t="s">
        <v>39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133</v>
      </c>
      <c r="AT172" s="200" t="s">
        <v>129</v>
      </c>
      <c r="AU172" s="200" t="s">
        <v>84</v>
      </c>
      <c r="AY172" s="18" t="s">
        <v>126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82</v>
      </c>
      <c r="BK172" s="201">
        <f>ROUND(I172*H172,2)</f>
        <v>0</v>
      </c>
      <c r="BL172" s="18" t="s">
        <v>133</v>
      </c>
      <c r="BM172" s="200" t="s">
        <v>882</v>
      </c>
    </row>
    <row r="173" spans="1:65" s="2" customFormat="1" ht="44.25" customHeight="1">
      <c r="A173" s="35"/>
      <c r="B173" s="36"/>
      <c r="C173" s="188" t="s">
        <v>315</v>
      </c>
      <c r="D173" s="188" t="s">
        <v>129</v>
      </c>
      <c r="E173" s="189" t="s">
        <v>883</v>
      </c>
      <c r="F173" s="190" t="s">
        <v>884</v>
      </c>
      <c r="G173" s="191" t="s">
        <v>141</v>
      </c>
      <c r="H173" s="192">
        <v>6.96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39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133</v>
      </c>
      <c r="AT173" s="200" t="s">
        <v>129</v>
      </c>
      <c r="AU173" s="200" t="s">
        <v>84</v>
      </c>
      <c r="AY173" s="18" t="s">
        <v>126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82</v>
      </c>
      <c r="BK173" s="201">
        <f>ROUND(I173*H173,2)</f>
        <v>0</v>
      </c>
      <c r="BL173" s="18" t="s">
        <v>133</v>
      </c>
      <c r="BM173" s="200" t="s">
        <v>885</v>
      </c>
    </row>
    <row r="174" spans="1:65" s="2" customFormat="1" ht="44.25" customHeight="1">
      <c r="A174" s="35"/>
      <c r="B174" s="36"/>
      <c r="C174" s="188" t="s">
        <v>319</v>
      </c>
      <c r="D174" s="188" t="s">
        <v>129</v>
      </c>
      <c r="E174" s="189" t="s">
        <v>815</v>
      </c>
      <c r="F174" s="190" t="s">
        <v>816</v>
      </c>
      <c r="G174" s="191" t="s">
        <v>141</v>
      </c>
      <c r="H174" s="192">
        <v>17.847999999999999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133</v>
      </c>
      <c r="AT174" s="200" t="s">
        <v>129</v>
      </c>
      <c r="AU174" s="200" t="s">
        <v>84</v>
      </c>
      <c r="AY174" s="18" t="s">
        <v>126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133</v>
      </c>
      <c r="BM174" s="200" t="s">
        <v>886</v>
      </c>
    </row>
    <row r="175" spans="1:65" s="12" customFormat="1" ht="22.9" customHeight="1">
      <c r="B175" s="172"/>
      <c r="C175" s="173"/>
      <c r="D175" s="174" t="s">
        <v>73</v>
      </c>
      <c r="E175" s="186" t="s">
        <v>818</v>
      </c>
      <c r="F175" s="186" t="s">
        <v>819</v>
      </c>
      <c r="G175" s="173"/>
      <c r="H175" s="173"/>
      <c r="I175" s="176"/>
      <c r="J175" s="187">
        <f>BK175</f>
        <v>0</v>
      </c>
      <c r="K175" s="173"/>
      <c r="L175" s="178"/>
      <c r="M175" s="179"/>
      <c r="N175" s="180"/>
      <c r="O175" s="180"/>
      <c r="P175" s="181">
        <f>P176</f>
        <v>0</v>
      </c>
      <c r="Q175" s="180"/>
      <c r="R175" s="181">
        <f>R176</f>
        <v>0</v>
      </c>
      <c r="S175" s="180"/>
      <c r="T175" s="182">
        <f>T176</f>
        <v>0</v>
      </c>
      <c r="AR175" s="183" t="s">
        <v>82</v>
      </c>
      <c r="AT175" s="184" t="s">
        <v>73</v>
      </c>
      <c r="AU175" s="184" t="s">
        <v>82</v>
      </c>
      <c r="AY175" s="183" t="s">
        <v>126</v>
      </c>
      <c r="BK175" s="185">
        <f>BK176</f>
        <v>0</v>
      </c>
    </row>
    <row r="176" spans="1:65" s="2" customFormat="1" ht="33" customHeight="1">
      <c r="A176" s="35"/>
      <c r="B176" s="36"/>
      <c r="C176" s="188" t="s">
        <v>323</v>
      </c>
      <c r="D176" s="188" t="s">
        <v>129</v>
      </c>
      <c r="E176" s="189" t="s">
        <v>821</v>
      </c>
      <c r="F176" s="190" t="s">
        <v>822</v>
      </c>
      <c r="G176" s="191" t="s">
        <v>141</v>
      </c>
      <c r="H176" s="192">
        <v>2.1549999999999998</v>
      </c>
      <c r="I176" s="193"/>
      <c r="J176" s="194">
        <f>ROUND(I176*H176,2)</f>
        <v>0</v>
      </c>
      <c r="K176" s="195"/>
      <c r="L176" s="40"/>
      <c r="M176" s="214" t="s">
        <v>1</v>
      </c>
      <c r="N176" s="215" t="s">
        <v>39</v>
      </c>
      <c r="O176" s="21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133</v>
      </c>
      <c r="AT176" s="200" t="s">
        <v>129</v>
      </c>
      <c r="AU176" s="200" t="s">
        <v>84</v>
      </c>
      <c r="AY176" s="18" t="s">
        <v>126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133</v>
      </c>
      <c r="BM176" s="200" t="s">
        <v>887</v>
      </c>
    </row>
    <row r="177" spans="1:31" s="2" customFormat="1" ht="6.95" customHeight="1">
      <c r="A177" s="35"/>
      <c r="B177" s="55"/>
      <c r="C177" s="56"/>
      <c r="D177" s="56"/>
      <c r="E177" s="56"/>
      <c r="F177" s="56"/>
      <c r="G177" s="56"/>
      <c r="H177" s="56"/>
      <c r="I177" s="56"/>
      <c r="J177" s="56"/>
      <c r="K177" s="56"/>
      <c r="L177" s="40"/>
      <c r="M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</row>
  </sheetData>
  <sheetProtection algorithmName="SHA-512" hashValue="ZtDkegg++rw7JJ4ZCgzxHdCIeOyLND3QoMzEI3914KM8QbwXKevI0clzEie4kpSDieXDI91sOgVS1x0jpvIqTg==" saltValue="Q2pEaSwkeafA43e+5cN3dot/x3PcyXHsV59JtLVfXMQ96PqaNge1kTbWyFH1jQwmS/hymIhHucg1PY0xFwro5A==" spinCount="100000" sheet="1" objects="1" scenarios="1" formatColumns="0" formatRows="0" autoFilter="0"/>
  <autoFilter ref="C122:K176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7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888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ROUND((SUM(BE123:BE169)),  2)</f>
        <v>0</v>
      </c>
      <c r="G33" s="35"/>
      <c r="H33" s="35"/>
      <c r="I33" s="125">
        <v>0.21</v>
      </c>
      <c r="J33" s="124">
        <f>ROUND(((SUM(BE123:BE169))*I33),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ROUND((SUM(BF123:BF169)),  2)</f>
        <v>0</v>
      </c>
      <c r="G34" s="35"/>
      <c r="H34" s="35"/>
      <c r="I34" s="125">
        <v>0.15</v>
      </c>
      <c r="J34" s="124">
        <f>ROUND(((SUM(BF123:BF169))*I34),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ROUND((SUM(BG123:BG169)),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ROUND((SUM(BH123:BH169)),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ROUND((SUM(BI123:BI169)),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SO 201 - Opěrná zeď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889</v>
      </c>
      <c r="E97" s="151"/>
      <c r="F97" s="151"/>
      <c r="G97" s="151"/>
      <c r="H97" s="151"/>
      <c r="I97" s="151"/>
      <c r="J97" s="152">
        <f>J124</f>
        <v>0</v>
      </c>
      <c r="K97" s="149"/>
      <c r="L97" s="153"/>
    </row>
    <row r="98" spans="1:31" s="9" customFormat="1" ht="24.95" customHeight="1">
      <c r="B98" s="148"/>
      <c r="C98" s="149"/>
      <c r="D98" s="150" t="s">
        <v>890</v>
      </c>
      <c r="E98" s="151"/>
      <c r="F98" s="151"/>
      <c r="G98" s="151"/>
      <c r="H98" s="151"/>
      <c r="I98" s="151"/>
      <c r="J98" s="152">
        <f>J133</f>
        <v>0</v>
      </c>
      <c r="K98" s="149"/>
      <c r="L98" s="153"/>
    </row>
    <row r="99" spans="1:31" s="9" customFormat="1" ht="24.95" customHeight="1">
      <c r="B99" s="148"/>
      <c r="C99" s="149"/>
      <c r="D99" s="150" t="s">
        <v>891</v>
      </c>
      <c r="E99" s="151"/>
      <c r="F99" s="151"/>
      <c r="G99" s="151"/>
      <c r="H99" s="151"/>
      <c r="I99" s="151"/>
      <c r="J99" s="152">
        <f>J142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892</v>
      </c>
      <c r="E100" s="151"/>
      <c r="F100" s="151"/>
      <c r="G100" s="151"/>
      <c r="H100" s="151"/>
      <c r="I100" s="151"/>
      <c r="J100" s="152">
        <f>J151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893</v>
      </c>
      <c r="E101" s="151"/>
      <c r="F101" s="151"/>
      <c r="G101" s="151"/>
      <c r="H101" s="151"/>
      <c r="I101" s="151"/>
      <c r="J101" s="152">
        <f>J155</f>
        <v>0</v>
      </c>
      <c r="K101" s="149"/>
      <c r="L101" s="153"/>
    </row>
    <row r="102" spans="1:31" s="9" customFormat="1" ht="24.95" customHeight="1">
      <c r="B102" s="148"/>
      <c r="C102" s="149"/>
      <c r="D102" s="150" t="s">
        <v>894</v>
      </c>
      <c r="E102" s="151"/>
      <c r="F102" s="151"/>
      <c r="G102" s="151"/>
      <c r="H102" s="151"/>
      <c r="I102" s="151"/>
      <c r="J102" s="152">
        <f>J157</f>
        <v>0</v>
      </c>
      <c r="K102" s="149"/>
      <c r="L102" s="153"/>
    </row>
    <row r="103" spans="1:31" s="9" customFormat="1" ht="24.95" customHeight="1">
      <c r="B103" s="148"/>
      <c r="C103" s="149"/>
      <c r="D103" s="150" t="s">
        <v>895</v>
      </c>
      <c r="E103" s="151"/>
      <c r="F103" s="151"/>
      <c r="G103" s="151"/>
      <c r="H103" s="151"/>
      <c r="I103" s="151"/>
      <c r="J103" s="152">
        <f>J168</f>
        <v>0</v>
      </c>
      <c r="K103" s="149"/>
      <c r="L103" s="153"/>
    </row>
    <row r="104" spans="1:31" s="2" customFormat="1" ht="21.75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 ht="6.95" customHeight="1">
      <c r="A109" s="35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4.95" customHeight="1">
      <c r="A110" s="35"/>
      <c r="B110" s="36"/>
      <c r="C110" s="24" t="s">
        <v>111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6.95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14" t="str">
        <f>E7</f>
        <v>Rozšíření místní komunikace a stání cisteren ve Mstěticích</v>
      </c>
      <c r="F113" s="315"/>
      <c r="G113" s="315"/>
      <c r="H113" s="315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101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266" t="str">
        <f>E9</f>
        <v>SO 201 - Opěrná zeď</v>
      </c>
      <c r="F115" s="316"/>
      <c r="G115" s="316"/>
      <c r="H115" s="316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" customHeight="1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30" t="s">
        <v>22</v>
      </c>
      <c r="J117" s="67" t="str">
        <f>IF(J12="","",J12)</f>
        <v>25. 5. 2022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5.2" customHeight="1">
      <c r="A119" s="35"/>
      <c r="B119" s="36"/>
      <c r="C119" s="30" t="s">
        <v>24</v>
      </c>
      <c r="D119" s="37"/>
      <c r="E119" s="37"/>
      <c r="F119" s="28" t="str">
        <f>E15</f>
        <v xml:space="preserve"> </v>
      </c>
      <c r="G119" s="37"/>
      <c r="H119" s="37"/>
      <c r="I119" s="30" t="s">
        <v>29</v>
      </c>
      <c r="J119" s="33" t="str">
        <f>E21</f>
        <v xml:space="preserve"> 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27</v>
      </c>
      <c r="D120" s="37"/>
      <c r="E120" s="37"/>
      <c r="F120" s="28" t="str">
        <f>IF(E18="","",E18)</f>
        <v>Vyplň údaj</v>
      </c>
      <c r="G120" s="37"/>
      <c r="H120" s="37"/>
      <c r="I120" s="30" t="s">
        <v>31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0.35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9.25" customHeight="1">
      <c r="A122" s="160"/>
      <c r="B122" s="161"/>
      <c r="C122" s="162" t="s">
        <v>112</v>
      </c>
      <c r="D122" s="163" t="s">
        <v>59</v>
      </c>
      <c r="E122" s="163" t="s">
        <v>55</v>
      </c>
      <c r="F122" s="163" t="s">
        <v>56</v>
      </c>
      <c r="G122" s="163" t="s">
        <v>113</v>
      </c>
      <c r="H122" s="163" t="s">
        <v>114</v>
      </c>
      <c r="I122" s="163" t="s">
        <v>115</v>
      </c>
      <c r="J122" s="164" t="s">
        <v>105</v>
      </c>
      <c r="K122" s="165" t="s">
        <v>116</v>
      </c>
      <c r="L122" s="166"/>
      <c r="M122" s="76" t="s">
        <v>1</v>
      </c>
      <c r="N122" s="77" t="s">
        <v>38</v>
      </c>
      <c r="O122" s="77" t="s">
        <v>117</v>
      </c>
      <c r="P122" s="77" t="s">
        <v>118</v>
      </c>
      <c r="Q122" s="77" t="s">
        <v>119</v>
      </c>
      <c r="R122" s="77" t="s">
        <v>120</v>
      </c>
      <c r="S122" s="77" t="s">
        <v>121</v>
      </c>
      <c r="T122" s="78" t="s">
        <v>122</v>
      </c>
      <c r="U122" s="160"/>
      <c r="V122" s="160"/>
      <c r="W122" s="160"/>
      <c r="X122" s="160"/>
      <c r="Y122" s="160"/>
      <c r="Z122" s="160"/>
      <c r="AA122" s="160"/>
      <c r="AB122" s="160"/>
      <c r="AC122" s="160"/>
      <c r="AD122" s="160"/>
      <c r="AE122" s="160"/>
    </row>
    <row r="123" spans="1:65" s="2" customFormat="1" ht="22.9" customHeight="1">
      <c r="A123" s="35"/>
      <c r="B123" s="36"/>
      <c r="C123" s="83" t="s">
        <v>123</v>
      </c>
      <c r="D123" s="37"/>
      <c r="E123" s="37"/>
      <c r="F123" s="37"/>
      <c r="G123" s="37"/>
      <c r="H123" s="37"/>
      <c r="I123" s="37"/>
      <c r="J123" s="167">
        <f>BK123</f>
        <v>0</v>
      </c>
      <c r="K123" s="37"/>
      <c r="L123" s="40"/>
      <c r="M123" s="79"/>
      <c r="N123" s="168"/>
      <c r="O123" s="80"/>
      <c r="P123" s="169">
        <f>P124+P133+P142+P151+P155+P157+P168</f>
        <v>0</v>
      </c>
      <c r="Q123" s="80"/>
      <c r="R123" s="169">
        <f>R124+R133+R142+R151+R155+R157+R168</f>
        <v>0</v>
      </c>
      <c r="S123" s="80"/>
      <c r="T123" s="170">
        <f>T124+T133+T142+T151+T155+T157+T168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73</v>
      </c>
      <c r="AU123" s="18" t="s">
        <v>107</v>
      </c>
      <c r="BK123" s="171">
        <f>BK124+BK133+BK142+BK151+BK155+BK157+BK168</f>
        <v>0</v>
      </c>
    </row>
    <row r="124" spans="1:65" s="12" customFormat="1" ht="25.9" customHeight="1">
      <c r="B124" s="172"/>
      <c r="C124" s="173"/>
      <c r="D124" s="174" t="s">
        <v>73</v>
      </c>
      <c r="E124" s="175" t="s">
        <v>896</v>
      </c>
      <c r="F124" s="175" t="s">
        <v>897</v>
      </c>
      <c r="G124" s="173"/>
      <c r="H124" s="173"/>
      <c r="I124" s="176"/>
      <c r="J124" s="177">
        <f>BK124</f>
        <v>0</v>
      </c>
      <c r="K124" s="173"/>
      <c r="L124" s="178"/>
      <c r="M124" s="179"/>
      <c r="N124" s="180"/>
      <c r="O124" s="180"/>
      <c r="P124" s="181">
        <f>SUM(P125:P132)</f>
        <v>0</v>
      </c>
      <c r="Q124" s="180"/>
      <c r="R124" s="181">
        <f>SUM(R125:R132)</f>
        <v>0</v>
      </c>
      <c r="S124" s="180"/>
      <c r="T124" s="182">
        <f>SUM(T125:T132)</f>
        <v>0</v>
      </c>
      <c r="AR124" s="183" t="s">
        <v>82</v>
      </c>
      <c r="AT124" s="184" t="s">
        <v>73</v>
      </c>
      <c r="AU124" s="184" t="s">
        <v>74</v>
      </c>
      <c r="AY124" s="183" t="s">
        <v>126</v>
      </c>
      <c r="BK124" s="185">
        <f>SUM(BK125:BK132)</f>
        <v>0</v>
      </c>
    </row>
    <row r="125" spans="1:65" s="2" customFormat="1" ht="33" customHeight="1">
      <c r="A125" s="35"/>
      <c r="B125" s="36"/>
      <c r="C125" s="188" t="s">
        <v>82</v>
      </c>
      <c r="D125" s="188" t="s">
        <v>129</v>
      </c>
      <c r="E125" s="189" t="s">
        <v>898</v>
      </c>
      <c r="F125" s="190" t="s">
        <v>899</v>
      </c>
      <c r="G125" s="191" t="s">
        <v>132</v>
      </c>
      <c r="H125" s="192">
        <v>393.11799999999999</v>
      </c>
      <c r="I125" s="193"/>
      <c r="J125" s="194">
        <f t="shared" ref="J125:J132" si="0">ROUND(I125*H125,2)</f>
        <v>0</v>
      </c>
      <c r="K125" s="195"/>
      <c r="L125" s="40"/>
      <c r="M125" s="196" t="s">
        <v>1</v>
      </c>
      <c r="N125" s="197" t="s">
        <v>39</v>
      </c>
      <c r="O125" s="72"/>
      <c r="P125" s="198">
        <f t="shared" ref="P125:P132" si="1">O125*H125</f>
        <v>0</v>
      </c>
      <c r="Q125" s="198">
        <v>0</v>
      </c>
      <c r="R125" s="198">
        <f t="shared" ref="R125:R132" si="2">Q125*H125</f>
        <v>0</v>
      </c>
      <c r="S125" s="198">
        <v>0</v>
      </c>
      <c r="T125" s="199">
        <f t="shared" ref="T125:T132" si="3"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0" t="s">
        <v>133</v>
      </c>
      <c r="AT125" s="200" t="s">
        <v>129</v>
      </c>
      <c r="AU125" s="200" t="s">
        <v>82</v>
      </c>
      <c r="AY125" s="18" t="s">
        <v>126</v>
      </c>
      <c r="BE125" s="201">
        <f t="shared" ref="BE125:BE132" si="4">IF(N125="základní",J125,0)</f>
        <v>0</v>
      </c>
      <c r="BF125" s="201">
        <f t="shared" ref="BF125:BF132" si="5">IF(N125="snížená",J125,0)</f>
        <v>0</v>
      </c>
      <c r="BG125" s="201">
        <f t="shared" ref="BG125:BG132" si="6">IF(N125="zákl. přenesená",J125,0)</f>
        <v>0</v>
      </c>
      <c r="BH125" s="201">
        <f t="shared" ref="BH125:BH132" si="7">IF(N125="sníž. přenesená",J125,0)</f>
        <v>0</v>
      </c>
      <c r="BI125" s="201">
        <f t="shared" ref="BI125:BI132" si="8">IF(N125="nulová",J125,0)</f>
        <v>0</v>
      </c>
      <c r="BJ125" s="18" t="s">
        <v>82</v>
      </c>
      <c r="BK125" s="201">
        <f t="shared" ref="BK125:BK132" si="9">ROUND(I125*H125,2)</f>
        <v>0</v>
      </c>
      <c r="BL125" s="18" t="s">
        <v>133</v>
      </c>
      <c r="BM125" s="200" t="s">
        <v>84</v>
      </c>
    </row>
    <row r="126" spans="1:65" s="2" customFormat="1" ht="24.2" customHeight="1">
      <c r="A126" s="35"/>
      <c r="B126" s="36"/>
      <c r="C126" s="188" t="s">
        <v>84</v>
      </c>
      <c r="D126" s="188" t="s">
        <v>129</v>
      </c>
      <c r="E126" s="189" t="s">
        <v>900</v>
      </c>
      <c r="F126" s="190" t="s">
        <v>901</v>
      </c>
      <c r="G126" s="191" t="s">
        <v>132</v>
      </c>
      <c r="H126" s="192">
        <v>501.358</v>
      </c>
      <c r="I126" s="193"/>
      <c r="J126" s="194">
        <f t="shared" si="0"/>
        <v>0</v>
      </c>
      <c r="K126" s="195"/>
      <c r="L126" s="40"/>
      <c r="M126" s="196" t="s">
        <v>1</v>
      </c>
      <c r="N126" s="197" t="s">
        <v>39</v>
      </c>
      <c r="O126" s="72"/>
      <c r="P126" s="198">
        <f t="shared" si="1"/>
        <v>0</v>
      </c>
      <c r="Q126" s="198">
        <v>0</v>
      </c>
      <c r="R126" s="198">
        <f t="shared" si="2"/>
        <v>0</v>
      </c>
      <c r="S126" s="198">
        <v>0</v>
      </c>
      <c r="T126" s="199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133</v>
      </c>
      <c r="AT126" s="200" t="s">
        <v>129</v>
      </c>
      <c r="AU126" s="200" t="s">
        <v>82</v>
      </c>
      <c r="AY126" s="18" t="s">
        <v>126</v>
      </c>
      <c r="BE126" s="201">
        <f t="shared" si="4"/>
        <v>0</v>
      </c>
      <c r="BF126" s="201">
        <f t="shared" si="5"/>
        <v>0</v>
      </c>
      <c r="BG126" s="201">
        <f t="shared" si="6"/>
        <v>0</v>
      </c>
      <c r="BH126" s="201">
        <f t="shared" si="7"/>
        <v>0</v>
      </c>
      <c r="BI126" s="201">
        <f t="shared" si="8"/>
        <v>0</v>
      </c>
      <c r="BJ126" s="18" t="s">
        <v>82</v>
      </c>
      <c r="BK126" s="201">
        <f t="shared" si="9"/>
        <v>0</v>
      </c>
      <c r="BL126" s="18" t="s">
        <v>133</v>
      </c>
      <c r="BM126" s="200" t="s">
        <v>133</v>
      </c>
    </row>
    <row r="127" spans="1:65" s="2" customFormat="1" ht="37.9" customHeight="1">
      <c r="A127" s="35"/>
      <c r="B127" s="36"/>
      <c r="C127" s="188" t="s">
        <v>143</v>
      </c>
      <c r="D127" s="188" t="s">
        <v>129</v>
      </c>
      <c r="E127" s="189" t="s">
        <v>902</v>
      </c>
      <c r="F127" s="190" t="s">
        <v>903</v>
      </c>
      <c r="G127" s="191" t="s">
        <v>132</v>
      </c>
      <c r="H127" s="192">
        <v>216.48</v>
      </c>
      <c r="I127" s="193"/>
      <c r="J127" s="194">
        <f t="shared" si="0"/>
        <v>0</v>
      </c>
      <c r="K127" s="195"/>
      <c r="L127" s="40"/>
      <c r="M127" s="196" t="s">
        <v>1</v>
      </c>
      <c r="N127" s="197" t="s">
        <v>39</v>
      </c>
      <c r="O127" s="72"/>
      <c r="P127" s="198">
        <f t="shared" si="1"/>
        <v>0</v>
      </c>
      <c r="Q127" s="198">
        <v>0</v>
      </c>
      <c r="R127" s="198">
        <f t="shared" si="2"/>
        <v>0</v>
      </c>
      <c r="S127" s="198">
        <v>0</v>
      </c>
      <c r="T127" s="199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133</v>
      </c>
      <c r="AT127" s="200" t="s">
        <v>129</v>
      </c>
      <c r="AU127" s="200" t="s">
        <v>82</v>
      </c>
      <c r="AY127" s="18" t="s">
        <v>126</v>
      </c>
      <c r="BE127" s="201">
        <f t="shared" si="4"/>
        <v>0</v>
      </c>
      <c r="BF127" s="201">
        <f t="shared" si="5"/>
        <v>0</v>
      </c>
      <c r="BG127" s="201">
        <f t="shared" si="6"/>
        <v>0</v>
      </c>
      <c r="BH127" s="201">
        <f t="shared" si="7"/>
        <v>0</v>
      </c>
      <c r="BI127" s="201">
        <f t="shared" si="8"/>
        <v>0</v>
      </c>
      <c r="BJ127" s="18" t="s">
        <v>82</v>
      </c>
      <c r="BK127" s="201">
        <f t="shared" si="9"/>
        <v>0</v>
      </c>
      <c r="BL127" s="18" t="s">
        <v>133</v>
      </c>
      <c r="BM127" s="200" t="s">
        <v>155</v>
      </c>
    </row>
    <row r="128" spans="1:65" s="2" customFormat="1" ht="37.9" customHeight="1">
      <c r="A128" s="35"/>
      <c r="B128" s="36"/>
      <c r="C128" s="188" t="s">
        <v>133</v>
      </c>
      <c r="D128" s="188" t="s">
        <v>129</v>
      </c>
      <c r="E128" s="189" t="s">
        <v>351</v>
      </c>
      <c r="F128" s="190" t="s">
        <v>352</v>
      </c>
      <c r="G128" s="191" t="s">
        <v>132</v>
      </c>
      <c r="H128" s="192">
        <v>260.238</v>
      </c>
      <c r="I128" s="193"/>
      <c r="J128" s="194">
        <f t="shared" si="0"/>
        <v>0</v>
      </c>
      <c r="K128" s="195"/>
      <c r="L128" s="40"/>
      <c r="M128" s="196" t="s">
        <v>1</v>
      </c>
      <c r="N128" s="197" t="s">
        <v>39</v>
      </c>
      <c r="O128" s="72"/>
      <c r="P128" s="198">
        <f t="shared" si="1"/>
        <v>0</v>
      </c>
      <c r="Q128" s="198">
        <v>0</v>
      </c>
      <c r="R128" s="198">
        <f t="shared" si="2"/>
        <v>0</v>
      </c>
      <c r="S128" s="198">
        <v>0</v>
      </c>
      <c r="T128" s="199">
        <f t="shared" si="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133</v>
      </c>
      <c r="AT128" s="200" t="s">
        <v>129</v>
      </c>
      <c r="AU128" s="200" t="s">
        <v>82</v>
      </c>
      <c r="AY128" s="18" t="s">
        <v>126</v>
      </c>
      <c r="BE128" s="201">
        <f t="shared" si="4"/>
        <v>0</v>
      </c>
      <c r="BF128" s="201">
        <f t="shared" si="5"/>
        <v>0</v>
      </c>
      <c r="BG128" s="201">
        <f t="shared" si="6"/>
        <v>0</v>
      </c>
      <c r="BH128" s="201">
        <f t="shared" si="7"/>
        <v>0</v>
      </c>
      <c r="BI128" s="201">
        <f t="shared" si="8"/>
        <v>0</v>
      </c>
      <c r="BJ128" s="18" t="s">
        <v>82</v>
      </c>
      <c r="BK128" s="201">
        <f t="shared" si="9"/>
        <v>0</v>
      </c>
      <c r="BL128" s="18" t="s">
        <v>133</v>
      </c>
      <c r="BM128" s="200" t="s">
        <v>197</v>
      </c>
    </row>
    <row r="129" spans="1:65" s="2" customFormat="1" ht="24.2" customHeight="1">
      <c r="A129" s="35"/>
      <c r="B129" s="36"/>
      <c r="C129" s="188" t="s">
        <v>151</v>
      </c>
      <c r="D129" s="188" t="s">
        <v>129</v>
      </c>
      <c r="E129" s="189" t="s">
        <v>904</v>
      </c>
      <c r="F129" s="190" t="s">
        <v>393</v>
      </c>
      <c r="G129" s="191" t="s">
        <v>132</v>
      </c>
      <c r="H129" s="192">
        <v>108.24</v>
      </c>
      <c r="I129" s="193"/>
      <c r="J129" s="194">
        <f t="shared" si="0"/>
        <v>0</v>
      </c>
      <c r="K129" s="195"/>
      <c r="L129" s="40"/>
      <c r="M129" s="196" t="s">
        <v>1</v>
      </c>
      <c r="N129" s="197" t="s">
        <v>39</v>
      </c>
      <c r="O129" s="72"/>
      <c r="P129" s="198">
        <f t="shared" si="1"/>
        <v>0</v>
      </c>
      <c r="Q129" s="198">
        <v>0</v>
      </c>
      <c r="R129" s="198">
        <f t="shared" si="2"/>
        <v>0</v>
      </c>
      <c r="S129" s="198">
        <v>0</v>
      </c>
      <c r="T129" s="199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82</v>
      </c>
      <c r="AY129" s="18" t="s">
        <v>126</v>
      </c>
      <c r="BE129" s="201">
        <f t="shared" si="4"/>
        <v>0</v>
      </c>
      <c r="BF129" s="201">
        <f t="shared" si="5"/>
        <v>0</v>
      </c>
      <c r="BG129" s="201">
        <f t="shared" si="6"/>
        <v>0</v>
      </c>
      <c r="BH129" s="201">
        <f t="shared" si="7"/>
        <v>0</v>
      </c>
      <c r="BI129" s="201">
        <f t="shared" si="8"/>
        <v>0</v>
      </c>
      <c r="BJ129" s="18" t="s">
        <v>82</v>
      </c>
      <c r="BK129" s="201">
        <f t="shared" si="9"/>
        <v>0</v>
      </c>
      <c r="BL129" s="18" t="s">
        <v>133</v>
      </c>
      <c r="BM129" s="200" t="s">
        <v>205</v>
      </c>
    </row>
    <row r="130" spans="1:65" s="2" customFormat="1" ht="37.9" customHeight="1">
      <c r="A130" s="35"/>
      <c r="B130" s="36"/>
      <c r="C130" s="188" t="s">
        <v>155</v>
      </c>
      <c r="D130" s="188" t="s">
        <v>129</v>
      </c>
      <c r="E130" s="189" t="s">
        <v>905</v>
      </c>
      <c r="F130" s="190" t="s">
        <v>906</v>
      </c>
      <c r="G130" s="191" t="s">
        <v>132</v>
      </c>
      <c r="H130" s="192">
        <v>24.64</v>
      </c>
      <c r="I130" s="193"/>
      <c r="J130" s="194">
        <f t="shared" si="0"/>
        <v>0</v>
      </c>
      <c r="K130" s="195"/>
      <c r="L130" s="40"/>
      <c r="M130" s="196" t="s">
        <v>1</v>
      </c>
      <c r="N130" s="197" t="s">
        <v>39</v>
      </c>
      <c r="O130" s="72"/>
      <c r="P130" s="198">
        <f t="shared" si="1"/>
        <v>0</v>
      </c>
      <c r="Q130" s="198">
        <v>0</v>
      </c>
      <c r="R130" s="198">
        <f t="shared" si="2"/>
        <v>0</v>
      </c>
      <c r="S130" s="198">
        <v>0</v>
      </c>
      <c r="T130" s="199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133</v>
      </c>
      <c r="AT130" s="200" t="s">
        <v>129</v>
      </c>
      <c r="AU130" s="200" t="s">
        <v>82</v>
      </c>
      <c r="AY130" s="18" t="s">
        <v>126</v>
      </c>
      <c r="BE130" s="201">
        <f t="shared" si="4"/>
        <v>0</v>
      </c>
      <c r="BF130" s="201">
        <f t="shared" si="5"/>
        <v>0</v>
      </c>
      <c r="BG130" s="201">
        <f t="shared" si="6"/>
        <v>0</v>
      </c>
      <c r="BH130" s="201">
        <f t="shared" si="7"/>
        <v>0</v>
      </c>
      <c r="BI130" s="201">
        <f t="shared" si="8"/>
        <v>0</v>
      </c>
      <c r="BJ130" s="18" t="s">
        <v>82</v>
      </c>
      <c r="BK130" s="201">
        <f t="shared" si="9"/>
        <v>0</v>
      </c>
      <c r="BL130" s="18" t="s">
        <v>133</v>
      </c>
      <c r="BM130" s="200" t="s">
        <v>213</v>
      </c>
    </row>
    <row r="131" spans="1:65" s="2" customFormat="1" ht="16.5" customHeight="1">
      <c r="A131" s="35"/>
      <c r="B131" s="36"/>
      <c r="C131" s="188" t="s">
        <v>193</v>
      </c>
      <c r="D131" s="188" t="s">
        <v>129</v>
      </c>
      <c r="E131" s="189" t="s">
        <v>387</v>
      </c>
      <c r="F131" s="190" t="s">
        <v>388</v>
      </c>
      <c r="G131" s="191" t="s">
        <v>132</v>
      </c>
      <c r="H131" s="192">
        <v>260.238</v>
      </c>
      <c r="I131" s="193"/>
      <c r="J131" s="194">
        <f t="shared" si="0"/>
        <v>0</v>
      </c>
      <c r="K131" s="195"/>
      <c r="L131" s="40"/>
      <c r="M131" s="196" t="s">
        <v>1</v>
      </c>
      <c r="N131" s="197" t="s">
        <v>39</v>
      </c>
      <c r="O131" s="72"/>
      <c r="P131" s="198">
        <f t="shared" si="1"/>
        <v>0</v>
      </c>
      <c r="Q131" s="198">
        <v>0</v>
      </c>
      <c r="R131" s="198">
        <f t="shared" si="2"/>
        <v>0</v>
      </c>
      <c r="S131" s="198">
        <v>0</v>
      </c>
      <c r="T131" s="199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133</v>
      </c>
      <c r="AT131" s="200" t="s">
        <v>129</v>
      </c>
      <c r="AU131" s="200" t="s">
        <v>82</v>
      </c>
      <c r="AY131" s="18" t="s">
        <v>126</v>
      </c>
      <c r="BE131" s="201">
        <f t="shared" si="4"/>
        <v>0</v>
      </c>
      <c r="BF131" s="201">
        <f t="shared" si="5"/>
        <v>0</v>
      </c>
      <c r="BG131" s="201">
        <f t="shared" si="6"/>
        <v>0</v>
      </c>
      <c r="BH131" s="201">
        <f t="shared" si="7"/>
        <v>0</v>
      </c>
      <c r="BI131" s="201">
        <f t="shared" si="8"/>
        <v>0</v>
      </c>
      <c r="BJ131" s="18" t="s">
        <v>82</v>
      </c>
      <c r="BK131" s="201">
        <f t="shared" si="9"/>
        <v>0</v>
      </c>
      <c r="BL131" s="18" t="s">
        <v>133</v>
      </c>
      <c r="BM131" s="200" t="s">
        <v>224</v>
      </c>
    </row>
    <row r="132" spans="1:65" s="2" customFormat="1" ht="24.2" customHeight="1">
      <c r="A132" s="35"/>
      <c r="B132" s="36"/>
      <c r="C132" s="188" t="s">
        <v>197</v>
      </c>
      <c r="D132" s="188" t="s">
        <v>129</v>
      </c>
      <c r="E132" s="189" t="s">
        <v>907</v>
      </c>
      <c r="F132" s="190" t="s">
        <v>908</v>
      </c>
      <c r="G132" s="191" t="s">
        <v>141</v>
      </c>
      <c r="H132" s="192">
        <v>468.428</v>
      </c>
      <c r="I132" s="193"/>
      <c r="J132" s="194">
        <f t="shared" si="0"/>
        <v>0</v>
      </c>
      <c r="K132" s="195"/>
      <c r="L132" s="40"/>
      <c r="M132" s="196" t="s">
        <v>1</v>
      </c>
      <c r="N132" s="197" t="s">
        <v>39</v>
      </c>
      <c r="O132" s="72"/>
      <c r="P132" s="198">
        <f t="shared" si="1"/>
        <v>0</v>
      </c>
      <c r="Q132" s="198">
        <v>0</v>
      </c>
      <c r="R132" s="198">
        <f t="shared" si="2"/>
        <v>0</v>
      </c>
      <c r="S132" s="198">
        <v>0</v>
      </c>
      <c r="T132" s="199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82</v>
      </c>
      <c r="AY132" s="18" t="s">
        <v>126</v>
      </c>
      <c r="BE132" s="201">
        <f t="shared" si="4"/>
        <v>0</v>
      </c>
      <c r="BF132" s="201">
        <f t="shared" si="5"/>
        <v>0</v>
      </c>
      <c r="BG132" s="201">
        <f t="shared" si="6"/>
        <v>0</v>
      </c>
      <c r="BH132" s="201">
        <f t="shared" si="7"/>
        <v>0</v>
      </c>
      <c r="BI132" s="201">
        <f t="shared" si="8"/>
        <v>0</v>
      </c>
      <c r="BJ132" s="18" t="s">
        <v>82</v>
      </c>
      <c r="BK132" s="201">
        <f t="shared" si="9"/>
        <v>0</v>
      </c>
      <c r="BL132" s="18" t="s">
        <v>133</v>
      </c>
      <c r="BM132" s="200" t="s">
        <v>233</v>
      </c>
    </row>
    <row r="133" spans="1:65" s="12" customFormat="1" ht="25.9" customHeight="1">
      <c r="B133" s="172"/>
      <c r="C133" s="173"/>
      <c r="D133" s="174" t="s">
        <v>73</v>
      </c>
      <c r="E133" s="175" t="s">
        <v>909</v>
      </c>
      <c r="F133" s="175" t="s">
        <v>910</v>
      </c>
      <c r="G133" s="173"/>
      <c r="H133" s="173"/>
      <c r="I133" s="176"/>
      <c r="J133" s="177">
        <f>BK133</f>
        <v>0</v>
      </c>
      <c r="K133" s="173"/>
      <c r="L133" s="178"/>
      <c r="M133" s="179"/>
      <c r="N133" s="180"/>
      <c r="O133" s="180"/>
      <c r="P133" s="181">
        <f>SUM(P134:P141)</f>
        <v>0</v>
      </c>
      <c r="Q133" s="180"/>
      <c r="R133" s="181">
        <f>SUM(R134:R141)</f>
        <v>0</v>
      </c>
      <c r="S133" s="180"/>
      <c r="T133" s="182">
        <f>SUM(T134:T141)</f>
        <v>0</v>
      </c>
      <c r="AR133" s="183" t="s">
        <v>82</v>
      </c>
      <c r="AT133" s="184" t="s">
        <v>73</v>
      </c>
      <c r="AU133" s="184" t="s">
        <v>74</v>
      </c>
      <c r="AY133" s="183" t="s">
        <v>126</v>
      </c>
      <c r="BK133" s="185">
        <f>SUM(BK134:BK141)</f>
        <v>0</v>
      </c>
    </row>
    <row r="134" spans="1:65" s="2" customFormat="1" ht="24.2" customHeight="1">
      <c r="A134" s="35"/>
      <c r="B134" s="36"/>
      <c r="C134" s="188" t="s">
        <v>82</v>
      </c>
      <c r="D134" s="188" t="s">
        <v>129</v>
      </c>
      <c r="E134" s="189" t="s">
        <v>911</v>
      </c>
      <c r="F134" s="190" t="s">
        <v>912</v>
      </c>
      <c r="G134" s="191" t="s">
        <v>132</v>
      </c>
      <c r="H134" s="192">
        <v>14.073</v>
      </c>
      <c r="I134" s="193"/>
      <c r="J134" s="194">
        <f t="shared" ref="J134:J141" si="10">ROUND(I134*H134,2)</f>
        <v>0</v>
      </c>
      <c r="K134" s="195"/>
      <c r="L134" s="40"/>
      <c r="M134" s="196" t="s">
        <v>1</v>
      </c>
      <c r="N134" s="197" t="s">
        <v>39</v>
      </c>
      <c r="O134" s="72"/>
      <c r="P134" s="198">
        <f t="shared" ref="P134:P141" si="11">O134*H134</f>
        <v>0</v>
      </c>
      <c r="Q134" s="198">
        <v>0</v>
      </c>
      <c r="R134" s="198">
        <f t="shared" ref="R134:R141" si="12">Q134*H134</f>
        <v>0</v>
      </c>
      <c r="S134" s="198">
        <v>0</v>
      </c>
      <c r="T134" s="199">
        <f t="shared" ref="T134:T141" si="13"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133</v>
      </c>
      <c r="AT134" s="200" t="s">
        <v>129</v>
      </c>
      <c r="AU134" s="200" t="s">
        <v>82</v>
      </c>
      <c r="AY134" s="18" t="s">
        <v>126</v>
      </c>
      <c r="BE134" s="201">
        <f t="shared" ref="BE134:BE141" si="14">IF(N134="základní",J134,0)</f>
        <v>0</v>
      </c>
      <c r="BF134" s="201">
        <f t="shared" ref="BF134:BF141" si="15">IF(N134="snížená",J134,0)</f>
        <v>0</v>
      </c>
      <c r="BG134" s="201">
        <f t="shared" ref="BG134:BG141" si="16">IF(N134="zákl. přenesená",J134,0)</f>
        <v>0</v>
      </c>
      <c r="BH134" s="201">
        <f t="shared" ref="BH134:BH141" si="17">IF(N134="sníž. přenesená",J134,0)</f>
        <v>0</v>
      </c>
      <c r="BI134" s="201">
        <f t="shared" ref="BI134:BI141" si="18">IF(N134="nulová",J134,0)</f>
        <v>0</v>
      </c>
      <c r="BJ134" s="18" t="s">
        <v>82</v>
      </c>
      <c r="BK134" s="201">
        <f t="shared" ref="BK134:BK141" si="19">ROUND(I134*H134,2)</f>
        <v>0</v>
      </c>
      <c r="BL134" s="18" t="s">
        <v>133</v>
      </c>
      <c r="BM134" s="200" t="s">
        <v>244</v>
      </c>
    </row>
    <row r="135" spans="1:65" s="2" customFormat="1" ht="24.2" customHeight="1">
      <c r="A135" s="35"/>
      <c r="B135" s="36"/>
      <c r="C135" s="188" t="s">
        <v>84</v>
      </c>
      <c r="D135" s="188" t="s">
        <v>129</v>
      </c>
      <c r="E135" s="189" t="s">
        <v>913</v>
      </c>
      <c r="F135" s="190" t="s">
        <v>914</v>
      </c>
      <c r="G135" s="191" t="s">
        <v>132</v>
      </c>
      <c r="H135" s="192">
        <v>48.904000000000003</v>
      </c>
      <c r="I135" s="193"/>
      <c r="J135" s="194">
        <f t="shared" si="10"/>
        <v>0</v>
      </c>
      <c r="K135" s="195"/>
      <c r="L135" s="40"/>
      <c r="M135" s="196" t="s">
        <v>1</v>
      </c>
      <c r="N135" s="197" t="s">
        <v>39</v>
      </c>
      <c r="O135" s="72"/>
      <c r="P135" s="198">
        <f t="shared" si="11"/>
        <v>0</v>
      </c>
      <c r="Q135" s="198">
        <v>0</v>
      </c>
      <c r="R135" s="198">
        <f t="shared" si="12"/>
        <v>0</v>
      </c>
      <c r="S135" s="198">
        <v>0</v>
      </c>
      <c r="T135" s="199">
        <f t="shared" si="1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133</v>
      </c>
      <c r="AT135" s="200" t="s">
        <v>129</v>
      </c>
      <c r="AU135" s="200" t="s">
        <v>82</v>
      </c>
      <c r="AY135" s="18" t="s">
        <v>126</v>
      </c>
      <c r="BE135" s="201">
        <f t="shared" si="14"/>
        <v>0</v>
      </c>
      <c r="BF135" s="201">
        <f t="shared" si="15"/>
        <v>0</v>
      </c>
      <c r="BG135" s="201">
        <f t="shared" si="16"/>
        <v>0</v>
      </c>
      <c r="BH135" s="201">
        <f t="shared" si="17"/>
        <v>0</v>
      </c>
      <c r="BI135" s="201">
        <f t="shared" si="18"/>
        <v>0</v>
      </c>
      <c r="BJ135" s="18" t="s">
        <v>82</v>
      </c>
      <c r="BK135" s="201">
        <f t="shared" si="19"/>
        <v>0</v>
      </c>
      <c r="BL135" s="18" t="s">
        <v>133</v>
      </c>
      <c r="BM135" s="200" t="s">
        <v>258</v>
      </c>
    </row>
    <row r="136" spans="1:65" s="2" customFormat="1" ht="16.5" customHeight="1">
      <c r="A136" s="35"/>
      <c r="B136" s="36"/>
      <c r="C136" s="188" t="s">
        <v>143</v>
      </c>
      <c r="D136" s="188" t="s">
        <v>129</v>
      </c>
      <c r="E136" s="189" t="s">
        <v>915</v>
      </c>
      <c r="F136" s="190" t="s">
        <v>916</v>
      </c>
      <c r="G136" s="191" t="s">
        <v>170</v>
      </c>
      <c r="H136" s="192">
        <v>71.739000000000004</v>
      </c>
      <c r="I136" s="193"/>
      <c r="J136" s="194">
        <f t="shared" si="10"/>
        <v>0</v>
      </c>
      <c r="K136" s="195"/>
      <c r="L136" s="40"/>
      <c r="M136" s="196" t="s">
        <v>1</v>
      </c>
      <c r="N136" s="197" t="s">
        <v>39</v>
      </c>
      <c r="O136" s="72"/>
      <c r="P136" s="198">
        <f t="shared" si="11"/>
        <v>0</v>
      </c>
      <c r="Q136" s="198">
        <v>0</v>
      </c>
      <c r="R136" s="198">
        <f t="shared" si="12"/>
        <v>0</v>
      </c>
      <c r="S136" s="198">
        <v>0</v>
      </c>
      <c r="T136" s="199">
        <f t="shared" si="1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133</v>
      </c>
      <c r="AT136" s="200" t="s">
        <v>129</v>
      </c>
      <c r="AU136" s="200" t="s">
        <v>82</v>
      </c>
      <c r="AY136" s="18" t="s">
        <v>126</v>
      </c>
      <c r="BE136" s="201">
        <f t="shared" si="14"/>
        <v>0</v>
      </c>
      <c r="BF136" s="201">
        <f t="shared" si="15"/>
        <v>0</v>
      </c>
      <c r="BG136" s="201">
        <f t="shared" si="16"/>
        <v>0</v>
      </c>
      <c r="BH136" s="201">
        <f t="shared" si="17"/>
        <v>0</v>
      </c>
      <c r="BI136" s="201">
        <f t="shared" si="18"/>
        <v>0</v>
      </c>
      <c r="BJ136" s="18" t="s">
        <v>82</v>
      </c>
      <c r="BK136" s="201">
        <f t="shared" si="19"/>
        <v>0</v>
      </c>
      <c r="BL136" s="18" t="s">
        <v>133</v>
      </c>
      <c r="BM136" s="200" t="s">
        <v>266</v>
      </c>
    </row>
    <row r="137" spans="1:65" s="2" customFormat="1" ht="16.5" customHeight="1">
      <c r="A137" s="35"/>
      <c r="B137" s="36"/>
      <c r="C137" s="188" t="s">
        <v>133</v>
      </c>
      <c r="D137" s="188" t="s">
        <v>129</v>
      </c>
      <c r="E137" s="189" t="s">
        <v>917</v>
      </c>
      <c r="F137" s="190" t="s">
        <v>918</v>
      </c>
      <c r="G137" s="191" t="s">
        <v>170</v>
      </c>
      <c r="H137" s="192">
        <v>71.739000000000004</v>
      </c>
      <c r="I137" s="193"/>
      <c r="J137" s="194">
        <f t="shared" si="10"/>
        <v>0</v>
      </c>
      <c r="K137" s="195"/>
      <c r="L137" s="40"/>
      <c r="M137" s="196" t="s">
        <v>1</v>
      </c>
      <c r="N137" s="197" t="s">
        <v>39</v>
      </c>
      <c r="O137" s="72"/>
      <c r="P137" s="198">
        <f t="shared" si="11"/>
        <v>0</v>
      </c>
      <c r="Q137" s="198">
        <v>0</v>
      </c>
      <c r="R137" s="198">
        <f t="shared" si="12"/>
        <v>0</v>
      </c>
      <c r="S137" s="198">
        <v>0</v>
      </c>
      <c r="T137" s="199">
        <f t="shared" si="1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0" t="s">
        <v>133</v>
      </c>
      <c r="AT137" s="200" t="s">
        <v>129</v>
      </c>
      <c r="AU137" s="200" t="s">
        <v>82</v>
      </c>
      <c r="AY137" s="18" t="s">
        <v>126</v>
      </c>
      <c r="BE137" s="201">
        <f t="shared" si="14"/>
        <v>0</v>
      </c>
      <c r="BF137" s="201">
        <f t="shared" si="15"/>
        <v>0</v>
      </c>
      <c r="BG137" s="201">
        <f t="shared" si="16"/>
        <v>0</v>
      </c>
      <c r="BH137" s="201">
        <f t="shared" si="17"/>
        <v>0</v>
      </c>
      <c r="BI137" s="201">
        <f t="shared" si="18"/>
        <v>0</v>
      </c>
      <c r="BJ137" s="18" t="s">
        <v>82</v>
      </c>
      <c r="BK137" s="201">
        <f t="shared" si="19"/>
        <v>0</v>
      </c>
      <c r="BL137" s="18" t="s">
        <v>133</v>
      </c>
      <c r="BM137" s="200" t="s">
        <v>274</v>
      </c>
    </row>
    <row r="138" spans="1:65" s="2" customFormat="1" ht="24.2" customHeight="1">
      <c r="A138" s="35"/>
      <c r="B138" s="36"/>
      <c r="C138" s="188" t="s">
        <v>151</v>
      </c>
      <c r="D138" s="188" t="s">
        <v>129</v>
      </c>
      <c r="E138" s="189" t="s">
        <v>919</v>
      </c>
      <c r="F138" s="190" t="s">
        <v>920</v>
      </c>
      <c r="G138" s="191" t="s">
        <v>170</v>
      </c>
      <c r="H138" s="192">
        <v>38.402000000000001</v>
      </c>
      <c r="I138" s="193"/>
      <c r="J138" s="194">
        <f t="shared" si="10"/>
        <v>0</v>
      </c>
      <c r="K138" s="195"/>
      <c r="L138" s="40"/>
      <c r="M138" s="196" t="s">
        <v>1</v>
      </c>
      <c r="N138" s="197" t="s">
        <v>39</v>
      </c>
      <c r="O138" s="72"/>
      <c r="P138" s="198">
        <f t="shared" si="11"/>
        <v>0</v>
      </c>
      <c r="Q138" s="198">
        <v>0</v>
      </c>
      <c r="R138" s="198">
        <f t="shared" si="12"/>
        <v>0</v>
      </c>
      <c r="S138" s="198">
        <v>0</v>
      </c>
      <c r="T138" s="199">
        <f t="shared" si="1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82</v>
      </c>
      <c r="AY138" s="18" t="s">
        <v>126</v>
      </c>
      <c r="BE138" s="201">
        <f t="shared" si="14"/>
        <v>0</v>
      </c>
      <c r="BF138" s="201">
        <f t="shared" si="15"/>
        <v>0</v>
      </c>
      <c r="BG138" s="201">
        <f t="shared" si="16"/>
        <v>0</v>
      </c>
      <c r="BH138" s="201">
        <f t="shared" si="17"/>
        <v>0</v>
      </c>
      <c r="BI138" s="201">
        <f t="shared" si="18"/>
        <v>0</v>
      </c>
      <c r="BJ138" s="18" t="s">
        <v>82</v>
      </c>
      <c r="BK138" s="201">
        <f t="shared" si="19"/>
        <v>0</v>
      </c>
      <c r="BL138" s="18" t="s">
        <v>133</v>
      </c>
      <c r="BM138" s="200" t="s">
        <v>282</v>
      </c>
    </row>
    <row r="139" spans="1:65" s="2" customFormat="1" ht="21.75" customHeight="1">
      <c r="A139" s="35"/>
      <c r="B139" s="36"/>
      <c r="C139" s="188" t="s">
        <v>155</v>
      </c>
      <c r="D139" s="188" t="s">
        <v>129</v>
      </c>
      <c r="E139" s="189" t="s">
        <v>921</v>
      </c>
      <c r="F139" s="190" t="s">
        <v>922</v>
      </c>
      <c r="G139" s="191" t="s">
        <v>141</v>
      </c>
      <c r="H139" s="192">
        <v>5.8680000000000003</v>
      </c>
      <c r="I139" s="193"/>
      <c r="J139" s="194">
        <f t="shared" si="10"/>
        <v>0</v>
      </c>
      <c r="K139" s="195"/>
      <c r="L139" s="40"/>
      <c r="M139" s="196" t="s">
        <v>1</v>
      </c>
      <c r="N139" s="197" t="s">
        <v>39</v>
      </c>
      <c r="O139" s="72"/>
      <c r="P139" s="198">
        <f t="shared" si="11"/>
        <v>0</v>
      </c>
      <c r="Q139" s="198">
        <v>0</v>
      </c>
      <c r="R139" s="198">
        <f t="shared" si="12"/>
        <v>0</v>
      </c>
      <c r="S139" s="198">
        <v>0</v>
      </c>
      <c r="T139" s="199">
        <f t="shared" si="1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133</v>
      </c>
      <c r="AT139" s="200" t="s">
        <v>129</v>
      </c>
      <c r="AU139" s="200" t="s">
        <v>82</v>
      </c>
      <c r="AY139" s="18" t="s">
        <v>126</v>
      </c>
      <c r="BE139" s="201">
        <f t="shared" si="14"/>
        <v>0</v>
      </c>
      <c r="BF139" s="201">
        <f t="shared" si="15"/>
        <v>0</v>
      </c>
      <c r="BG139" s="201">
        <f t="shared" si="16"/>
        <v>0</v>
      </c>
      <c r="BH139" s="201">
        <f t="shared" si="17"/>
        <v>0</v>
      </c>
      <c r="BI139" s="201">
        <f t="shared" si="18"/>
        <v>0</v>
      </c>
      <c r="BJ139" s="18" t="s">
        <v>82</v>
      </c>
      <c r="BK139" s="201">
        <f t="shared" si="19"/>
        <v>0</v>
      </c>
      <c r="BL139" s="18" t="s">
        <v>133</v>
      </c>
      <c r="BM139" s="200" t="s">
        <v>290</v>
      </c>
    </row>
    <row r="140" spans="1:65" s="2" customFormat="1" ht="24.2" customHeight="1">
      <c r="A140" s="35"/>
      <c r="B140" s="36"/>
      <c r="C140" s="188" t="s">
        <v>193</v>
      </c>
      <c r="D140" s="188" t="s">
        <v>129</v>
      </c>
      <c r="E140" s="189" t="s">
        <v>923</v>
      </c>
      <c r="F140" s="190" t="s">
        <v>924</v>
      </c>
      <c r="G140" s="191" t="s">
        <v>176</v>
      </c>
      <c r="H140" s="192">
        <v>41</v>
      </c>
      <c r="I140" s="193"/>
      <c r="J140" s="194">
        <f t="shared" si="10"/>
        <v>0</v>
      </c>
      <c r="K140" s="195"/>
      <c r="L140" s="40"/>
      <c r="M140" s="196" t="s">
        <v>1</v>
      </c>
      <c r="N140" s="197" t="s">
        <v>39</v>
      </c>
      <c r="O140" s="72"/>
      <c r="P140" s="198">
        <f t="shared" si="11"/>
        <v>0</v>
      </c>
      <c r="Q140" s="198">
        <v>0</v>
      </c>
      <c r="R140" s="198">
        <f t="shared" si="12"/>
        <v>0</v>
      </c>
      <c r="S140" s="198">
        <v>0</v>
      </c>
      <c r="T140" s="199">
        <f t="shared" si="1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133</v>
      </c>
      <c r="AT140" s="200" t="s">
        <v>129</v>
      </c>
      <c r="AU140" s="200" t="s">
        <v>82</v>
      </c>
      <c r="AY140" s="18" t="s">
        <v>126</v>
      </c>
      <c r="BE140" s="201">
        <f t="shared" si="14"/>
        <v>0</v>
      </c>
      <c r="BF140" s="201">
        <f t="shared" si="15"/>
        <v>0</v>
      </c>
      <c r="BG140" s="201">
        <f t="shared" si="16"/>
        <v>0</v>
      </c>
      <c r="BH140" s="201">
        <f t="shared" si="17"/>
        <v>0</v>
      </c>
      <c r="BI140" s="201">
        <f t="shared" si="18"/>
        <v>0</v>
      </c>
      <c r="BJ140" s="18" t="s">
        <v>82</v>
      </c>
      <c r="BK140" s="201">
        <f t="shared" si="19"/>
        <v>0</v>
      </c>
      <c r="BL140" s="18" t="s">
        <v>133</v>
      </c>
      <c r="BM140" s="200" t="s">
        <v>298</v>
      </c>
    </row>
    <row r="141" spans="1:65" s="2" customFormat="1" ht="24.2" customHeight="1">
      <c r="A141" s="35"/>
      <c r="B141" s="36"/>
      <c r="C141" s="188" t="s">
        <v>197</v>
      </c>
      <c r="D141" s="188" t="s">
        <v>129</v>
      </c>
      <c r="E141" s="189" t="s">
        <v>925</v>
      </c>
      <c r="F141" s="190" t="s">
        <v>926</v>
      </c>
      <c r="G141" s="191" t="s">
        <v>236</v>
      </c>
      <c r="H141" s="192">
        <v>90</v>
      </c>
      <c r="I141" s="193"/>
      <c r="J141" s="194">
        <f t="shared" si="10"/>
        <v>0</v>
      </c>
      <c r="K141" s="195"/>
      <c r="L141" s="40"/>
      <c r="M141" s="196" t="s">
        <v>1</v>
      </c>
      <c r="N141" s="197" t="s">
        <v>39</v>
      </c>
      <c r="O141" s="72"/>
      <c r="P141" s="198">
        <f t="shared" si="11"/>
        <v>0</v>
      </c>
      <c r="Q141" s="198">
        <v>0</v>
      </c>
      <c r="R141" s="198">
        <f t="shared" si="12"/>
        <v>0</v>
      </c>
      <c r="S141" s="198">
        <v>0</v>
      </c>
      <c r="T141" s="199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82</v>
      </c>
      <c r="AY141" s="18" t="s">
        <v>126</v>
      </c>
      <c r="BE141" s="201">
        <f t="shared" si="14"/>
        <v>0</v>
      </c>
      <c r="BF141" s="201">
        <f t="shared" si="15"/>
        <v>0</v>
      </c>
      <c r="BG141" s="201">
        <f t="shared" si="16"/>
        <v>0</v>
      </c>
      <c r="BH141" s="201">
        <f t="shared" si="17"/>
        <v>0</v>
      </c>
      <c r="BI141" s="201">
        <f t="shared" si="18"/>
        <v>0</v>
      </c>
      <c r="BJ141" s="18" t="s">
        <v>82</v>
      </c>
      <c r="BK141" s="201">
        <f t="shared" si="19"/>
        <v>0</v>
      </c>
      <c r="BL141" s="18" t="s">
        <v>133</v>
      </c>
      <c r="BM141" s="200" t="s">
        <v>307</v>
      </c>
    </row>
    <row r="142" spans="1:65" s="12" customFormat="1" ht="25.9" customHeight="1">
      <c r="B142" s="172"/>
      <c r="C142" s="173"/>
      <c r="D142" s="174" t="s">
        <v>73</v>
      </c>
      <c r="E142" s="175" t="s">
        <v>927</v>
      </c>
      <c r="F142" s="175" t="s">
        <v>928</v>
      </c>
      <c r="G142" s="173"/>
      <c r="H142" s="173"/>
      <c r="I142" s="176"/>
      <c r="J142" s="177">
        <f>BK142</f>
        <v>0</v>
      </c>
      <c r="K142" s="173"/>
      <c r="L142" s="178"/>
      <c r="M142" s="179"/>
      <c r="N142" s="180"/>
      <c r="O142" s="180"/>
      <c r="P142" s="181">
        <f>SUM(P143:P150)</f>
        <v>0</v>
      </c>
      <c r="Q142" s="180"/>
      <c r="R142" s="181">
        <f>SUM(R143:R150)</f>
        <v>0</v>
      </c>
      <c r="S142" s="180"/>
      <c r="T142" s="182">
        <f>SUM(T143:T150)</f>
        <v>0</v>
      </c>
      <c r="AR142" s="183" t="s">
        <v>82</v>
      </c>
      <c r="AT142" s="184" t="s">
        <v>73</v>
      </c>
      <c r="AU142" s="184" t="s">
        <v>74</v>
      </c>
      <c r="AY142" s="183" t="s">
        <v>126</v>
      </c>
      <c r="BK142" s="185">
        <f>SUM(BK143:BK150)</f>
        <v>0</v>
      </c>
    </row>
    <row r="143" spans="1:65" s="2" customFormat="1" ht="33" customHeight="1">
      <c r="A143" s="35"/>
      <c r="B143" s="36"/>
      <c r="C143" s="188" t="s">
        <v>82</v>
      </c>
      <c r="D143" s="188" t="s">
        <v>129</v>
      </c>
      <c r="E143" s="189" t="s">
        <v>929</v>
      </c>
      <c r="F143" s="190" t="s">
        <v>930</v>
      </c>
      <c r="G143" s="191" t="s">
        <v>170</v>
      </c>
      <c r="H143" s="192">
        <v>160.952</v>
      </c>
      <c r="I143" s="193"/>
      <c r="J143" s="194">
        <f t="shared" ref="J143:J150" si="20">ROUND(I143*H143,2)</f>
        <v>0</v>
      </c>
      <c r="K143" s="195"/>
      <c r="L143" s="40"/>
      <c r="M143" s="196" t="s">
        <v>1</v>
      </c>
      <c r="N143" s="197" t="s">
        <v>39</v>
      </c>
      <c r="O143" s="72"/>
      <c r="P143" s="198">
        <f t="shared" ref="P143:P150" si="21">O143*H143</f>
        <v>0</v>
      </c>
      <c r="Q143" s="198">
        <v>0</v>
      </c>
      <c r="R143" s="198">
        <f t="shared" ref="R143:R150" si="22">Q143*H143</f>
        <v>0</v>
      </c>
      <c r="S143" s="198">
        <v>0</v>
      </c>
      <c r="T143" s="199">
        <f t="shared" ref="T143:T150" si="23"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133</v>
      </c>
      <c r="AT143" s="200" t="s">
        <v>129</v>
      </c>
      <c r="AU143" s="200" t="s">
        <v>82</v>
      </c>
      <c r="AY143" s="18" t="s">
        <v>126</v>
      </c>
      <c r="BE143" s="201">
        <f t="shared" ref="BE143:BE150" si="24">IF(N143="základní",J143,0)</f>
        <v>0</v>
      </c>
      <c r="BF143" s="201">
        <f t="shared" ref="BF143:BF150" si="25">IF(N143="snížená",J143,0)</f>
        <v>0</v>
      </c>
      <c r="BG143" s="201">
        <f t="shared" ref="BG143:BG150" si="26">IF(N143="zákl. přenesená",J143,0)</f>
        <v>0</v>
      </c>
      <c r="BH143" s="201">
        <f t="shared" ref="BH143:BH150" si="27">IF(N143="sníž. přenesená",J143,0)</f>
        <v>0</v>
      </c>
      <c r="BI143" s="201">
        <f t="shared" ref="BI143:BI150" si="28">IF(N143="nulová",J143,0)</f>
        <v>0</v>
      </c>
      <c r="BJ143" s="18" t="s">
        <v>82</v>
      </c>
      <c r="BK143" s="201">
        <f t="shared" ref="BK143:BK150" si="29">ROUND(I143*H143,2)</f>
        <v>0</v>
      </c>
      <c r="BL143" s="18" t="s">
        <v>133</v>
      </c>
      <c r="BM143" s="200" t="s">
        <v>315</v>
      </c>
    </row>
    <row r="144" spans="1:65" s="2" customFormat="1" ht="24.2" customHeight="1">
      <c r="A144" s="35"/>
      <c r="B144" s="36"/>
      <c r="C144" s="188" t="s">
        <v>84</v>
      </c>
      <c r="D144" s="188" t="s">
        <v>129</v>
      </c>
      <c r="E144" s="189" t="s">
        <v>931</v>
      </c>
      <c r="F144" s="190" t="s">
        <v>932</v>
      </c>
      <c r="G144" s="191" t="s">
        <v>141</v>
      </c>
      <c r="H144" s="192">
        <v>2.8519999999999999</v>
      </c>
      <c r="I144" s="193"/>
      <c r="J144" s="194">
        <f t="shared" si="20"/>
        <v>0</v>
      </c>
      <c r="K144" s="195"/>
      <c r="L144" s="40"/>
      <c r="M144" s="196" t="s">
        <v>1</v>
      </c>
      <c r="N144" s="197" t="s">
        <v>39</v>
      </c>
      <c r="O144" s="72"/>
      <c r="P144" s="198">
        <f t="shared" si="21"/>
        <v>0</v>
      </c>
      <c r="Q144" s="198">
        <v>0</v>
      </c>
      <c r="R144" s="198">
        <f t="shared" si="22"/>
        <v>0</v>
      </c>
      <c r="S144" s="198">
        <v>0</v>
      </c>
      <c r="T144" s="199">
        <f t="shared" si="2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82</v>
      </c>
      <c r="AY144" s="18" t="s">
        <v>126</v>
      </c>
      <c r="BE144" s="201">
        <f t="shared" si="24"/>
        <v>0</v>
      </c>
      <c r="BF144" s="201">
        <f t="shared" si="25"/>
        <v>0</v>
      </c>
      <c r="BG144" s="201">
        <f t="shared" si="26"/>
        <v>0</v>
      </c>
      <c r="BH144" s="201">
        <f t="shared" si="27"/>
        <v>0</v>
      </c>
      <c r="BI144" s="201">
        <f t="shared" si="28"/>
        <v>0</v>
      </c>
      <c r="BJ144" s="18" t="s">
        <v>82</v>
      </c>
      <c r="BK144" s="201">
        <f t="shared" si="29"/>
        <v>0</v>
      </c>
      <c r="BL144" s="18" t="s">
        <v>133</v>
      </c>
      <c r="BM144" s="200" t="s">
        <v>323</v>
      </c>
    </row>
    <row r="145" spans="1:65" s="2" customFormat="1" ht="24.2" customHeight="1">
      <c r="A145" s="35"/>
      <c r="B145" s="36"/>
      <c r="C145" s="188" t="s">
        <v>143</v>
      </c>
      <c r="D145" s="188" t="s">
        <v>129</v>
      </c>
      <c r="E145" s="189" t="s">
        <v>933</v>
      </c>
      <c r="F145" s="190" t="s">
        <v>934</v>
      </c>
      <c r="G145" s="191" t="s">
        <v>141</v>
      </c>
      <c r="H145" s="192">
        <v>0.31</v>
      </c>
      <c r="I145" s="193"/>
      <c r="J145" s="194">
        <f t="shared" si="20"/>
        <v>0</v>
      </c>
      <c r="K145" s="195"/>
      <c r="L145" s="40"/>
      <c r="M145" s="196" t="s">
        <v>1</v>
      </c>
      <c r="N145" s="197" t="s">
        <v>39</v>
      </c>
      <c r="O145" s="72"/>
      <c r="P145" s="198">
        <f t="shared" si="21"/>
        <v>0</v>
      </c>
      <c r="Q145" s="198">
        <v>0</v>
      </c>
      <c r="R145" s="198">
        <f t="shared" si="22"/>
        <v>0</v>
      </c>
      <c r="S145" s="198">
        <v>0</v>
      </c>
      <c r="T145" s="199">
        <f t="shared" si="2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133</v>
      </c>
      <c r="AT145" s="200" t="s">
        <v>129</v>
      </c>
      <c r="AU145" s="200" t="s">
        <v>82</v>
      </c>
      <c r="AY145" s="18" t="s">
        <v>126</v>
      </c>
      <c r="BE145" s="201">
        <f t="shared" si="24"/>
        <v>0</v>
      </c>
      <c r="BF145" s="201">
        <f t="shared" si="25"/>
        <v>0</v>
      </c>
      <c r="BG145" s="201">
        <f t="shared" si="26"/>
        <v>0</v>
      </c>
      <c r="BH145" s="201">
        <f t="shared" si="27"/>
        <v>0</v>
      </c>
      <c r="BI145" s="201">
        <f t="shared" si="28"/>
        <v>0</v>
      </c>
      <c r="BJ145" s="18" t="s">
        <v>82</v>
      </c>
      <c r="BK145" s="201">
        <f t="shared" si="29"/>
        <v>0</v>
      </c>
      <c r="BL145" s="18" t="s">
        <v>133</v>
      </c>
      <c r="BM145" s="200" t="s">
        <v>331</v>
      </c>
    </row>
    <row r="146" spans="1:65" s="2" customFormat="1" ht="16.5" customHeight="1">
      <c r="A146" s="35"/>
      <c r="B146" s="36"/>
      <c r="C146" s="188" t="s">
        <v>133</v>
      </c>
      <c r="D146" s="188" t="s">
        <v>129</v>
      </c>
      <c r="E146" s="189" t="s">
        <v>935</v>
      </c>
      <c r="F146" s="190" t="s">
        <v>936</v>
      </c>
      <c r="G146" s="191" t="s">
        <v>236</v>
      </c>
      <c r="H146" s="192">
        <v>176.2</v>
      </c>
      <c r="I146" s="193"/>
      <c r="J146" s="194">
        <f t="shared" si="20"/>
        <v>0</v>
      </c>
      <c r="K146" s="195"/>
      <c r="L146" s="40"/>
      <c r="M146" s="196" t="s">
        <v>1</v>
      </c>
      <c r="N146" s="197" t="s">
        <v>39</v>
      </c>
      <c r="O146" s="72"/>
      <c r="P146" s="198">
        <f t="shared" si="21"/>
        <v>0</v>
      </c>
      <c r="Q146" s="198">
        <v>0</v>
      </c>
      <c r="R146" s="198">
        <f t="shared" si="22"/>
        <v>0</v>
      </c>
      <c r="S146" s="198">
        <v>0</v>
      </c>
      <c r="T146" s="199">
        <f t="shared" si="2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133</v>
      </c>
      <c r="AT146" s="200" t="s">
        <v>129</v>
      </c>
      <c r="AU146" s="200" t="s">
        <v>82</v>
      </c>
      <c r="AY146" s="18" t="s">
        <v>126</v>
      </c>
      <c r="BE146" s="201">
        <f t="shared" si="24"/>
        <v>0</v>
      </c>
      <c r="BF146" s="201">
        <f t="shared" si="25"/>
        <v>0</v>
      </c>
      <c r="BG146" s="201">
        <f t="shared" si="26"/>
        <v>0</v>
      </c>
      <c r="BH146" s="201">
        <f t="shared" si="27"/>
        <v>0</v>
      </c>
      <c r="BI146" s="201">
        <f t="shared" si="28"/>
        <v>0</v>
      </c>
      <c r="BJ146" s="18" t="s">
        <v>82</v>
      </c>
      <c r="BK146" s="201">
        <f t="shared" si="29"/>
        <v>0</v>
      </c>
      <c r="BL146" s="18" t="s">
        <v>133</v>
      </c>
      <c r="BM146" s="200" t="s">
        <v>339</v>
      </c>
    </row>
    <row r="147" spans="1:65" s="2" customFormat="1" ht="16.5" customHeight="1">
      <c r="A147" s="35"/>
      <c r="B147" s="36"/>
      <c r="C147" s="188" t="s">
        <v>151</v>
      </c>
      <c r="D147" s="188" t="s">
        <v>129</v>
      </c>
      <c r="E147" s="189" t="s">
        <v>937</v>
      </c>
      <c r="F147" s="190" t="s">
        <v>938</v>
      </c>
      <c r="G147" s="191" t="s">
        <v>132</v>
      </c>
      <c r="H147" s="192">
        <v>15.329000000000001</v>
      </c>
      <c r="I147" s="193"/>
      <c r="J147" s="194">
        <f t="shared" si="20"/>
        <v>0</v>
      </c>
      <c r="K147" s="195"/>
      <c r="L147" s="40"/>
      <c r="M147" s="196" t="s">
        <v>1</v>
      </c>
      <c r="N147" s="197" t="s">
        <v>39</v>
      </c>
      <c r="O147" s="72"/>
      <c r="P147" s="198">
        <f t="shared" si="21"/>
        <v>0</v>
      </c>
      <c r="Q147" s="198">
        <v>0</v>
      </c>
      <c r="R147" s="198">
        <f t="shared" si="22"/>
        <v>0</v>
      </c>
      <c r="S147" s="198">
        <v>0</v>
      </c>
      <c r="T147" s="199">
        <f t="shared" si="2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133</v>
      </c>
      <c r="AT147" s="200" t="s">
        <v>129</v>
      </c>
      <c r="AU147" s="200" t="s">
        <v>82</v>
      </c>
      <c r="AY147" s="18" t="s">
        <v>126</v>
      </c>
      <c r="BE147" s="201">
        <f t="shared" si="24"/>
        <v>0</v>
      </c>
      <c r="BF147" s="201">
        <f t="shared" si="25"/>
        <v>0</v>
      </c>
      <c r="BG147" s="201">
        <f t="shared" si="26"/>
        <v>0</v>
      </c>
      <c r="BH147" s="201">
        <f t="shared" si="27"/>
        <v>0</v>
      </c>
      <c r="BI147" s="201">
        <f t="shared" si="28"/>
        <v>0</v>
      </c>
      <c r="BJ147" s="18" t="s">
        <v>82</v>
      </c>
      <c r="BK147" s="201">
        <f t="shared" si="29"/>
        <v>0</v>
      </c>
      <c r="BL147" s="18" t="s">
        <v>133</v>
      </c>
      <c r="BM147" s="200" t="s">
        <v>350</v>
      </c>
    </row>
    <row r="148" spans="1:65" s="2" customFormat="1" ht="24.2" customHeight="1">
      <c r="A148" s="35"/>
      <c r="B148" s="36"/>
      <c r="C148" s="188" t="s">
        <v>155</v>
      </c>
      <c r="D148" s="188" t="s">
        <v>129</v>
      </c>
      <c r="E148" s="189" t="s">
        <v>939</v>
      </c>
      <c r="F148" s="190" t="s">
        <v>940</v>
      </c>
      <c r="G148" s="191" t="s">
        <v>170</v>
      </c>
      <c r="H148" s="192">
        <v>86.774000000000001</v>
      </c>
      <c r="I148" s="193"/>
      <c r="J148" s="194">
        <f t="shared" si="20"/>
        <v>0</v>
      </c>
      <c r="K148" s="195"/>
      <c r="L148" s="40"/>
      <c r="M148" s="196" t="s">
        <v>1</v>
      </c>
      <c r="N148" s="197" t="s">
        <v>39</v>
      </c>
      <c r="O148" s="72"/>
      <c r="P148" s="198">
        <f t="shared" si="21"/>
        <v>0</v>
      </c>
      <c r="Q148" s="198">
        <v>0</v>
      </c>
      <c r="R148" s="198">
        <f t="shared" si="22"/>
        <v>0</v>
      </c>
      <c r="S148" s="198">
        <v>0</v>
      </c>
      <c r="T148" s="199">
        <f t="shared" si="2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133</v>
      </c>
      <c r="AT148" s="200" t="s">
        <v>129</v>
      </c>
      <c r="AU148" s="200" t="s">
        <v>82</v>
      </c>
      <c r="AY148" s="18" t="s">
        <v>126</v>
      </c>
      <c r="BE148" s="201">
        <f t="shared" si="24"/>
        <v>0</v>
      </c>
      <c r="BF148" s="201">
        <f t="shared" si="25"/>
        <v>0</v>
      </c>
      <c r="BG148" s="201">
        <f t="shared" si="26"/>
        <v>0</v>
      </c>
      <c r="BH148" s="201">
        <f t="shared" si="27"/>
        <v>0</v>
      </c>
      <c r="BI148" s="201">
        <f t="shared" si="28"/>
        <v>0</v>
      </c>
      <c r="BJ148" s="18" t="s">
        <v>82</v>
      </c>
      <c r="BK148" s="201">
        <f t="shared" si="29"/>
        <v>0</v>
      </c>
      <c r="BL148" s="18" t="s">
        <v>133</v>
      </c>
      <c r="BM148" s="200" t="s">
        <v>359</v>
      </c>
    </row>
    <row r="149" spans="1:65" s="2" customFormat="1" ht="24.2" customHeight="1">
      <c r="A149" s="35"/>
      <c r="B149" s="36"/>
      <c r="C149" s="188" t="s">
        <v>193</v>
      </c>
      <c r="D149" s="188" t="s">
        <v>129</v>
      </c>
      <c r="E149" s="189" t="s">
        <v>941</v>
      </c>
      <c r="F149" s="190" t="s">
        <v>942</v>
      </c>
      <c r="G149" s="191" t="s">
        <v>170</v>
      </c>
      <c r="H149" s="192">
        <v>86.774000000000001</v>
      </c>
      <c r="I149" s="193"/>
      <c r="J149" s="194">
        <f t="shared" si="20"/>
        <v>0</v>
      </c>
      <c r="K149" s="195"/>
      <c r="L149" s="40"/>
      <c r="M149" s="196" t="s">
        <v>1</v>
      </c>
      <c r="N149" s="197" t="s">
        <v>39</v>
      </c>
      <c r="O149" s="72"/>
      <c r="P149" s="198">
        <f t="shared" si="21"/>
        <v>0</v>
      </c>
      <c r="Q149" s="198">
        <v>0</v>
      </c>
      <c r="R149" s="198">
        <f t="shared" si="22"/>
        <v>0</v>
      </c>
      <c r="S149" s="198">
        <v>0</v>
      </c>
      <c r="T149" s="199">
        <f t="shared" si="2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133</v>
      </c>
      <c r="AT149" s="200" t="s">
        <v>129</v>
      </c>
      <c r="AU149" s="200" t="s">
        <v>82</v>
      </c>
      <c r="AY149" s="18" t="s">
        <v>126</v>
      </c>
      <c r="BE149" s="201">
        <f t="shared" si="24"/>
        <v>0</v>
      </c>
      <c r="BF149" s="201">
        <f t="shared" si="25"/>
        <v>0</v>
      </c>
      <c r="BG149" s="201">
        <f t="shared" si="26"/>
        <v>0</v>
      </c>
      <c r="BH149" s="201">
        <f t="shared" si="27"/>
        <v>0</v>
      </c>
      <c r="BI149" s="201">
        <f t="shared" si="28"/>
        <v>0</v>
      </c>
      <c r="BJ149" s="18" t="s">
        <v>82</v>
      </c>
      <c r="BK149" s="201">
        <f t="shared" si="29"/>
        <v>0</v>
      </c>
      <c r="BL149" s="18" t="s">
        <v>133</v>
      </c>
      <c r="BM149" s="200" t="s">
        <v>372</v>
      </c>
    </row>
    <row r="150" spans="1:65" s="2" customFormat="1" ht="24.2" customHeight="1">
      <c r="A150" s="35"/>
      <c r="B150" s="36"/>
      <c r="C150" s="188" t="s">
        <v>197</v>
      </c>
      <c r="D150" s="188" t="s">
        <v>129</v>
      </c>
      <c r="E150" s="189" t="s">
        <v>943</v>
      </c>
      <c r="F150" s="190" t="s">
        <v>944</v>
      </c>
      <c r="G150" s="191" t="s">
        <v>141</v>
      </c>
      <c r="H150" s="192">
        <v>1.744</v>
      </c>
      <c r="I150" s="193"/>
      <c r="J150" s="194">
        <f t="shared" si="20"/>
        <v>0</v>
      </c>
      <c r="K150" s="195"/>
      <c r="L150" s="40"/>
      <c r="M150" s="196" t="s">
        <v>1</v>
      </c>
      <c r="N150" s="197" t="s">
        <v>39</v>
      </c>
      <c r="O150" s="72"/>
      <c r="P150" s="198">
        <f t="shared" si="21"/>
        <v>0</v>
      </c>
      <c r="Q150" s="198">
        <v>0</v>
      </c>
      <c r="R150" s="198">
        <f t="shared" si="22"/>
        <v>0</v>
      </c>
      <c r="S150" s="198">
        <v>0</v>
      </c>
      <c r="T150" s="199">
        <f t="shared" si="2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0" t="s">
        <v>133</v>
      </c>
      <c r="AT150" s="200" t="s">
        <v>129</v>
      </c>
      <c r="AU150" s="200" t="s">
        <v>82</v>
      </c>
      <c r="AY150" s="18" t="s">
        <v>126</v>
      </c>
      <c r="BE150" s="201">
        <f t="shared" si="24"/>
        <v>0</v>
      </c>
      <c r="BF150" s="201">
        <f t="shared" si="25"/>
        <v>0</v>
      </c>
      <c r="BG150" s="201">
        <f t="shared" si="26"/>
        <v>0</v>
      </c>
      <c r="BH150" s="201">
        <f t="shared" si="27"/>
        <v>0</v>
      </c>
      <c r="BI150" s="201">
        <f t="shared" si="28"/>
        <v>0</v>
      </c>
      <c r="BJ150" s="18" t="s">
        <v>82</v>
      </c>
      <c r="BK150" s="201">
        <f t="shared" si="29"/>
        <v>0</v>
      </c>
      <c r="BL150" s="18" t="s">
        <v>133</v>
      </c>
      <c r="BM150" s="200" t="s">
        <v>382</v>
      </c>
    </row>
    <row r="151" spans="1:65" s="12" customFormat="1" ht="25.9" customHeight="1">
      <c r="B151" s="172"/>
      <c r="C151" s="173"/>
      <c r="D151" s="174" t="s">
        <v>73</v>
      </c>
      <c r="E151" s="175" t="s">
        <v>945</v>
      </c>
      <c r="F151" s="175" t="s">
        <v>946</v>
      </c>
      <c r="G151" s="173"/>
      <c r="H151" s="173"/>
      <c r="I151" s="176"/>
      <c r="J151" s="177">
        <f>BK151</f>
        <v>0</v>
      </c>
      <c r="K151" s="173"/>
      <c r="L151" s="178"/>
      <c r="M151" s="179"/>
      <c r="N151" s="180"/>
      <c r="O151" s="180"/>
      <c r="P151" s="181">
        <f>SUM(P152:P154)</f>
        <v>0</v>
      </c>
      <c r="Q151" s="180"/>
      <c r="R151" s="181">
        <f>SUM(R152:R154)</f>
        <v>0</v>
      </c>
      <c r="S151" s="180"/>
      <c r="T151" s="182">
        <f>SUM(T152:T154)</f>
        <v>0</v>
      </c>
      <c r="AR151" s="183" t="s">
        <v>82</v>
      </c>
      <c r="AT151" s="184" t="s">
        <v>73</v>
      </c>
      <c r="AU151" s="184" t="s">
        <v>74</v>
      </c>
      <c r="AY151" s="183" t="s">
        <v>126</v>
      </c>
      <c r="BK151" s="185">
        <f>SUM(BK152:BK154)</f>
        <v>0</v>
      </c>
    </row>
    <row r="152" spans="1:65" s="2" customFormat="1" ht="24.2" customHeight="1">
      <c r="A152" s="35"/>
      <c r="B152" s="36"/>
      <c r="C152" s="188" t="s">
        <v>82</v>
      </c>
      <c r="D152" s="188" t="s">
        <v>129</v>
      </c>
      <c r="E152" s="189" t="s">
        <v>947</v>
      </c>
      <c r="F152" s="190" t="s">
        <v>948</v>
      </c>
      <c r="G152" s="191" t="s">
        <v>170</v>
      </c>
      <c r="H152" s="192">
        <v>9.32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133</v>
      </c>
      <c r="AT152" s="200" t="s">
        <v>129</v>
      </c>
      <c r="AU152" s="200" t="s">
        <v>82</v>
      </c>
      <c r="AY152" s="18" t="s">
        <v>126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82</v>
      </c>
      <c r="BK152" s="201">
        <f>ROUND(I152*H152,2)</f>
        <v>0</v>
      </c>
      <c r="BL152" s="18" t="s">
        <v>133</v>
      </c>
      <c r="BM152" s="200" t="s">
        <v>391</v>
      </c>
    </row>
    <row r="153" spans="1:65" s="2" customFormat="1" ht="24.2" customHeight="1">
      <c r="A153" s="35"/>
      <c r="B153" s="36"/>
      <c r="C153" s="188" t="s">
        <v>84</v>
      </c>
      <c r="D153" s="188" t="s">
        <v>129</v>
      </c>
      <c r="E153" s="189" t="s">
        <v>949</v>
      </c>
      <c r="F153" s="190" t="s">
        <v>950</v>
      </c>
      <c r="G153" s="191" t="s">
        <v>176</v>
      </c>
      <c r="H153" s="192">
        <v>17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39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133</v>
      </c>
      <c r="AT153" s="200" t="s">
        <v>129</v>
      </c>
      <c r="AU153" s="200" t="s">
        <v>82</v>
      </c>
      <c r="AY153" s="18" t="s">
        <v>126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82</v>
      </c>
      <c r="BK153" s="201">
        <f>ROUND(I153*H153,2)</f>
        <v>0</v>
      </c>
      <c r="BL153" s="18" t="s">
        <v>133</v>
      </c>
      <c r="BM153" s="200" t="s">
        <v>398</v>
      </c>
    </row>
    <row r="154" spans="1:65" s="2" customFormat="1" ht="33" customHeight="1">
      <c r="A154" s="35"/>
      <c r="B154" s="36"/>
      <c r="C154" s="188" t="s">
        <v>143</v>
      </c>
      <c r="D154" s="188" t="s">
        <v>129</v>
      </c>
      <c r="E154" s="189" t="s">
        <v>951</v>
      </c>
      <c r="F154" s="190" t="s">
        <v>952</v>
      </c>
      <c r="G154" s="191" t="s">
        <v>176</v>
      </c>
      <c r="H154" s="192">
        <v>17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39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133</v>
      </c>
      <c r="AT154" s="200" t="s">
        <v>129</v>
      </c>
      <c r="AU154" s="200" t="s">
        <v>82</v>
      </c>
      <c r="AY154" s="18" t="s">
        <v>126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82</v>
      </c>
      <c r="BK154" s="201">
        <f>ROUND(I154*H154,2)</f>
        <v>0</v>
      </c>
      <c r="BL154" s="18" t="s">
        <v>133</v>
      </c>
      <c r="BM154" s="200" t="s">
        <v>406</v>
      </c>
    </row>
    <row r="155" spans="1:65" s="12" customFormat="1" ht="25.9" customHeight="1">
      <c r="B155" s="172"/>
      <c r="C155" s="173"/>
      <c r="D155" s="174" t="s">
        <v>73</v>
      </c>
      <c r="E155" s="175" t="s">
        <v>953</v>
      </c>
      <c r="F155" s="175" t="s">
        <v>954</v>
      </c>
      <c r="G155" s="173"/>
      <c r="H155" s="173"/>
      <c r="I155" s="176"/>
      <c r="J155" s="177">
        <f>BK155</f>
        <v>0</v>
      </c>
      <c r="K155" s="173"/>
      <c r="L155" s="178"/>
      <c r="M155" s="179"/>
      <c r="N155" s="180"/>
      <c r="O155" s="180"/>
      <c r="P155" s="181">
        <f>P156</f>
        <v>0</v>
      </c>
      <c r="Q155" s="180"/>
      <c r="R155" s="181">
        <f>R156</f>
        <v>0</v>
      </c>
      <c r="S155" s="180"/>
      <c r="T155" s="182">
        <f>T156</f>
        <v>0</v>
      </c>
      <c r="AR155" s="183" t="s">
        <v>82</v>
      </c>
      <c r="AT155" s="184" t="s">
        <v>73</v>
      </c>
      <c r="AU155" s="184" t="s">
        <v>74</v>
      </c>
      <c r="AY155" s="183" t="s">
        <v>126</v>
      </c>
      <c r="BK155" s="185">
        <f>BK156</f>
        <v>0</v>
      </c>
    </row>
    <row r="156" spans="1:65" s="2" customFormat="1" ht="33" customHeight="1">
      <c r="A156" s="35"/>
      <c r="B156" s="36"/>
      <c r="C156" s="188" t="s">
        <v>82</v>
      </c>
      <c r="D156" s="188" t="s">
        <v>129</v>
      </c>
      <c r="E156" s="189" t="s">
        <v>955</v>
      </c>
      <c r="F156" s="190" t="s">
        <v>956</v>
      </c>
      <c r="G156" s="191" t="s">
        <v>141</v>
      </c>
      <c r="H156" s="192">
        <v>339.92700000000002</v>
      </c>
      <c r="I156" s="193"/>
      <c r="J156" s="194">
        <f>ROUND(I156*H156,2)</f>
        <v>0</v>
      </c>
      <c r="K156" s="195"/>
      <c r="L156" s="40"/>
      <c r="M156" s="196" t="s">
        <v>1</v>
      </c>
      <c r="N156" s="197" t="s">
        <v>39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133</v>
      </c>
      <c r="AT156" s="200" t="s">
        <v>129</v>
      </c>
      <c r="AU156" s="200" t="s">
        <v>82</v>
      </c>
      <c r="AY156" s="18" t="s">
        <v>126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82</v>
      </c>
      <c r="BK156" s="201">
        <f>ROUND(I156*H156,2)</f>
        <v>0</v>
      </c>
      <c r="BL156" s="18" t="s">
        <v>133</v>
      </c>
      <c r="BM156" s="200" t="s">
        <v>414</v>
      </c>
    </row>
    <row r="157" spans="1:65" s="12" customFormat="1" ht="25.9" customHeight="1">
      <c r="B157" s="172"/>
      <c r="C157" s="173"/>
      <c r="D157" s="174" t="s">
        <v>73</v>
      </c>
      <c r="E157" s="175" t="s">
        <v>957</v>
      </c>
      <c r="F157" s="175" t="s">
        <v>958</v>
      </c>
      <c r="G157" s="173"/>
      <c r="H157" s="173"/>
      <c r="I157" s="176"/>
      <c r="J157" s="177">
        <f>BK157</f>
        <v>0</v>
      </c>
      <c r="K157" s="173"/>
      <c r="L157" s="178"/>
      <c r="M157" s="179"/>
      <c r="N157" s="180"/>
      <c r="O157" s="180"/>
      <c r="P157" s="181">
        <f>SUM(P158:P167)</f>
        <v>0</v>
      </c>
      <c r="Q157" s="180"/>
      <c r="R157" s="181">
        <f>SUM(R158:R167)</f>
        <v>0</v>
      </c>
      <c r="S157" s="180"/>
      <c r="T157" s="182">
        <f>SUM(T158:T167)</f>
        <v>0</v>
      </c>
      <c r="AR157" s="183" t="s">
        <v>82</v>
      </c>
      <c r="AT157" s="184" t="s">
        <v>73</v>
      </c>
      <c r="AU157" s="184" t="s">
        <v>74</v>
      </c>
      <c r="AY157" s="183" t="s">
        <v>126</v>
      </c>
      <c r="BK157" s="185">
        <f>SUM(BK158:BK167)</f>
        <v>0</v>
      </c>
    </row>
    <row r="158" spans="1:65" s="2" customFormat="1" ht="24.2" customHeight="1">
      <c r="A158" s="35"/>
      <c r="B158" s="36"/>
      <c r="C158" s="188" t="s">
        <v>82</v>
      </c>
      <c r="D158" s="188" t="s">
        <v>129</v>
      </c>
      <c r="E158" s="189" t="s">
        <v>959</v>
      </c>
      <c r="F158" s="190" t="s">
        <v>960</v>
      </c>
      <c r="G158" s="191" t="s">
        <v>170</v>
      </c>
      <c r="H158" s="192">
        <v>103.896</v>
      </c>
      <c r="I158" s="193"/>
      <c r="J158" s="194">
        <f t="shared" ref="J158:J167" si="30">ROUND(I158*H158,2)</f>
        <v>0</v>
      </c>
      <c r="K158" s="195"/>
      <c r="L158" s="40"/>
      <c r="M158" s="196" t="s">
        <v>1</v>
      </c>
      <c r="N158" s="197" t="s">
        <v>39</v>
      </c>
      <c r="O158" s="72"/>
      <c r="P158" s="198">
        <f t="shared" ref="P158:P167" si="31">O158*H158</f>
        <v>0</v>
      </c>
      <c r="Q158" s="198">
        <v>0</v>
      </c>
      <c r="R158" s="198">
        <f t="shared" ref="R158:R167" si="32">Q158*H158</f>
        <v>0</v>
      </c>
      <c r="S158" s="198">
        <v>0</v>
      </c>
      <c r="T158" s="199">
        <f t="shared" ref="T158:T167" si="33"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133</v>
      </c>
      <c r="AT158" s="200" t="s">
        <v>129</v>
      </c>
      <c r="AU158" s="200" t="s">
        <v>82</v>
      </c>
      <c r="AY158" s="18" t="s">
        <v>126</v>
      </c>
      <c r="BE158" s="201">
        <f t="shared" ref="BE158:BE167" si="34">IF(N158="základní",J158,0)</f>
        <v>0</v>
      </c>
      <c r="BF158" s="201">
        <f t="shared" ref="BF158:BF167" si="35">IF(N158="snížená",J158,0)</f>
        <v>0</v>
      </c>
      <c r="BG158" s="201">
        <f t="shared" ref="BG158:BG167" si="36">IF(N158="zákl. přenesená",J158,0)</f>
        <v>0</v>
      </c>
      <c r="BH158" s="201">
        <f t="shared" ref="BH158:BH167" si="37">IF(N158="sníž. přenesená",J158,0)</f>
        <v>0</v>
      </c>
      <c r="BI158" s="201">
        <f t="shared" ref="BI158:BI167" si="38">IF(N158="nulová",J158,0)</f>
        <v>0</v>
      </c>
      <c r="BJ158" s="18" t="s">
        <v>82</v>
      </c>
      <c r="BK158" s="201">
        <f t="shared" ref="BK158:BK167" si="39">ROUND(I158*H158,2)</f>
        <v>0</v>
      </c>
      <c r="BL158" s="18" t="s">
        <v>133</v>
      </c>
      <c r="BM158" s="200" t="s">
        <v>424</v>
      </c>
    </row>
    <row r="159" spans="1:65" s="2" customFormat="1" ht="16.5" customHeight="1">
      <c r="A159" s="35"/>
      <c r="B159" s="36"/>
      <c r="C159" s="188" t="s">
        <v>84</v>
      </c>
      <c r="D159" s="188" t="s">
        <v>129</v>
      </c>
      <c r="E159" s="189" t="s">
        <v>961</v>
      </c>
      <c r="F159" s="190" t="s">
        <v>962</v>
      </c>
      <c r="G159" s="191" t="s">
        <v>141</v>
      </c>
      <c r="H159" s="192">
        <v>3.5000000000000003E-2</v>
      </c>
      <c r="I159" s="193"/>
      <c r="J159" s="194">
        <f t="shared" si="30"/>
        <v>0</v>
      </c>
      <c r="K159" s="195"/>
      <c r="L159" s="40"/>
      <c r="M159" s="196" t="s">
        <v>1</v>
      </c>
      <c r="N159" s="197" t="s">
        <v>39</v>
      </c>
      <c r="O159" s="72"/>
      <c r="P159" s="198">
        <f t="shared" si="31"/>
        <v>0</v>
      </c>
      <c r="Q159" s="198">
        <v>0</v>
      </c>
      <c r="R159" s="198">
        <f t="shared" si="32"/>
        <v>0</v>
      </c>
      <c r="S159" s="198">
        <v>0</v>
      </c>
      <c r="T159" s="199">
        <f t="shared" si="3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133</v>
      </c>
      <c r="AT159" s="200" t="s">
        <v>129</v>
      </c>
      <c r="AU159" s="200" t="s">
        <v>82</v>
      </c>
      <c r="AY159" s="18" t="s">
        <v>126</v>
      </c>
      <c r="BE159" s="201">
        <f t="shared" si="34"/>
        <v>0</v>
      </c>
      <c r="BF159" s="201">
        <f t="shared" si="35"/>
        <v>0</v>
      </c>
      <c r="BG159" s="201">
        <f t="shared" si="36"/>
        <v>0</v>
      </c>
      <c r="BH159" s="201">
        <f t="shared" si="37"/>
        <v>0</v>
      </c>
      <c r="BI159" s="201">
        <f t="shared" si="38"/>
        <v>0</v>
      </c>
      <c r="BJ159" s="18" t="s">
        <v>82</v>
      </c>
      <c r="BK159" s="201">
        <f t="shared" si="39"/>
        <v>0</v>
      </c>
      <c r="BL159" s="18" t="s">
        <v>133</v>
      </c>
      <c r="BM159" s="200" t="s">
        <v>431</v>
      </c>
    </row>
    <row r="160" spans="1:65" s="2" customFormat="1" ht="24.2" customHeight="1">
      <c r="A160" s="35"/>
      <c r="B160" s="36"/>
      <c r="C160" s="188" t="s">
        <v>143</v>
      </c>
      <c r="D160" s="188" t="s">
        <v>129</v>
      </c>
      <c r="E160" s="189" t="s">
        <v>963</v>
      </c>
      <c r="F160" s="190" t="s">
        <v>964</v>
      </c>
      <c r="G160" s="191" t="s">
        <v>170</v>
      </c>
      <c r="H160" s="192">
        <v>103.896</v>
      </c>
      <c r="I160" s="193"/>
      <c r="J160" s="194">
        <f t="shared" si="30"/>
        <v>0</v>
      </c>
      <c r="K160" s="195"/>
      <c r="L160" s="40"/>
      <c r="M160" s="196" t="s">
        <v>1</v>
      </c>
      <c r="N160" s="197" t="s">
        <v>39</v>
      </c>
      <c r="O160" s="72"/>
      <c r="P160" s="198">
        <f t="shared" si="31"/>
        <v>0</v>
      </c>
      <c r="Q160" s="198">
        <v>0</v>
      </c>
      <c r="R160" s="198">
        <f t="shared" si="32"/>
        <v>0</v>
      </c>
      <c r="S160" s="198">
        <v>0</v>
      </c>
      <c r="T160" s="199">
        <f t="shared" si="3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133</v>
      </c>
      <c r="AT160" s="200" t="s">
        <v>129</v>
      </c>
      <c r="AU160" s="200" t="s">
        <v>82</v>
      </c>
      <c r="AY160" s="18" t="s">
        <v>126</v>
      </c>
      <c r="BE160" s="201">
        <f t="shared" si="34"/>
        <v>0</v>
      </c>
      <c r="BF160" s="201">
        <f t="shared" si="35"/>
        <v>0</v>
      </c>
      <c r="BG160" s="201">
        <f t="shared" si="36"/>
        <v>0</v>
      </c>
      <c r="BH160" s="201">
        <f t="shared" si="37"/>
        <v>0</v>
      </c>
      <c r="BI160" s="201">
        <f t="shared" si="38"/>
        <v>0</v>
      </c>
      <c r="BJ160" s="18" t="s">
        <v>82</v>
      </c>
      <c r="BK160" s="201">
        <f t="shared" si="39"/>
        <v>0</v>
      </c>
      <c r="BL160" s="18" t="s">
        <v>133</v>
      </c>
      <c r="BM160" s="200" t="s">
        <v>442</v>
      </c>
    </row>
    <row r="161" spans="1:65" s="2" customFormat="1" ht="37.9" customHeight="1">
      <c r="A161" s="35"/>
      <c r="B161" s="36"/>
      <c r="C161" s="188" t="s">
        <v>133</v>
      </c>
      <c r="D161" s="188" t="s">
        <v>129</v>
      </c>
      <c r="E161" s="189" t="s">
        <v>965</v>
      </c>
      <c r="F161" s="190" t="s">
        <v>966</v>
      </c>
      <c r="G161" s="191" t="s">
        <v>170</v>
      </c>
      <c r="H161" s="192">
        <v>126.857</v>
      </c>
      <c r="I161" s="193"/>
      <c r="J161" s="194">
        <f t="shared" si="30"/>
        <v>0</v>
      </c>
      <c r="K161" s="195"/>
      <c r="L161" s="40"/>
      <c r="M161" s="196" t="s">
        <v>1</v>
      </c>
      <c r="N161" s="197" t="s">
        <v>39</v>
      </c>
      <c r="O161" s="72"/>
      <c r="P161" s="198">
        <f t="shared" si="31"/>
        <v>0</v>
      </c>
      <c r="Q161" s="198">
        <v>0</v>
      </c>
      <c r="R161" s="198">
        <f t="shared" si="32"/>
        <v>0</v>
      </c>
      <c r="S161" s="198">
        <v>0</v>
      </c>
      <c r="T161" s="199">
        <f t="shared" si="3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133</v>
      </c>
      <c r="AT161" s="200" t="s">
        <v>129</v>
      </c>
      <c r="AU161" s="200" t="s">
        <v>82</v>
      </c>
      <c r="AY161" s="18" t="s">
        <v>126</v>
      </c>
      <c r="BE161" s="201">
        <f t="shared" si="34"/>
        <v>0</v>
      </c>
      <c r="BF161" s="201">
        <f t="shared" si="35"/>
        <v>0</v>
      </c>
      <c r="BG161" s="201">
        <f t="shared" si="36"/>
        <v>0</v>
      </c>
      <c r="BH161" s="201">
        <f t="shared" si="37"/>
        <v>0</v>
      </c>
      <c r="BI161" s="201">
        <f t="shared" si="38"/>
        <v>0</v>
      </c>
      <c r="BJ161" s="18" t="s">
        <v>82</v>
      </c>
      <c r="BK161" s="201">
        <f t="shared" si="39"/>
        <v>0</v>
      </c>
      <c r="BL161" s="18" t="s">
        <v>133</v>
      </c>
      <c r="BM161" s="200" t="s">
        <v>450</v>
      </c>
    </row>
    <row r="162" spans="1:65" s="2" customFormat="1" ht="24.2" customHeight="1">
      <c r="A162" s="35"/>
      <c r="B162" s="36"/>
      <c r="C162" s="188" t="s">
        <v>151</v>
      </c>
      <c r="D162" s="188" t="s">
        <v>129</v>
      </c>
      <c r="E162" s="189" t="s">
        <v>967</v>
      </c>
      <c r="F162" s="190" t="s">
        <v>968</v>
      </c>
      <c r="G162" s="191" t="s">
        <v>236</v>
      </c>
      <c r="H162" s="192">
        <v>10.54</v>
      </c>
      <c r="I162" s="193"/>
      <c r="J162" s="194">
        <f t="shared" si="30"/>
        <v>0</v>
      </c>
      <c r="K162" s="195"/>
      <c r="L162" s="40"/>
      <c r="M162" s="196" t="s">
        <v>1</v>
      </c>
      <c r="N162" s="197" t="s">
        <v>39</v>
      </c>
      <c r="O162" s="72"/>
      <c r="P162" s="198">
        <f t="shared" si="31"/>
        <v>0</v>
      </c>
      <c r="Q162" s="198">
        <v>0</v>
      </c>
      <c r="R162" s="198">
        <f t="shared" si="32"/>
        <v>0</v>
      </c>
      <c r="S162" s="198">
        <v>0</v>
      </c>
      <c r="T162" s="199">
        <f t="shared" si="3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133</v>
      </c>
      <c r="AT162" s="200" t="s">
        <v>129</v>
      </c>
      <c r="AU162" s="200" t="s">
        <v>82</v>
      </c>
      <c r="AY162" s="18" t="s">
        <v>126</v>
      </c>
      <c r="BE162" s="201">
        <f t="shared" si="34"/>
        <v>0</v>
      </c>
      <c r="BF162" s="201">
        <f t="shared" si="35"/>
        <v>0</v>
      </c>
      <c r="BG162" s="201">
        <f t="shared" si="36"/>
        <v>0</v>
      </c>
      <c r="BH162" s="201">
        <f t="shared" si="37"/>
        <v>0</v>
      </c>
      <c r="BI162" s="201">
        <f t="shared" si="38"/>
        <v>0</v>
      </c>
      <c r="BJ162" s="18" t="s">
        <v>82</v>
      </c>
      <c r="BK162" s="201">
        <f t="shared" si="39"/>
        <v>0</v>
      </c>
      <c r="BL162" s="18" t="s">
        <v>133</v>
      </c>
      <c r="BM162" s="200" t="s">
        <v>458</v>
      </c>
    </row>
    <row r="163" spans="1:65" s="2" customFormat="1" ht="24.2" customHeight="1">
      <c r="A163" s="35"/>
      <c r="B163" s="36"/>
      <c r="C163" s="188" t="s">
        <v>155</v>
      </c>
      <c r="D163" s="188" t="s">
        <v>129</v>
      </c>
      <c r="E163" s="189" t="s">
        <v>969</v>
      </c>
      <c r="F163" s="190" t="s">
        <v>970</v>
      </c>
      <c r="G163" s="191" t="s">
        <v>236</v>
      </c>
      <c r="H163" s="192">
        <v>16.677</v>
      </c>
      <c r="I163" s="193"/>
      <c r="J163" s="194">
        <f t="shared" si="30"/>
        <v>0</v>
      </c>
      <c r="K163" s="195"/>
      <c r="L163" s="40"/>
      <c r="M163" s="196" t="s">
        <v>1</v>
      </c>
      <c r="N163" s="197" t="s">
        <v>39</v>
      </c>
      <c r="O163" s="72"/>
      <c r="P163" s="198">
        <f t="shared" si="31"/>
        <v>0</v>
      </c>
      <c r="Q163" s="198">
        <v>0</v>
      </c>
      <c r="R163" s="198">
        <f t="shared" si="32"/>
        <v>0</v>
      </c>
      <c r="S163" s="198">
        <v>0</v>
      </c>
      <c r="T163" s="199">
        <f t="shared" si="3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133</v>
      </c>
      <c r="AT163" s="200" t="s">
        <v>129</v>
      </c>
      <c r="AU163" s="200" t="s">
        <v>82</v>
      </c>
      <c r="AY163" s="18" t="s">
        <v>126</v>
      </c>
      <c r="BE163" s="201">
        <f t="shared" si="34"/>
        <v>0</v>
      </c>
      <c r="BF163" s="201">
        <f t="shared" si="35"/>
        <v>0</v>
      </c>
      <c r="BG163" s="201">
        <f t="shared" si="36"/>
        <v>0</v>
      </c>
      <c r="BH163" s="201">
        <f t="shared" si="37"/>
        <v>0</v>
      </c>
      <c r="BI163" s="201">
        <f t="shared" si="38"/>
        <v>0</v>
      </c>
      <c r="BJ163" s="18" t="s">
        <v>82</v>
      </c>
      <c r="BK163" s="201">
        <f t="shared" si="39"/>
        <v>0</v>
      </c>
      <c r="BL163" s="18" t="s">
        <v>133</v>
      </c>
      <c r="BM163" s="200" t="s">
        <v>467</v>
      </c>
    </row>
    <row r="164" spans="1:65" s="2" customFormat="1" ht="16.5" customHeight="1">
      <c r="A164" s="35"/>
      <c r="B164" s="36"/>
      <c r="C164" s="188" t="s">
        <v>193</v>
      </c>
      <c r="D164" s="188" t="s">
        <v>129</v>
      </c>
      <c r="E164" s="189" t="s">
        <v>971</v>
      </c>
      <c r="F164" s="190" t="s">
        <v>972</v>
      </c>
      <c r="G164" s="191" t="s">
        <v>236</v>
      </c>
      <c r="H164" s="192">
        <v>28.577999999999999</v>
      </c>
      <c r="I164" s="193"/>
      <c r="J164" s="194">
        <f t="shared" si="30"/>
        <v>0</v>
      </c>
      <c r="K164" s="195"/>
      <c r="L164" s="40"/>
      <c r="M164" s="196" t="s">
        <v>1</v>
      </c>
      <c r="N164" s="197" t="s">
        <v>39</v>
      </c>
      <c r="O164" s="72"/>
      <c r="P164" s="198">
        <f t="shared" si="31"/>
        <v>0</v>
      </c>
      <c r="Q164" s="198">
        <v>0</v>
      </c>
      <c r="R164" s="198">
        <f t="shared" si="32"/>
        <v>0</v>
      </c>
      <c r="S164" s="198">
        <v>0</v>
      </c>
      <c r="T164" s="199">
        <f t="shared" si="3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133</v>
      </c>
      <c r="AT164" s="200" t="s">
        <v>129</v>
      </c>
      <c r="AU164" s="200" t="s">
        <v>82</v>
      </c>
      <c r="AY164" s="18" t="s">
        <v>126</v>
      </c>
      <c r="BE164" s="201">
        <f t="shared" si="34"/>
        <v>0</v>
      </c>
      <c r="BF164" s="201">
        <f t="shared" si="35"/>
        <v>0</v>
      </c>
      <c r="BG164" s="201">
        <f t="shared" si="36"/>
        <v>0</v>
      </c>
      <c r="BH164" s="201">
        <f t="shared" si="37"/>
        <v>0</v>
      </c>
      <c r="BI164" s="201">
        <f t="shared" si="38"/>
        <v>0</v>
      </c>
      <c r="BJ164" s="18" t="s">
        <v>82</v>
      </c>
      <c r="BK164" s="201">
        <f t="shared" si="39"/>
        <v>0</v>
      </c>
      <c r="BL164" s="18" t="s">
        <v>133</v>
      </c>
      <c r="BM164" s="200" t="s">
        <v>477</v>
      </c>
    </row>
    <row r="165" spans="1:65" s="2" customFormat="1" ht="24.2" customHeight="1">
      <c r="A165" s="35"/>
      <c r="B165" s="36"/>
      <c r="C165" s="188" t="s">
        <v>197</v>
      </c>
      <c r="D165" s="188" t="s">
        <v>129</v>
      </c>
      <c r="E165" s="189" t="s">
        <v>973</v>
      </c>
      <c r="F165" s="190" t="s">
        <v>974</v>
      </c>
      <c r="G165" s="191" t="s">
        <v>236</v>
      </c>
      <c r="H165" s="192">
        <v>27.2</v>
      </c>
      <c r="I165" s="193"/>
      <c r="J165" s="194">
        <f t="shared" si="30"/>
        <v>0</v>
      </c>
      <c r="K165" s="195"/>
      <c r="L165" s="40"/>
      <c r="M165" s="196" t="s">
        <v>1</v>
      </c>
      <c r="N165" s="197" t="s">
        <v>39</v>
      </c>
      <c r="O165" s="72"/>
      <c r="P165" s="198">
        <f t="shared" si="31"/>
        <v>0</v>
      </c>
      <c r="Q165" s="198">
        <v>0</v>
      </c>
      <c r="R165" s="198">
        <f t="shared" si="32"/>
        <v>0</v>
      </c>
      <c r="S165" s="198">
        <v>0</v>
      </c>
      <c r="T165" s="199">
        <f t="shared" si="3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133</v>
      </c>
      <c r="AT165" s="200" t="s">
        <v>129</v>
      </c>
      <c r="AU165" s="200" t="s">
        <v>82</v>
      </c>
      <c r="AY165" s="18" t="s">
        <v>126</v>
      </c>
      <c r="BE165" s="201">
        <f t="shared" si="34"/>
        <v>0</v>
      </c>
      <c r="BF165" s="201">
        <f t="shared" si="35"/>
        <v>0</v>
      </c>
      <c r="BG165" s="201">
        <f t="shared" si="36"/>
        <v>0</v>
      </c>
      <c r="BH165" s="201">
        <f t="shared" si="37"/>
        <v>0</v>
      </c>
      <c r="BI165" s="201">
        <f t="shared" si="38"/>
        <v>0</v>
      </c>
      <c r="BJ165" s="18" t="s">
        <v>82</v>
      </c>
      <c r="BK165" s="201">
        <f t="shared" si="39"/>
        <v>0</v>
      </c>
      <c r="BL165" s="18" t="s">
        <v>133</v>
      </c>
      <c r="BM165" s="200" t="s">
        <v>487</v>
      </c>
    </row>
    <row r="166" spans="1:65" s="2" customFormat="1" ht="16.5" customHeight="1">
      <c r="A166" s="35"/>
      <c r="B166" s="36"/>
      <c r="C166" s="188" t="s">
        <v>127</v>
      </c>
      <c r="D166" s="188" t="s">
        <v>129</v>
      </c>
      <c r="E166" s="189" t="s">
        <v>975</v>
      </c>
      <c r="F166" s="190" t="s">
        <v>976</v>
      </c>
      <c r="G166" s="191" t="s">
        <v>977</v>
      </c>
      <c r="H166" s="192">
        <v>5.44</v>
      </c>
      <c r="I166" s="193"/>
      <c r="J166" s="194">
        <f t="shared" si="30"/>
        <v>0</v>
      </c>
      <c r="K166" s="195"/>
      <c r="L166" s="40"/>
      <c r="M166" s="196" t="s">
        <v>1</v>
      </c>
      <c r="N166" s="197" t="s">
        <v>39</v>
      </c>
      <c r="O166" s="72"/>
      <c r="P166" s="198">
        <f t="shared" si="31"/>
        <v>0</v>
      </c>
      <c r="Q166" s="198">
        <v>0</v>
      </c>
      <c r="R166" s="198">
        <f t="shared" si="32"/>
        <v>0</v>
      </c>
      <c r="S166" s="198">
        <v>0</v>
      </c>
      <c r="T166" s="199">
        <f t="shared" si="3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133</v>
      </c>
      <c r="AT166" s="200" t="s">
        <v>129</v>
      </c>
      <c r="AU166" s="200" t="s">
        <v>82</v>
      </c>
      <c r="AY166" s="18" t="s">
        <v>126</v>
      </c>
      <c r="BE166" s="201">
        <f t="shared" si="34"/>
        <v>0</v>
      </c>
      <c r="BF166" s="201">
        <f t="shared" si="35"/>
        <v>0</v>
      </c>
      <c r="BG166" s="201">
        <f t="shared" si="36"/>
        <v>0</v>
      </c>
      <c r="BH166" s="201">
        <f t="shared" si="37"/>
        <v>0</v>
      </c>
      <c r="BI166" s="201">
        <f t="shared" si="38"/>
        <v>0</v>
      </c>
      <c r="BJ166" s="18" t="s">
        <v>82</v>
      </c>
      <c r="BK166" s="201">
        <f t="shared" si="39"/>
        <v>0</v>
      </c>
      <c r="BL166" s="18" t="s">
        <v>133</v>
      </c>
      <c r="BM166" s="200" t="s">
        <v>497</v>
      </c>
    </row>
    <row r="167" spans="1:65" s="2" customFormat="1" ht="24.2" customHeight="1">
      <c r="A167" s="35"/>
      <c r="B167" s="36"/>
      <c r="C167" s="188" t="s">
        <v>205</v>
      </c>
      <c r="D167" s="188" t="s">
        <v>129</v>
      </c>
      <c r="E167" s="189" t="s">
        <v>978</v>
      </c>
      <c r="F167" s="190" t="s">
        <v>979</v>
      </c>
      <c r="G167" s="191" t="s">
        <v>141</v>
      </c>
      <c r="H167" s="192">
        <v>0.73399999999999999</v>
      </c>
      <c r="I167" s="193"/>
      <c r="J167" s="194">
        <f t="shared" si="30"/>
        <v>0</v>
      </c>
      <c r="K167" s="195"/>
      <c r="L167" s="40"/>
      <c r="M167" s="196" t="s">
        <v>1</v>
      </c>
      <c r="N167" s="197" t="s">
        <v>39</v>
      </c>
      <c r="O167" s="72"/>
      <c r="P167" s="198">
        <f t="shared" si="31"/>
        <v>0</v>
      </c>
      <c r="Q167" s="198">
        <v>0</v>
      </c>
      <c r="R167" s="198">
        <f t="shared" si="32"/>
        <v>0</v>
      </c>
      <c r="S167" s="198">
        <v>0</v>
      </c>
      <c r="T167" s="199">
        <f t="shared" si="33"/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133</v>
      </c>
      <c r="AT167" s="200" t="s">
        <v>129</v>
      </c>
      <c r="AU167" s="200" t="s">
        <v>82</v>
      </c>
      <c r="AY167" s="18" t="s">
        <v>126</v>
      </c>
      <c r="BE167" s="201">
        <f t="shared" si="34"/>
        <v>0</v>
      </c>
      <c r="BF167" s="201">
        <f t="shared" si="35"/>
        <v>0</v>
      </c>
      <c r="BG167" s="201">
        <f t="shared" si="36"/>
        <v>0</v>
      </c>
      <c r="BH167" s="201">
        <f t="shared" si="37"/>
        <v>0</v>
      </c>
      <c r="BI167" s="201">
        <f t="shared" si="38"/>
        <v>0</v>
      </c>
      <c r="BJ167" s="18" t="s">
        <v>82</v>
      </c>
      <c r="BK167" s="201">
        <f t="shared" si="39"/>
        <v>0</v>
      </c>
      <c r="BL167" s="18" t="s">
        <v>133</v>
      </c>
      <c r="BM167" s="200" t="s">
        <v>505</v>
      </c>
    </row>
    <row r="168" spans="1:65" s="12" customFormat="1" ht="25.9" customHeight="1">
      <c r="B168" s="172"/>
      <c r="C168" s="173"/>
      <c r="D168" s="174" t="s">
        <v>73</v>
      </c>
      <c r="E168" s="175" t="s">
        <v>980</v>
      </c>
      <c r="F168" s="175" t="s">
        <v>981</v>
      </c>
      <c r="G168" s="173"/>
      <c r="H168" s="173"/>
      <c r="I168" s="176"/>
      <c r="J168" s="177">
        <f>BK168</f>
        <v>0</v>
      </c>
      <c r="K168" s="173"/>
      <c r="L168" s="178"/>
      <c r="M168" s="179"/>
      <c r="N168" s="180"/>
      <c r="O168" s="180"/>
      <c r="P168" s="181">
        <f>P169</f>
        <v>0</v>
      </c>
      <c r="Q168" s="180"/>
      <c r="R168" s="181">
        <f>R169</f>
        <v>0</v>
      </c>
      <c r="S168" s="180"/>
      <c r="T168" s="182">
        <f>T169</f>
        <v>0</v>
      </c>
      <c r="AR168" s="183" t="s">
        <v>82</v>
      </c>
      <c r="AT168" s="184" t="s">
        <v>73</v>
      </c>
      <c r="AU168" s="184" t="s">
        <v>74</v>
      </c>
      <c r="AY168" s="183" t="s">
        <v>126</v>
      </c>
      <c r="BK168" s="185">
        <f>BK169</f>
        <v>0</v>
      </c>
    </row>
    <row r="169" spans="1:65" s="2" customFormat="1" ht="33" customHeight="1">
      <c r="A169" s="35"/>
      <c r="B169" s="36"/>
      <c r="C169" s="188" t="s">
        <v>82</v>
      </c>
      <c r="D169" s="188" t="s">
        <v>129</v>
      </c>
      <c r="E169" s="189" t="s">
        <v>982</v>
      </c>
      <c r="F169" s="190" t="s">
        <v>983</v>
      </c>
      <c r="G169" s="191" t="s">
        <v>170</v>
      </c>
      <c r="H169" s="192">
        <v>131.26900000000001</v>
      </c>
      <c r="I169" s="193"/>
      <c r="J169" s="194">
        <f>ROUND(I169*H169,2)</f>
        <v>0</v>
      </c>
      <c r="K169" s="195"/>
      <c r="L169" s="40"/>
      <c r="M169" s="214" t="s">
        <v>1</v>
      </c>
      <c r="N169" s="215" t="s">
        <v>39</v>
      </c>
      <c r="O169" s="21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133</v>
      </c>
      <c r="AT169" s="200" t="s">
        <v>129</v>
      </c>
      <c r="AU169" s="200" t="s">
        <v>82</v>
      </c>
      <c r="AY169" s="18" t="s">
        <v>126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82</v>
      </c>
      <c r="BK169" s="201">
        <f>ROUND(I169*H169,2)</f>
        <v>0</v>
      </c>
      <c r="BL169" s="18" t="s">
        <v>133</v>
      </c>
      <c r="BM169" s="200" t="s">
        <v>515</v>
      </c>
    </row>
    <row r="170" spans="1:65" s="2" customFormat="1" ht="6.95" customHeight="1">
      <c r="A170" s="35"/>
      <c r="B170" s="55"/>
      <c r="C170" s="56"/>
      <c r="D170" s="56"/>
      <c r="E170" s="56"/>
      <c r="F170" s="56"/>
      <c r="G170" s="56"/>
      <c r="H170" s="56"/>
      <c r="I170" s="56"/>
      <c r="J170" s="56"/>
      <c r="K170" s="56"/>
      <c r="L170" s="40"/>
      <c r="M170" s="35"/>
      <c r="O170" s="35"/>
      <c r="P170" s="35"/>
      <c r="Q170" s="35"/>
      <c r="R170" s="35"/>
      <c r="S170" s="35"/>
      <c r="T170" s="35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</row>
  </sheetData>
  <sheetProtection algorithmName="SHA-512" hashValue="DvfRwxvY1sa6bRz5oVovsc+t4hJbXFBVcIjFCYHm4yowhpLJsJ4ss+7+TCyXXQTQiqGj5sRwT9OQ2HZpGmZ09g==" saltValue="sYE+NkHYQYI65p/xCX+2BL/eAhT1j27wc0y/0vjtOd/qGKz5d9z0MRSMt0Zl2EcIiVgn7gcoTnb8ICjX/WKyGw==" spinCount="100000" sheet="1" objects="1" scenarios="1" formatColumns="0" formatRows="0" autoFilter="0"/>
  <autoFilter ref="C122:K169" xr:uid="{00000000-0009-0000-0000-000004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7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96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984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ROUND((SUM(BE125:BE271)),  2)</f>
        <v>0</v>
      </c>
      <c r="G33" s="35"/>
      <c r="H33" s="35"/>
      <c r="I33" s="125">
        <v>0.21</v>
      </c>
      <c r="J33" s="124">
        <f>ROUND(((SUM(BE125:BE271))*I33),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ROUND((SUM(BF125:BF271)),  2)</f>
        <v>0</v>
      </c>
      <c r="G34" s="35"/>
      <c r="H34" s="35"/>
      <c r="I34" s="125">
        <v>0.15</v>
      </c>
      <c r="J34" s="124">
        <f>ROUND(((SUM(BF125:BF271))*I34),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ROUND((SUM(BG125:BG271)),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ROUND((SUM(BH125:BH271)),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ROUND((SUM(BI125:BI271)),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>SO 301 - Dešťová kanalizace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108</v>
      </c>
      <c r="E97" s="151"/>
      <c r="F97" s="151"/>
      <c r="G97" s="151"/>
      <c r="H97" s="151"/>
      <c r="I97" s="151"/>
      <c r="J97" s="152">
        <f>J126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825</v>
      </c>
      <c r="E98" s="157"/>
      <c r="F98" s="157"/>
      <c r="G98" s="157"/>
      <c r="H98" s="157"/>
      <c r="I98" s="157"/>
      <c r="J98" s="158">
        <f>J127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161</v>
      </c>
      <c r="E99" s="157"/>
      <c r="F99" s="157"/>
      <c r="G99" s="157"/>
      <c r="H99" s="157"/>
      <c r="I99" s="157"/>
      <c r="J99" s="158">
        <f>J183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163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164</v>
      </c>
      <c r="E101" s="157"/>
      <c r="F101" s="157"/>
      <c r="G101" s="157"/>
      <c r="H101" s="157"/>
      <c r="I101" s="157"/>
      <c r="J101" s="158">
        <f>J211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165</v>
      </c>
      <c r="E102" s="157"/>
      <c r="F102" s="157"/>
      <c r="G102" s="157"/>
      <c r="H102" s="157"/>
      <c r="I102" s="157"/>
      <c r="J102" s="158">
        <f>J218</f>
        <v>0</v>
      </c>
      <c r="K102" s="155"/>
      <c r="L102" s="159"/>
    </row>
    <row r="103" spans="1:31" s="10" customFormat="1" ht="19.899999999999999" customHeight="1">
      <c r="B103" s="154"/>
      <c r="C103" s="155"/>
      <c r="D103" s="156" t="s">
        <v>109</v>
      </c>
      <c r="E103" s="157"/>
      <c r="F103" s="157"/>
      <c r="G103" s="157"/>
      <c r="H103" s="157"/>
      <c r="I103" s="157"/>
      <c r="J103" s="158">
        <f>J248</f>
        <v>0</v>
      </c>
      <c r="K103" s="155"/>
      <c r="L103" s="159"/>
    </row>
    <row r="104" spans="1:31" s="10" customFormat="1" ht="19.899999999999999" customHeight="1">
      <c r="B104" s="154"/>
      <c r="C104" s="155"/>
      <c r="D104" s="156" t="s">
        <v>110</v>
      </c>
      <c r="E104" s="157"/>
      <c r="F104" s="157"/>
      <c r="G104" s="157"/>
      <c r="H104" s="157"/>
      <c r="I104" s="157"/>
      <c r="J104" s="158">
        <f>J255</f>
        <v>0</v>
      </c>
      <c r="K104" s="155"/>
      <c r="L104" s="159"/>
    </row>
    <row r="105" spans="1:31" s="10" customFormat="1" ht="19.899999999999999" customHeight="1">
      <c r="B105" s="154"/>
      <c r="C105" s="155"/>
      <c r="D105" s="156" t="s">
        <v>166</v>
      </c>
      <c r="E105" s="157"/>
      <c r="F105" s="157"/>
      <c r="G105" s="157"/>
      <c r="H105" s="157"/>
      <c r="I105" s="157"/>
      <c r="J105" s="158">
        <f>J270</f>
        <v>0</v>
      </c>
      <c r="K105" s="155"/>
      <c r="L105" s="159"/>
    </row>
    <row r="106" spans="1:31" s="2" customFormat="1" ht="21.75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 ht="6.95" customHeight="1">
      <c r="A111" s="35"/>
      <c r="B111" s="57"/>
      <c r="C111" s="58"/>
      <c r="D111" s="58"/>
      <c r="E111" s="58"/>
      <c r="F111" s="58"/>
      <c r="G111" s="58"/>
      <c r="H111" s="58"/>
      <c r="I111" s="58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24.95" customHeight="1">
      <c r="A112" s="35"/>
      <c r="B112" s="36"/>
      <c r="C112" s="24" t="s">
        <v>111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16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6.5" customHeight="1">
      <c r="A115" s="35"/>
      <c r="B115" s="36"/>
      <c r="C115" s="37"/>
      <c r="D115" s="37"/>
      <c r="E115" s="314" t="str">
        <f>E7</f>
        <v>Rozšíření místní komunikace a stání cisteren ve Mstěticích</v>
      </c>
      <c r="F115" s="315"/>
      <c r="G115" s="315"/>
      <c r="H115" s="315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" customHeight="1">
      <c r="A116" s="35"/>
      <c r="B116" s="36"/>
      <c r="C116" s="30" t="s">
        <v>101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6.5" customHeight="1">
      <c r="A117" s="35"/>
      <c r="B117" s="36"/>
      <c r="C117" s="37"/>
      <c r="D117" s="37"/>
      <c r="E117" s="266" t="str">
        <f>E9</f>
        <v>SO 301 - Dešťová kanalizace</v>
      </c>
      <c r="F117" s="316"/>
      <c r="G117" s="316"/>
      <c r="H117" s="316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6.9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" customHeight="1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30" t="s">
        <v>22</v>
      </c>
      <c r="J119" s="67" t="str">
        <f>IF(J12="","",J12)</f>
        <v>25. 5. 2022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24</v>
      </c>
      <c r="D121" s="37"/>
      <c r="E121" s="37"/>
      <c r="F121" s="28" t="str">
        <f>E15</f>
        <v xml:space="preserve"> </v>
      </c>
      <c r="G121" s="37"/>
      <c r="H121" s="37"/>
      <c r="I121" s="30" t="s">
        <v>29</v>
      </c>
      <c r="J121" s="33" t="str">
        <f>E21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5.2" customHeight="1">
      <c r="A122" s="35"/>
      <c r="B122" s="36"/>
      <c r="C122" s="30" t="s">
        <v>27</v>
      </c>
      <c r="D122" s="37"/>
      <c r="E122" s="37"/>
      <c r="F122" s="28" t="str">
        <f>IF(E18="","",E18)</f>
        <v>Vyplň údaj</v>
      </c>
      <c r="G122" s="37"/>
      <c r="H122" s="37"/>
      <c r="I122" s="30" t="s">
        <v>31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 ht="10.35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9.25" customHeight="1">
      <c r="A124" s="160"/>
      <c r="B124" s="161"/>
      <c r="C124" s="162" t="s">
        <v>112</v>
      </c>
      <c r="D124" s="163" t="s">
        <v>59</v>
      </c>
      <c r="E124" s="163" t="s">
        <v>55</v>
      </c>
      <c r="F124" s="163" t="s">
        <v>56</v>
      </c>
      <c r="G124" s="163" t="s">
        <v>113</v>
      </c>
      <c r="H124" s="163" t="s">
        <v>114</v>
      </c>
      <c r="I124" s="163" t="s">
        <v>115</v>
      </c>
      <c r="J124" s="164" t="s">
        <v>105</v>
      </c>
      <c r="K124" s="165" t="s">
        <v>116</v>
      </c>
      <c r="L124" s="166"/>
      <c r="M124" s="76" t="s">
        <v>1</v>
      </c>
      <c r="N124" s="77" t="s">
        <v>38</v>
      </c>
      <c r="O124" s="77" t="s">
        <v>117</v>
      </c>
      <c r="P124" s="77" t="s">
        <v>118</v>
      </c>
      <c r="Q124" s="77" t="s">
        <v>119</v>
      </c>
      <c r="R124" s="77" t="s">
        <v>120</v>
      </c>
      <c r="S124" s="77" t="s">
        <v>121</v>
      </c>
      <c r="T124" s="78" t="s">
        <v>122</v>
      </c>
      <c r="U124" s="160"/>
      <c r="V124" s="160"/>
      <c r="W124" s="160"/>
      <c r="X124" s="160"/>
      <c r="Y124" s="160"/>
      <c r="Z124" s="160"/>
      <c r="AA124" s="160"/>
      <c r="AB124" s="160"/>
      <c r="AC124" s="160"/>
      <c r="AD124" s="160"/>
      <c r="AE124" s="160"/>
    </row>
    <row r="125" spans="1:65" s="2" customFormat="1" ht="22.9" customHeight="1">
      <c r="A125" s="35"/>
      <c r="B125" s="36"/>
      <c r="C125" s="83" t="s">
        <v>123</v>
      </c>
      <c r="D125" s="37"/>
      <c r="E125" s="37"/>
      <c r="F125" s="37"/>
      <c r="G125" s="37"/>
      <c r="H125" s="37"/>
      <c r="I125" s="37"/>
      <c r="J125" s="167">
        <f>BK125</f>
        <v>0</v>
      </c>
      <c r="K125" s="37"/>
      <c r="L125" s="40"/>
      <c r="M125" s="79"/>
      <c r="N125" s="168"/>
      <c r="O125" s="80"/>
      <c r="P125" s="169">
        <f>P126</f>
        <v>0</v>
      </c>
      <c r="Q125" s="80"/>
      <c r="R125" s="169">
        <f>R126</f>
        <v>0</v>
      </c>
      <c r="S125" s="80"/>
      <c r="T125" s="170">
        <f>T126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73</v>
      </c>
      <c r="AU125" s="18" t="s">
        <v>107</v>
      </c>
      <c r="BK125" s="171">
        <f>BK126</f>
        <v>0</v>
      </c>
    </row>
    <row r="126" spans="1:65" s="12" customFormat="1" ht="25.9" customHeight="1">
      <c r="B126" s="172"/>
      <c r="C126" s="173"/>
      <c r="D126" s="174" t="s">
        <v>73</v>
      </c>
      <c r="E126" s="175" t="s">
        <v>124</v>
      </c>
      <c r="F126" s="175" t="s">
        <v>125</v>
      </c>
      <c r="G126" s="173"/>
      <c r="H126" s="173"/>
      <c r="I126" s="176"/>
      <c r="J126" s="177">
        <f>BK126</f>
        <v>0</v>
      </c>
      <c r="K126" s="173"/>
      <c r="L126" s="178"/>
      <c r="M126" s="179"/>
      <c r="N126" s="180"/>
      <c r="O126" s="180"/>
      <c r="P126" s="181">
        <f>P127+P183+P185+P211+P218+P248+P255+P270</f>
        <v>0</v>
      </c>
      <c r="Q126" s="180"/>
      <c r="R126" s="181">
        <f>R127+R183+R185+R211+R218+R248+R255+R270</f>
        <v>0</v>
      </c>
      <c r="S126" s="180"/>
      <c r="T126" s="182">
        <f>T127+T183+T185+T211+T218+T248+T255+T270</f>
        <v>0</v>
      </c>
      <c r="AR126" s="183" t="s">
        <v>82</v>
      </c>
      <c r="AT126" s="184" t="s">
        <v>73</v>
      </c>
      <c r="AU126" s="184" t="s">
        <v>74</v>
      </c>
      <c r="AY126" s="183" t="s">
        <v>126</v>
      </c>
      <c r="BK126" s="185">
        <f>BK127+BK183+BK185+BK211+BK218+BK248+BK255+BK270</f>
        <v>0</v>
      </c>
    </row>
    <row r="127" spans="1:65" s="12" customFormat="1" ht="22.9" customHeight="1">
      <c r="B127" s="172"/>
      <c r="C127" s="173"/>
      <c r="D127" s="174" t="s">
        <v>73</v>
      </c>
      <c r="E127" s="186" t="s">
        <v>82</v>
      </c>
      <c r="F127" s="186" t="s">
        <v>826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SUM(P128:P182)</f>
        <v>0</v>
      </c>
      <c r="Q127" s="180"/>
      <c r="R127" s="181">
        <f>SUM(R128:R182)</f>
        <v>0</v>
      </c>
      <c r="S127" s="180"/>
      <c r="T127" s="182">
        <f>SUM(T128:T182)</f>
        <v>0</v>
      </c>
      <c r="AR127" s="183" t="s">
        <v>82</v>
      </c>
      <c r="AT127" s="184" t="s">
        <v>73</v>
      </c>
      <c r="AU127" s="184" t="s">
        <v>82</v>
      </c>
      <c r="AY127" s="183" t="s">
        <v>126</v>
      </c>
      <c r="BK127" s="185">
        <f>SUM(BK128:BK182)</f>
        <v>0</v>
      </c>
    </row>
    <row r="128" spans="1:65" s="2" customFormat="1" ht="24.2" customHeight="1">
      <c r="A128" s="35"/>
      <c r="B128" s="36"/>
      <c r="C128" s="188" t="s">
        <v>82</v>
      </c>
      <c r="D128" s="188" t="s">
        <v>129</v>
      </c>
      <c r="E128" s="189" t="s">
        <v>985</v>
      </c>
      <c r="F128" s="190" t="s">
        <v>986</v>
      </c>
      <c r="G128" s="191" t="s">
        <v>170</v>
      </c>
      <c r="H128" s="192">
        <v>2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39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133</v>
      </c>
      <c r="AT128" s="200" t="s">
        <v>129</v>
      </c>
      <c r="AU128" s="200" t="s">
        <v>84</v>
      </c>
      <c r="AY128" s="18" t="s">
        <v>126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82</v>
      </c>
      <c r="BK128" s="201">
        <f>ROUND(I128*H128,2)</f>
        <v>0</v>
      </c>
      <c r="BL128" s="18" t="s">
        <v>133</v>
      </c>
      <c r="BM128" s="200" t="s">
        <v>84</v>
      </c>
    </row>
    <row r="129" spans="1:65" s="2" customFormat="1" ht="33" customHeight="1">
      <c r="A129" s="35"/>
      <c r="B129" s="36"/>
      <c r="C129" s="188" t="s">
        <v>84</v>
      </c>
      <c r="D129" s="188" t="s">
        <v>129</v>
      </c>
      <c r="E129" s="189" t="s">
        <v>987</v>
      </c>
      <c r="F129" s="190" t="s">
        <v>988</v>
      </c>
      <c r="G129" s="191" t="s">
        <v>170</v>
      </c>
      <c r="H129" s="192">
        <v>99</v>
      </c>
      <c r="I129" s="193"/>
      <c r="J129" s="194">
        <f>ROUND(I129*H129,2)</f>
        <v>0</v>
      </c>
      <c r="K129" s="195"/>
      <c r="L129" s="40"/>
      <c r="M129" s="196" t="s">
        <v>1</v>
      </c>
      <c r="N129" s="197" t="s">
        <v>39</v>
      </c>
      <c r="O129" s="72"/>
      <c r="P129" s="198">
        <f>O129*H129</f>
        <v>0</v>
      </c>
      <c r="Q129" s="198">
        <v>0</v>
      </c>
      <c r="R129" s="198">
        <f>Q129*H129</f>
        <v>0</v>
      </c>
      <c r="S129" s="198">
        <v>0</v>
      </c>
      <c r="T129" s="19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0" t="s">
        <v>133</v>
      </c>
      <c r="AT129" s="200" t="s">
        <v>129</v>
      </c>
      <c r="AU129" s="200" t="s">
        <v>84</v>
      </c>
      <c r="AY129" s="18" t="s">
        <v>126</v>
      </c>
      <c r="BE129" s="201">
        <f>IF(N129="základní",J129,0)</f>
        <v>0</v>
      </c>
      <c r="BF129" s="201">
        <f>IF(N129="snížená",J129,0)</f>
        <v>0</v>
      </c>
      <c r="BG129" s="201">
        <f>IF(N129="zákl. přenesená",J129,0)</f>
        <v>0</v>
      </c>
      <c r="BH129" s="201">
        <f>IF(N129="sníž. přenesená",J129,0)</f>
        <v>0</v>
      </c>
      <c r="BI129" s="201">
        <f>IF(N129="nulová",J129,0)</f>
        <v>0</v>
      </c>
      <c r="BJ129" s="18" t="s">
        <v>82</v>
      </c>
      <c r="BK129" s="201">
        <f>ROUND(I129*H129,2)</f>
        <v>0</v>
      </c>
      <c r="BL129" s="18" t="s">
        <v>133</v>
      </c>
      <c r="BM129" s="200" t="s">
        <v>133</v>
      </c>
    </row>
    <row r="130" spans="1:65" s="13" customFormat="1" ht="11.25">
      <c r="B130" s="202"/>
      <c r="C130" s="203"/>
      <c r="D130" s="204" t="s">
        <v>135</v>
      </c>
      <c r="E130" s="205" t="s">
        <v>1</v>
      </c>
      <c r="F130" s="206" t="s">
        <v>989</v>
      </c>
      <c r="G130" s="203"/>
      <c r="H130" s="207">
        <v>99</v>
      </c>
      <c r="I130" s="208"/>
      <c r="J130" s="203"/>
      <c r="K130" s="203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135</v>
      </c>
      <c r="AU130" s="213" t="s">
        <v>84</v>
      </c>
      <c r="AV130" s="13" t="s">
        <v>84</v>
      </c>
      <c r="AW130" s="13" t="s">
        <v>30</v>
      </c>
      <c r="AX130" s="13" t="s">
        <v>74</v>
      </c>
      <c r="AY130" s="213" t="s">
        <v>126</v>
      </c>
    </row>
    <row r="131" spans="1:65" s="16" customFormat="1" ht="11.25">
      <c r="B131" s="240"/>
      <c r="C131" s="241"/>
      <c r="D131" s="204" t="s">
        <v>135</v>
      </c>
      <c r="E131" s="242" t="s">
        <v>1</v>
      </c>
      <c r="F131" s="243" t="s">
        <v>252</v>
      </c>
      <c r="G131" s="241"/>
      <c r="H131" s="244">
        <v>99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135</v>
      </c>
      <c r="AU131" s="250" t="s">
        <v>84</v>
      </c>
      <c r="AV131" s="16" t="s">
        <v>133</v>
      </c>
      <c r="AW131" s="16" t="s">
        <v>30</v>
      </c>
      <c r="AX131" s="16" t="s">
        <v>82</v>
      </c>
      <c r="AY131" s="250" t="s">
        <v>126</v>
      </c>
    </row>
    <row r="132" spans="1:65" s="2" customFormat="1" ht="33" customHeight="1">
      <c r="A132" s="35"/>
      <c r="B132" s="36"/>
      <c r="C132" s="188" t="s">
        <v>143</v>
      </c>
      <c r="D132" s="188" t="s">
        <v>129</v>
      </c>
      <c r="E132" s="189" t="s">
        <v>214</v>
      </c>
      <c r="F132" s="190" t="s">
        <v>215</v>
      </c>
      <c r="G132" s="191" t="s">
        <v>170</v>
      </c>
      <c r="H132" s="192">
        <v>99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39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133</v>
      </c>
      <c r="AT132" s="200" t="s">
        <v>129</v>
      </c>
      <c r="AU132" s="200" t="s">
        <v>84</v>
      </c>
      <c r="AY132" s="18" t="s">
        <v>126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82</v>
      </c>
      <c r="BK132" s="201">
        <f>ROUND(I132*H132,2)</f>
        <v>0</v>
      </c>
      <c r="BL132" s="18" t="s">
        <v>133</v>
      </c>
      <c r="BM132" s="200" t="s">
        <v>155</v>
      </c>
    </row>
    <row r="133" spans="1:65" s="13" customFormat="1" ht="11.25">
      <c r="B133" s="202"/>
      <c r="C133" s="203"/>
      <c r="D133" s="204" t="s">
        <v>135</v>
      </c>
      <c r="E133" s="205" t="s">
        <v>1</v>
      </c>
      <c r="F133" s="206" t="s">
        <v>989</v>
      </c>
      <c r="G133" s="203"/>
      <c r="H133" s="207">
        <v>99</v>
      </c>
      <c r="I133" s="208"/>
      <c r="J133" s="203"/>
      <c r="K133" s="203"/>
      <c r="L133" s="209"/>
      <c r="M133" s="210"/>
      <c r="N133" s="211"/>
      <c r="O133" s="211"/>
      <c r="P133" s="211"/>
      <c r="Q133" s="211"/>
      <c r="R133" s="211"/>
      <c r="S133" s="211"/>
      <c r="T133" s="212"/>
      <c r="AT133" s="213" t="s">
        <v>135</v>
      </c>
      <c r="AU133" s="213" t="s">
        <v>84</v>
      </c>
      <c r="AV133" s="13" t="s">
        <v>84</v>
      </c>
      <c r="AW133" s="13" t="s">
        <v>30</v>
      </c>
      <c r="AX133" s="13" t="s">
        <v>74</v>
      </c>
      <c r="AY133" s="213" t="s">
        <v>126</v>
      </c>
    </row>
    <row r="134" spans="1:65" s="16" customFormat="1" ht="11.25">
      <c r="B134" s="240"/>
      <c r="C134" s="241"/>
      <c r="D134" s="204" t="s">
        <v>135</v>
      </c>
      <c r="E134" s="242" t="s">
        <v>1</v>
      </c>
      <c r="F134" s="243" t="s">
        <v>252</v>
      </c>
      <c r="G134" s="241"/>
      <c r="H134" s="244">
        <v>99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135</v>
      </c>
      <c r="AU134" s="250" t="s">
        <v>84</v>
      </c>
      <c r="AV134" s="16" t="s">
        <v>133</v>
      </c>
      <c r="AW134" s="16" t="s">
        <v>30</v>
      </c>
      <c r="AX134" s="16" t="s">
        <v>82</v>
      </c>
      <c r="AY134" s="250" t="s">
        <v>126</v>
      </c>
    </row>
    <row r="135" spans="1:65" s="2" customFormat="1" ht="33" customHeight="1">
      <c r="A135" s="35"/>
      <c r="B135" s="36"/>
      <c r="C135" s="188" t="s">
        <v>133</v>
      </c>
      <c r="D135" s="188" t="s">
        <v>129</v>
      </c>
      <c r="E135" s="189" t="s">
        <v>990</v>
      </c>
      <c r="F135" s="190" t="s">
        <v>991</v>
      </c>
      <c r="G135" s="191" t="s">
        <v>170</v>
      </c>
      <c r="H135" s="192">
        <v>79</v>
      </c>
      <c r="I135" s="193"/>
      <c r="J135" s="194">
        <f>ROUND(I135*H135,2)</f>
        <v>0</v>
      </c>
      <c r="K135" s="195"/>
      <c r="L135" s="40"/>
      <c r="M135" s="196" t="s">
        <v>1</v>
      </c>
      <c r="N135" s="197" t="s">
        <v>39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133</v>
      </c>
      <c r="AT135" s="200" t="s">
        <v>129</v>
      </c>
      <c r="AU135" s="200" t="s">
        <v>84</v>
      </c>
      <c r="AY135" s="18" t="s">
        <v>126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82</v>
      </c>
      <c r="BK135" s="201">
        <f>ROUND(I135*H135,2)</f>
        <v>0</v>
      </c>
      <c r="BL135" s="18" t="s">
        <v>133</v>
      </c>
      <c r="BM135" s="200" t="s">
        <v>197</v>
      </c>
    </row>
    <row r="136" spans="1:65" s="13" customFormat="1" ht="11.25">
      <c r="B136" s="202"/>
      <c r="C136" s="203"/>
      <c r="D136" s="204" t="s">
        <v>135</v>
      </c>
      <c r="E136" s="205" t="s">
        <v>1</v>
      </c>
      <c r="F136" s="206" t="s">
        <v>520</v>
      </c>
      <c r="G136" s="203"/>
      <c r="H136" s="207">
        <v>79</v>
      </c>
      <c r="I136" s="208"/>
      <c r="J136" s="203"/>
      <c r="K136" s="203"/>
      <c r="L136" s="209"/>
      <c r="M136" s="210"/>
      <c r="N136" s="211"/>
      <c r="O136" s="211"/>
      <c r="P136" s="211"/>
      <c r="Q136" s="211"/>
      <c r="R136" s="211"/>
      <c r="S136" s="211"/>
      <c r="T136" s="212"/>
      <c r="AT136" s="213" t="s">
        <v>135</v>
      </c>
      <c r="AU136" s="213" t="s">
        <v>84</v>
      </c>
      <c r="AV136" s="13" t="s">
        <v>84</v>
      </c>
      <c r="AW136" s="13" t="s">
        <v>30</v>
      </c>
      <c r="AX136" s="13" t="s">
        <v>74</v>
      </c>
      <c r="AY136" s="213" t="s">
        <v>126</v>
      </c>
    </row>
    <row r="137" spans="1:65" s="16" customFormat="1" ht="11.25">
      <c r="B137" s="240"/>
      <c r="C137" s="241"/>
      <c r="D137" s="204" t="s">
        <v>135</v>
      </c>
      <c r="E137" s="242" t="s">
        <v>1</v>
      </c>
      <c r="F137" s="243" t="s">
        <v>252</v>
      </c>
      <c r="G137" s="241"/>
      <c r="H137" s="244">
        <v>79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135</v>
      </c>
      <c r="AU137" s="250" t="s">
        <v>84</v>
      </c>
      <c r="AV137" s="16" t="s">
        <v>133</v>
      </c>
      <c r="AW137" s="16" t="s">
        <v>30</v>
      </c>
      <c r="AX137" s="16" t="s">
        <v>82</v>
      </c>
      <c r="AY137" s="250" t="s">
        <v>126</v>
      </c>
    </row>
    <row r="138" spans="1:65" s="2" customFormat="1" ht="16.5" customHeight="1">
      <c r="A138" s="35"/>
      <c r="B138" s="36"/>
      <c r="C138" s="188" t="s">
        <v>151</v>
      </c>
      <c r="D138" s="188" t="s">
        <v>129</v>
      </c>
      <c r="E138" s="189" t="s">
        <v>234</v>
      </c>
      <c r="F138" s="190" t="s">
        <v>235</v>
      </c>
      <c r="G138" s="191" t="s">
        <v>236</v>
      </c>
      <c r="H138" s="192">
        <v>2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39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133</v>
      </c>
      <c r="AT138" s="200" t="s">
        <v>129</v>
      </c>
      <c r="AU138" s="200" t="s">
        <v>84</v>
      </c>
      <c r="AY138" s="18" t="s">
        <v>126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82</v>
      </c>
      <c r="BK138" s="201">
        <f>ROUND(I138*H138,2)</f>
        <v>0</v>
      </c>
      <c r="BL138" s="18" t="s">
        <v>133</v>
      </c>
      <c r="BM138" s="200" t="s">
        <v>205</v>
      </c>
    </row>
    <row r="139" spans="1:65" s="13" customFormat="1" ht="11.25">
      <c r="B139" s="202"/>
      <c r="C139" s="203"/>
      <c r="D139" s="204" t="s">
        <v>135</v>
      </c>
      <c r="E139" s="205" t="s">
        <v>1</v>
      </c>
      <c r="F139" s="206" t="s">
        <v>84</v>
      </c>
      <c r="G139" s="203"/>
      <c r="H139" s="207">
        <v>2</v>
      </c>
      <c r="I139" s="208"/>
      <c r="J139" s="203"/>
      <c r="K139" s="203"/>
      <c r="L139" s="209"/>
      <c r="M139" s="210"/>
      <c r="N139" s="211"/>
      <c r="O139" s="211"/>
      <c r="P139" s="211"/>
      <c r="Q139" s="211"/>
      <c r="R139" s="211"/>
      <c r="S139" s="211"/>
      <c r="T139" s="212"/>
      <c r="AT139" s="213" t="s">
        <v>135</v>
      </c>
      <c r="AU139" s="213" t="s">
        <v>84</v>
      </c>
      <c r="AV139" s="13" t="s">
        <v>84</v>
      </c>
      <c r="AW139" s="13" t="s">
        <v>30</v>
      </c>
      <c r="AX139" s="13" t="s">
        <v>74</v>
      </c>
      <c r="AY139" s="213" t="s">
        <v>126</v>
      </c>
    </row>
    <row r="140" spans="1:65" s="16" customFormat="1" ht="11.25">
      <c r="B140" s="240"/>
      <c r="C140" s="241"/>
      <c r="D140" s="204" t="s">
        <v>135</v>
      </c>
      <c r="E140" s="242" t="s">
        <v>1</v>
      </c>
      <c r="F140" s="243" t="s">
        <v>252</v>
      </c>
      <c r="G140" s="241"/>
      <c r="H140" s="244">
        <v>2</v>
      </c>
      <c r="I140" s="245"/>
      <c r="J140" s="241"/>
      <c r="K140" s="241"/>
      <c r="L140" s="246"/>
      <c r="M140" s="247"/>
      <c r="N140" s="248"/>
      <c r="O140" s="248"/>
      <c r="P140" s="248"/>
      <c r="Q140" s="248"/>
      <c r="R140" s="248"/>
      <c r="S140" s="248"/>
      <c r="T140" s="249"/>
      <c r="AT140" s="250" t="s">
        <v>135</v>
      </c>
      <c r="AU140" s="250" t="s">
        <v>84</v>
      </c>
      <c r="AV140" s="16" t="s">
        <v>133</v>
      </c>
      <c r="AW140" s="16" t="s">
        <v>30</v>
      </c>
      <c r="AX140" s="16" t="s">
        <v>82</v>
      </c>
      <c r="AY140" s="250" t="s">
        <v>126</v>
      </c>
    </row>
    <row r="141" spans="1:65" s="2" customFormat="1" ht="24.2" customHeight="1">
      <c r="A141" s="35"/>
      <c r="B141" s="36"/>
      <c r="C141" s="188" t="s">
        <v>155</v>
      </c>
      <c r="D141" s="188" t="s">
        <v>129</v>
      </c>
      <c r="E141" s="189" t="s">
        <v>992</v>
      </c>
      <c r="F141" s="190" t="s">
        <v>993</v>
      </c>
      <c r="G141" s="191" t="s">
        <v>994</v>
      </c>
      <c r="H141" s="192">
        <v>240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133</v>
      </c>
      <c r="AT141" s="200" t="s">
        <v>129</v>
      </c>
      <c r="AU141" s="200" t="s">
        <v>84</v>
      </c>
      <c r="AY141" s="18" t="s">
        <v>126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133</v>
      </c>
      <c r="BM141" s="200" t="s">
        <v>213</v>
      </c>
    </row>
    <row r="142" spans="1:65" s="13" customFormat="1" ht="11.25">
      <c r="B142" s="202"/>
      <c r="C142" s="203"/>
      <c r="D142" s="204" t="s">
        <v>135</v>
      </c>
      <c r="E142" s="205" t="s">
        <v>1</v>
      </c>
      <c r="F142" s="206" t="s">
        <v>995</v>
      </c>
      <c r="G142" s="203"/>
      <c r="H142" s="207">
        <v>240</v>
      </c>
      <c r="I142" s="208"/>
      <c r="J142" s="203"/>
      <c r="K142" s="203"/>
      <c r="L142" s="209"/>
      <c r="M142" s="210"/>
      <c r="N142" s="211"/>
      <c r="O142" s="211"/>
      <c r="P142" s="211"/>
      <c r="Q142" s="211"/>
      <c r="R142" s="211"/>
      <c r="S142" s="211"/>
      <c r="T142" s="212"/>
      <c r="AT142" s="213" t="s">
        <v>135</v>
      </c>
      <c r="AU142" s="213" t="s">
        <v>84</v>
      </c>
      <c r="AV142" s="13" t="s">
        <v>84</v>
      </c>
      <c r="AW142" s="13" t="s">
        <v>30</v>
      </c>
      <c r="AX142" s="13" t="s">
        <v>74</v>
      </c>
      <c r="AY142" s="213" t="s">
        <v>126</v>
      </c>
    </row>
    <row r="143" spans="1:65" s="16" customFormat="1" ht="11.25">
      <c r="B143" s="240"/>
      <c r="C143" s="241"/>
      <c r="D143" s="204" t="s">
        <v>135</v>
      </c>
      <c r="E143" s="242" t="s">
        <v>1</v>
      </c>
      <c r="F143" s="243" t="s">
        <v>252</v>
      </c>
      <c r="G143" s="241"/>
      <c r="H143" s="244">
        <v>240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135</v>
      </c>
      <c r="AU143" s="250" t="s">
        <v>84</v>
      </c>
      <c r="AV143" s="16" t="s">
        <v>133</v>
      </c>
      <c r="AW143" s="16" t="s">
        <v>30</v>
      </c>
      <c r="AX143" s="16" t="s">
        <v>82</v>
      </c>
      <c r="AY143" s="250" t="s">
        <v>126</v>
      </c>
    </row>
    <row r="144" spans="1:65" s="2" customFormat="1" ht="16.5" customHeight="1">
      <c r="A144" s="35"/>
      <c r="B144" s="36"/>
      <c r="C144" s="188" t="s">
        <v>193</v>
      </c>
      <c r="D144" s="188" t="s">
        <v>129</v>
      </c>
      <c r="E144" s="189" t="s">
        <v>996</v>
      </c>
      <c r="F144" s="190" t="s">
        <v>997</v>
      </c>
      <c r="G144" s="191" t="s">
        <v>998</v>
      </c>
      <c r="H144" s="192">
        <v>1</v>
      </c>
      <c r="I144" s="193"/>
      <c r="J144" s="194">
        <f>ROUND(I144*H144,2)</f>
        <v>0</v>
      </c>
      <c r="K144" s="195"/>
      <c r="L144" s="40"/>
      <c r="M144" s="196" t="s">
        <v>1</v>
      </c>
      <c r="N144" s="197" t="s">
        <v>39</v>
      </c>
      <c r="O144" s="72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0" t="s">
        <v>133</v>
      </c>
      <c r="AT144" s="200" t="s">
        <v>129</v>
      </c>
      <c r="AU144" s="200" t="s">
        <v>84</v>
      </c>
      <c r="AY144" s="18" t="s">
        <v>126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82</v>
      </c>
      <c r="BK144" s="201">
        <f>ROUND(I144*H144,2)</f>
        <v>0</v>
      </c>
      <c r="BL144" s="18" t="s">
        <v>133</v>
      </c>
      <c r="BM144" s="200" t="s">
        <v>224</v>
      </c>
    </row>
    <row r="145" spans="1:65" s="2" customFormat="1" ht="24.2" customHeight="1">
      <c r="A145" s="35"/>
      <c r="B145" s="36"/>
      <c r="C145" s="188" t="s">
        <v>197</v>
      </c>
      <c r="D145" s="188" t="s">
        <v>129</v>
      </c>
      <c r="E145" s="189" t="s">
        <v>999</v>
      </c>
      <c r="F145" s="190" t="s">
        <v>1000</v>
      </c>
      <c r="G145" s="191" t="s">
        <v>1001</v>
      </c>
      <c r="H145" s="192">
        <v>70</v>
      </c>
      <c r="I145" s="193"/>
      <c r="J145" s="194">
        <f>ROUND(I145*H145,2)</f>
        <v>0</v>
      </c>
      <c r="K145" s="195"/>
      <c r="L145" s="40"/>
      <c r="M145" s="196" t="s">
        <v>1</v>
      </c>
      <c r="N145" s="197" t="s">
        <v>39</v>
      </c>
      <c r="O145" s="72"/>
      <c r="P145" s="198">
        <f>O145*H145</f>
        <v>0</v>
      </c>
      <c r="Q145" s="198">
        <v>0</v>
      </c>
      <c r="R145" s="198">
        <f>Q145*H145</f>
        <v>0</v>
      </c>
      <c r="S145" s="198">
        <v>0</v>
      </c>
      <c r="T145" s="199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0" t="s">
        <v>133</v>
      </c>
      <c r="AT145" s="200" t="s">
        <v>129</v>
      </c>
      <c r="AU145" s="200" t="s">
        <v>84</v>
      </c>
      <c r="AY145" s="18" t="s">
        <v>126</v>
      </c>
      <c r="BE145" s="201">
        <f>IF(N145="základní",J145,0)</f>
        <v>0</v>
      </c>
      <c r="BF145" s="201">
        <f>IF(N145="snížená",J145,0)</f>
        <v>0</v>
      </c>
      <c r="BG145" s="201">
        <f>IF(N145="zákl. přenesená",J145,0)</f>
        <v>0</v>
      </c>
      <c r="BH145" s="201">
        <f>IF(N145="sníž. přenesená",J145,0)</f>
        <v>0</v>
      </c>
      <c r="BI145" s="201">
        <f>IF(N145="nulová",J145,0)</f>
        <v>0</v>
      </c>
      <c r="BJ145" s="18" t="s">
        <v>82</v>
      </c>
      <c r="BK145" s="201">
        <f>ROUND(I145*H145,2)</f>
        <v>0</v>
      </c>
      <c r="BL145" s="18" t="s">
        <v>133</v>
      </c>
      <c r="BM145" s="200" t="s">
        <v>233</v>
      </c>
    </row>
    <row r="146" spans="1:65" s="13" customFormat="1" ht="11.25">
      <c r="B146" s="202"/>
      <c r="C146" s="203"/>
      <c r="D146" s="204" t="s">
        <v>135</v>
      </c>
      <c r="E146" s="205" t="s">
        <v>1</v>
      </c>
      <c r="F146" s="206" t="s">
        <v>1002</v>
      </c>
      <c r="G146" s="203"/>
      <c r="H146" s="207">
        <v>70</v>
      </c>
      <c r="I146" s="208"/>
      <c r="J146" s="203"/>
      <c r="K146" s="203"/>
      <c r="L146" s="209"/>
      <c r="M146" s="210"/>
      <c r="N146" s="211"/>
      <c r="O146" s="211"/>
      <c r="P146" s="211"/>
      <c r="Q146" s="211"/>
      <c r="R146" s="211"/>
      <c r="S146" s="211"/>
      <c r="T146" s="212"/>
      <c r="AT146" s="213" t="s">
        <v>135</v>
      </c>
      <c r="AU146" s="213" t="s">
        <v>84</v>
      </c>
      <c r="AV146" s="13" t="s">
        <v>84</v>
      </c>
      <c r="AW146" s="13" t="s">
        <v>30</v>
      </c>
      <c r="AX146" s="13" t="s">
        <v>74</v>
      </c>
      <c r="AY146" s="213" t="s">
        <v>126</v>
      </c>
    </row>
    <row r="147" spans="1:65" s="16" customFormat="1" ht="11.25">
      <c r="B147" s="240"/>
      <c r="C147" s="241"/>
      <c r="D147" s="204" t="s">
        <v>135</v>
      </c>
      <c r="E147" s="242" t="s">
        <v>1</v>
      </c>
      <c r="F147" s="243" t="s">
        <v>252</v>
      </c>
      <c r="G147" s="241"/>
      <c r="H147" s="244">
        <v>70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135</v>
      </c>
      <c r="AU147" s="250" t="s">
        <v>84</v>
      </c>
      <c r="AV147" s="16" t="s">
        <v>133</v>
      </c>
      <c r="AW147" s="16" t="s">
        <v>30</v>
      </c>
      <c r="AX147" s="16" t="s">
        <v>82</v>
      </c>
      <c r="AY147" s="250" t="s">
        <v>126</v>
      </c>
    </row>
    <row r="148" spans="1:65" s="2" customFormat="1" ht="33" customHeight="1">
      <c r="A148" s="35"/>
      <c r="B148" s="36"/>
      <c r="C148" s="188" t="s">
        <v>127</v>
      </c>
      <c r="D148" s="188" t="s">
        <v>129</v>
      </c>
      <c r="E148" s="189" t="s">
        <v>1003</v>
      </c>
      <c r="F148" s="190" t="s">
        <v>1004</v>
      </c>
      <c r="G148" s="191" t="s">
        <v>132</v>
      </c>
      <c r="H148" s="192">
        <v>65.003</v>
      </c>
      <c r="I148" s="193"/>
      <c r="J148" s="194">
        <f>ROUND(I148*H148,2)</f>
        <v>0</v>
      </c>
      <c r="K148" s="195"/>
      <c r="L148" s="40"/>
      <c r="M148" s="196" t="s">
        <v>1</v>
      </c>
      <c r="N148" s="197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133</v>
      </c>
      <c r="AT148" s="200" t="s">
        <v>129</v>
      </c>
      <c r="AU148" s="200" t="s">
        <v>84</v>
      </c>
      <c r="AY148" s="18" t="s">
        <v>126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133</v>
      </c>
      <c r="BM148" s="200" t="s">
        <v>244</v>
      </c>
    </row>
    <row r="149" spans="1:65" s="13" customFormat="1" ht="11.25">
      <c r="B149" s="202"/>
      <c r="C149" s="203"/>
      <c r="D149" s="204" t="s">
        <v>135</v>
      </c>
      <c r="E149" s="205" t="s">
        <v>1</v>
      </c>
      <c r="F149" s="206" t="s">
        <v>1005</v>
      </c>
      <c r="G149" s="203"/>
      <c r="H149" s="207">
        <v>65.003</v>
      </c>
      <c r="I149" s="208"/>
      <c r="J149" s="203"/>
      <c r="K149" s="203"/>
      <c r="L149" s="209"/>
      <c r="M149" s="210"/>
      <c r="N149" s="211"/>
      <c r="O149" s="211"/>
      <c r="P149" s="211"/>
      <c r="Q149" s="211"/>
      <c r="R149" s="211"/>
      <c r="S149" s="211"/>
      <c r="T149" s="212"/>
      <c r="AT149" s="213" t="s">
        <v>135</v>
      </c>
      <c r="AU149" s="213" t="s">
        <v>84</v>
      </c>
      <c r="AV149" s="13" t="s">
        <v>84</v>
      </c>
      <c r="AW149" s="13" t="s">
        <v>30</v>
      </c>
      <c r="AX149" s="13" t="s">
        <v>74</v>
      </c>
      <c r="AY149" s="213" t="s">
        <v>126</v>
      </c>
    </row>
    <row r="150" spans="1:65" s="16" customFormat="1" ht="11.25">
      <c r="B150" s="240"/>
      <c r="C150" s="241"/>
      <c r="D150" s="204" t="s">
        <v>135</v>
      </c>
      <c r="E150" s="242" t="s">
        <v>1</v>
      </c>
      <c r="F150" s="243" t="s">
        <v>252</v>
      </c>
      <c r="G150" s="241"/>
      <c r="H150" s="244">
        <v>65.003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135</v>
      </c>
      <c r="AU150" s="250" t="s">
        <v>84</v>
      </c>
      <c r="AV150" s="16" t="s">
        <v>133</v>
      </c>
      <c r="AW150" s="16" t="s">
        <v>30</v>
      </c>
      <c r="AX150" s="16" t="s">
        <v>82</v>
      </c>
      <c r="AY150" s="250" t="s">
        <v>126</v>
      </c>
    </row>
    <row r="151" spans="1:65" s="2" customFormat="1" ht="33" customHeight="1">
      <c r="A151" s="35"/>
      <c r="B151" s="36"/>
      <c r="C151" s="188" t="s">
        <v>205</v>
      </c>
      <c r="D151" s="188" t="s">
        <v>129</v>
      </c>
      <c r="E151" s="189" t="s">
        <v>1006</v>
      </c>
      <c r="F151" s="190" t="s">
        <v>1007</v>
      </c>
      <c r="G151" s="191" t="s">
        <v>132</v>
      </c>
      <c r="H151" s="192">
        <v>407.7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133</v>
      </c>
      <c r="AT151" s="200" t="s">
        <v>129</v>
      </c>
      <c r="AU151" s="200" t="s">
        <v>84</v>
      </c>
      <c r="AY151" s="18" t="s">
        <v>126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133</v>
      </c>
      <c r="BM151" s="200" t="s">
        <v>258</v>
      </c>
    </row>
    <row r="152" spans="1:65" s="13" customFormat="1" ht="11.25">
      <c r="B152" s="202"/>
      <c r="C152" s="203"/>
      <c r="D152" s="204" t="s">
        <v>135</v>
      </c>
      <c r="E152" s="205" t="s">
        <v>1</v>
      </c>
      <c r="F152" s="206" t="s">
        <v>1008</v>
      </c>
      <c r="G152" s="203"/>
      <c r="H152" s="207">
        <v>407.7</v>
      </c>
      <c r="I152" s="208"/>
      <c r="J152" s="203"/>
      <c r="K152" s="203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135</v>
      </c>
      <c r="AU152" s="213" t="s">
        <v>84</v>
      </c>
      <c r="AV152" s="13" t="s">
        <v>84</v>
      </c>
      <c r="AW152" s="13" t="s">
        <v>30</v>
      </c>
      <c r="AX152" s="13" t="s">
        <v>74</v>
      </c>
      <c r="AY152" s="213" t="s">
        <v>126</v>
      </c>
    </row>
    <row r="153" spans="1:65" s="16" customFormat="1" ht="11.25">
      <c r="B153" s="240"/>
      <c r="C153" s="241"/>
      <c r="D153" s="204" t="s">
        <v>135</v>
      </c>
      <c r="E153" s="242" t="s">
        <v>1</v>
      </c>
      <c r="F153" s="243" t="s">
        <v>252</v>
      </c>
      <c r="G153" s="241"/>
      <c r="H153" s="244">
        <v>407.7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135</v>
      </c>
      <c r="AU153" s="250" t="s">
        <v>84</v>
      </c>
      <c r="AV153" s="16" t="s">
        <v>133</v>
      </c>
      <c r="AW153" s="16" t="s">
        <v>30</v>
      </c>
      <c r="AX153" s="16" t="s">
        <v>82</v>
      </c>
      <c r="AY153" s="250" t="s">
        <v>126</v>
      </c>
    </row>
    <row r="154" spans="1:65" s="2" customFormat="1" ht="24.2" customHeight="1">
      <c r="A154" s="35"/>
      <c r="B154" s="36"/>
      <c r="C154" s="188" t="s">
        <v>209</v>
      </c>
      <c r="D154" s="188" t="s">
        <v>129</v>
      </c>
      <c r="E154" s="189" t="s">
        <v>1009</v>
      </c>
      <c r="F154" s="190" t="s">
        <v>1010</v>
      </c>
      <c r="G154" s="191" t="s">
        <v>170</v>
      </c>
      <c r="H154" s="192">
        <v>597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39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133</v>
      </c>
      <c r="AT154" s="200" t="s">
        <v>129</v>
      </c>
      <c r="AU154" s="200" t="s">
        <v>84</v>
      </c>
      <c r="AY154" s="18" t="s">
        <v>126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82</v>
      </c>
      <c r="BK154" s="201">
        <f>ROUND(I154*H154,2)</f>
        <v>0</v>
      </c>
      <c r="BL154" s="18" t="s">
        <v>133</v>
      </c>
      <c r="BM154" s="200" t="s">
        <v>266</v>
      </c>
    </row>
    <row r="155" spans="1:65" s="13" customFormat="1" ht="11.25">
      <c r="B155" s="202"/>
      <c r="C155" s="203"/>
      <c r="D155" s="204" t="s">
        <v>135</v>
      </c>
      <c r="E155" s="205" t="s">
        <v>1</v>
      </c>
      <c r="F155" s="206" t="s">
        <v>1011</v>
      </c>
      <c r="G155" s="203"/>
      <c r="H155" s="207">
        <v>597</v>
      </c>
      <c r="I155" s="208"/>
      <c r="J155" s="203"/>
      <c r="K155" s="203"/>
      <c r="L155" s="209"/>
      <c r="M155" s="210"/>
      <c r="N155" s="211"/>
      <c r="O155" s="211"/>
      <c r="P155" s="211"/>
      <c r="Q155" s="211"/>
      <c r="R155" s="211"/>
      <c r="S155" s="211"/>
      <c r="T155" s="212"/>
      <c r="AT155" s="213" t="s">
        <v>135</v>
      </c>
      <c r="AU155" s="213" t="s">
        <v>84</v>
      </c>
      <c r="AV155" s="13" t="s">
        <v>84</v>
      </c>
      <c r="AW155" s="13" t="s">
        <v>30</v>
      </c>
      <c r="AX155" s="13" t="s">
        <v>74</v>
      </c>
      <c r="AY155" s="213" t="s">
        <v>126</v>
      </c>
    </row>
    <row r="156" spans="1:65" s="16" customFormat="1" ht="11.25">
      <c r="B156" s="240"/>
      <c r="C156" s="241"/>
      <c r="D156" s="204" t="s">
        <v>135</v>
      </c>
      <c r="E156" s="242" t="s">
        <v>1</v>
      </c>
      <c r="F156" s="243" t="s">
        <v>252</v>
      </c>
      <c r="G156" s="241"/>
      <c r="H156" s="244">
        <v>597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AT156" s="250" t="s">
        <v>135</v>
      </c>
      <c r="AU156" s="250" t="s">
        <v>84</v>
      </c>
      <c r="AV156" s="16" t="s">
        <v>133</v>
      </c>
      <c r="AW156" s="16" t="s">
        <v>30</v>
      </c>
      <c r="AX156" s="16" t="s">
        <v>82</v>
      </c>
      <c r="AY156" s="250" t="s">
        <v>126</v>
      </c>
    </row>
    <row r="157" spans="1:65" s="2" customFormat="1" ht="24.2" customHeight="1">
      <c r="A157" s="35"/>
      <c r="B157" s="36"/>
      <c r="C157" s="188" t="s">
        <v>213</v>
      </c>
      <c r="D157" s="188" t="s">
        <v>129</v>
      </c>
      <c r="E157" s="189" t="s">
        <v>1012</v>
      </c>
      <c r="F157" s="190" t="s">
        <v>1013</v>
      </c>
      <c r="G157" s="191" t="s">
        <v>170</v>
      </c>
      <c r="H157" s="192">
        <v>597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39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133</v>
      </c>
      <c r="AT157" s="200" t="s">
        <v>129</v>
      </c>
      <c r="AU157" s="200" t="s">
        <v>84</v>
      </c>
      <c r="AY157" s="18" t="s">
        <v>126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133</v>
      </c>
      <c r="BM157" s="200" t="s">
        <v>274</v>
      </c>
    </row>
    <row r="158" spans="1:65" s="2" customFormat="1" ht="33" customHeight="1">
      <c r="A158" s="35"/>
      <c r="B158" s="36"/>
      <c r="C158" s="188" t="s">
        <v>219</v>
      </c>
      <c r="D158" s="188" t="s">
        <v>129</v>
      </c>
      <c r="E158" s="189" t="s">
        <v>1014</v>
      </c>
      <c r="F158" s="190" t="s">
        <v>1015</v>
      </c>
      <c r="G158" s="191" t="s">
        <v>170</v>
      </c>
      <c r="H158" s="192">
        <v>57.78</v>
      </c>
      <c r="I158" s="193"/>
      <c r="J158" s="194">
        <f>ROUND(I158*H158,2)</f>
        <v>0</v>
      </c>
      <c r="K158" s="195"/>
      <c r="L158" s="40"/>
      <c r="M158" s="196" t="s">
        <v>1</v>
      </c>
      <c r="N158" s="197" t="s">
        <v>39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133</v>
      </c>
      <c r="AT158" s="200" t="s">
        <v>129</v>
      </c>
      <c r="AU158" s="200" t="s">
        <v>84</v>
      </c>
      <c r="AY158" s="18" t="s">
        <v>126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82</v>
      </c>
      <c r="BK158" s="201">
        <f>ROUND(I158*H158,2)</f>
        <v>0</v>
      </c>
      <c r="BL158" s="18" t="s">
        <v>133</v>
      </c>
      <c r="BM158" s="200" t="s">
        <v>282</v>
      </c>
    </row>
    <row r="159" spans="1:65" s="13" customFormat="1" ht="11.25">
      <c r="B159" s="202"/>
      <c r="C159" s="203"/>
      <c r="D159" s="204" t="s">
        <v>135</v>
      </c>
      <c r="E159" s="205" t="s">
        <v>1</v>
      </c>
      <c r="F159" s="206" t="s">
        <v>1016</v>
      </c>
      <c r="G159" s="203"/>
      <c r="H159" s="207">
        <v>57.78</v>
      </c>
      <c r="I159" s="208"/>
      <c r="J159" s="203"/>
      <c r="K159" s="203"/>
      <c r="L159" s="209"/>
      <c r="M159" s="210"/>
      <c r="N159" s="211"/>
      <c r="O159" s="211"/>
      <c r="P159" s="211"/>
      <c r="Q159" s="211"/>
      <c r="R159" s="211"/>
      <c r="S159" s="211"/>
      <c r="T159" s="212"/>
      <c r="AT159" s="213" t="s">
        <v>135</v>
      </c>
      <c r="AU159" s="213" t="s">
        <v>84</v>
      </c>
      <c r="AV159" s="13" t="s">
        <v>84</v>
      </c>
      <c r="AW159" s="13" t="s">
        <v>30</v>
      </c>
      <c r="AX159" s="13" t="s">
        <v>74</v>
      </c>
      <c r="AY159" s="213" t="s">
        <v>126</v>
      </c>
    </row>
    <row r="160" spans="1:65" s="16" customFormat="1" ht="11.25">
      <c r="B160" s="240"/>
      <c r="C160" s="241"/>
      <c r="D160" s="204" t="s">
        <v>135</v>
      </c>
      <c r="E160" s="242" t="s">
        <v>1</v>
      </c>
      <c r="F160" s="243" t="s">
        <v>252</v>
      </c>
      <c r="G160" s="241"/>
      <c r="H160" s="244">
        <v>57.78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AT160" s="250" t="s">
        <v>135</v>
      </c>
      <c r="AU160" s="250" t="s">
        <v>84</v>
      </c>
      <c r="AV160" s="16" t="s">
        <v>133</v>
      </c>
      <c r="AW160" s="16" t="s">
        <v>30</v>
      </c>
      <c r="AX160" s="16" t="s">
        <v>82</v>
      </c>
      <c r="AY160" s="250" t="s">
        <v>126</v>
      </c>
    </row>
    <row r="161" spans="1:65" s="2" customFormat="1" ht="33" customHeight="1">
      <c r="A161" s="35"/>
      <c r="B161" s="36"/>
      <c r="C161" s="188" t="s">
        <v>224</v>
      </c>
      <c r="D161" s="188" t="s">
        <v>129</v>
      </c>
      <c r="E161" s="189" t="s">
        <v>1017</v>
      </c>
      <c r="F161" s="190" t="s">
        <v>1018</v>
      </c>
      <c r="G161" s="191" t="s">
        <v>170</v>
      </c>
      <c r="H161" s="192">
        <v>57.78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133</v>
      </c>
      <c r="AT161" s="200" t="s">
        <v>129</v>
      </c>
      <c r="AU161" s="200" t="s">
        <v>84</v>
      </c>
      <c r="AY161" s="18" t="s">
        <v>126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133</v>
      </c>
      <c r="BM161" s="200" t="s">
        <v>290</v>
      </c>
    </row>
    <row r="162" spans="1:65" s="2" customFormat="1" ht="37.9" customHeight="1">
      <c r="A162" s="35"/>
      <c r="B162" s="36"/>
      <c r="C162" s="188" t="s">
        <v>8</v>
      </c>
      <c r="D162" s="188" t="s">
        <v>129</v>
      </c>
      <c r="E162" s="189" t="s">
        <v>1019</v>
      </c>
      <c r="F162" s="190" t="s">
        <v>1020</v>
      </c>
      <c r="G162" s="191" t="s">
        <v>132</v>
      </c>
      <c r="H162" s="192">
        <v>472.70299999999997</v>
      </c>
      <c r="I162" s="193"/>
      <c r="J162" s="194">
        <f>ROUND(I162*H162,2)</f>
        <v>0</v>
      </c>
      <c r="K162" s="195"/>
      <c r="L162" s="40"/>
      <c r="M162" s="196" t="s">
        <v>1</v>
      </c>
      <c r="N162" s="197" t="s">
        <v>39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133</v>
      </c>
      <c r="AT162" s="200" t="s">
        <v>129</v>
      </c>
      <c r="AU162" s="200" t="s">
        <v>84</v>
      </c>
      <c r="AY162" s="18" t="s">
        <v>126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82</v>
      </c>
      <c r="BK162" s="201">
        <f>ROUND(I162*H162,2)</f>
        <v>0</v>
      </c>
      <c r="BL162" s="18" t="s">
        <v>133</v>
      </c>
      <c r="BM162" s="200" t="s">
        <v>298</v>
      </c>
    </row>
    <row r="163" spans="1:65" s="13" customFormat="1" ht="11.25">
      <c r="B163" s="202"/>
      <c r="C163" s="203"/>
      <c r="D163" s="204" t="s">
        <v>135</v>
      </c>
      <c r="E163" s="205" t="s">
        <v>1</v>
      </c>
      <c r="F163" s="206" t="s">
        <v>1021</v>
      </c>
      <c r="G163" s="203"/>
      <c r="H163" s="207">
        <v>472.70299999999997</v>
      </c>
      <c r="I163" s="208"/>
      <c r="J163" s="203"/>
      <c r="K163" s="203"/>
      <c r="L163" s="209"/>
      <c r="M163" s="210"/>
      <c r="N163" s="211"/>
      <c r="O163" s="211"/>
      <c r="P163" s="211"/>
      <c r="Q163" s="211"/>
      <c r="R163" s="211"/>
      <c r="S163" s="211"/>
      <c r="T163" s="212"/>
      <c r="AT163" s="213" t="s">
        <v>135</v>
      </c>
      <c r="AU163" s="213" t="s">
        <v>84</v>
      </c>
      <c r="AV163" s="13" t="s">
        <v>84</v>
      </c>
      <c r="AW163" s="13" t="s">
        <v>30</v>
      </c>
      <c r="AX163" s="13" t="s">
        <v>74</v>
      </c>
      <c r="AY163" s="213" t="s">
        <v>126</v>
      </c>
    </row>
    <row r="164" spans="1:65" s="16" customFormat="1" ht="11.25">
      <c r="B164" s="240"/>
      <c r="C164" s="241"/>
      <c r="D164" s="204" t="s">
        <v>135</v>
      </c>
      <c r="E164" s="242" t="s">
        <v>1</v>
      </c>
      <c r="F164" s="243" t="s">
        <v>252</v>
      </c>
      <c r="G164" s="241"/>
      <c r="H164" s="244">
        <v>472.70299999999997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135</v>
      </c>
      <c r="AU164" s="250" t="s">
        <v>84</v>
      </c>
      <c r="AV164" s="16" t="s">
        <v>133</v>
      </c>
      <c r="AW164" s="16" t="s">
        <v>30</v>
      </c>
      <c r="AX164" s="16" t="s">
        <v>82</v>
      </c>
      <c r="AY164" s="250" t="s">
        <v>126</v>
      </c>
    </row>
    <row r="165" spans="1:65" s="2" customFormat="1" ht="24.2" customHeight="1">
      <c r="A165" s="35"/>
      <c r="B165" s="36"/>
      <c r="C165" s="188" t="s">
        <v>233</v>
      </c>
      <c r="D165" s="188" t="s">
        <v>129</v>
      </c>
      <c r="E165" s="189" t="s">
        <v>907</v>
      </c>
      <c r="F165" s="190" t="s">
        <v>908</v>
      </c>
      <c r="G165" s="191" t="s">
        <v>141</v>
      </c>
      <c r="H165" s="192">
        <v>850.86500000000001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39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133</v>
      </c>
      <c r="AT165" s="200" t="s">
        <v>129</v>
      </c>
      <c r="AU165" s="200" t="s">
        <v>84</v>
      </c>
      <c r="AY165" s="18" t="s">
        <v>126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82</v>
      </c>
      <c r="BK165" s="201">
        <f>ROUND(I165*H165,2)</f>
        <v>0</v>
      </c>
      <c r="BL165" s="18" t="s">
        <v>133</v>
      </c>
      <c r="BM165" s="200" t="s">
        <v>307</v>
      </c>
    </row>
    <row r="166" spans="1:65" s="13" customFormat="1" ht="11.25">
      <c r="B166" s="202"/>
      <c r="C166" s="203"/>
      <c r="D166" s="204" t="s">
        <v>135</v>
      </c>
      <c r="E166" s="205" t="s">
        <v>1</v>
      </c>
      <c r="F166" s="206" t="s">
        <v>1022</v>
      </c>
      <c r="G166" s="203"/>
      <c r="H166" s="207">
        <v>850.86500000000001</v>
      </c>
      <c r="I166" s="208"/>
      <c r="J166" s="203"/>
      <c r="K166" s="203"/>
      <c r="L166" s="209"/>
      <c r="M166" s="210"/>
      <c r="N166" s="211"/>
      <c r="O166" s="211"/>
      <c r="P166" s="211"/>
      <c r="Q166" s="211"/>
      <c r="R166" s="211"/>
      <c r="S166" s="211"/>
      <c r="T166" s="212"/>
      <c r="AT166" s="213" t="s">
        <v>135</v>
      </c>
      <c r="AU166" s="213" t="s">
        <v>84</v>
      </c>
      <c r="AV166" s="13" t="s">
        <v>84</v>
      </c>
      <c r="AW166" s="13" t="s">
        <v>30</v>
      </c>
      <c r="AX166" s="13" t="s">
        <v>74</v>
      </c>
      <c r="AY166" s="213" t="s">
        <v>126</v>
      </c>
    </row>
    <row r="167" spans="1:65" s="16" customFormat="1" ht="11.25">
      <c r="B167" s="240"/>
      <c r="C167" s="241"/>
      <c r="D167" s="204" t="s">
        <v>135</v>
      </c>
      <c r="E167" s="242" t="s">
        <v>1</v>
      </c>
      <c r="F167" s="243" t="s">
        <v>252</v>
      </c>
      <c r="G167" s="241"/>
      <c r="H167" s="244">
        <v>850.86500000000001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135</v>
      </c>
      <c r="AU167" s="250" t="s">
        <v>84</v>
      </c>
      <c r="AV167" s="16" t="s">
        <v>133</v>
      </c>
      <c r="AW167" s="16" t="s">
        <v>30</v>
      </c>
      <c r="AX167" s="16" t="s">
        <v>82</v>
      </c>
      <c r="AY167" s="250" t="s">
        <v>126</v>
      </c>
    </row>
    <row r="168" spans="1:65" s="2" customFormat="1" ht="16.5" customHeight="1">
      <c r="A168" s="35"/>
      <c r="B168" s="36"/>
      <c r="C168" s="188" t="s">
        <v>239</v>
      </c>
      <c r="D168" s="188" t="s">
        <v>129</v>
      </c>
      <c r="E168" s="189" t="s">
        <v>387</v>
      </c>
      <c r="F168" s="190" t="s">
        <v>388</v>
      </c>
      <c r="G168" s="191" t="s">
        <v>132</v>
      </c>
      <c r="H168" s="192">
        <v>472.70299999999997</v>
      </c>
      <c r="I168" s="193"/>
      <c r="J168" s="194">
        <f>ROUND(I168*H168,2)</f>
        <v>0</v>
      </c>
      <c r="K168" s="195"/>
      <c r="L168" s="40"/>
      <c r="M168" s="196" t="s">
        <v>1</v>
      </c>
      <c r="N168" s="197" t="s">
        <v>39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133</v>
      </c>
      <c r="AT168" s="200" t="s">
        <v>129</v>
      </c>
      <c r="AU168" s="200" t="s">
        <v>84</v>
      </c>
      <c r="AY168" s="18" t="s">
        <v>126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82</v>
      </c>
      <c r="BK168" s="201">
        <f>ROUND(I168*H168,2)</f>
        <v>0</v>
      </c>
      <c r="BL168" s="18" t="s">
        <v>133</v>
      </c>
      <c r="BM168" s="200" t="s">
        <v>315</v>
      </c>
    </row>
    <row r="169" spans="1:65" s="2" customFormat="1" ht="24.2" customHeight="1">
      <c r="A169" s="35"/>
      <c r="B169" s="36"/>
      <c r="C169" s="188" t="s">
        <v>244</v>
      </c>
      <c r="D169" s="188" t="s">
        <v>129</v>
      </c>
      <c r="E169" s="189" t="s">
        <v>904</v>
      </c>
      <c r="F169" s="190" t="s">
        <v>393</v>
      </c>
      <c r="G169" s="191" t="s">
        <v>132</v>
      </c>
      <c r="H169" s="192">
        <v>318.31700000000001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39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133</v>
      </c>
      <c r="AT169" s="200" t="s">
        <v>129</v>
      </c>
      <c r="AU169" s="200" t="s">
        <v>84</v>
      </c>
      <c r="AY169" s="18" t="s">
        <v>126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82</v>
      </c>
      <c r="BK169" s="201">
        <f>ROUND(I169*H169,2)</f>
        <v>0</v>
      </c>
      <c r="BL169" s="18" t="s">
        <v>133</v>
      </c>
      <c r="BM169" s="200" t="s">
        <v>323</v>
      </c>
    </row>
    <row r="170" spans="1:65" s="13" customFormat="1" ht="11.25">
      <c r="B170" s="202"/>
      <c r="C170" s="203"/>
      <c r="D170" s="204" t="s">
        <v>135</v>
      </c>
      <c r="E170" s="205" t="s">
        <v>1</v>
      </c>
      <c r="F170" s="206" t="s">
        <v>1023</v>
      </c>
      <c r="G170" s="203"/>
      <c r="H170" s="207">
        <v>267.79000000000002</v>
      </c>
      <c r="I170" s="208"/>
      <c r="J170" s="203"/>
      <c r="K170" s="203"/>
      <c r="L170" s="209"/>
      <c r="M170" s="210"/>
      <c r="N170" s="211"/>
      <c r="O170" s="211"/>
      <c r="P170" s="211"/>
      <c r="Q170" s="211"/>
      <c r="R170" s="211"/>
      <c r="S170" s="211"/>
      <c r="T170" s="212"/>
      <c r="AT170" s="213" t="s">
        <v>135</v>
      </c>
      <c r="AU170" s="213" t="s">
        <v>84</v>
      </c>
      <c r="AV170" s="13" t="s">
        <v>84</v>
      </c>
      <c r="AW170" s="13" t="s">
        <v>30</v>
      </c>
      <c r="AX170" s="13" t="s">
        <v>74</v>
      </c>
      <c r="AY170" s="213" t="s">
        <v>126</v>
      </c>
    </row>
    <row r="171" spans="1:65" s="13" customFormat="1" ht="11.25">
      <c r="B171" s="202"/>
      <c r="C171" s="203"/>
      <c r="D171" s="204" t="s">
        <v>135</v>
      </c>
      <c r="E171" s="205" t="s">
        <v>1</v>
      </c>
      <c r="F171" s="206" t="s">
        <v>1024</v>
      </c>
      <c r="G171" s="203"/>
      <c r="H171" s="207">
        <v>50.527000000000001</v>
      </c>
      <c r="I171" s="208"/>
      <c r="J171" s="203"/>
      <c r="K171" s="203"/>
      <c r="L171" s="209"/>
      <c r="M171" s="210"/>
      <c r="N171" s="211"/>
      <c r="O171" s="211"/>
      <c r="P171" s="211"/>
      <c r="Q171" s="211"/>
      <c r="R171" s="211"/>
      <c r="S171" s="211"/>
      <c r="T171" s="212"/>
      <c r="AT171" s="213" t="s">
        <v>135</v>
      </c>
      <c r="AU171" s="213" t="s">
        <v>84</v>
      </c>
      <c r="AV171" s="13" t="s">
        <v>84</v>
      </c>
      <c r="AW171" s="13" t="s">
        <v>30</v>
      </c>
      <c r="AX171" s="13" t="s">
        <v>74</v>
      </c>
      <c r="AY171" s="213" t="s">
        <v>126</v>
      </c>
    </row>
    <row r="172" spans="1:65" s="16" customFormat="1" ht="11.25">
      <c r="B172" s="240"/>
      <c r="C172" s="241"/>
      <c r="D172" s="204" t="s">
        <v>135</v>
      </c>
      <c r="E172" s="242" t="s">
        <v>1</v>
      </c>
      <c r="F172" s="243" t="s">
        <v>252</v>
      </c>
      <c r="G172" s="241"/>
      <c r="H172" s="244">
        <v>318.31700000000001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135</v>
      </c>
      <c r="AU172" s="250" t="s">
        <v>84</v>
      </c>
      <c r="AV172" s="16" t="s">
        <v>133</v>
      </c>
      <c r="AW172" s="16" t="s">
        <v>30</v>
      </c>
      <c r="AX172" s="16" t="s">
        <v>82</v>
      </c>
      <c r="AY172" s="250" t="s">
        <v>126</v>
      </c>
    </row>
    <row r="173" spans="1:65" s="2" customFormat="1" ht="16.5" customHeight="1">
      <c r="A173" s="35"/>
      <c r="B173" s="36"/>
      <c r="C173" s="251" t="s">
        <v>253</v>
      </c>
      <c r="D173" s="251" t="s">
        <v>360</v>
      </c>
      <c r="E173" s="252" t="s">
        <v>1025</v>
      </c>
      <c r="F173" s="253" t="s">
        <v>1026</v>
      </c>
      <c r="G173" s="254" t="s">
        <v>141</v>
      </c>
      <c r="H173" s="255">
        <v>572.971</v>
      </c>
      <c r="I173" s="256"/>
      <c r="J173" s="257">
        <f>ROUND(I173*H173,2)</f>
        <v>0</v>
      </c>
      <c r="K173" s="258"/>
      <c r="L173" s="259"/>
      <c r="M173" s="260" t="s">
        <v>1</v>
      </c>
      <c r="N173" s="261" t="s">
        <v>39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197</v>
      </c>
      <c r="AT173" s="200" t="s">
        <v>360</v>
      </c>
      <c r="AU173" s="200" t="s">
        <v>84</v>
      </c>
      <c r="AY173" s="18" t="s">
        <v>126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82</v>
      </c>
      <c r="BK173" s="201">
        <f>ROUND(I173*H173,2)</f>
        <v>0</v>
      </c>
      <c r="BL173" s="18" t="s">
        <v>133</v>
      </c>
      <c r="BM173" s="200" t="s">
        <v>331</v>
      </c>
    </row>
    <row r="174" spans="1:65" s="13" customFormat="1" ht="11.25">
      <c r="B174" s="202"/>
      <c r="C174" s="203"/>
      <c r="D174" s="204" t="s">
        <v>135</v>
      </c>
      <c r="E174" s="205" t="s">
        <v>1</v>
      </c>
      <c r="F174" s="206" t="s">
        <v>1027</v>
      </c>
      <c r="G174" s="203"/>
      <c r="H174" s="207">
        <v>572.971</v>
      </c>
      <c r="I174" s="208"/>
      <c r="J174" s="203"/>
      <c r="K174" s="203"/>
      <c r="L174" s="209"/>
      <c r="M174" s="210"/>
      <c r="N174" s="211"/>
      <c r="O174" s="211"/>
      <c r="P174" s="211"/>
      <c r="Q174" s="211"/>
      <c r="R174" s="211"/>
      <c r="S174" s="211"/>
      <c r="T174" s="212"/>
      <c r="AT174" s="213" t="s">
        <v>135</v>
      </c>
      <c r="AU174" s="213" t="s">
        <v>84</v>
      </c>
      <c r="AV174" s="13" t="s">
        <v>84</v>
      </c>
      <c r="AW174" s="13" t="s">
        <v>30</v>
      </c>
      <c r="AX174" s="13" t="s">
        <v>74</v>
      </c>
      <c r="AY174" s="213" t="s">
        <v>126</v>
      </c>
    </row>
    <row r="175" spans="1:65" s="16" customFormat="1" ht="11.25">
      <c r="B175" s="240"/>
      <c r="C175" s="241"/>
      <c r="D175" s="204" t="s">
        <v>135</v>
      </c>
      <c r="E175" s="242" t="s">
        <v>1</v>
      </c>
      <c r="F175" s="243" t="s">
        <v>252</v>
      </c>
      <c r="G175" s="241"/>
      <c r="H175" s="244">
        <v>572.971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135</v>
      </c>
      <c r="AU175" s="250" t="s">
        <v>84</v>
      </c>
      <c r="AV175" s="16" t="s">
        <v>133</v>
      </c>
      <c r="AW175" s="16" t="s">
        <v>30</v>
      </c>
      <c r="AX175" s="16" t="s">
        <v>82</v>
      </c>
      <c r="AY175" s="250" t="s">
        <v>126</v>
      </c>
    </row>
    <row r="176" spans="1:65" s="2" customFormat="1" ht="24.2" customHeight="1">
      <c r="A176" s="35"/>
      <c r="B176" s="36"/>
      <c r="C176" s="188" t="s">
        <v>258</v>
      </c>
      <c r="D176" s="188" t="s">
        <v>129</v>
      </c>
      <c r="E176" s="189" t="s">
        <v>1028</v>
      </c>
      <c r="F176" s="190" t="s">
        <v>1029</v>
      </c>
      <c r="G176" s="191" t="s">
        <v>132</v>
      </c>
      <c r="H176" s="192">
        <v>114.41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133</v>
      </c>
      <c r="AT176" s="200" t="s">
        <v>129</v>
      </c>
      <c r="AU176" s="200" t="s">
        <v>84</v>
      </c>
      <c r="AY176" s="18" t="s">
        <v>126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133</v>
      </c>
      <c r="BM176" s="200" t="s">
        <v>339</v>
      </c>
    </row>
    <row r="177" spans="1:65" s="13" customFormat="1" ht="11.25">
      <c r="B177" s="202"/>
      <c r="C177" s="203"/>
      <c r="D177" s="204" t="s">
        <v>135</v>
      </c>
      <c r="E177" s="205" t="s">
        <v>1</v>
      </c>
      <c r="F177" s="206" t="s">
        <v>1030</v>
      </c>
      <c r="G177" s="203"/>
      <c r="H177" s="207">
        <v>53.4</v>
      </c>
      <c r="I177" s="208"/>
      <c r="J177" s="203"/>
      <c r="K177" s="203"/>
      <c r="L177" s="209"/>
      <c r="M177" s="210"/>
      <c r="N177" s="211"/>
      <c r="O177" s="211"/>
      <c r="P177" s="211"/>
      <c r="Q177" s="211"/>
      <c r="R177" s="211"/>
      <c r="S177" s="211"/>
      <c r="T177" s="212"/>
      <c r="AT177" s="213" t="s">
        <v>135</v>
      </c>
      <c r="AU177" s="213" t="s">
        <v>84</v>
      </c>
      <c r="AV177" s="13" t="s">
        <v>84</v>
      </c>
      <c r="AW177" s="13" t="s">
        <v>30</v>
      </c>
      <c r="AX177" s="13" t="s">
        <v>74</v>
      </c>
      <c r="AY177" s="213" t="s">
        <v>126</v>
      </c>
    </row>
    <row r="178" spans="1:65" s="13" customFormat="1" ht="11.25">
      <c r="B178" s="202"/>
      <c r="C178" s="203"/>
      <c r="D178" s="204" t="s">
        <v>135</v>
      </c>
      <c r="E178" s="205" t="s">
        <v>1</v>
      </c>
      <c r="F178" s="206" t="s">
        <v>1031</v>
      </c>
      <c r="G178" s="203"/>
      <c r="H178" s="207">
        <v>61.01</v>
      </c>
      <c r="I178" s="208"/>
      <c r="J178" s="203"/>
      <c r="K178" s="203"/>
      <c r="L178" s="209"/>
      <c r="M178" s="210"/>
      <c r="N178" s="211"/>
      <c r="O178" s="211"/>
      <c r="P178" s="211"/>
      <c r="Q178" s="211"/>
      <c r="R178" s="211"/>
      <c r="S178" s="211"/>
      <c r="T178" s="212"/>
      <c r="AT178" s="213" t="s">
        <v>135</v>
      </c>
      <c r="AU178" s="213" t="s">
        <v>84</v>
      </c>
      <c r="AV178" s="13" t="s">
        <v>84</v>
      </c>
      <c r="AW178" s="13" t="s">
        <v>30</v>
      </c>
      <c r="AX178" s="13" t="s">
        <v>74</v>
      </c>
      <c r="AY178" s="213" t="s">
        <v>126</v>
      </c>
    </row>
    <row r="179" spans="1:65" s="16" customFormat="1" ht="11.25">
      <c r="B179" s="240"/>
      <c r="C179" s="241"/>
      <c r="D179" s="204" t="s">
        <v>135</v>
      </c>
      <c r="E179" s="242" t="s">
        <v>1</v>
      </c>
      <c r="F179" s="243" t="s">
        <v>252</v>
      </c>
      <c r="G179" s="241"/>
      <c r="H179" s="244">
        <v>114.41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AT179" s="250" t="s">
        <v>135</v>
      </c>
      <c r="AU179" s="250" t="s">
        <v>84</v>
      </c>
      <c r="AV179" s="16" t="s">
        <v>133</v>
      </c>
      <c r="AW179" s="16" t="s">
        <v>30</v>
      </c>
      <c r="AX179" s="16" t="s">
        <v>82</v>
      </c>
      <c r="AY179" s="250" t="s">
        <v>126</v>
      </c>
    </row>
    <row r="180" spans="1:65" s="2" customFormat="1" ht="16.5" customHeight="1">
      <c r="A180" s="35"/>
      <c r="B180" s="36"/>
      <c r="C180" s="251" t="s">
        <v>7</v>
      </c>
      <c r="D180" s="251" t="s">
        <v>360</v>
      </c>
      <c r="E180" s="252" t="s">
        <v>1032</v>
      </c>
      <c r="F180" s="253" t="s">
        <v>1033</v>
      </c>
      <c r="G180" s="254" t="s">
        <v>141</v>
      </c>
      <c r="H180" s="255">
        <v>205.93799999999999</v>
      </c>
      <c r="I180" s="256"/>
      <c r="J180" s="257">
        <f>ROUND(I180*H180,2)</f>
        <v>0</v>
      </c>
      <c r="K180" s="258"/>
      <c r="L180" s="259"/>
      <c r="M180" s="260" t="s">
        <v>1</v>
      </c>
      <c r="N180" s="261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197</v>
      </c>
      <c r="AT180" s="200" t="s">
        <v>360</v>
      </c>
      <c r="AU180" s="200" t="s">
        <v>84</v>
      </c>
      <c r="AY180" s="18" t="s">
        <v>126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133</v>
      </c>
      <c r="BM180" s="200" t="s">
        <v>350</v>
      </c>
    </row>
    <row r="181" spans="1:65" s="13" customFormat="1" ht="11.25">
      <c r="B181" s="202"/>
      <c r="C181" s="203"/>
      <c r="D181" s="204" t="s">
        <v>135</v>
      </c>
      <c r="E181" s="205" t="s">
        <v>1</v>
      </c>
      <c r="F181" s="206" t="s">
        <v>1034</v>
      </c>
      <c r="G181" s="203"/>
      <c r="H181" s="207">
        <v>205.93799999999999</v>
      </c>
      <c r="I181" s="208"/>
      <c r="J181" s="203"/>
      <c r="K181" s="203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135</v>
      </c>
      <c r="AU181" s="213" t="s">
        <v>84</v>
      </c>
      <c r="AV181" s="13" t="s">
        <v>84</v>
      </c>
      <c r="AW181" s="13" t="s">
        <v>30</v>
      </c>
      <c r="AX181" s="13" t="s">
        <v>74</v>
      </c>
      <c r="AY181" s="213" t="s">
        <v>126</v>
      </c>
    </row>
    <row r="182" spans="1:65" s="16" customFormat="1" ht="11.25">
      <c r="B182" s="240"/>
      <c r="C182" s="241"/>
      <c r="D182" s="204" t="s">
        <v>135</v>
      </c>
      <c r="E182" s="242" t="s">
        <v>1</v>
      </c>
      <c r="F182" s="243" t="s">
        <v>252</v>
      </c>
      <c r="G182" s="241"/>
      <c r="H182" s="244">
        <v>205.93799999999999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AT182" s="250" t="s">
        <v>135</v>
      </c>
      <c r="AU182" s="250" t="s">
        <v>84</v>
      </c>
      <c r="AV182" s="16" t="s">
        <v>133</v>
      </c>
      <c r="AW182" s="16" t="s">
        <v>30</v>
      </c>
      <c r="AX182" s="16" t="s">
        <v>82</v>
      </c>
      <c r="AY182" s="250" t="s">
        <v>126</v>
      </c>
    </row>
    <row r="183" spans="1:65" s="12" customFormat="1" ht="22.9" customHeight="1">
      <c r="B183" s="172"/>
      <c r="C183" s="173"/>
      <c r="D183" s="174" t="s">
        <v>73</v>
      </c>
      <c r="E183" s="186" t="s">
        <v>84</v>
      </c>
      <c r="F183" s="186" t="s">
        <v>466</v>
      </c>
      <c r="G183" s="173"/>
      <c r="H183" s="173"/>
      <c r="I183" s="176"/>
      <c r="J183" s="187">
        <f>BK183</f>
        <v>0</v>
      </c>
      <c r="K183" s="173"/>
      <c r="L183" s="178"/>
      <c r="M183" s="179"/>
      <c r="N183" s="180"/>
      <c r="O183" s="180"/>
      <c r="P183" s="181">
        <f>P184</f>
        <v>0</v>
      </c>
      <c r="Q183" s="180"/>
      <c r="R183" s="181">
        <f>R184</f>
        <v>0</v>
      </c>
      <c r="S183" s="180"/>
      <c r="T183" s="182">
        <f>T184</f>
        <v>0</v>
      </c>
      <c r="AR183" s="183" t="s">
        <v>82</v>
      </c>
      <c r="AT183" s="184" t="s">
        <v>73</v>
      </c>
      <c r="AU183" s="184" t="s">
        <v>82</v>
      </c>
      <c r="AY183" s="183" t="s">
        <v>126</v>
      </c>
      <c r="BK183" s="185">
        <f>BK184</f>
        <v>0</v>
      </c>
    </row>
    <row r="184" spans="1:65" s="2" customFormat="1" ht="37.9" customHeight="1">
      <c r="A184" s="35"/>
      <c r="B184" s="36"/>
      <c r="C184" s="188" t="s">
        <v>266</v>
      </c>
      <c r="D184" s="188" t="s">
        <v>129</v>
      </c>
      <c r="E184" s="189" t="s">
        <v>1035</v>
      </c>
      <c r="F184" s="190" t="s">
        <v>1036</v>
      </c>
      <c r="G184" s="191" t="s">
        <v>236</v>
      </c>
      <c r="H184" s="192">
        <v>10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39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133</v>
      </c>
      <c r="AT184" s="200" t="s">
        <v>129</v>
      </c>
      <c r="AU184" s="200" t="s">
        <v>84</v>
      </c>
      <c r="AY184" s="18" t="s">
        <v>126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82</v>
      </c>
      <c r="BK184" s="201">
        <f>ROUND(I184*H184,2)</f>
        <v>0</v>
      </c>
      <c r="BL184" s="18" t="s">
        <v>133</v>
      </c>
      <c r="BM184" s="200" t="s">
        <v>359</v>
      </c>
    </row>
    <row r="185" spans="1:65" s="12" customFormat="1" ht="22.9" customHeight="1">
      <c r="B185" s="172"/>
      <c r="C185" s="173"/>
      <c r="D185" s="174" t="s">
        <v>73</v>
      </c>
      <c r="E185" s="186" t="s">
        <v>133</v>
      </c>
      <c r="F185" s="186" t="s">
        <v>514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SUM(P186:P210)</f>
        <v>0</v>
      </c>
      <c r="Q185" s="180"/>
      <c r="R185" s="181">
        <f>SUM(R186:R210)</f>
        <v>0</v>
      </c>
      <c r="S185" s="180"/>
      <c r="T185" s="182">
        <f>SUM(T186:T210)</f>
        <v>0</v>
      </c>
      <c r="AR185" s="183" t="s">
        <v>82</v>
      </c>
      <c r="AT185" s="184" t="s">
        <v>73</v>
      </c>
      <c r="AU185" s="184" t="s">
        <v>82</v>
      </c>
      <c r="AY185" s="183" t="s">
        <v>126</v>
      </c>
      <c r="BK185" s="185">
        <f>SUM(BK186:BK210)</f>
        <v>0</v>
      </c>
    </row>
    <row r="186" spans="1:65" s="2" customFormat="1" ht="16.5" customHeight="1">
      <c r="A186" s="35"/>
      <c r="B186" s="36"/>
      <c r="C186" s="188" t="s">
        <v>270</v>
      </c>
      <c r="D186" s="188" t="s">
        <v>129</v>
      </c>
      <c r="E186" s="189" t="s">
        <v>1037</v>
      </c>
      <c r="F186" s="190" t="s">
        <v>1038</v>
      </c>
      <c r="G186" s="191" t="s">
        <v>132</v>
      </c>
      <c r="H186" s="192">
        <v>2.6280000000000001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133</v>
      </c>
      <c r="AT186" s="200" t="s">
        <v>129</v>
      </c>
      <c r="AU186" s="200" t="s">
        <v>84</v>
      </c>
      <c r="AY186" s="18" t="s">
        <v>126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133</v>
      </c>
      <c r="BM186" s="200" t="s">
        <v>372</v>
      </c>
    </row>
    <row r="187" spans="1:65" s="13" customFormat="1" ht="11.25">
      <c r="B187" s="202"/>
      <c r="C187" s="203"/>
      <c r="D187" s="204" t="s">
        <v>135</v>
      </c>
      <c r="E187" s="205" t="s">
        <v>1</v>
      </c>
      <c r="F187" s="206" t="s">
        <v>1039</v>
      </c>
      <c r="G187" s="203"/>
      <c r="H187" s="207">
        <v>1.125</v>
      </c>
      <c r="I187" s="208"/>
      <c r="J187" s="203"/>
      <c r="K187" s="203"/>
      <c r="L187" s="209"/>
      <c r="M187" s="210"/>
      <c r="N187" s="211"/>
      <c r="O187" s="211"/>
      <c r="P187" s="211"/>
      <c r="Q187" s="211"/>
      <c r="R187" s="211"/>
      <c r="S187" s="211"/>
      <c r="T187" s="212"/>
      <c r="AT187" s="213" t="s">
        <v>135</v>
      </c>
      <c r="AU187" s="213" t="s">
        <v>84</v>
      </c>
      <c r="AV187" s="13" t="s">
        <v>84</v>
      </c>
      <c r="AW187" s="13" t="s">
        <v>30</v>
      </c>
      <c r="AX187" s="13" t="s">
        <v>74</v>
      </c>
      <c r="AY187" s="213" t="s">
        <v>126</v>
      </c>
    </row>
    <row r="188" spans="1:65" s="13" customFormat="1" ht="11.25">
      <c r="B188" s="202"/>
      <c r="C188" s="203"/>
      <c r="D188" s="204" t="s">
        <v>135</v>
      </c>
      <c r="E188" s="205" t="s">
        <v>1</v>
      </c>
      <c r="F188" s="206" t="s">
        <v>1040</v>
      </c>
      <c r="G188" s="203"/>
      <c r="H188" s="207">
        <v>1.5029999999999999</v>
      </c>
      <c r="I188" s="208"/>
      <c r="J188" s="203"/>
      <c r="K188" s="203"/>
      <c r="L188" s="209"/>
      <c r="M188" s="210"/>
      <c r="N188" s="211"/>
      <c r="O188" s="211"/>
      <c r="P188" s="211"/>
      <c r="Q188" s="211"/>
      <c r="R188" s="211"/>
      <c r="S188" s="211"/>
      <c r="T188" s="212"/>
      <c r="AT188" s="213" t="s">
        <v>135</v>
      </c>
      <c r="AU188" s="213" t="s">
        <v>84</v>
      </c>
      <c r="AV188" s="13" t="s">
        <v>84</v>
      </c>
      <c r="AW188" s="13" t="s">
        <v>30</v>
      </c>
      <c r="AX188" s="13" t="s">
        <v>74</v>
      </c>
      <c r="AY188" s="213" t="s">
        <v>126</v>
      </c>
    </row>
    <row r="189" spans="1:65" s="16" customFormat="1" ht="11.25">
      <c r="B189" s="240"/>
      <c r="C189" s="241"/>
      <c r="D189" s="204" t="s">
        <v>135</v>
      </c>
      <c r="E189" s="242" t="s">
        <v>1</v>
      </c>
      <c r="F189" s="243" t="s">
        <v>252</v>
      </c>
      <c r="G189" s="241"/>
      <c r="H189" s="244">
        <v>2.6280000000000001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135</v>
      </c>
      <c r="AU189" s="250" t="s">
        <v>84</v>
      </c>
      <c r="AV189" s="16" t="s">
        <v>133</v>
      </c>
      <c r="AW189" s="16" t="s">
        <v>30</v>
      </c>
      <c r="AX189" s="16" t="s">
        <v>82</v>
      </c>
      <c r="AY189" s="250" t="s">
        <v>126</v>
      </c>
    </row>
    <row r="190" spans="1:65" s="2" customFormat="1" ht="16.5" customHeight="1">
      <c r="A190" s="35"/>
      <c r="B190" s="36"/>
      <c r="C190" s="188" t="s">
        <v>274</v>
      </c>
      <c r="D190" s="188" t="s">
        <v>129</v>
      </c>
      <c r="E190" s="189" t="s">
        <v>1041</v>
      </c>
      <c r="F190" s="190" t="s">
        <v>1042</v>
      </c>
      <c r="G190" s="191" t="s">
        <v>132</v>
      </c>
      <c r="H190" s="192">
        <v>10.68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39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133</v>
      </c>
      <c r="AT190" s="200" t="s">
        <v>129</v>
      </c>
      <c r="AU190" s="200" t="s">
        <v>84</v>
      </c>
      <c r="AY190" s="18" t="s">
        <v>126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82</v>
      </c>
      <c r="BK190" s="201">
        <f>ROUND(I190*H190,2)</f>
        <v>0</v>
      </c>
      <c r="BL190" s="18" t="s">
        <v>133</v>
      </c>
      <c r="BM190" s="200" t="s">
        <v>382</v>
      </c>
    </row>
    <row r="191" spans="1:65" s="13" customFormat="1" ht="11.25">
      <c r="B191" s="202"/>
      <c r="C191" s="203"/>
      <c r="D191" s="204" t="s">
        <v>135</v>
      </c>
      <c r="E191" s="205" t="s">
        <v>1</v>
      </c>
      <c r="F191" s="206" t="s">
        <v>1043</v>
      </c>
      <c r="G191" s="203"/>
      <c r="H191" s="207">
        <v>10.68</v>
      </c>
      <c r="I191" s="208"/>
      <c r="J191" s="203"/>
      <c r="K191" s="203"/>
      <c r="L191" s="209"/>
      <c r="M191" s="210"/>
      <c r="N191" s="211"/>
      <c r="O191" s="211"/>
      <c r="P191" s="211"/>
      <c r="Q191" s="211"/>
      <c r="R191" s="211"/>
      <c r="S191" s="211"/>
      <c r="T191" s="212"/>
      <c r="AT191" s="213" t="s">
        <v>135</v>
      </c>
      <c r="AU191" s="213" t="s">
        <v>84</v>
      </c>
      <c r="AV191" s="13" t="s">
        <v>84</v>
      </c>
      <c r="AW191" s="13" t="s">
        <v>30</v>
      </c>
      <c r="AX191" s="13" t="s">
        <v>74</v>
      </c>
      <c r="AY191" s="213" t="s">
        <v>126</v>
      </c>
    </row>
    <row r="192" spans="1:65" s="16" customFormat="1" ht="11.25">
      <c r="B192" s="240"/>
      <c r="C192" s="241"/>
      <c r="D192" s="204" t="s">
        <v>135</v>
      </c>
      <c r="E192" s="242" t="s">
        <v>1</v>
      </c>
      <c r="F192" s="243" t="s">
        <v>252</v>
      </c>
      <c r="G192" s="241"/>
      <c r="H192" s="244">
        <v>10.68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135</v>
      </c>
      <c r="AU192" s="250" t="s">
        <v>84</v>
      </c>
      <c r="AV192" s="16" t="s">
        <v>133</v>
      </c>
      <c r="AW192" s="16" t="s">
        <v>30</v>
      </c>
      <c r="AX192" s="16" t="s">
        <v>82</v>
      </c>
      <c r="AY192" s="250" t="s">
        <v>126</v>
      </c>
    </row>
    <row r="193" spans="1:65" s="2" customFormat="1" ht="21.75" customHeight="1">
      <c r="A193" s="35"/>
      <c r="B193" s="36"/>
      <c r="C193" s="188" t="s">
        <v>278</v>
      </c>
      <c r="D193" s="188" t="s">
        <v>129</v>
      </c>
      <c r="E193" s="189" t="s">
        <v>1044</v>
      </c>
      <c r="F193" s="190" t="s">
        <v>1045</v>
      </c>
      <c r="G193" s="191" t="s">
        <v>176</v>
      </c>
      <c r="H193" s="192">
        <v>4</v>
      </c>
      <c r="I193" s="193"/>
      <c r="J193" s="194">
        <f t="shared" ref="J193:J199" si="0">ROUND(I193*H193,2)</f>
        <v>0</v>
      </c>
      <c r="K193" s="195"/>
      <c r="L193" s="40"/>
      <c r="M193" s="196" t="s">
        <v>1</v>
      </c>
      <c r="N193" s="197" t="s">
        <v>39</v>
      </c>
      <c r="O193" s="72"/>
      <c r="P193" s="198">
        <f t="shared" ref="P193:P199" si="1">O193*H193</f>
        <v>0</v>
      </c>
      <c r="Q193" s="198">
        <v>0</v>
      </c>
      <c r="R193" s="198">
        <f t="shared" ref="R193:R199" si="2">Q193*H193</f>
        <v>0</v>
      </c>
      <c r="S193" s="198">
        <v>0</v>
      </c>
      <c r="T193" s="199">
        <f t="shared" ref="T193:T199" si="3"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133</v>
      </c>
      <c r="AT193" s="200" t="s">
        <v>129</v>
      </c>
      <c r="AU193" s="200" t="s">
        <v>84</v>
      </c>
      <c r="AY193" s="18" t="s">
        <v>126</v>
      </c>
      <c r="BE193" s="201">
        <f t="shared" ref="BE193:BE199" si="4">IF(N193="základní",J193,0)</f>
        <v>0</v>
      </c>
      <c r="BF193" s="201">
        <f t="shared" ref="BF193:BF199" si="5">IF(N193="snížená",J193,0)</f>
        <v>0</v>
      </c>
      <c r="BG193" s="201">
        <f t="shared" ref="BG193:BG199" si="6">IF(N193="zákl. přenesená",J193,0)</f>
        <v>0</v>
      </c>
      <c r="BH193" s="201">
        <f t="shared" ref="BH193:BH199" si="7">IF(N193="sníž. přenesená",J193,0)</f>
        <v>0</v>
      </c>
      <c r="BI193" s="201">
        <f t="shared" ref="BI193:BI199" si="8">IF(N193="nulová",J193,0)</f>
        <v>0</v>
      </c>
      <c r="BJ193" s="18" t="s">
        <v>82</v>
      </c>
      <c r="BK193" s="201">
        <f t="shared" ref="BK193:BK199" si="9">ROUND(I193*H193,2)</f>
        <v>0</v>
      </c>
      <c r="BL193" s="18" t="s">
        <v>133</v>
      </c>
      <c r="BM193" s="200" t="s">
        <v>391</v>
      </c>
    </row>
    <row r="194" spans="1:65" s="2" customFormat="1" ht="24.2" customHeight="1">
      <c r="A194" s="35"/>
      <c r="B194" s="36"/>
      <c r="C194" s="251" t="s">
        <v>282</v>
      </c>
      <c r="D194" s="251" t="s">
        <v>360</v>
      </c>
      <c r="E194" s="252" t="s">
        <v>1046</v>
      </c>
      <c r="F194" s="253" t="s">
        <v>1047</v>
      </c>
      <c r="G194" s="254" t="s">
        <v>176</v>
      </c>
      <c r="H194" s="255">
        <v>2</v>
      </c>
      <c r="I194" s="256"/>
      <c r="J194" s="257">
        <f t="shared" si="0"/>
        <v>0</v>
      </c>
      <c r="K194" s="258"/>
      <c r="L194" s="259"/>
      <c r="M194" s="260" t="s">
        <v>1</v>
      </c>
      <c r="N194" s="261" t="s">
        <v>39</v>
      </c>
      <c r="O194" s="72"/>
      <c r="P194" s="198">
        <f t="shared" si="1"/>
        <v>0</v>
      </c>
      <c r="Q194" s="198">
        <v>0</v>
      </c>
      <c r="R194" s="198">
        <f t="shared" si="2"/>
        <v>0</v>
      </c>
      <c r="S194" s="198">
        <v>0</v>
      </c>
      <c r="T194" s="199">
        <f t="shared" si="3"/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197</v>
      </c>
      <c r="AT194" s="200" t="s">
        <v>360</v>
      </c>
      <c r="AU194" s="200" t="s">
        <v>84</v>
      </c>
      <c r="AY194" s="18" t="s">
        <v>126</v>
      </c>
      <c r="BE194" s="201">
        <f t="shared" si="4"/>
        <v>0</v>
      </c>
      <c r="BF194" s="201">
        <f t="shared" si="5"/>
        <v>0</v>
      </c>
      <c r="BG194" s="201">
        <f t="shared" si="6"/>
        <v>0</v>
      </c>
      <c r="BH194" s="201">
        <f t="shared" si="7"/>
        <v>0</v>
      </c>
      <c r="BI194" s="201">
        <f t="shared" si="8"/>
        <v>0</v>
      </c>
      <c r="BJ194" s="18" t="s">
        <v>82</v>
      </c>
      <c r="BK194" s="201">
        <f t="shared" si="9"/>
        <v>0</v>
      </c>
      <c r="BL194" s="18" t="s">
        <v>133</v>
      </c>
      <c r="BM194" s="200" t="s">
        <v>398</v>
      </c>
    </row>
    <row r="195" spans="1:65" s="2" customFormat="1" ht="24.2" customHeight="1">
      <c r="A195" s="35"/>
      <c r="B195" s="36"/>
      <c r="C195" s="251" t="s">
        <v>286</v>
      </c>
      <c r="D195" s="251" t="s">
        <v>360</v>
      </c>
      <c r="E195" s="252" t="s">
        <v>1048</v>
      </c>
      <c r="F195" s="253" t="s">
        <v>1049</v>
      </c>
      <c r="G195" s="254" t="s">
        <v>176</v>
      </c>
      <c r="H195" s="255">
        <v>1</v>
      </c>
      <c r="I195" s="256"/>
      <c r="J195" s="257">
        <f t="shared" si="0"/>
        <v>0</v>
      </c>
      <c r="K195" s="258"/>
      <c r="L195" s="259"/>
      <c r="M195" s="260" t="s">
        <v>1</v>
      </c>
      <c r="N195" s="261" t="s">
        <v>39</v>
      </c>
      <c r="O195" s="72"/>
      <c r="P195" s="198">
        <f t="shared" si="1"/>
        <v>0</v>
      </c>
      <c r="Q195" s="198">
        <v>0</v>
      </c>
      <c r="R195" s="198">
        <f t="shared" si="2"/>
        <v>0</v>
      </c>
      <c r="S195" s="198">
        <v>0</v>
      </c>
      <c r="T195" s="199">
        <f t="shared" si="3"/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197</v>
      </c>
      <c r="AT195" s="200" t="s">
        <v>360</v>
      </c>
      <c r="AU195" s="200" t="s">
        <v>84</v>
      </c>
      <c r="AY195" s="18" t="s">
        <v>126</v>
      </c>
      <c r="BE195" s="201">
        <f t="shared" si="4"/>
        <v>0</v>
      </c>
      <c r="BF195" s="201">
        <f t="shared" si="5"/>
        <v>0</v>
      </c>
      <c r="BG195" s="201">
        <f t="shared" si="6"/>
        <v>0</v>
      </c>
      <c r="BH195" s="201">
        <f t="shared" si="7"/>
        <v>0</v>
      </c>
      <c r="BI195" s="201">
        <f t="shared" si="8"/>
        <v>0</v>
      </c>
      <c r="BJ195" s="18" t="s">
        <v>82</v>
      </c>
      <c r="BK195" s="201">
        <f t="shared" si="9"/>
        <v>0</v>
      </c>
      <c r="BL195" s="18" t="s">
        <v>133</v>
      </c>
      <c r="BM195" s="200" t="s">
        <v>406</v>
      </c>
    </row>
    <row r="196" spans="1:65" s="2" customFormat="1" ht="24.2" customHeight="1">
      <c r="A196" s="35"/>
      <c r="B196" s="36"/>
      <c r="C196" s="251" t="s">
        <v>290</v>
      </c>
      <c r="D196" s="251" t="s">
        <v>360</v>
      </c>
      <c r="E196" s="252" t="s">
        <v>1050</v>
      </c>
      <c r="F196" s="253" t="s">
        <v>1051</v>
      </c>
      <c r="G196" s="254" t="s">
        <v>176</v>
      </c>
      <c r="H196" s="255">
        <v>1</v>
      </c>
      <c r="I196" s="256"/>
      <c r="J196" s="257">
        <f t="shared" si="0"/>
        <v>0</v>
      </c>
      <c r="K196" s="258"/>
      <c r="L196" s="259"/>
      <c r="M196" s="260" t="s">
        <v>1</v>
      </c>
      <c r="N196" s="261" t="s">
        <v>39</v>
      </c>
      <c r="O196" s="72"/>
      <c r="P196" s="198">
        <f t="shared" si="1"/>
        <v>0</v>
      </c>
      <c r="Q196" s="198">
        <v>0</v>
      </c>
      <c r="R196" s="198">
        <f t="shared" si="2"/>
        <v>0</v>
      </c>
      <c r="S196" s="198">
        <v>0</v>
      </c>
      <c r="T196" s="199">
        <f t="shared" si="3"/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197</v>
      </c>
      <c r="AT196" s="200" t="s">
        <v>360</v>
      </c>
      <c r="AU196" s="200" t="s">
        <v>84</v>
      </c>
      <c r="AY196" s="18" t="s">
        <v>126</v>
      </c>
      <c r="BE196" s="201">
        <f t="shared" si="4"/>
        <v>0</v>
      </c>
      <c r="BF196" s="201">
        <f t="shared" si="5"/>
        <v>0</v>
      </c>
      <c r="BG196" s="201">
        <f t="shared" si="6"/>
        <v>0</v>
      </c>
      <c r="BH196" s="201">
        <f t="shared" si="7"/>
        <v>0</v>
      </c>
      <c r="BI196" s="201">
        <f t="shared" si="8"/>
        <v>0</v>
      </c>
      <c r="BJ196" s="18" t="s">
        <v>82</v>
      </c>
      <c r="BK196" s="201">
        <f t="shared" si="9"/>
        <v>0</v>
      </c>
      <c r="BL196" s="18" t="s">
        <v>133</v>
      </c>
      <c r="BM196" s="200" t="s">
        <v>414</v>
      </c>
    </row>
    <row r="197" spans="1:65" s="2" customFormat="1" ht="21.75" customHeight="1">
      <c r="A197" s="35"/>
      <c r="B197" s="36"/>
      <c r="C197" s="188" t="s">
        <v>294</v>
      </c>
      <c r="D197" s="188" t="s">
        <v>129</v>
      </c>
      <c r="E197" s="189" t="s">
        <v>1052</v>
      </c>
      <c r="F197" s="190" t="s">
        <v>1053</v>
      </c>
      <c r="G197" s="191" t="s">
        <v>176</v>
      </c>
      <c r="H197" s="192">
        <v>4</v>
      </c>
      <c r="I197" s="193"/>
      <c r="J197" s="194">
        <f t="shared" si="0"/>
        <v>0</v>
      </c>
      <c r="K197" s="195"/>
      <c r="L197" s="40"/>
      <c r="M197" s="196" t="s">
        <v>1</v>
      </c>
      <c r="N197" s="197" t="s">
        <v>39</v>
      </c>
      <c r="O197" s="72"/>
      <c r="P197" s="198">
        <f t="shared" si="1"/>
        <v>0</v>
      </c>
      <c r="Q197" s="198">
        <v>0</v>
      </c>
      <c r="R197" s="198">
        <f t="shared" si="2"/>
        <v>0</v>
      </c>
      <c r="S197" s="198">
        <v>0</v>
      </c>
      <c r="T197" s="199">
        <f t="shared" si="3"/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133</v>
      </c>
      <c r="AT197" s="200" t="s">
        <v>129</v>
      </c>
      <c r="AU197" s="200" t="s">
        <v>84</v>
      </c>
      <c r="AY197" s="18" t="s">
        <v>126</v>
      </c>
      <c r="BE197" s="201">
        <f t="shared" si="4"/>
        <v>0</v>
      </c>
      <c r="BF197" s="201">
        <f t="shared" si="5"/>
        <v>0</v>
      </c>
      <c r="BG197" s="201">
        <f t="shared" si="6"/>
        <v>0</v>
      </c>
      <c r="BH197" s="201">
        <f t="shared" si="7"/>
        <v>0</v>
      </c>
      <c r="BI197" s="201">
        <f t="shared" si="8"/>
        <v>0</v>
      </c>
      <c r="BJ197" s="18" t="s">
        <v>82</v>
      </c>
      <c r="BK197" s="201">
        <f t="shared" si="9"/>
        <v>0</v>
      </c>
      <c r="BL197" s="18" t="s">
        <v>133</v>
      </c>
      <c r="BM197" s="200" t="s">
        <v>424</v>
      </c>
    </row>
    <row r="198" spans="1:65" s="2" customFormat="1" ht="24.2" customHeight="1">
      <c r="A198" s="35"/>
      <c r="B198" s="36"/>
      <c r="C198" s="251" t="s">
        <v>298</v>
      </c>
      <c r="D198" s="251" t="s">
        <v>360</v>
      </c>
      <c r="E198" s="252" t="s">
        <v>1054</v>
      </c>
      <c r="F198" s="253" t="s">
        <v>1055</v>
      </c>
      <c r="G198" s="254" t="s">
        <v>176</v>
      </c>
      <c r="H198" s="255">
        <v>4</v>
      </c>
      <c r="I198" s="256"/>
      <c r="J198" s="257">
        <f t="shared" si="0"/>
        <v>0</v>
      </c>
      <c r="K198" s="258"/>
      <c r="L198" s="259"/>
      <c r="M198" s="260" t="s">
        <v>1</v>
      </c>
      <c r="N198" s="261" t="s">
        <v>39</v>
      </c>
      <c r="O198" s="72"/>
      <c r="P198" s="198">
        <f t="shared" si="1"/>
        <v>0</v>
      </c>
      <c r="Q198" s="198">
        <v>0</v>
      </c>
      <c r="R198" s="198">
        <f t="shared" si="2"/>
        <v>0</v>
      </c>
      <c r="S198" s="198">
        <v>0</v>
      </c>
      <c r="T198" s="199">
        <f t="shared" si="3"/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0" t="s">
        <v>197</v>
      </c>
      <c r="AT198" s="200" t="s">
        <v>360</v>
      </c>
      <c r="AU198" s="200" t="s">
        <v>84</v>
      </c>
      <c r="AY198" s="18" t="s">
        <v>126</v>
      </c>
      <c r="BE198" s="201">
        <f t="shared" si="4"/>
        <v>0</v>
      </c>
      <c r="BF198" s="201">
        <f t="shared" si="5"/>
        <v>0</v>
      </c>
      <c r="BG198" s="201">
        <f t="shared" si="6"/>
        <v>0</v>
      </c>
      <c r="BH198" s="201">
        <f t="shared" si="7"/>
        <v>0</v>
      </c>
      <c r="BI198" s="201">
        <f t="shared" si="8"/>
        <v>0</v>
      </c>
      <c r="BJ198" s="18" t="s">
        <v>82</v>
      </c>
      <c r="BK198" s="201">
        <f t="shared" si="9"/>
        <v>0</v>
      </c>
      <c r="BL198" s="18" t="s">
        <v>133</v>
      </c>
      <c r="BM198" s="200" t="s">
        <v>431</v>
      </c>
    </row>
    <row r="199" spans="1:65" s="2" customFormat="1" ht="24.2" customHeight="1">
      <c r="A199" s="35"/>
      <c r="B199" s="36"/>
      <c r="C199" s="188" t="s">
        <v>303</v>
      </c>
      <c r="D199" s="188" t="s">
        <v>129</v>
      </c>
      <c r="E199" s="189" t="s">
        <v>535</v>
      </c>
      <c r="F199" s="190" t="s">
        <v>536</v>
      </c>
      <c r="G199" s="191" t="s">
        <v>132</v>
      </c>
      <c r="H199" s="192">
        <v>1.125</v>
      </c>
      <c r="I199" s="193"/>
      <c r="J199" s="194">
        <f t="shared" si="0"/>
        <v>0</v>
      </c>
      <c r="K199" s="195"/>
      <c r="L199" s="40"/>
      <c r="M199" s="196" t="s">
        <v>1</v>
      </c>
      <c r="N199" s="197" t="s">
        <v>39</v>
      </c>
      <c r="O199" s="72"/>
      <c r="P199" s="198">
        <f t="shared" si="1"/>
        <v>0</v>
      </c>
      <c r="Q199" s="198">
        <v>0</v>
      </c>
      <c r="R199" s="198">
        <f t="shared" si="2"/>
        <v>0</v>
      </c>
      <c r="S199" s="198">
        <v>0</v>
      </c>
      <c r="T199" s="199">
        <f t="shared" si="3"/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133</v>
      </c>
      <c r="AT199" s="200" t="s">
        <v>129</v>
      </c>
      <c r="AU199" s="200" t="s">
        <v>84</v>
      </c>
      <c r="AY199" s="18" t="s">
        <v>126</v>
      </c>
      <c r="BE199" s="201">
        <f t="shared" si="4"/>
        <v>0</v>
      </c>
      <c r="BF199" s="201">
        <f t="shared" si="5"/>
        <v>0</v>
      </c>
      <c r="BG199" s="201">
        <f t="shared" si="6"/>
        <v>0</v>
      </c>
      <c r="BH199" s="201">
        <f t="shared" si="7"/>
        <v>0</v>
      </c>
      <c r="BI199" s="201">
        <f t="shared" si="8"/>
        <v>0</v>
      </c>
      <c r="BJ199" s="18" t="s">
        <v>82</v>
      </c>
      <c r="BK199" s="201">
        <f t="shared" si="9"/>
        <v>0</v>
      </c>
      <c r="BL199" s="18" t="s">
        <v>133</v>
      </c>
      <c r="BM199" s="200" t="s">
        <v>442</v>
      </c>
    </row>
    <row r="200" spans="1:65" s="13" customFormat="1" ht="11.25">
      <c r="B200" s="202"/>
      <c r="C200" s="203"/>
      <c r="D200" s="204" t="s">
        <v>135</v>
      </c>
      <c r="E200" s="205" t="s">
        <v>1</v>
      </c>
      <c r="F200" s="206" t="s">
        <v>1056</v>
      </c>
      <c r="G200" s="203"/>
      <c r="H200" s="207">
        <v>1.125</v>
      </c>
      <c r="I200" s="208"/>
      <c r="J200" s="203"/>
      <c r="K200" s="203"/>
      <c r="L200" s="209"/>
      <c r="M200" s="210"/>
      <c r="N200" s="211"/>
      <c r="O200" s="211"/>
      <c r="P200" s="211"/>
      <c r="Q200" s="211"/>
      <c r="R200" s="211"/>
      <c r="S200" s="211"/>
      <c r="T200" s="212"/>
      <c r="AT200" s="213" t="s">
        <v>135</v>
      </c>
      <c r="AU200" s="213" t="s">
        <v>84</v>
      </c>
      <c r="AV200" s="13" t="s">
        <v>84</v>
      </c>
      <c r="AW200" s="13" t="s">
        <v>30</v>
      </c>
      <c r="AX200" s="13" t="s">
        <v>74</v>
      </c>
      <c r="AY200" s="213" t="s">
        <v>126</v>
      </c>
    </row>
    <row r="201" spans="1:65" s="16" customFormat="1" ht="11.25">
      <c r="B201" s="240"/>
      <c r="C201" s="241"/>
      <c r="D201" s="204" t="s">
        <v>135</v>
      </c>
      <c r="E201" s="242" t="s">
        <v>1</v>
      </c>
      <c r="F201" s="243" t="s">
        <v>252</v>
      </c>
      <c r="G201" s="241"/>
      <c r="H201" s="244">
        <v>1.125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135</v>
      </c>
      <c r="AU201" s="250" t="s">
        <v>84</v>
      </c>
      <c r="AV201" s="16" t="s">
        <v>133</v>
      </c>
      <c r="AW201" s="16" t="s">
        <v>30</v>
      </c>
      <c r="AX201" s="16" t="s">
        <v>82</v>
      </c>
      <c r="AY201" s="250" t="s">
        <v>126</v>
      </c>
    </row>
    <row r="202" spans="1:65" s="2" customFormat="1" ht="24.2" customHeight="1">
      <c r="A202" s="35"/>
      <c r="B202" s="36"/>
      <c r="C202" s="188" t="s">
        <v>307</v>
      </c>
      <c r="D202" s="188" t="s">
        <v>129</v>
      </c>
      <c r="E202" s="189" t="s">
        <v>1057</v>
      </c>
      <c r="F202" s="190" t="s">
        <v>1058</v>
      </c>
      <c r="G202" s="191" t="s">
        <v>132</v>
      </c>
      <c r="H202" s="192">
        <v>14.85</v>
      </c>
      <c r="I202" s="193"/>
      <c r="J202" s="194">
        <f>ROUND(I202*H202,2)</f>
        <v>0</v>
      </c>
      <c r="K202" s="195"/>
      <c r="L202" s="40"/>
      <c r="M202" s="196" t="s">
        <v>1</v>
      </c>
      <c r="N202" s="197" t="s">
        <v>39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133</v>
      </c>
      <c r="AT202" s="200" t="s">
        <v>129</v>
      </c>
      <c r="AU202" s="200" t="s">
        <v>84</v>
      </c>
      <c r="AY202" s="18" t="s">
        <v>126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82</v>
      </c>
      <c r="BK202" s="201">
        <f>ROUND(I202*H202,2)</f>
        <v>0</v>
      </c>
      <c r="BL202" s="18" t="s">
        <v>133</v>
      </c>
      <c r="BM202" s="200" t="s">
        <v>450</v>
      </c>
    </row>
    <row r="203" spans="1:65" s="13" customFormat="1" ht="11.25">
      <c r="B203" s="202"/>
      <c r="C203" s="203"/>
      <c r="D203" s="204" t="s">
        <v>135</v>
      </c>
      <c r="E203" s="205" t="s">
        <v>1</v>
      </c>
      <c r="F203" s="206" t="s">
        <v>1059</v>
      </c>
      <c r="G203" s="203"/>
      <c r="H203" s="207">
        <v>14.85</v>
      </c>
      <c r="I203" s="208"/>
      <c r="J203" s="203"/>
      <c r="K203" s="203"/>
      <c r="L203" s="209"/>
      <c r="M203" s="210"/>
      <c r="N203" s="211"/>
      <c r="O203" s="211"/>
      <c r="P203" s="211"/>
      <c r="Q203" s="211"/>
      <c r="R203" s="211"/>
      <c r="S203" s="211"/>
      <c r="T203" s="212"/>
      <c r="AT203" s="213" t="s">
        <v>135</v>
      </c>
      <c r="AU203" s="213" t="s">
        <v>84</v>
      </c>
      <c r="AV203" s="13" t="s">
        <v>84</v>
      </c>
      <c r="AW203" s="13" t="s">
        <v>30</v>
      </c>
      <c r="AX203" s="13" t="s">
        <v>74</v>
      </c>
      <c r="AY203" s="213" t="s">
        <v>126</v>
      </c>
    </row>
    <row r="204" spans="1:65" s="16" customFormat="1" ht="11.25">
      <c r="B204" s="240"/>
      <c r="C204" s="241"/>
      <c r="D204" s="204" t="s">
        <v>135</v>
      </c>
      <c r="E204" s="242" t="s">
        <v>1</v>
      </c>
      <c r="F204" s="243" t="s">
        <v>252</v>
      </c>
      <c r="G204" s="241"/>
      <c r="H204" s="244">
        <v>14.85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AT204" s="250" t="s">
        <v>135</v>
      </c>
      <c r="AU204" s="250" t="s">
        <v>84</v>
      </c>
      <c r="AV204" s="16" t="s">
        <v>133</v>
      </c>
      <c r="AW204" s="16" t="s">
        <v>30</v>
      </c>
      <c r="AX204" s="16" t="s">
        <v>82</v>
      </c>
      <c r="AY204" s="250" t="s">
        <v>126</v>
      </c>
    </row>
    <row r="205" spans="1:65" s="2" customFormat="1" ht="21.75" customHeight="1">
      <c r="A205" s="35"/>
      <c r="B205" s="36"/>
      <c r="C205" s="188" t="s">
        <v>311</v>
      </c>
      <c r="D205" s="188" t="s">
        <v>129</v>
      </c>
      <c r="E205" s="189" t="s">
        <v>1060</v>
      </c>
      <c r="F205" s="190" t="s">
        <v>1061</v>
      </c>
      <c r="G205" s="191" t="s">
        <v>132</v>
      </c>
      <c r="H205" s="192">
        <v>1.5029999999999999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39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133</v>
      </c>
      <c r="AT205" s="200" t="s">
        <v>129</v>
      </c>
      <c r="AU205" s="200" t="s">
        <v>84</v>
      </c>
      <c r="AY205" s="18" t="s">
        <v>126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82</v>
      </c>
      <c r="BK205" s="201">
        <f>ROUND(I205*H205,2)</f>
        <v>0</v>
      </c>
      <c r="BL205" s="18" t="s">
        <v>133</v>
      </c>
      <c r="BM205" s="200" t="s">
        <v>458</v>
      </c>
    </row>
    <row r="206" spans="1:65" s="13" customFormat="1" ht="11.25">
      <c r="B206" s="202"/>
      <c r="C206" s="203"/>
      <c r="D206" s="204" t="s">
        <v>135</v>
      </c>
      <c r="E206" s="205" t="s">
        <v>1</v>
      </c>
      <c r="F206" s="206" t="s">
        <v>1062</v>
      </c>
      <c r="G206" s="203"/>
      <c r="H206" s="207">
        <v>1.5029999999999999</v>
      </c>
      <c r="I206" s="208"/>
      <c r="J206" s="203"/>
      <c r="K206" s="203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135</v>
      </c>
      <c r="AU206" s="213" t="s">
        <v>84</v>
      </c>
      <c r="AV206" s="13" t="s">
        <v>84</v>
      </c>
      <c r="AW206" s="13" t="s">
        <v>30</v>
      </c>
      <c r="AX206" s="13" t="s">
        <v>74</v>
      </c>
      <c r="AY206" s="213" t="s">
        <v>126</v>
      </c>
    </row>
    <row r="207" spans="1:65" s="16" customFormat="1" ht="11.25">
      <c r="B207" s="240"/>
      <c r="C207" s="241"/>
      <c r="D207" s="204" t="s">
        <v>135</v>
      </c>
      <c r="E207" s="242" t="s">
        <v>1</v>
      </c>
      <c r="F207" s="243" t="s">
        <v>252</v>
      </c>
      <c r="G207" s="241"/>
      <c r="H207" s="244">
        <v>1.5029999999999999</v>
      </c>
      <c r="I207" s="245"/>
      <c r="J207" s="241"/>
      <c r="K207" s="241"/>
      <c r="L207" s="246"/>
      <c r="M207" s="247"/>
      <c r="N207" s="248"/>
      <c r="O207" s="248"/>
      <c r="P207" s="248"/>
      <c r="Q207" s="248"/>
      <c r="R207" s="248"/>
      <c r="S207" s="248"/>
      <c r="T207" s="249"/>
      <c r="AT207" s="250" t="s">
        <v>135</v>
      </c>
      <c r="AU207" s="250" t="s">
        <v>84</v>
      </c>
      <c r="AV207" s="16" t="s">
        <v>133</v>
      </c>
      <c r="AW207" s="16" t="s">
        <v>30</v>
      </c>
      <c r="AX207" s="16" t="s">
        <v>82</v>
      </c>
      <c r="AY207" s="250" t="s">
        <v>126</v>
      </c>
    </row>
    <row r="208" spans="1:65" s="2" customFormat="1" ht="24.2" customHeight="1">
      <c r="A208" s="35"/>
      <c r="B208" s="36"/>
      <c r="C208" s="188" t="s">
        <v>315</v>
      </c>
      <c r="D208" s="188" t="s">
        <v>129</v>
      </c>
      <c r="E208" s="189" t="s">
        <v>1063</v>
      </c>
      <c r="F208" s="190" t="s">
        <v>1064</v>
      </c>
      <c r="G208" s="191" t="s">
        <v>141</v>
      </c>
      <c r="H208" s="192">
        <v>0.08</v>
      </c>
      <c r="I208" s="193"/>
      <c r="J208" s="194">
        <f>ROUND(I208*H208,2)</f>
        <v>0</v>
      </c>
      <c r="K208" s="195"/>
      <c r="L208" s="40"/>
      <c r="M208" s="196" t="s">
        <v>1</v>
      </c>
      <c r="N208" s="197" t="s">
        <v>39</v>
      </c>
      <c r="O208" s="72"/>
      <c r="P208" s="198">
        <f>O208*H208</f>
        <v>0</v>
      </c>
      <c r="Q208" s="198">
        <v>0</v>
      </c>
      <c r="R208" s="198">
        <f>Q208*H208</f>
        <v>0</v>
      </c>
      <c r="S208" s="198">
        <v>0</v>
      </c>
      <c r="T208" s="19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0" t="s">
        <v>133</v>
      </c>
      <c r="AT208" s="200" t="s">
        <v>129</v>
      </c>
      <c r="AU208" s="200" t="s">
        <v>84</v>
      </c>
      <c r="AY208" s="18" t="s">
        <v>126</v>
      </c>
      <c r="BE208" s="201">
        <f>IF(N208="základní",J208,0)</f>
        <v>0</v>
      </c>
      <c r="BF208" s="201">
        <f>IF(N208="snížená",J208,0)</f>
        <v>0</v>
      </c>
      <c r="BG208" s="201">
        <f>IF(N208="zákl. přenesená",J208,0)</f>
        <v>0</v>
      </c>
      <c r="BH208" s="201">
        <f>IF(N208="sníž. přenesená",J208,0)</f>
        <v>0</v>
      </c>
      <c r="BI208" s="201">
        <f>IF(N208="nulová",J208,0)</f>
        <v>0</v>
      </c>
      <c r="BJ208" s="18" t="s">
        <v>82</v>
      </c>
      <c r="BK208" s="201">
        <f>ROUND(I208*H208,2)</f>
        <v>0</v>
      </c>
      <c r="BL208" s="18" t="s">
        <v>133</v>
      </c>
      <c r="BM208" s="200" t="s">
        <v>467</v>
      </c>
    </row>
    <row r="209" spans="1:65" s="13" customFormat="1" ht="11.25">
      <c r="B209" s="202"/>
      <c r="C209" s="203"/>
      <c r="D209" s="204" t="s">
        <v>135</v>
      </c>
      <c r="E209" s="205" t="s">
        <v>1</v>
      </c>
      <c r="F209" s="206" t="s">
        <v>1065</v>
      </c>
      <c r="G209" s="203"/>
      <c r="H209" s="207">
        <v>0.08</v>
      </c>
      <c r="I209" s="208"/>
      <c r="J209" s="203"/>
      <c r="K209" s="203"/>
      <c r="L209" s="209"/>
      <c r="M209" s="210"/>
      <c r="N209" s="211"/>
      <c r="O209" s="211"/>
      <c r="P209" s="211"/>
      <c r="Q209" s="211"/>
      <c r="R209" s="211"/>
      <c r="S209" s="211"/>
      <c r="T209" s="212"/>
      <c r="AT209" s="213" t="s">
        <v>135</v>
      </c>
      <c r="AU209" s="213" t="s">
        <v>84</v>
      </c>
      <c r="AV209" s="13" t="s">
        <v>84</v>
      </c>
      <c r="AW209" s="13" t="s">
        <v>30</v>
      </c>
      <c r="AX209" s="13" t="s">
        <v>74</v>
      </c>
      <c r="AY209" s="213" t="s">
        <v>126</v>
      </c>
    </row>
    <row r="210" spans="1:65" s="16" customFormat="1" ht="11.25">
      <c r="B210" s="240"/>
      <c r="C210" s="241"/>
      <c r="D210" s="204" t="s">
        <v>135</v>
      </c>
      <c r="E210" s="242" t="s">
        <v>1</v>
      </c>
      <c r="F210" s="243" t="s">
        <v>252</v>
      </c>
      <c r="G210" s="241"/>
      <c r="H210" s="244">
        <v>0.08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135</v>
      </c>
      <c r="AU210" s="250" t="s">
        <v>84</v>
      </c>
      <c r="AV210" s="16" t="s">
        <v>133</v>
      </c>
      <c r="AW210" s="16" t="s">
        <v>30</v>
      </c>
      <c r="AX210" s="16" t="s">
        <v>82</v>
      </c>
      <c r="AY210" s="250" t="s">
        <v>126</v>
      </c>
    </row>
    <row r="211" spans="1:65" s="12" customFormat="1" ht="22.9" customHeight="1">
      <c r="B211" s="172"/>
      <c r="C211" s="173"/>
      <c r="D211" s="174" t="s">
        <v>73</v>
      </c>
      <c r="E211" s="186" t="s">
        <v>151</v>
      </c>
      <c r="F211" s="186" t="s">
        <v>544</v>
      </c>
      <c r="G211" s="173"/>
      <c r="H211" s="173"/>
      <c r="I211" s="176"/>
      <c r="J211" s="187">
        <f>BK211</f>
        <v>0</v>
      </c>
      <c r="K211" s="173"/>
      <c r="L211" s="178"/>
      <c r="M211" s="179"/>
      <c r="N211" s="180"/>
      <c r="O211" s="180"/>
      <c r="P211" s="181">
        <f>SUM(P212:P217)</f>
        <v>0</v>
      </c>
      <c r="Q211" s="180"/>
      <c r="R211" s="181">
        <f>SUM(R212:R217)</f>
        <v>0</v>
      </c>
      <c r="S211" s="180"/>
      <c r="T211" s="182">
        <f>SUM(T212:T217)</f>
        <v>0</v>
      </c>
      <c r="AR211" s="183" t="s">
        <v>82</v>
      </c>
      <c r="AT211" s="184" t="s">
        <v>73</v>
      </c>
      <c r="AU211" s="184" t="s">
        <v>82</v>
      </c>
      <c r="AY211" s="183" t="s">
        <v>126</v>
      </c>
      <c r="BK211" s="185">
        <f>SUM(BK212:BK217)</f>
        <v>0</v>
      </c>
    </row>
    <row r="212" spans="1:65" s="2" customFormat="1" ht="16.5" customHeight="1">
      <c r="A212" s="35"/>
      <c r="B212" s="36"/>
      <c r="C212" s="188" t="s">
        <v>319</v>
      </c>
      <c r="D212" s="188" t="s">
        <v>129</v>
      </c>
      <c r="E212" s="189" t="s">
        <v>1066</v>
      </c>
      <c r="F212" s="190" t="s">
        <v>1067</v>
      </c>
      <c r="G212" s="191" t="s">
        <v>170</v>
      </c>
      <c r="H212" s="192">
        <v>99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39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133</v>
      </c>
      <c r="AT212" s="200" t="s">
        <v>129</v>
      </c>
      <c r="AU212" s="200" t="s">
        <v>84</v>
      </c>
      <c r="AY212" s="18" t="s">
        <v>126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82</v>
      </c>
      <c r="BK212" s="201">
        <f>ROUND(I212*H212,2)</f>
        <v>0</v>
      </c>
      <c r="BL212" s="18" t="s">
        <v>133</v>
      </c>
      <c r="BM212" s="200" t="s">
        <v>477</v>
      </c>
    </row>
    <row r="213" spans="1:65" s="2" customFormat="1" ht="24.2" customHeight="1">
      <c r="A213" s="35"/>
      <c r="B213" s="36"/>
      <c r="C213" s="188" t="s">
        <v>323</v>
      </c>
      <c r="D213" s="188" t="s">
        <v>129</v>
      </c>
      <c r="E213" s="189" t="s">
        <v>1068</v>
      </c>
      <c r="F213" s="190" t="s">
        <v>1069</v>
      </c>
      <c r="G213" s="191" t="s">
        <v>170</v>
      </c>
      <c r="H213" s="192">
        <v>99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39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133</v>
      </c>
      <c r="AT213" s="200" t="s">
        <v>129</v>
      </c>
      <c r="AU213" s="200" t="s">
        <v>84</v>
      </c>
      <c r="AY213" s="18" t="s">
        <v>126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82</v>
      </c>
      <c r="BK213" s="201">
        <f>ROUND(I213*H213,2)</f>
        <v>0</v>
      </c>
      <c r="BL213" s="18" t="s">
        <v>133</v>
      </c>
      <c r="BM213" s="200" t="s">
        <v>487</v>
      </c>
    </row>
    <row r="214" spans="1:65" s="2" customFormat="1" ht="33" customHeight="1">
      <c r="A214" s="35"/>
      <c r="B214" s="36"/>
      <c r="C214" s="188" t="s">
        <v>327</v>
      </c>
      <c r="D214" s="188" t="s">
        <v>129</v>
      </c>
      <c r="E214" s="189" t="s">
        <v>1070</v>
      </c>
      <c r="F214" s="190" t="s">
        <v>1071</v>
      </c>
      <c r="G214" s="191" t="s">
        <v>170</v>
      </c>
      <c r="H214" s="192">
        <v>158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39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133</v>
      </c>
      <c r="AT214" s="200" t="s">
        <v>129</v>
      </c>
      <c r="AU214" s="200" t="s">
        <v>84</v>
      </c>
      <c r="AY214" s="18" t="s">
        <v>126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82</v>
      </c>
      <c r="BK214" s="201">
        <f>ROUND(I214*H214,2)</f>
        <v>0</v>
      </c>
      <c r="BL214" s="18" t="s">
        <v>133</v>
      </c>
      <c r="BM214" s="200" t="s">
        <v>497</v>
      </c>
    </row>
    <row r="215" spans="1:65" s="13" customFormat="1" ht="11.25">
      <c r="B215" s="202"/>
      <c r="C215" s="203"/>
      <c r="D215" s="204" t="s">
        <v>135</v>
      </c>
      <c r="E215" s="205" t="s">
        <v>1</v>
      </c>
      <c r="F215" s="206" t="s">
        <v>1072</v>
      </c>
      <c r="G215" s="203"/>
      <c r="H215" s="207">
        <v>158</v>
      </c>
      <c r="I215" s="208"/>
      <c r="J215" s="203"/>
      <c r="K215" s="203"/>
      <c r="L215" s="209"/>
      <c r="M215" s="210"/>
      <c r="N215" s="211"/>
      <c r="O215" s="211"/>
      <c r="P215" s="211"/>
      <c r="Q215" s="211"/>
      <c r="R215" s="211"/>
      <c r="S215" s="211"/>
      <c r="T215" s="212"/>
      <c r="AT215" s="213" t="s">
        <v>135</v>
      </c>
      <c r="AU215" s="213" t="s">
        <v>84</v>
      </c>
      <c r="AV215" s="13" t="s">
        <v>84</v>
      </c>
      <c r="AW215" s="13" t="s">
        <v>30</v>
      </c>
      <c r="AX215" s="13" t="s">
        <v>74</v>
      </c>
      <c r="AY215" s="213" t="s">
        <v>126</v>
      </c>
    </row>
    <row r="216" spans="1:65" s="16" customFormat="1" ht="11.25">
      <c r="B216" s="240"/>
      <c r="C216" s="241"/>
      <c r="D216" s="204" t="s">
        <v>135</v>
      </c>
      <c r="E216" s="242" t="s">
        <v>1</v>
      </c>
      <c r="F216" s="243" t="s">
        <v>252</v>
      </c>
      <c r="G216" s="241"/>
      <c r="H216" s="244">
        <v>158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135</v>
      </c>
      <c r="AU216" s="250" t="s">
        <v>84</v>
      </c>
      <c r="AV216" s="16" t="s">
        <v>133</v>
      </c>
      <c r="AW216" s="16" t="s">
        <v>30</v>
      </c>
      <c r="AX216" s="16" t="s">
        <v>82</v>
      </c>
      <c r="AY216" s="250" t="s">
        <v>126</v>
      </c>
    </row>
    <row r="217" spans="1:65" s="2" customFormat="1" ht="33" customHeight="1">
      <c r="A217" s="35"/>
      <c r="B217" s="36"/>
      <c r="C217" s="188" t="s">
        <v>331</v>
      </c>
      <c r="D217" s="188" t="s">
        <v>129</v>
      </c>
      <c r="E217" s="189" t="s">
        <v>1073</v>
      </c>
      <c r="F217" s="190" t="s">
        <v>1074</v>
      </c>
      <c r="G217" s="191" t="s">
        <v>170</v>
      </c>
      <c r="H217" s="192">
        <v>2</v>
      </c>
      <c r="I217" s="193"/>
      <c r="J217" s="194">
        <f>ROUND(I217*H217,2)</f>
        <v>0</v>
      </c>
      <c r="K217" s="195"/>
      <c r="L217" s="40"/>
      <c r="M217" s="196" t="s">
        <v>1</v>
      </c>
      <c r="N217" s="197" t="s">
        <v>39</v>
      </c>
      <c r="O217" s="72"/>
      <c r="P217" s="198">
        <f>O217*H217</f>
        <v>0</v>
      </c>
      <c r="Q217" s="198">
        <v>0</v>
      </c>
      <c r="R217" s="198">
        <f>Q217*H217</f>
        <v>0</v>
      </c>
      <c r="S217" s="198">
        <v>0</v>
      </c>
      <c r="T217" s="199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00" t="s">
        <v>133</v>
      </c>
      <c r="AT217" s="200" t="s">
        <v>129</v>
      </c>
      <c r="AU217" s="200" t="s">
        <v>84</v>
      </c>
      <c r="AY217" s="18" t="s">
        <v>126</v>
      </c>
      <c r="BE217" s="201">
        <f>IF(N217="základní",J217,0)</f>
        <v>0</v>
      </c>
      <c r="BF217" s="201">
        <f>IF(N217="snížená",J217,0)</f>
        <v>0</v>
      </c>
      <c r="BG217" s="201">
        <f>IF(N217="zákl. přenesená",J217,0)</f>
        <v>0</v>
      </c>
      <c r="BH217" s="201">
        <f>IF(N217="sníž. přenesená",J217,0)</f>
        <v>0</v>
      </c>
      <c r="BI217" s="201">
        <f>IF(N217="nulová",J217,0)</f>
        <v>0</v>
      </c>
      <c r="BJ217" s="18" t="s">
        <v>82</v>
      </c>
      <c r="BK217" s="201">
        <f>ROUND(I217*H217,2)</f>
        <v>0</v>
      </c>
      <c r="BL217" s="18" t="s">
        <v>133</v>
      </c>
      <c r="BM217" s="200" t="s">
        <v>505</v>
      </c>
    </row>
    <row r="218" spans="1:65" s="12" customFormat="1" ht="22.9" customHeight="1">
      <c r="B218" s="172"/>
      <c r="C218" s="173"/>
      <c r="D218" s="174" t="s">
        <v>73</v>
      </c>
      <c r="E218" s="186" t="s">
        <v>197</v>
      </c>
      <c r="F218" s="186" t="s">
        <v>618</v>
      </c>
      <c r="G218" s="173"/>
      <c r="H218" s="173"/>
      <c r="I218" s="176"/>
      <c r="J218" s="187">
        <f>BK218</f>
        <v>0</v>
      </c>
      <c r="K218" s="173"/>
      <c r="L218" s="178"/>
      <c r="M218" s="179"/>
      <c r="N218" s="180"/>
      <c r="O218" s="180"/>
      <c r="P218" s="181">
        <f>SUM(P219:P247)</f>
        <v>0</v>
      </c>
      <c r="Q218" s="180"/>
      <c r="R218" s="181">
        <f>SUM(R219:R247)</f>
        <v>0</v>
      </c>
      <c r="S218" s="180"/>
      <c r="T218" s="182">
        <f>SUM(T219:T247)</f>
        <v>0</v>
      </c>
      <c r="AR218" s="183" t="s">
        <v>82</v>
      </c>
      <c r="AT218" s="184" t="s">
        <v>73</v>
      </c>
      <c r="AU218" s="184" t="s">
        <v>82</v>
      </c>
      <c r="AY218" s="183" t="s">
        <v>126</v>
      </c>
      <c r="BK218" s="185">
        <f>SUM(BK219:BK247)</f>
        <v>0</v>
      </c>
    </row>
    <row r="219" spans="1:65" s="2" customFormat="1" ht="24.2" customHeight="1">
      <c r="A219" s="35"/>
      <c r="B219" s="36"/>
      <c r="C219" s="188" t="s">
        <v>335</v>
      </c>
      <c r="D219" s="188" t="s">
        <v>129</v>
      </c>
      <c r="E219" s="189" t="s">
        <v>1075</v>
      </c>
      <c r="F219" s="190" t="s">
        <v>1076</v>
      </c>
      <c r="G219" s="191" t="s">
        <v>236</v>
      </c>
      <c r="H219" s="192">
        <v>66</v>
      </c>
      <c r="I219" s="193"/>
      <c r="J219" s="194">
        <f>ROUND(I219*H219,2)</f>
        <v>0</v>
      </c>
      <c r="K219" s="195"/>
      <c r="L219" s="40"/>
      <c r="M219" s="196" t="s">
        <v>1</v>
      </c>
      <c r="N219" s="197" t="s">
        <v>39</v>
      </c>
      <c r="O219" s="72"/>
      <c r="P219" s="198">
        <f>O219*H219</f>
        <v>0</v>
      </c>
      <c r="Q219" s="198">
        <v>0</v>
      </c>
      <c r="R219" s="198">
        <f>Q219*H219</f>
        <v>0</v>
      </c>
      <c r="S219" s="198">
        <v>0</v>
      </c>
      <c r="T219" s="199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0" t="s">
        <v>133</v>
      </c>
      <c r="AT219" s="200" t="s">
        <v>129</v>
      </c>
      <c r="AU219" s="200" t="s">
        <v>84</v>
      </c>
      <c r="AY219" s="18" t="s">
        <v>126</v>
      </c>
      <c r="BE219" s="201">
        <f>IF(N219="základní",J219,0)</f>
        <v>0</v>
      </c>
      <c r="BF219" s="201">
        <f>IF(N219="snížená",J219,0)</f>
        <v>0</v>
      </c>
      <c r="BG219" s="201">
        <f>IF(N219="zákl. přenesená",J219,0)</f>
        <v>0</v>
      </c>
      <c r="BH219" s="201">
        <f>IF(N219="sníž. přenesená",J219,0)</f>
        <v>0</v>
      </c>
      <c r="BI219" s="201">
        <f>IF(N219="nulová",J219,0)</f>
        <v>0</v>
      </c>
      <c r="BJ219" s="18" t="s">
        <v>82</v>
      </c>
      <c r="BK219" s="201">
        <f>ROUND(I219*H219,2)</f>
        <v>0</v>
      </c>
      <c r="BL219" s="18" t="s">
        <v>133</v>
      </c>
      <c r="BM219" s="200" t="s">
        <v>515</v>
      </c>
    </row>
    <row r="220" spans="1:65" s="2" customFormat="1" ht="33" customHeight="1">
      <c r="A220" s="35"/>
      <c r="B220" s="36"/>
      <c r="C220" s="188" t="s">
        <v>339</v>
      </c>
      <c r="D220" s="188" t="s">
        <v>129</v>
      </c>
      <c r="E220" s="189" t="s">
        <v>1077</v>
      </c>
      <c r="F220" s="190" t="s">
        <v>1078</v>
      </c>
      <c r="G220" s="191" t="s">
        <v>236</v>
      </c>
      <c r="H220" s="192">
        <v>96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39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133</v>
      </c>
      <c r="AT220" s="200" t="s">
        <v>129</v>
      </c>
      <c r="AU220" s="200" t="s">
        <v>84</v>
      </c>
      <c r="AY220" s="18" t="s">
        <v>126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82</v>
      </c>
      <c r="BK220" s="201">
        <f>ROUND(I220*H220,2)</f>
        <v>0</v>
      </c>
      <c r="BL220" s="18" t="s">
        <v>133</v>
      </c>
      <c r="BM220" s="200" t="s">
        <v>525</v>
      </c>
    </row>
    <row r="221" spans="1:65" s="13" customFormat="1" ht="11.25">
      <c r="B221" s="202"/>
      <c r="C221" s="203"/>
      <c r="D221" s="204" t="s">
        <v>135</v>
      </c>
      <c r="E221" s="205" t="s">
        <v>1</v>
      </c>
      <c r="F221" s="206" t="s">
        <v>1079</v>
      </c>
      <c r="G221" s="203"/>
      <c r="H221" s="207">
        <v>96</v>
      </c>
      <c r="I221" s="208"/>
      <c r="J221" s="203"/>
      <c r="K221" s="203"/>
      <c r="L221" s="209"/>
      <c r="M221" s="210"/>
      <c r="N221" s="211"/>
      <c r="O221" s="211"/>
      <c r="P221" s="211"/>
      <c r="Q221" s="211"/>
      <c r="R221" s="211"/>
      <c r="S221" s="211"/>
      <c r="T221" s="212"/>
      <c r="AT221" s="213" t="s">
        <v>135</v>
      </c>
      <c r="AU221" s="213" t="s">
        <v>84</v>
      </c>
      <c r="AV221" s="13" t="s">
        <v>84</v>
      </c>
      <c r="AW221" s="13" t="s">
        <v>30</v>
      </c>
      <c r="AX221" s="13" t="s">
        <v>74</v>
      </c>
      <c r="AY221" s="213" t="s">
        <v>126</v>
      </c>
    </row>
    <row r="222" spans="1:65" s="16" customFormat="1" ht="11.25">
      <c r="B222" s="240"/>
      <c r="C222" s="241"/>
      <c r="D222" s="204" t="s">
        <v>135</v>
      </c>
      <c r="E222" s="242" t="s">
        <v>1</v>
      </c>
      <c r="F222" s="243" t="s">
        <v>252</v>
      </c>
      <c r="G222" s="241"/>
      <c r="H222" s="244">
        <v>96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AT222" s="250" t="s">
        <v>135</v>
      </c>
      <c r="AU222" s="250" t="s">
        <v>84</v>
      </c>
      <c r="AV222" s="16" t="s">
        <v>133</v>
      </c>
      <c r="AW222" s="16" t="s">
        <v>30</v>
      </c>
      <c r="AX222" s="16" t="s">
        <v>82</v>
      </c>
      <c r="AY222" s="250" t="s">
        <v>126</v>
      </c>
    </row>
    <row r="223" spans="1:65" s="2" customFormat="1" ht="21.75" customHeight="1">
      <c r="A223" s="35"/>
      <c r="B223" s="36"/>
      <c r="C223" s="251" t="s">
        <v>344</v>
      </c>
      <c r="D223" s="251" t="s">
        <v>360</v>
      </c>
      <c r="E223" s="252" t="s">
        <v>1080</v>
      </c>
      <c r="F223" s="253" t="s">
        <v>1081</v>
      </c>
      <c r="G223" s="254" t="s">
        <v>236</v>
      </c>
      <c r="H223" s="255">
        <v>98.88</v>
      </c>
      <c r="I223" s="256"/>
      <c r="J223" s="257">
        <f t="shared" ref="J223:J247" si="10">ROUND(I223*H223,2)</f>
        <v>0</v>
      </c>
      <c r="K223" s="258"/>
      <c r="L223" s="259"/>
      <c r="M223" s="260" t="s">
        <v>1</v>
      </c>
      <c r="N223" s="261" t="s">
        <v>39</v>
      </c>
      <c r="O223" s="72"/>
      <c r="P223" s="198">
        <f t="shared" ref="P223:P247" si="11">O223*H223</f>
        <v>0</v>
      </c>
      <c r="Q223" s="198">
        <v>0</v>
      </c>
      <c r="R223" s="198">
        <f t="shared" ref="R223:R247" si="12">Q223*H223</f>
        <v>0</v>
      </c>
      <c r="S223" s="198">
        <v>0</v>
      </c>
      <c r="T223" s="199">
        <f t="shared" ref="T223:T247" si="13"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197</v>
      </c>
      <c r="AT223" s="200" t="s">
        <v>360</v>
      </c>
      <c r="AU223" s="200" t="s">
        <v>84</v>
      </c>
      <c r="AY223" s="18" t="s">
        <v>126</v>
      </c>
      <c r="BE223" s="201">
        <f t="shared" ref="BE223:BE247" si="14">IF(N223="základní",J223,0)</f>
        <v>0</v>
      </c>
      <c r="BF223" s="201">
        <f t="shared" ref="BF223:BF247" si="15">IF(N223="snížená",J223,0)</f>
        <v>0</v>
      </c>
      <c r="BG223" s="201">
        <f t="shared" ref="BG223:BG247" si="16">IF(N223="zákl. přenesená",J223,0)</f>
        <v>0</v>
      </c>
      <c r="BH223" s="201">
        <f t="shared" ref="BH223:BH247" si="17">IF(N223="sníž. přenesená",J223,0)</f>
        <v>0</v>
      </c>
      <c r="BI223" s="201">
        <f t="shared" ref="BI223:BI247" si="18">IF(N223="nulová",J223,0)</f>
        <v>0</v>
      </c>
      <c r="BJ223" s="18" t="s">
        <v>82</v>
      </c>
      <c r="BK223" s="201">
        <f t="shared" ref="BK223:BK247" si="19">ROUND(I223*H223,2)</f>
        <v>0</v>
      </c>
      <c r="BL223" s="18" t="s">
        <v>133</v>
      </c>
      <c r="BM223" s="200" t="s">
        <v>534</v>
      </c>
    </row>
    <row r="224" spans="1:65" s="2" customFormat="1" ht="33" customHeight="1">
      <c r="A224" s="35"/>
      <c r="B224" s="36"/>
      <c r="C224" s="188" t="s">
        <v>350</v>
      </c>
      <c r="D224" s="188" t="s">
        <v>129</v>
      </c>
      <c r="E224" s="189" t="s">
        <v>1082</v>
      </c>
      <c r="F224" s="190" t="s">
        <v>1083</v>
      </c>
      <c r="G224" s="191" t="s">
        <v>236</v>
      </c>
      <c r="H224" s="192">
        <v>66</v>
      </c>
      <c r="I224" s="193"/>
      <c r="J224" s="194">
        <f t="shared" si="10"/>
        <v>0</v>
      </c>
      <c r="K224" s="195"/>
      <c r="L224" s="40"/>
      <c r="M224" s="196" t="s">
        <v>1</v>
      </c>
      <c r="N224" s="197" t="s">
        <v>39</v>
      </c>
      <c r="O224" s="72"/>
      <c r="P224" s="198">
        <f t="shared" si="11"/>
        <v>0</v>
      </c>
      <c r="Q224" s="198">
        <v>0</v>
      </c>
      <c r="R224" s="198">
        <f t="shared" si="12"/>
        <v>0</v>
      </c>
      <c r="S224" s="198">
        <v>0</v>
      </c>
      <c r="T224" s="199">
        <f t="shared" si="1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133</v>
      </c>
      <c r="AT224" s="200" t="s">
        <v>129</v>
      </c>
      <c r="AU224" s="200" t="s">
        <v>84</v>
      </c>
      <c r="AY224" s="18" t="s">
        <v>126</v>
      </c>
      <c r="BE224" s="201">
        <f t="shared" si="14"/>
        <v>0</v>
      </c>
      <c r="BF224" s="201">
        <f t="shared" si="15"/>
        <v>0</v>
      </c>
      <c r="BG224" s="201">
        <f t="shared" si="16"/>
        <v>0</v>
      </c>
      <c r="BH224" s="201">
        <f t="shared" si="17"/>
        <v>0</v>
      </c>
      <c r="BI224" s="201">
        <f t="shared" si="18"/>
        <v>0</v>
      </c>
      <c r="BJ224" s="18" t="s">
        <v>82</v>
      </c>
      <c r="BK224" s="201">
        <f t="shared" si="19"/>
        <v>0</v>
      </c>
      <c r="BL224" s="18" t="s">
        <v>133</v>
      </c>
      <c r="BM224" s="200" t="s">
        <v>545</v>
      </c>
    </row>
    <row r="225" spans="1:65" s="2" customFormat="1" ht="21.75" customHeight="1">
      <c r="A225" s="35"/>
      <c r="B225" s="36"/>
      <c r="C225" s="251" t="s">
        <v>354</v>
      </c>
      <c r="D225" s="251" t="s">
        <v>360</v>
      </c>
      <c r="E225" s="252" t="s">
        <v>1084</v>
      </c>
      <c r="F225" s="253" t="s">
        <v>1085</v>
      </c>
      <c r="G225" s="254" t="s">
        <v>236</v>
      </c>
      <c r="H225" s="255">
        <v>67.98</v>
      </c>
      <c r="I225" s="256"/>
      <c r="J225" s="257">
        <f t="shared" si="10"/>
        <v>0</v>
      </c>
      <c r="K225" s="258"/>
      <c r="L225" s="259"/>
      <c r="M225" s="260" t="s">
        <v>1</v>
      </c>
      <c r="N225" s="261" t="s">
        <v>39</v>
      </c>
      <c r="O225" s="72"/>
      <c r="P225" s="198">
        <f t="shared" si="11"/>
        <v>0</v>
      </c>
      <c r="Q225" s="198">
        <v>0</v>
      </c>
      <c r="R225" s="198">
        <f t="shared" si="12"/>
        <v>0</v>
      </c>
      <c r="S225" s="198">
        <v>0</v>
      </c>
      <c r="T225" s="199">
        <f t="shared" si="1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197</v>
      </c>
      <c r="AT225" s="200" t="s">
        <v>360</v>
      </c>
      <c r="AU225" s="200" t="s">
        <v>84</v>
      </c>
      <c r="AY225" s="18" t="s">
        <v>126</v>
      </c>
      <c r="BE225" s="201">
        <f t="shared" si="14"/>
        <v>0</v>
      </c>
      <c r="BF225" s="201">
        <f t="shared" si="15"/>
        <v>0</v>
      </c>
      <c r="BG225" s="201">
        <f t="shared" si="16"/>
        <v>0</v>
      </c>
      <c r="BH225" s="201">
        <f t="shared" si="17"/>
        <v>0</v>
      </c>
      <c r="BI225" s="201">
        <f t="shared" si="18"/>
        <v>0</v>
      </c>
      <c r="BJ225" s="18" t="s">
        <v>82</v>
      </c>
      <c r="BK225" s="201">
        <f t="shared" si="19"/>
        <v>0</v>
      </c>
      <c r="BL225" s="18" t="s">
        <v>133</v>
      </c>
      <c r="BM225" s="200" t="s">
        <v>558</v>
      </c>
    </row>
    <row r="226" spans="1:65" s="2" customFormat="1" ht="33" customHeight="1">
      <c r="A226" s="35"/>
      <c r="B226" s="36"/>
      <c r="C226" s="188" t="s">
        <v>359</v>
      </c>
      <c r="D226" s="188" t="s">
        <v>129</v>
      </c>
      <c r="E226" s="189" t="s">
        <v>1086</v>
      </c>
      <c r="F226" s="190" t="s">
        <v>1087</v>
      </c>
      <c r="G226" s="191" t="s">
        <v>176</v>
      </c>
      <c r="H226" s="192">
        <v>10</v>
      </c>
      <c r="I226" s="193"/>
      <c r="J226" s="194">
        <f t="shared" si="10"/>
        <v>0</v>
      </c>
      <c r="K226" s="195"/>
      <c r="L226" s="40"/>
      <c r="M226" s="196" t="s">
        <v>1</v>
      </c>
      <c r="N226" s="197" t="s">
        <v>39</v>
      </c>
      <c r="O226" s="72"/>
      <c r="P226" s="198">
        <f t="shared" si="11"/>
        <v>0</v>
      </c>
      <c r="Q226" s="198">
        <v>0</v>
      </c>
      <c r="R226" s="198">
        <f t="shared" si="12"/>
        <v>0</v>
      </c>
      <c r="S226" s="198">
        <v>0</v>
      </c>
      <c r="T226" s="199">
        <f t="shared" si="13"/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133</v>
      </c>
      <c r="AT226" s="200" t="s">
        <v>129</v>
      </c>
      <c r="AU226" s="200" t="s">
        <v>84</v>
      </c>
      <c r="AY226" s="18" t="s">
        <v>126</v>
      </c>
      <c r="BE226" s="201">
        <f t="shared" si="14"/>
        <v>0</v>
      </c>
      <c r="BF226" s="201">
        <f t="shared" si="15"/>
        <v>0</v>
      </c>
      <c r="BG226" s="201">
        <f t="shared" si="16"/>
        <v>0</v>
      </c>
      <c r="BH226" s="201">
        <f t="shared" si="17"/>
        <v>0</v>
      </c>
      <c r="BI226" s="201">
        <f t="shared" si="18"/>
        <v>0</v>
      </c>
      <c r="BJ226" s="18" t="s">
        <v>82</v>
      </c>
      <c r="BK226" s="201">
        <f t="shared" si="19"/>
        <v>0</v>
      </c>
      <c r="BL226" s="18" t="s">
        <v>133</v>
      </c>
      <c r="BM226" s="200" t="s">
        <v>567</v>
      </c>
    </row>
    <row r="227" spans="1:65" s="2" customFormat="1" ht="16.5" customHeight="1">
      <c r="A227" s="35"/>
      <c r="B227" s="36"/>
      <c r="C227" s="251" t="s">
        <v>367</v>
      </c>
      <c r="D227" s="251" t="s">
        <v>360</v>
      </c>
      <c r="E227" s="252" t="s">
        <v>1088</v>
      </c>
      <c r="F227" s="253" t="s">
        <v>1089</v>
      </c>
      <c r="G227" s="254" t="s">
        <v>176</v>
      </c>
      <c r="H227" s="255">
        <v>5</v>
      </c>
      <c r="I227" s="256"/>
      <c r="J227" s="257">
        <f t="shared" si="10"/>
        <v>0</v>
      </c>
      <c r="K227" s="258"/>
      <c r="L227" s="259"/>
      <c r="M227" s="260" t="s">
        <v>1</v>
      </c>
      <c r="N227" s="261" t="s">
        <v>39</v>
      </c>
      <c r="O227" s="72"/>
      <c r="P227" s="198">
        <f t="shared" si="11"/>
        <v>0</v>
      </c>
      <c r="Q227" s="198">
        <v>0</v>
      </c>
      <c r="R227" s="198">
        <f t="shared" si="12"/>
        <v>0</v>
      </c>
      <c r="S227" s="198">
        <v>0</v>
      </c>
      <c r="T227" s="199">
        <f t="shared" si="13"/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00" t="s">
        <v>197</v>
      </c>
      <c r="AT227" s="200" t="s">
        <v>360</v>
      </c>
      <c r="AU227" s="200" t="s">
        <v>84</v>
      </c>
      <c r="AY227" s="18" t="s">
        <v>126</v>
      </c>
      <c r="BE227" s="201">
        <f t="shared" si="14"/>
        <v>0</v>
      </c>
      <c r="BF227" s="201">
        <f t="shared" si="15"/>
        <v>0</v>
      </c>
      <c r="BG227" s="201">
        <f t="shared" si="16"/>
        <v>0</v>
      </c>
      <c r="BH227" s="201">
        <f t="shared" si="17"/>
        <v>0</v>
      </c>
      <c r="BI227" s="201">
        <f t="shared" si="18"/>
        <v>0</v>
      </c>
      <c r="BJ227" s="18" t="s">
        <v>82</v>
      </c>
      <c r="BK227" s="201">
        <f t="shared" si="19"/>
        <v>0</v>
      </c>
      <c r="BL227" s="18" t="s">
        <v>133</v>
      </c>
      <c r="BM227" s="200" t="s">
        <v>576</v>
      </c>
    </row>
    <row r="228" spans="1:65" s="2" customFormat="1" ht="16.5" customHeight="1">
      <c r="A228" s="35"/>
      <c r="B228" s="36"/>
      <c r="C228" s="251" t="s">
        <v>372</v>
      </c>
      <c r="D228" s="251" t="s">
        <v>360</v>
      </c>
      <c r="E228" s="252" t="s">
        <v>1090</v>
      </c>
      <c r="F228" s="253" t="s">
        <v>1091</v>
      </c>
      <c r="G228" s="254" t="s">
        <v>176</v>
      </c>
      <c r="H228" s="255">
        <v>5</v>
      </c>
      <c r="I228" s="256"/>
      <c r="J228" s="257">
        <f t="shared" si="10"/>
        <v>0</v>
      </c>
      <c r="K228" s="258"/>
      <c r="L228" s="259"/>
      <c r="M228" s="260" t="s">
        <v>1</v>
      </c>
      <c r="N228" s="261" t="s">
        <v>39</v>
      </c>
      <c r="O228" s="72"/>
      <c r="P228" s="198">
        <f t="shared" si="11"/>
        <v>0</v>
      </c>
      <c r="Q228" s="198">
        <v>0</v>
      </c>
      <c r="R228" s="198">
        <f t="shared" si="12"/>
        <v>0</v>
      </c>
      <c r="S228" s="198">
        <v>0</v>
      </c>
      <c r="T228" s="199">
        <f t="shared" si="13"/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197</v>
      </c>
      <c r="AT228" s="200" t="s">
        <v>360</v>
      </c>
      <c r="AU228" s="200" t="s">
        <v>84</v>
      </c>
      <c r="AY228" s="18" t="s">
        <v>126</v>
      </c>
      <c r="BE228" s="201">
        <f t="shared" si="14"/>
        <v>0</v>
      </c>
      <c r="BF228" s="201">
        <f t="shared" si="15"/>
        <v>0</v>
      </c>
      <c r="BG228" s="201">
        <f t="shared" si="16"/>
        <v>0</v>
      </c>
      <c r="BH228" s="201">
        <f t="shared" si="17"/>
        <v>0</v>
      </c>
      <c r="BI228" s="201">
        <f t="shared" si="18"/>
        <v>0</v>
      </c>
      <c r="BJ228" s="18" t="s">
        <v>82</v>
      </c>
      <c r="BK228" s="201">
        <f t="shared" si="19"/>
        <v>0</v>
      </c>
      <c r="BL228" s="18" t="s">
        <v>133</v>
      </c>
      <c r="BM228" s="200" t="s">
        <v>584</v>
      </c>
    </row>
    <row r="229" spans="1:65" s="2" customFormat="1" ht="33" customHeight="1">
      <c r="A229" s="35"/>
      <c r="B229" s="36"/>
      <c r="C229" s="188" t="s">
        <v>377</v>
      </c>
      <c r="D229" s="188" t="s">
        <v>129</v>
      </c>
      <c r="E229" s="189" t="s">
        <v>1092</v>
      </c>
      <c r="F229" s="190" t="s">
        <v>1093</v>
      </c>
      <c r="G229" s="191" t="s">
        <v>176</v>
      </c>
      <c r="H229" s="192">
        <v>2</v>
      </c>
      <c r="I229" s="193"/>
      <c r="J229" s="194">
        <f t="shared" si="10"/>
        <v>0</v>
      </c>
      <c r="K229" s="195"/>
      <c r="L229" s="40"/>
      <c r="M229" s="196" t="s">
        <v>1</v>
      </c>
      <c r="N229" s="197" t="s">
        <v>39</v>
      </c>
      <c r="O229" s="72"/>
      <c r="P229" s="198">
        <f t="shared" si="11"/>
        <v>0</v>
      </c>
      <c r="Q229" s="198">
        <v>0</v>
      </c>
      <c r="R229" s="198">
        <f t="shared" si="12"/>
        <v>0</v>
      </c>
      <c r="S229" s="198">
        <v>0</v>
      </c>
      <c r="T229" s="199">
        <f t="shared" si="13"/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00" t="s">
        <v>133</v>
      </c>
      <c r="AT229" s="200" t="s">
        <v>129</v>
      </c>
      <c r="AU229" s="200" t="s">
        <v>84</v>
      </c>
      <c r="AY229" s="18" t="s">
        <v>126</v>
      </c>
      <c r="BE229" s="201">
        <f t="shared" si="14"/>
        <v>0</v>
      </c>
      <c r="BF229" s="201">
        <f t="shared" si="15"/>
        <v>0</v>
      </c>
      <c r="BG229" s="201">
        <f t="shared" si="16"/>
        <v>0</v>
      </c>
      <c r="BH229" s="201">
        <f t="shared" si="17"/>
        <v>0</v>
      </c>
      <c r="BI229" s="201">
        <f t="shared" si="18"/>
        <v>0</v>
      </c>
      <c r="BJ229" s="18" t="s">
        <v>82</v>
      </c>
      <c r="BK229" s="201">
        <f t="shared" si="19"/>
        <v>0</v>
      </c>
      <c r="BL229" s="18" t="s">
        <v>133</v>
      </c>
      <c r="BM229" s="200" t="s">
        <v>594</v>
      </c>
    </row>
    <row r="230" spans="1:65" s="2" customFormat="1" ht="16.5" customHeight="1">
      <c r="A230" s="35"/>
      <c r="B230" s="36"/>
      <c r="C230" s="251" t="s">
        <v>382</v>
      </c>
      <c r="D230" s="251" t="s">
        <v>360</v>
      </c>
      <c r="E230" s="252" t="s">
        <v>1094</v>
      </c>
      <c r="F230" s="253" t="s">
        <v>1095</v>
      </c>
      <c r="G230" s="254" t="s">
        <v>176</v>
      </c>
      <c r="H230" s="255">
        <v>2</v>
      </c>
      <c r="I230" s="256"/>
      <c r="J230" s="257">
        <f t="shared" si="10"/>
        <v>0</v>
      </c>
      <c r="K230" s="258"/>
      <c r="L230" s="259"/>
      <c r="M230" s="260" t="s">
        <v>1</v>
      </c>
      <c r="N230" s="261" t="s">
        <v>39</v>
      </c>
      <c r="O230" s="72"/>
      <c r="P230" s="198">
        <f t="shared" si="11"/>
        <v>0</v>
      </c>
      <c r="Q230" s="198">
        <v>0</v>
      </c>
      <c r="R230" s="198">
        <f t="shared" si="12"/>
        <v>0</v>
      </c>
      <c r="S230" s="198">
        <v>0</v>
      </c>
      <c r="T230" s="199">
        <f t="shared" si="13"/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197</v>
      </c>
      <c r="AT230" s="200" t="s">
        <v>360</v>
      </c>
      <c r="AU230" s="200" t="s">
        <v>84</v>
      </c>
      <c r="AY230" s="18" t="s">
        <v>126</v>
      </c>
      <c r="BE230" s="201">
        <f t="shared" si="14"/>
        <v>0</v>
      </c>
      <c r="BF230" s="201">
        <f t="shared" si="15"/>
        <v>0</v>
      </c>
      <c r="BG230" s="201">
        <f t="shared" si="16"/>
        <v>0</v>
      </c>
      <c r="BH230" s="201">
        <f t="shared" si="17"/>
        <v>0</v>
      </c>
      <c r="BI230" s="201">
        <f t="shared" si="18"/>
        <v>0</v>
      </c>
      <c r="BJ230" s="18" t="s">
        <v>82</v>
      </c>
      <c r="BK230" s="201">
        <f t="shared" si="19"/>
        <v>0</v>
      </c>
      <c r="BL230" s="18" t="s">
        <v>133</v>
      </c>
      <c r="BM230" s="200" t="s">
        <v>604</v>
      </c>
    </row>
    <row r="231" spans="1:65" s="2" customFormat="1" ht="33" customHeight="1">
      <c r="A231" s="35"/>
      <c r="B231" s="36"/>
      <c r="C231" s="188" t="s">
        <v>386</v>
      </c>
      <c r="D231" s="188" t="s">
        <v>129</v>
      </c>
      <c r="E231" s="189" t="s">
        <v>1096</v>
      </c>
      <c r="F231" s="190" t="s">
        <v>1097</v>
      </c>
      <c r="G231" s="191" t="s">
        <v>176</v>
      </c>
      <c r="H231" s="192">
        <v>1</v>
      </c>
      <c r="I231" s="193"/>
      <c r="J231" s="194">
        <f t="shared" si="10"/>
        <v>0</v>
      </c>
      <c r="K231" s="195"/>
      <c r="L231" s="40"/>
      <c r="M231" s="196" t="s">
        <v>1</v>
      </c>
      <c r="N231" s="197" t="s">
        <v>39</v>
      </c>
      <c r="O231" s="72"/>
      <c r="P231" s="198">
        <f t="shared" si="11"/>
        <v>0</v>
      </c>
      <c r="Q231" s="198">
        <v>0</v>
      </c>
      <c r="R231" s="198">
        <f t="shared" si="12"/>
        <v>0</v>
      </c>
      <c r="S231" s="198">
        <v>0</v>
      </c>
      <c r="T231" s="199">
        <f t="shared" si="13"/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133</v>
      </c>
      <c r="AT231" s="200" t="s">
        <v>129</v>
      </c>
      <c r="AU231" s="200" t="s">
        <v>84</v>
      </c>
      <c r="AY231" s="18" t="s">
        <v>126</v>
      </c>
      <c r="BE231" s="201">
        <f t="shared" si="14"/>
        <v>0</v>
      </c>
      <c r="BF231" s="201">
        <f t="shared" si="15"/>
        <v>0</v>
      </c>
      <c r="BG231" s="201">
        <f t="shared" si="16"/>
        <v>0</v>
      </c>
      <c r="BH231" s="201">
        <f t="shared" si="17"/>
        <v>0</v>
      </c>
      <c r="BI231" s="201">
        <f t="shared" si="18"/>
        <v>0</v>
      </c>
      <c r="BJ231" s="18" t="s">
        <v>82</v>
      </c>
      <c r="BK231" s="201">
        <f t="shared" si="19"/>
        <v>0</v>
      </c>
      <c r="BL231" s="18" t="s">
        <v>133</v>
      </c>
      <c r="BM231" s="200" t="s">
        <v>613</v>
      </c>
    </row>
    <row r="232" spans="1:65" s="2" customFormat="1" ht="16.5" customHeight="1">
      <c r="A232" s="35"/>
      <c r="B232" s="36"/>
      <c r="C232" s="251" t="s">
        <v>391</v>
      </c>
      <c r="D232" s="251" t="s">
        <v>360</v>
      </c>
      <c r="E232" s="252" t="s">
        <v>1098</v>
      </c>
      <c r="F232" s="253" t="s">
        <v>1099</v>
      </c>
      <c r="G232" s="254" t="s">
        <v>176</v>
      </c>
      <c r="H232" s="255">
        <v>1</v>
      </c>
      <c r="I232" s="256"/>
      <c r="J232" s="257">
        <f t="shared" si="10"/>
        <v>0</v>
      </c>
      <c r="K232" s="258"/>
      <c r="L232" s="259"/>
      <c r="M232" s="260" t="s">
        <v>1</v>
      </c>
      <c r="N232" s="261" t="s">
        <v>39</v>
      </c>
      <c r="O232" s="72"/>
      <c r="P232" s="198">
        <f t="shared" si="11"/>
        <v>0</v>
      </c>
      <c r="Q232" s="198">
        <v>0</v>
      </c>
      <c r="R232" s="198">
        <f t="shared" si="12"/>
        <v>0</v>
      </c>
      <c r="S232" s="198">
        <v>0</v>
      </c>
      <c r="T232" s="199">
        <f t="shared" si="13"/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197</v>
      </c>
      <c r="AT232" s="200" t="s">
        <v>360</v>
      </c>
      <c r="AU232" s="200" t="s">
        <v>84</v>
      </c>
      <c r="AY232" s="18" t="s">
        <v>126</v>
      </c>
      <c r="BE232" s="201">
        <f t="shared" si="14"/>
        <v>0</v>
      </c>
      <c r="BF232" s="201">
        <f t="shared" si="15"/>
        <v>0</v>
      </c>
      <c r="BG232" s="201">
        <f t="shared" si="16"/>
        <v>0</v>
      </c>
      <c r="BH232" s="201">
        <f t="shared" si="17"/>
        <v>0</v>
      </c>
      <c r="BI232" s="201">
        <f t="shared" si="18"/>
        <v>0</v>
      </c>
      <c r="BJ232" s="18" t="s">
        <v>82</v>
      </c>
      <c r="BK232" s="201">
        <f t="shared" si="19"/>
        <v>0</v>
      </c>
      <c r="BL232" s="18" t="s">
        <v>133</v>
      </c>
      <c r="BM232" s="200" t="s">
        <v>624</v>
      </c>
    </row>
    <row r="233" spans="1:65" s="2" customFormat="1" ht="24.2" customHeight="1">
      <c r="A233" s="35"/>
      <c r="B233" s="36"/>
      <c r="C233" s="188" t="s">
        <v>395</v>
      </c>
      <c r="D233" s="188" t="s">
        <v>129</v>
      </c>
      <c r="E233" s="189" t="s">
        <v>1100</v>
      </c>
      <c r="F233" s="190" t="s">
        <v>1101</v>
      </c>
      <c r="G233" s="191" t="s">
        <v>1102</v>
      </c>
      <c r="H233" s="192">
        <v>3</v>
      </c>
      <c r="I233" s="193"/>
      <c r="J233" s="194">
        <f t="shared" si="10"/>
        <v>0</v>
      </c>
      <c r="K233" s="195"/>
      <c r="L233" s="40"/>
      <c r="M233" s="196" t="s">
        <v>1</v>
      </c>
      <c r="N233" s="197" t="s">
        <v>39</v>
      </c>
      <c r="O233" s="72"/>
      <c r="P233" s="198">
        <f t="shared" si="11"/>
        <v>0</v>
      </c>
      <c r="Q233" s="198">
        <v>0</v>
      </c>
      <c r="R233" s="198">
        <f t="shared" si="12"/>
        <v>0</v>
      </c>
      <c r="S233" s="198">
        <v>0</v>
      </c>
      <c r="T233" s="199">
        <f t="shared" si="13"/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133</v>
      </c>
      <c r="AT233" s="200" t="s">
        <v>129</v>
      </c>
      <c r="AU233" s="200" t="s">
        <v>84</v>
      </c>
      <c r="AY233" s="18" t="s">
        <v>126</v>
      </c>
      <c r="BE233" s="201">
        <f t="shared" si="14"/>
        <v>0</v>
      </c>
      <c r="BF233" s="201">
        <f t="shared" si="15"/>
        <v>0</v>
      </c>
      <c r="BG233" s="201">
        <f t="shared" si="16"/>
        <v>0</v>
      </c>
      <c r="BH233" s="201">
        <f t="shared" si="17"/>
        <v>0</v>
      </c>
      <c r="BI233" s="201">
        <f t="shared" si="18"/>
        <v>0</v>
      </c>
      <c r="BJ233" s="18" t="s">
        <v>82</v>
      </c>
      <c r="BK233" s="201">
        <f t="shared" si="19"/>
        <v>0</v>
      </c>
      <c r="BL233" s="18" t="s">
        <v>133</v>
      </c>
      <c r="BM233" s="200" t="s">
        <v>633</v>
      </c>
    </row>
    <row r="234" spans="1:65" s="2" customFormat="1" ht="24.2" customHeight="1">
      <c r="A234" s="35"/>
      <c r="B234" s="36"/>
      <c r="C234" s="188" t="s">
        <v>398</v>
      </c>
      <c r="D234" s="188" t="s">
        <v>129</v>
      </c>
      <c r="E234" s="189" t="s">
        <v>1103</v>
      </c>
      <c r="F234" s="190" t="s">
        <v>1104</v>
      </c>
      <c r="G234" s="191" t="s">
        <v>1102</v>
      </c>
      <c r="H234" s="192">
        <v>2</v>
      </c>
      <c r="I234" s="193"/>
      <c r="J234" s="194">
        <f t="shared" si="10"/>
        <v>0</v>
      </c>
      <c r="K234" s="195"/>
      <c r="L234" s="40"/>
      <c r="M234" s="196" t="s">
        <v>1</v>
      </c>
      <c r="N234" s="197" t="s">
        <v>39</v>
      </c>
      <c r="O234" s="72"/>
      <c r="P234" s="198">
        <f t="shared" si="11"/>
        <v>0</v>
      </c>
      <c r="Q234" s="198">
        <v>0</v>
      </c>
      <c r="R234" s="198">
        <f t="shared" si="12"/>
        <v>0</v>
      </c>
      <c r="S234" s="198">
        <v>0</v>
      </c>
      <c r="T234" s="199">
        <f t="shared" si="13"/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133</v>
      </c>
      <c r="AT234" s="200" t="s">
        <v>129</v>
      </c>
      <c r="AU234" s="200" t="s">
        <v>84</v>
      </c>
      <c r="AY234" s="18" t="s">
        <v>126</v>
      </c>
      <c r="BE234" s="201">
        <f t="shared" si="14"/>
        <v>0</v>
      </c>
      <c r="BF234" s="201">
        <f t="shared" si="15"/>
        <v>0</v>
      </c>
      <c r="BG234" s="201">
        <f t="shared" si="16"/>
        <v>0</v>
      </c>
      <c r="BH234" s="201">
        <f t="shared" si="17"/>
        <v>0</v>
      </c>
      <c r="BI234" s="201">
        <f t="shared" si="18"/>
        <v>0</v>
      </c>
      <c r="BJ234" s="18" t="s">
        <v>82</v>
      </c>
      <c r="BK234" s="201">
        <f t="shared" si="19"/>
        <v>0</v>
      </c>
      <c r="BL234" s="18" t="s">
        <v>133</v>
      </c>
      <c r="BM234" s="200" t="s">
        <v>643</v>
      </c>
    </row>
    <row r="235" spans="1:65" s="2" customFormat="1" ht="24.2" customHeight="1">
      <c r="A235" s="35"/>
      <c r="B235" s="36"/>
      <c r="C235" s="188" t="s">
        <v>402</v>
      </c>
      <c r="D235" s="188" t="s">
        <v>129</v>
      </c>
      <c r="E235" s="189" t="s">
        <v>1105</v>
      </c>
      <c r="F235" s="190" t="s">
        <v>1106</v>
      </c>
      <c r="G235" s="191" t="s">
        <v>176</v>
      </c>
      <c r="H235" s="192">
        <v>4</v>
      </c>
      <c r="I235" s="193"/>
      <c r="J235" s="194">
        <f t="shared" si="10"/>
        <v>0</v>
      </c>
      <c r="K235" s="195"/>
      <c r="L235" s="40"/>
      <c r="M235" s="196" t="s">
        <v>1</v>
      </c>
      <c r="N235" s="197" t="s">
        <v>39</v>
      </c>
      <c r="O235" s="72"/>
      <c r="P235" s="198">
        <f t="shared" si="11"/>
        <v>0</v>
      </c>
      <c r="Q235" s="198">
        <v>0</v>
      </c>
      <c r="R235" s="198">
        <f t="shared" si="12"/>
        <v>0</v>
      </c>
      <c r="S235" s="198">
        <v>0</v>
      </c>
      <c r="T235" s="199">
        <f t="shared" si="13"/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133</v>
      </c>
      <c r="AT235" s="200" t="s">
        <v>129</v>
      </c>
      <c r="AU235" s="200" t="s">
        <v>84</v>
      </c>
      <c r="AY235" s="18" t="s">
        <v>126</v>
      </c>
      <c r="BE235" s="201">
        <f t="shared" si="14"/>
        <v>0</v>
      </c>
      <c r="BF235" s="201">
        <f t="shared" si="15"/>
        <v>0</v>
      </c>
      <c r="BG235" s="201">
        <f t="shared" si="16"/>
        <v>0</v>
      </c>
      <c r="BH235" s="201">
        <f t="shared" si="17"/>
        <v>0</v>
      </c>
      <c r="BI235" s="201">
        <f t="shared" si="18"/>
        <v>0</v>
      </c>
      <c r="BJ235" s="18" t="s">
        <v>82</v>
      </c>
      <c r="BK235" s="201">
        <f t="shared" si="19"/>
        <v>0</v>
      </c>
      <c r="BL235" s="18" t="s">
        <v>133</v>
      </c>
      <c r="BM235" s="200" t="s">
        <v>652</v>
      </c>
    </row>
    <row r="236" spans="1:65" s="2" customFormat="1" ht="33" customHeight="1">
      <c r="A236" s="35"/>
      <c r="B236" s="36"/>
      <c r="C236" s="188" t="s">
        <v>406</v>
      </c>
      <c r="D236" s="188" t="s">
        <v>129</v>
      </c>
      <c r="E236" s="189" t="s">
        <v>1107</v>
      </c>
      <c r="F236" s="190" t="s">
        <v>1108</v>
      </c>
      <c r="G236" s="191" t="s">
        <v>176</v>
      </c>
      <c r="H236" s="192">
        <v>1</v>
      </c>
      <c r="I236" s="193"/>
      <c r="J236" s="194">
        <f t="shared" si="10"/>
        <v>0</v>
      </c>
      <c r="K236" s="195"/>
      <c r="L236" s="40"/>
      <c r="M236" s="196" t="s">
        <v>1</v>
      </c>
      <c r="N236" s="197" t="s">
        <v>39</v>
      </c>
      <c r="O236" s="72"/>
      <c r="P236" s="198">
        <f t="shared" si="11"/>
        <v>0</v>
      </c>
      <c r="Q236" s="198">
        <v>0</v>
      </c>
      <c r="R236" s="198">
        <f t="shared" si="12"/>
        <v>0</v>
      </c>
      <c r="S236" s="198">
        <v>0</v>
      </c>
      <c r="T236" s="199">
        <f t="shared" si="13"/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00" t="s">
        <v>133</v>
      </c>
      <c r="AT236" s="200" t="s">
        <v>129</v>
      </c>
      <c r="AU236" s="200" t="s">
        <v>84</v>
      </c>
      <c r="AY236" s="18" t="s">
        <v>126</v>
      </c>
      <c r="BE236" s="201">
        <f t="shared" si="14"/>
        <v>0</v>
      </c>
      <c r="BF236" s="201">
        <f t="shared" si="15"/>
        <v>0</v>
      </c>
      <c r="BG236" s="201">
        <f t="shared" si="16"/>
        <v>0</v>
      </c>
      <c r="BH236" s="201">
        <f t="shared" si="17"/>
        <v>0</v>
      </c>
      <c r="BI236" s="201">
        <f t="shared" si="18"/>
        <v>0</v>
      </c>
      <c r="BJ236" s="18" t="s">
        <v>82</v>
      </c>
      <c r="BK236" s="201">
        <f t="shared" si="19"/>
        <v>0</v>
      </c>
      <c r="BL236" s="18" t="s">
        <v>133</v>
      </c>
      <c r="BM236" s="200" t="s">
        <v>660</v>
      </c>
    </row>
    <row r="237" spans="1:65" s="2" customFormat="1" ht="24.2" customHeight="1">
      <c r="A237" s="35"/>
      <c r="B237" s="36"/>
      <c r="C237" s="251" t="s">
        <v>410</v>
      </c>
      <c r="D237" s="251" t="s">
        <v>360</v>
      </c>
      <c r="E237" s="252" t="s">
        <v>1109</v>
      </c>
      <c r="F237" s="253" t="s">
        <v>1110</v>
      </c>
      <c r="G237" s="254" t="s">
        <v>176</v>
      </c>
      <c r="H237" s="255">
        <v>4</v>
      </c>
      <c r="I237" s="256"/>
      <c r="J237" s="257">
        <f t="shared" si="10"/>
        <v>0</v>
      </c>
      <c r="K237" s="258"/>
      <c r="L237" s="259"/>
      <c r="M237" s="260" t="s">
        <v>1</v>
      </c>
      <c r="N237" s="261" t="s">
        <v>39</v>
      </c>
      <c r="O237" s="72"/>
      <c r="P237" s="198">
        <f t="shared" si="11"/>
        <v>0</v>
      </c>
      <c r="Q237" s="198">
        <v>0</v>
      </c>
      <c r="R237" s="198">
        <f t="shared" si="12"/>
        <v>0</v>
      </c>
      <c r="S237" s="198">
        <v>0</v>
      </c>
      <c r="T237" s="199">
        <f t="shared" si="13"/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197</v>
      </c>
      <c r="AT237" s="200" t="s">
        <v>360</v>
      </c>
      <c r="AU237" s="200" t="s">
        <v>84</v>
      </c>
      <c r="AY237" s="18" t="s">
        <v>126</v>
      </c>
      <c r="BE237" s="201">
        <f t="shared" si="14"/>
        <v>0</v>
      </c>
      <c r="BF237" s="201">
        <f t="shared" si="15"/>
        <v>0</v>
      </c>
      <c r="BG237" s="201">
        <f t="shared" si="16"/>
        <v>0</v>
      </c>
      <c r="BH237" s="201">
        <f t="shared" si="17"/>
        <v>0</v>
      </c>
      <c r="BI237" s="201">
        <f t="shared" si="18"/>
        <v>0</v>
      </c>
      <c r="BJ237" s="18" t="s">
        <v>82</v>
      </c>
      <c r="BK237" s="201">
        <f t="shared" si="19"/>
        <v>0</v>
      </c>
      <c r="BL237" s="18" t="s">
        <v>133</v>
      </c>
      <c r="BM237" s="200" t="s">
        <v>669</v>
      </c>
    </row>
    <row r="238" spans="1:65" s="2" customFormat="1" ht="24.2" customHeight="1">
      <c r="A238" s="35"/>
      <c r="B238" s="36"/>
      <c r="C238" s="251" t="s">
        <v>414</v>
      </c>
      <c r="D238" s="251" t="s">
        <v>360</v>
      </c>
      <c r="E238" s="252" t="s">
        <v>1111</v>
      </c>
      <c r="F238" s="253" t="s">
        <v>1112</v>
      </c>
      <c r="G238" s="254" t="s">
        <v>176</v>
      </c>
      <c r="H238" s="255">
        <v>1</v>
      </c>
      <c r="I238" s="256"/>
      <c r="J238" s="257">
        <f t="shared" si="10"/>
        <v>0</v>
      </c>
      <c r="K238" s="258"/>
      <c r="L238" s="259"/>
      <c r="M238" s="260" t="s">
        <v>1</v>
      </c>
      <c r="N238" s="261" t="s">
        <v>39</v>
      </c>
      <c r="O238" s="72"/>
      <c r="P238" s="198">
        <f t="shared" si="11"/>
        <v>0</v>
      </c>
      <c r="Q238" s="198">
        <v>0</v>
      </c>
      <c r="R238" s="198">
        <f t="shared" si="12"/>
        <v>0</v>
      </c>
      <c r="S238" s="198">
        <v>0</v>
      </c>
      <c r="T238" s="199">
        <f t="shared" si="13"/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0" t="s">
        <v>197</v>
      </c>
      <c r="AT238" s="200" t="s">
        <v>360</v>
      </c>
      <c r="AU238" s="200" t="s">
        <v>84</v>
      </c>
      <c r="AY238" s="18" t="s">
        <v>126</v>
      </c>
      <c r="BE238" s="201">
        <f t="shared" si="14"/>
        <v>0</v>
      </c>
      <c r="BF238" s="201">
        <f t="shared" si="15"/>
        <v>0</v>
      </c>
      <c r="BG238" s="201">
        <f t="shared" si="16"/>
        <v>0</v>
      </c>
      <c r="BH238" s="201">
        <f t="shared" si="17"/>
        <v>0</v>
      </c>
      <c r="BI238" s="201">
        <f t="shared" si="18"/>
        <v>0</v>
      </c>
      <c r="BJ238" s="18" t="s">
        <v>82</v>
      </c>
      <c r="BK238" s="201">
        <f t="shared" si="19"/>
        <v>0</v>
      </c>
      <c r="BL238" s="18" t="s">
        <v>133</v>
      </c>
      <c r="BM238" s="200" t="s">
        <v>677</v>
      </c>
    </row>
    <row r="239" spans="1:65" s="2" customFormat="1" ht="24.2" customHeight="1">
      <c r="A239" s="35"/>
      <c r="B239" s="36"/>
      <c r="C239" s="251" t="s">
        <v>418</v>
      </c>
      <c r="D239" s="251" t="s">
        <v>360</v>
      </c>
      <c r="E239" s="252" t="s">
        <v>1113</v>
      </c>
      <c r="F239" s="253" t="s">
        <v>1114</v>
      </c>
      <c r="G239" s="254" t="s">
        <v>176</v>
      </c>
      <c r="H239" s="255">
        <v>10</v>
      </c>
      <c r="I239" s="256"/>
      <c r="J239" s="257">
        <f t="shared" si="10"/>
        <v>0</v>
      </c>
      <c r="K239" s="258"/>
      <c r="L239" s="259"/>
      <c r="M239" s="260" t="s">
        <v>1</v>
      </c>
      <c r="N239" s="261" t="s">
        <v>39</v>
      </c>
      <c r="O239" s="72"/>
      <c r="P239" s="198">
        <f t="shared" si="11"/>
        <v>0</v>
      </c>
      <c r="Q239" s="198">
        <v>0</v>
      </c>
      <c r="R239" s="198">
        <f t="shared" si="12"/>
        <v>0</v>
      </c>
      <c r="S239" s="198">
        <v>0</v>
      </c>
      <c r="T239" s="199">
        <f t="shared" si="13"/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197</v>
      </c>
      <c r="AT239" s="200" t="s">
        <v>360</v>
      </c>
      <c r="AU239" s="200" t="s">
        <v>84</v>
      </c>
      <c r="AY239" s="18" t="s">
        <v>126</v>
      </c>
      <c r="BE239" s="201">
        <f t="shared" si="14"/>
        <v>0</v>
      </c>
      <c r="BF239" s="201">
        <f t="shared" si="15"/>
        <v>0</v>
      </c>
      <c r="BG239" s="201">
        <f t="shared" si="16"/>
        <v>0</v>
      </c>
      <c r="BH239" s="201">
        <f t="shared" si="17"/>
        <v>0</v>
      </c>
      <c r="BI239" s="201">
        <f t="shared" si="18"/>
        <v>0</v>
      </c>
      <c r="BJ239" s="18" t="s">
        <v>82</v>
      </c>
      <c r="BK239" s="201">
        <f t="shared" si="19"/>
        <v>0</v>
      </c>
      <c r="BL239" s="18" t="s">
        <v>133</v>
      </c>
      <c r="BM239" s="200" t="s">
        <v>685</v>
      </c>
    </row>
    <row r="240" spans="1:65" s="2" customFormat="1" ht="24.2" customHeight="1">
      <c r="A240" s="35"/>
      <c r="B240" s="36"/>
      <c r="C240" s="251" t="s">
        <v>424</v>
      </c>
      <c r="D240" s="251" t="s">
        <v>360</v>
      </c>
      <c r="E240" s="252" t="s">
        <v>1115</v>
      </c>
      <c r="F240" s="253" t="s">
        <v>1116</v>
      </c>
      <c r="G240" s="254" t="s">
        <v>176</v>
      </c>
      <c r="H240" s="255">
        <v>4</v>
      </c>
      <c r="I240" s="256"/>
      <c r="J240" s="257">
        <f t="shared" si="10"/>
        <v>0</v>
      </c>
      <c r="K240" s="258"/>
      <c r="L240" s="259"/>
      <c r="M240" s="260" t="s">
        <v>1</v>
      </c>
      <c r="N240" s="261" t="s">
        <v>39</v>
      </c>
      <c r="O240" s="72"/>
      <c r="P240" s="198">
        <f t="shared" si="11"/>
        <v>0</v>
      </c>
      <c r="Q240" s="198">
        <v>0</v>
      </c>
      <c r="R240" s="198">
        <f t="shared" si="12"/>
        <v>0</v>
      </c>
      <c r="S240" s="198">
        <v>0</v>
      </c>
      <c r="T240" s="199">
        <f t="shared" si="13"/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00" t="s">
        <v>197</v>
      </c>
      <c r="AT240" s="200" t="s">
        <v>360</v>
      </c>
      <c r="AU240" s="200" t="s">
        <v>84</v>
      </c>
      <c r="AY240" s="18" t="s">
        <v>126</v>
      </c>
      <c r="BE240" s="201">
        <f t="shared" si="14"/>
        <v>0</v>
      </c>
      <c r="BF240" s="201">
        <f t="shared" si="15"/>
        <v>0</v>
      </c>
      <c r="BG240" s="201">
        <f t="shared" si="16"/>
        <v>0</v>
      </c>
      <c r="BH240" s="201">
        <f t="shared" si="17"/>
        <v>0</v>
      </c>
      <c r="BI240" s="201">
        <f t="shared" si="18"/>
        <v>0</v>
      </c>
      <c r="BJ240" s="18" t="s">
        <v>82</v>
      </c>
      <c r="BK240" s="201">
        <f t="shared" si="19"/>
        <v>0</v>
      </c>
      <c r="BL240" s="18" t="s">
        <v>133</v>
      </c>
      <c r="BM240" s="200" t="s">
        <v>693</v>
      </c>
    </row>
    <row r="241" spans="1:65" s="2" customFormat="1" ht="24.2" customHeight="1">
      <c r="A241" s="35"/>
      <c r="B241" s="36"/>
      <c r="C241" s="251" t="s">
        <v>428</v>
      </c>
      <c r="D241" s="251" t="s">
        <v>360</v>
      </c>
      <c r="E241" s="252" t="s">
        <v>1117</v>
      </c>
      <c r="F241" s="253" t="s">
        <v>1118</v>
      </c>
      <c r="G241" s="254" t="s">
        <v>176</v>
      </c>
      <c r="H241" s="255">
        <v>1</v>
      </c>
      <c r="I241" s="256"/>
      <c r="J241" s="257">
        <f t="shared" si="10"/>
        <v>0</v>
      </c>
      <c r="K241" s="258"/>
      <c r="L241" s="259"/>
      <c r="M241" s="260" t="s">
        <v>1</v>
      </c>
      <c r="N241" s="261" t="s">
        <v>39</v>
      </c>
      <c r="O241" s="72"/>
      <c r="P241" s="198">
        <f t="shared" si="11"/>
        <v>0</v>
      </c>
      <c r="Q241" s="198">
        <v>0</v>
      </c>
      <c r="R241" s="198">
        <f t="shared" si="12"/>
        <v>0</v>
      </c>
      <c r="S241" s="198">
        <v>0</v>
      </c>
      <c r="T241" s="199">
        <f t="shared" si="13"/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197</v>
      </c>
      <c r="AT241" s="200" t="s">
        <v>360</v>
      </c>
      <c r="AU241" s="200" t="s">
        <v>84</v>
      </c>
      <c r="AY241" s="18" t="s">
        <v>126</v>
      </c>
      <c r="BE241" s="201">
        <f t="shared" si="14"/>
        <v>0</v>
      </c>
      <c r="BF241" s="201">
        <f t="shared" si="15"/>
        <v>0</v>
      </c>
      <c r="BG241" s="201">
        <f t="shared" si="16"/>
        <v>0</v>
      </c>
      <c r="BH241" s="201">
        <f t="shared" si="17"/>
        <v>0</v>
      </c>
      <c r="BI241" s="201">
        <f t="shared" si="18"/>
        <v>0</v>
      </c>
      <c r="BJ241" s="18" t="s">
        <v>82</v>
      </c>
      <c r="BK241" s="201">
        <f t="shared" si="19"/>
        <v>0</v>
      </c>
      <c r="BL241" s="18" t="s">
        <v>133</v>
      </c>
      <c r="BM241" s="200" t="s">
        <v>701</v>
      </c>
    </row>
    <row r="242" spans="1:65" s="2" customFormat="1" ht="24.2" customHeight="1">
      <c r="A242" s="35"/>
      <c r="B242" s="36"/>
      <c r="C242" s="251" t="s">
        <v>431</v>
      </c>
      <c r="D242" s="251" t="s">
        <v>360</v>
      </c>
      <c r="E242" s="252" t="s">
        <v>1119</v>
      </c>
      <c r="F242" s="253" t="s">
        <v>1120</v>
      </c>
      <c r="G242" s="254" t="s">
        <v>176</v>
      </c>
      <c r="H242" s="255">
        <v>5</v>
      </c>
      <c r="I242" s="256"/>
      <c r="J242" s="257">
        <f t="shared" si="10"/>
        <v>0</v>
      </c>
      <c r="K242" s="258"/>
      <c r="L242" s="259"/>
      <c r="M242" s="260" t="s">
        <v>1</v>
      </c>
      <c r="N242" s="261" t="s">
        <v>39</v>
      </c>
      <c r="O242" s="72"/>
      <c r="P242" s="198">
        <f t="shared" si="11"/>
        <v>0</v>
      </c>
      <c r="Q242" s="198">
        <v>0</v>
      </c>
      <c r="R242" s="198">
        <f t="shared" si="12"/>
        <v>0</v>
      </c>
      <c r="S242" s="198">
        <v>0</v>
      </c>
      <c r="T242" s="199">
        <f t="shared" si="13"/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00" t="s">
        <v>197</v>
      </c>
      <c r="AT242" s="200" t="s">
        <v>360</v>
      </c>
      <c r="AU242" s="200" t="s">
        <v>84</v>
      </c>
      <c r="AY242" s="18" t="s">
        <v>126</v>
      </c>
      <c r="BE242" s="201">
        <f t="shared" si="14"/>
        <v>0</v>
      </c>
      <c r="BF242" s="201">
        <f t="shared" si="15"/>
        <v>0</v>
      </c>
      <c r="BG242" s="201">
        <f t="shared" si="16"/>
        <v>0</v>
      </c>
      <c r="BH242" s="201">
        <f t="shared" si="17"/>
        <v>0</v>
      </c>
      <c r="BI242" s="201">
        <f t="shared" si="18"/>
        <v>0</v>
      </c>
      <c r="BJ242" s="18" t="s">
        <v>82</v>
      </c>
      <c r="BK242" s="201">
        <f t="shared" si="19"/>
        <v>0</v>
      </c>
      <c r="BL242" s="18" t="s">
        <v>133</v>
      </c>
      <c r="BM242" s="200" t="s">
        <v>711</v>
      </c>
    </row>
    <row r="243" spans="1:65" s="2" customFormat="1" ht="33" customHeight="1">
      <c r="A243" s="35"/>
      <c r="B243" s="36"/>
      <c r="C243" s="188" t="s">
        <v>438</v>
      </c>
      <c r="D243" s="188" t="s">
        <v>129</v>
      </c>
      <c r="E243" s="189" t="s">
        <v>1121</v>
      </c>
      <c r="F243" s="190" t="s">
        <v>1122</v>
      </c>
      <c r="G243" s="191" t="s">
        <v>176</v>
      </c>
      <c r="H243" s="192">
        <v>1</v>
      </c>
      <c r="I243" s="193"/>
      <c r="J243" s="194">
        <f t="shared" si="10"/>
        <v>0</v>
      </c>
      <c r="K243" s="195"/>
      <c r="L243" s="40"/>
      <c r="M243" s="196" t="s">
        <v>1</v>
      </c>
      <c r="N243" s="197" t="s">
        <v>39</v>
      </c>
      <c r="O243" s="72"/>
      <c r="P243" s="198">
        <f t="shared" si="11"/>
        <v>0</v>
      </c>
      <c r="Q243" s="198">
        <v>0</v>
      </c>
      <c r="R243" s="198">
        <f t="shared" si="12"/>
        <v>0</v>
      </c>
      <c r="S243" s="198">
        <v>0</v>
      </c>
      <c r="T243" s="199">
        <f t="shared" si="13"/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133</v>
      </c>
      <c r="AT243" s="200" t="s">
        <v>129</v>
      </c>
      <c r="AU243" s="200" t="s">
        <v>84</v>
      </c>
      <c r="AY243" s="18" t="s">
        <v>126</v>
      </c>
      <c r="BE243" s="201">
        <f t="shared" si="14"/>
        <v>0</v>
      </c>
      <c r="BF243" s="201">
        <f t="shared" si="15"/>
        <v>0</v>
      </c>
      <c r="BG243" s="201">
        <f t="shared" si="16"/>
        <v>0</v>
      </c>
      <c r="BH243" s="201">
        <f t="shared" si="17"/>
        <v>0</v>
      </c>
      <c r="BI243" s="201">
        <f t="shared" si="18"/>
        <v>0</v>
      </c>
      <c r="BJ243" s="18" t="s">
        <v>82</v>
      </c>
      <c r="BK243" s="201">
        <f t="shared" si="19"/>
        <v>0</v>
      </c>
      <c r="BL243" s="18" t="s">
        <v>133</v>
      </c>
      <c r="BM243" s="200" t="s">
        <v>238</v>
      </c>
    </row>
    <row r="244" spans="1:65" s="2" customFormat="1" ht="16.5" customHeight="1">
      <c r="A244" s="35"/>
      <c r="B244" s="36"/>
      <c r="C244" s="188" t="s">
        <v>442</v>
      </c>
      <c r="D244" s="188" t="s">
        <v>129</v>
      </c>
      <c r="E244" s="189" t="s">
        <v>1123</v>
      </c>
      <c r="F244" s="190" t="s">
        <v>1124</v>
      </c>
      <c r="G244" s="191" t="s">
        <v>176</v>
      </c>
      <c r="H244" s="192">
        <v>1</v>
      </c>
      <c r="I244" s="193"/>
      <c r="J244" s="194">
        <f t="shared" si="10"/>
        <v>0</v>
      </c>
      <c r="K244" s="195"/>
      <c r="L244" s="40"/>
      <c r="M244" s="196" t="s">
        <v>1</v>
      </c>
      <c r="N244" s="197" t="s">
        <v>39</v>
      </c>
      <c r="O244" s="72"/>
      <c r="P244" s="198">
        <f t="shared" si="11"/>
        <v>0</v>
      </c>
      <c r="Q244" s="198">
        <v>0</v>
      </c>
      <c r="R244" s="198">
        <f t="shared" si="12"/>
        <v>0</v>
      </c>
      <c r="S244" s="198">
        <v>0</v>
      </c>
      <c r="T244" s="199">
        <f t="shared" si="13"/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0" t="s">
        <v>133</v>
      </c>
      <c r="AT244" s="200" t="s">
        <v>129</v>
      </c>
      <c r="AU244" s="200" t="s">
        <v>84</v>
      </c>
      <c r="AY244" s="18" t="s">
        <v>126</v>
      </c>
      <c r="BE244" s="201">
        <f t="shared" si="14"/>
        <v>0</v>
      </c>
      <c r="BF244" s="201">
        <f t="shared" si="15"/>
        <v>0</v>
      </c>
      <c r="BG244" s="201">
        <f t="shared" si="16"/>
        <v>0</v>
      </c>
      <c r="BH244" s="201">
        <f t="shared" si="17"/>
        <v>0</v>
      </c>
      <c r="BI244" s="201">
        <f t="shared" si="18"/>
        <v>0</v>
      </c>
      <c r="BJ244" s="18" t="s">
        <v>82</v>
      </c>
      <c r="BK244" s="201">
        <f t="shared" si="19"/>
        <v>0</v>
      </c>
      <c r="BL244" s="18" t="s">
        <v>133</v>
      </c>
      <c r="BM244" s="200" t="s">
        <v>728</v>
      </c>
    </row>
    <row r="245" spans="1:65" s="2" customFormat="1" ht="24.2" customHeight="1">
      <c r="A245" s="35"/>
      <c r="B245" s="36"/>
      <c r="C245" s="188" t="s">
        <v>446</v>
      </c>
      <c r="D245" s="188" t="s">
        <v>129</v>
      </c>
      <c r="E245" s="189" t="s">
        <v>1125</v>
      </c>
      <c r="F245" s="190" t="s">
        <v>1126</v>
      </c>
      <c r="G245" s="191" t="s">
        <v>176</v>
      </c>
      <c r="H245" s="192">
        <v>1</v>
      </c>
      <c r="I245" s="193"/>
      <c r="J245" s="194">
        <f t="shared" si="10"/>
        <v>0</v>
      </c>
      <c r="K245" s="195"/>
      <c r="L245" s="40"/>
      <c r="M245" s="196" t="s">
        <v>1</v>
      </c>
      <c r="N245" s="197" t="s">
        <v>39</v>
      </c>
      <c r="O245" s="72"/>
      <c r="P245" s="198">
        <f t="shared" si="11"/>
        <v>0</v>
      </c>
      <c r="Q245" s="198">
        <v>0</v>
      </c>
      <c r="R245" s="198">
        <f t="shared" si="12"/>
        <v>0</v>
      </c>
      <c r="S245" s="198">
        <v>0</v>
      </c>
      <c r="T245" s="199">
        <f t="shared" si="13"/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133</v>
      </c>
      <c r="AT245" s="200" t="s">
        <v>129</v>
      </c>
      <c r="AU245" s="200" t="s">
        <v>84</v>
      </c>
      <c r="AY245" s="18" t="s">
        <v>126</v>
      </c>
      <c r="BE245" s="201">
        <f t="shared" si="14"/>
        <v>0</v>
      </c>
      <c r="BF245" s="201">
        <f t="shared" si="15"/>
        <v>0</v>
      </c>
      <c r="BG245" s="201">
        <f t="shared" si="16"/>
        <v>0</v>
      </c>
      <c r="BH245" s="201">
        <f t="shared" si="17"/>
        <v>0</v>
      </c>
      <c r="BI245" s="201">
        <f t="shared" si="18"/>
        <v>0</v>
      </c>
      <c r="BJ245" s="18" t="s">
        <v>82</v>
      </c>
      <c r="BK245" s="201">
        <f t="shared" si="19"/>
        <v>0</v>
      </c>
      <c r="BL245" s="18" t="s">
        <v>133</v>
      </c>
      <c r="BM245" s="200" t="s">
        <v>736</v>
      </c>
    </row>
    <row r="246" spans="1:65" s="2" customFormat="1" ht="24.2" customHeight="1">
      <c r="A246" s="35"/>
      <c r="B246" s="36"/>
      <c r="C246" s="188" t="s">
        <v>450</v>
      </c>
      <c r="D246" s="188" t="s">
        <v>129</v>
      </c>
      <c r="E246" s="189" t="s">
        <v>1127</v>
      </c>
      <c r="F246" s="190" t="s">
        <v>1128</v>
      </c>
      <c r="G246" s="191" t="s">
        <v>176</v>
      </c>
      <c r="H246" s="192">
        <v>6</v>
      </c>
      <c r="I246" s="193"/>
      <c r="J246" s="194">
        <f t="shared" si="10"/>
        <v>0</v>
      </c>
      <c r="K246" s="195"/>
      <c r="L246" s="40"/>
      <c r="M246" s="196" t="s">
        <v>1</v>
      </c>
      <c r="N246" s="197" t="s">
        <v>39</v>
      </c>
      <c r="O246" s="72"/>
      <c r="P246" s="198">
        <f t="shared" si="11"/>
        <v>0</v>
      </c>
      <c r="Q246" s="198">
        <v>0</v>
      </c>
      <c r="R246" s="198">
        <f t="shared" si="12"/>
        <v>0</v>
      </c>
      <c r="S246" s="198">
        <v>0</v>
      </c>
      <c r="T246" s="199">
        <f t="shared" si="13"/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00" t="s">
        <v>133</v>
      </c>
      <c r="AT246" s="200" t="s">
        <v>129</v>
      </c>
      <c r="AU246" s="200" t="s">
        <v>84</v>
      </c>
      <c r="AY246" s="18" t="s">
        <v>126</v>
      </c>
      <c r="BE246" s="201">
        <f t="shared" si="14"/>
        <v>0</v>
      </c>
      <c r="BF246" s="201">
        <f t="shared" si="15"/>
        <v>0</v>
      </c>
      <c r="BG246" s="201">
        <f t="shared" si="16"/>
        <v>0</v>
      </c>
      <c r="BH246" s="201">
        <f t="shared" si="17"/>
        <v>0</v>
      </c>
      <c r="BI246" s="201">
        <f t="shared" si="18"/>
        <v>0</v>
      </c>
      <c r="BJ246" s="18" t="s">
        <v>82</v>
      </c>
      <c r="BK246" s="201">
        <f t="shared" si="19"/>
        <v>0</v>
      </c>
      <c r="BL246" s="18" t="s">
        <v>133</v>
      </c>
      <c r="BM246" s="200" t="s">
        <v>745</v>
      </c>
    </row>
    <row r="247" spans="1:65" s="2" customFormat="1" ht="21.75" customHeight="1">
      <c r="A247" s="35"/>
      <c r="B247" s="36"/>
      <c r="C247" s="251" t="s">
        <v>454</v>
      </c>
      <c r="D247" s="251" t="s">
        <v>360</v>
      </c>
      <c r="E247" s="252" t="s">
        <v>1129</v>
      </c>
      <c r="F247" s="253" t="s">
        <v>1130</v>
      </c>
      <c r="G247" s="254" t="s">
        <v>176</v>
      </c>
      <c r="H247" s="255">
        <v>6</v>
      </c>
      <c r="I247" s="256"/>
      <c r="J247" s="257">
        <f t="shared" si="10"/>
        <v>0</v>
      </c>
      <c r="K247" s="258"/>
      <c r="L247" s="259"/>
      <c r="M247" s="260" t="s">
        <v>1</v>
      </c>
      <c r="N247" s="261" t="s">
        <v>39</v>
      </c>
      <c r="O247" s="72"/>
      <c r="P247" s="198">
        <f t="shared" si="11"/>
        <v>0</v>
      </c>
      <c r="Q247" s="198">
        <v>0</v>
      </c>
      <c r="R247" s="198">
        <f t="shared" si="12"/>
        <v>0</v>
      </c>
      <c r="S247" s="198">
        <v>0</v>
      </c>
      <c r="T247" s="199">
        <f t="shared" si="13"/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197</v>
      </c>
      <c r="AT247" s="200" t="s">
        <v>360</v>
      </c>
      <c r="AU247" s="200" t="s">
        <v>84</v>
      </c>
      <c r="AY247" s="18" t="s">
        <v>126</v>
      </c>
      <c r="BE247" s="201">
        <f t="shared" si="14"/>
        <v>0</v>
      </c>
      <c r="BF247" s="201">
        <f t="shared" si="15"/>
        <v>0</v>
      </c>
      <c r="BG247" s="201">
        <f t="shared" si="16"/>
        <v>0</v>
      </c>
      <c r="BH247" s="201">
        <f t="shared" si="17"/>
        <v>0</v>
      </c>
      <c r="BI247" s="201">
        <f t="shared" si="18"/>
        <v>0</v>
      </c>
      <c r="BJ247" s="18" t="s">
        <v>82</v>
      </c>
      <c r="BK247" s="201">
        <f t="shared" si="19"/>
        <v>0</v>
      </c>
      <c r="BL247" s="18" t="s">
        <v>133</v>
      </c>
      <c r="BM247" s="200" t="s">
        <v>172</v>
      </c>
    </row>
    <row r="248" spans="1:65" s="12" customFormat="1" ht="22.9" customHeight="1">
      <c r="B248" s="172"/>
      <c r="C248" s="173"/>
      <c r="D248" s="174" t="s">
        <v>73</v>
      </c>
      <c r="E248" s="186" t="s">
        <v>127</v>
      </c>
      <c r="F248" s="186" t="s">
        <v>128</v>
      </c>
      <c r="G248" s="173"/>
      <c r="H248" s="173"/>
      <c r="I248" s="176"/>
      <c r="J248" s="187">
        <f>BK248</f>
        <v>0</v>
      </c>
      <c r="K248" s="173"/>
      <c r="L248" s="178"/>
      <c r="M248" s="179"/>
      <c r="N248" s="180"/>
      <c r="O248" s="180"/>
      <c r="P248" s="181">
        <f>SUM(P249:P254)</f>
        <v>0</v>
      </c>
      <c r="Q248" s="180"/>
      <c r="R248" s="181">
        <f>SUM(R249:R254)</f>
        <v>0</v>
      </c>
      <c r="S248" s="180"/>
      <c r="T248" s="182">
        <f>SUM(T249:T254)</f>
        <v>0</v>
      </c>
      <c r="AR248" s="183" t="s">
        <v>82</v>
      </c>
      <c r="AT248" s="184" t="s">
        <v>73</v>
      </c>
      <c r="AU248" s="184" t="s">
        <v>82</v>
      </c>
      <c r="AY248" s="183" t="s">
        <v>126</v>
      </c>
      <c r="BK248" s="185">
        <f>SUM(BK249:BK254)</f>
        <v>0</v>
      </c>
    </row>
    <row r="249" spans="1:65" s="2" customFormat="1" ht="33" customHeight="1">
      <c r="A249" s="35"/>
      <c r="B249" s="36"/>
      <c r="C249" s="188" t="s">
        <v>458</v>
      </c>
      <c r="D249" s="188" t="s">
        <v>129</v>
      </c>
      <c r="E249" s="189" t="s">
        <v>1131</v>
      </c>
      <c r="F249" s="190" t="s">
        <v>1132</v>
      </c>
      <c r="G249" s="191" t="s">
        <v>236</v>
      </c>
      <c r="H249" s="192">
        <v>2</v>
      </c>
      <c r="I249" s="193"/>
      <c r="J249" s="194">
        <f>ROUND(I249*H249,2)</f>
        <v>0</v>
      </c>
      <c r="K249" s="195"/>
      <c r="L249" s="40"/>
      <c r="M249" s="196" t="s">
        <v>1</v>
      </c>
      <c r="N249" s="197" t="s">
        <v>39</v>
      </c>
      <c r="O249" s="72"/>
      <c r="P249" s="198">
        <f>O249*H249</f>
        <v>0</v>
      </c>
      <c r="Q249" s="198">
        <v>0</v>
      </c>
      <c r="R249" s="198">
        <f>Q249*H249</f>
        <v>0</v>
      </c>
      <c r="S249" s="198">
        <v>0</v>
      </c>
      <c r="T249" s="199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0" t="s">
        <v>133</v>
      </c>
      <c r="AT249" s="200" t="s">
        <v>129</v>
      </c>
      <c r="AU249" s="200" t="s">
        <v>84</v>
      </c>
      <c r="AY249" s="18" t="s">
        <v>126</v>
      </c>
      <c r="BE249" s="201">
        <f>IF(N249="základní",J249,0)</f>
        <v>0</v>
      </c>
      <c r="BF249" s="201">
        <f>IF(N249="snížená",J249,0)</f>
        <v>0</v>
      </c>
      <c r="BG249" s="201">
        <f>IF(N249="zákl. přenesená",J249,0)</f>
        <v>0</v>
      </c>
      <c r="BH249" s="201">
        <f>IF(N249="sníž. přenesená",J249,0)</f>
        <v>0</v>
      </c>
      <c r="BI249" s="201">
        <f>IF(N249="nulová",J249,0)</f>
        <v>0</v>
      </c>
      <c r="BJ249" s="18" t="s">
        <v>82</v>
      </c>
      <c r="BK249" s="201">
        <f>ROUND(I249*H249,2)</f>
        <v>0</v>
      </c>
      <c r="BL249" s="18" t="s">
        <v>133</v>
      </c>
      <c r="BM249" s="200" t="s">
        <v>762</v>
      </c>
    </row>
    <row r="250" spans="1:65" s="2" customFormat="1" ht="24.2" customHeight="1">
      <c r="A250" s="35"/>
      <c r="B250" s="36"/>
      <c r="C250" s="188" t="s">
        <v>462</v>
      </c>
      <c r="D250" s="188" t="s">
        <v>129</v>
      </c>
      <c r="E250" s="189" t="s">
        <v>1133</v>
      </c>
      <c r="F250" s="190" t="s">
        <v>1134</v>
      </c>
      <c r="G250" s="191" t="s">
        <v>236</v>
      </c>
      <c r="H250" s="192">
        <v>132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39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133</v>
      </c>
      <c r="AT250" s="200" t="s">
        <v>129</v>
      </c>
      <c r="AU250" s="200" t="s">
        <v>84</v>
      </c>
      <c r="AY250" s="18" t="s">
        <v>126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82</v>
      </c>
      <c r="BK250" s="201">
        <f>ROUND(I250*H250,2)</f>
        <v>0</v>
      </c>
      <c r="BL250" s="18" t="s">
        <v>133</v>
      </c>
      <c r="BM250" s="200" t="s">
        <v>773</v>
      </c>
    </row>
    <row r="251" spans="1:65" s="13" customFormat="1" ht="11.25">
      <c r="B251" s="202"/>
      <c r="C251" s="203"/>
      <c r="D251" s="204" t="s">
        <v>135</v>
      </c>
      <c r="E251" s="205" t="s">
        <v>1</v>
      </c>
      <c r="F251" s="206" t="s">
        <v>1135</v>
      </c>
      <c r="G251" s="203"/>
      <c r="H251" s="207">
        <v>132</v>
      </c>
      <c r="I251" s="208"/>
      <c r="J251" s="203"/>
      <c r="K251" s="203"/>
      <c r="L251" s="209"/>
      <c r="M251" s="210"/>
      <c r="N251" s="211"/>
      <c r="O251" s="211"/>
      <c r="P251" s="211"/>
      <c r="Q251" s="211"/>
      <c r="R251" s="211"/>
      <c r="S251" s="211"/>
      <c r="T251" s="212"/>
      <c r="AT251" s="213" t="s">
        <v>135</v>
      </c>
      <c r="AU251" s="213" t="s">
        <v>84</v>
      </c>
      <c r="AV251" s="13" t="s">
        <v>84</v>
      </c>
      <c r="AW251" s="13" t="s">
        <v>30</v>
      </c>
      <c r="AX251" s="13" t="s">
        <v>74</v>
      </c>
      <c r="AY251" s="213" t="s">
        <v>126</v>
      </c>
    </row>
    <row r="252" spans="1:65" s="16" customFormat="1" ht="11.25">
      <c r="B252" s="240"/>
      <c r="C252" s="241"/>
      <c r="D252" s="204" t="s">
        <v>135</v>
      </c>
      <c r="E252" s="242" t="s">
        <v>1</v>
      </c>
      <c r="F252" s="243" t="s">
        <v>252</v>
      </c>
      <c r="G252" s="241"/>
      <c r="H252" s="244">
        <v>132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AT252" s="250" t="s">
        <v>135</v>
      </c>
      <c r="AU252" s="250" t="s">
        <v>84</v>
      </c>
      <c r="AV252" s="16" t="s">
        <v>133</v>
      </c>
      <c r="AW252" s="16" t="s">
        <v>30</v>
      </c>
      <c r="AX252" s="16" t="s">
        <v>82</v>
      </c>
      <c r="AY252" s="250" t="s">
        <v>126</v>
      </c>
    </row>
    <row r="253" spans="1:65" s="2" customFormat="1" ht="24.2" customHeight="1">
      <c r="A253" s="35"/>
      <c r="B253" s="36"/>
      <c r="C253" s="188" t="s">
        <v>467</v>
      </c>
      <c r="D253" s="188" t="s">
        <v>129</v>
      </c>
      <c r="E253" s="189" t="s">
        <v>1136</v>
      </c>
      <c r="F253" s="190" t="s">
        <v>1137</v>
      </c>
      <c r="G253" s="191" t="s">
        <v>236</v>
      </c>
      <c r="H253" s="192">
        <v>2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39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133</v>
      </c>
      <c r="AT253" s="200" t="s">
        <v>129</v>
      </c>
      <c r="AU253" s="200" t="s">
        <v>84</v>
      </c>
      <c r="AY253" s="18" t="s">
        <v>126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82</v>
      </c>
      <c r="BK253" s="201">
        <f>ROUND(I253*H253,2)</f>
        <v>0</v>
      </c>
      <c r="BL253" s="18" t="s">
        <v>133</v>
      </c>
      <c r="BM253" s="200" t="s">
        <v>783</v>
      </c>
    </row>
    <row r="254" spans="1:65" s="2" customFormat="1" ht="33" customHeight="1">
      <c r="A254" s="35"/>
      <c r="B254" s="36"/>
      <c r="C254" s="188" t="s">
        <v>472</v>
      </c>
      <c r="D254" s="188" t="s">
        <v>129</v>
      </c>
      <c r="E254" s="189" t="s">
        <v>1138</v>
      </c>
      <c r="F254" s="190" t="s">
        <v>1139</v>
      </c>
      <c r="G254" s="191" t="s">
        <v>170</v>
      </c>
      <c r="H254" s="192">
        <v>2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39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133</v>
      </c>
      <c r="AT254" s="200" t="s">
        <v>129</v>
      </c>
      <c r="AU254" s="200" t="s">
        <v>84</v>
      </c>
      <c r="AY254" s="18" t="s">
        <v>126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82</v>
      </c>
      <c r="BK254" s="201">
        <f>ROUND(I254*H254,2)</f>
        <v>0</v>
      </c>
      <c r="BL254" s="18" t="s">
        <v>133</v>
      </c>
      <c r="BM254" s="200" t="s">
        <v>218</v>
      </c>
    </row>
    <row r="255" spans="1:65" s="12" customFormat="1" ht="22.9" customHeight="1">
      <c r="B255" s="172"/>
      <c r="C255" s="173"/>
      <c r="D255" s="174" t="s">
        <v>73</v>
      </c>
      <c r="E255" s="186" t="s">
        <v>137</v>
      </c>
      <c r="F255" s="186" t="s">
        <v>138</v>
      </c>
      <c r="G255" s="173"/>
      <c r="H255" s="173"/>
      <c r="I255" s="176"/>
      <c r="J255" s="187">
        <f>BK255</f>
        <v>0</v>
      </c>
      <c r="K255" s="173"/>
      <c r="L255" s="178"/>
      <c r="M255" s="179"/>
      <c r="N255" s="180"/>
      <c r="O255" s="180"/>
      <c r="P255" s="181">
        <f>SUM(P256:P269)</f>
        <v>0</v>
      </c>
      <c r="Q255" s="180"/>
      <c r="R255" s="181">
        <f>SUM(R256:R269)</f>
        <v>0</v>
      </c>
      <c r="S255" s="180"/>
      <c r="T255" s="182">
        <f>SUM(T256:T269)</f>
        <v>0</v>
      </c>
      <c r="AR255" s="183" t="s">
        <v>82</v>
      </c>
      <c r="AT255" s="184" t="s">
        <v>73</v>
      </c>
      <c r="AU255" s="184" t="s">
        <v>82</v>
      </c>
      <c r="AY255" s="183" t="s">
        <v>126</v>
      </c>
      <c r="BK255" s="185">
        <f>SUM(BK256:BK269)</f>
        <v>0</v>
      </c>
    </row>
    <row r="256" spans="1:65" s="2" customFormat="1" ht="16.5" customHeight="1">
      <c r="A256" s="35"/>
      <c r="B256" s="36"/>
      <c r="C256" s="188" t="s">
        <v>477</v>
      </c>
      <c r="D256" s="188" t="s">
        <v>129</v>
      </c>
      <c r="E256" s="189" t="s">
        <v>1140</v>
      </c>
      <c r="F256" s="190" t="s">
        <v>1141</v>
      </c>
      <c r="G256" s="191" t="s">
        <v>141</v>
      </c>
      <c r="H256" s="192">
        <v>115.02500000000001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39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133</v>
      </c>
      <c r="AT256" s="200" t="s">
        <v>129</v>
      </c>
      <c r="AU256" s="200" t="s">
        <v>84</v>
      </c>
      <c r="AY256" s="18" t="s">
        <v>126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82</v>
      </c>
      <c r="BK256" s="201">
        <f>ROUND(I256*H256,2)</f>
        <v>0</v>
      </c>
      <c r="BL256" s="18" t="s">
        <v>133</v>
      </c>
      <c r="BM256" s="200" t="s">
        <v>801</v>
      </c>
    </row>
    <row r="257" spans="1:65" s="13" customFormat="1" ht="11.25">
      <c r="B257" s="202"/>
      <c r="C257" s="203"/>
      <c r="D257" s="204" t="s">
        <v>135</v>
      </c>
      <c r="E257" s="205" t="s">
        <v>1</v>
      </c>
      <c r="F257" s="206" t="s">
        <v>1142</v>
      </c>
      <c r="G257" s="203"/>
      <c r="H257" s="207">
        <v>43.56</v>
      </c>
      <c r="I257" s="208"/>
      <c r="J257" s="203"/>
      <c r="K257" s="203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135</v>
      </c>
      <c r="AU257" s="213" t="s">
        <v>84</v>
      </c>
      <c r="AV257" s="13" t="s">
        <v>84</v>
      </c>
      <c r="AW257" s="13" t="s">
        <v>30</v>
      </c>
      <c r="AX257" s="13" t="s">
        <v>74</v>
      </c>
      <c r="AY257" s="213" t="s">
        <v>126</v>
      </c>
    </row>
    <row r="258" spans="1:65" s="13" customFormat="1" ht="11.25">
      <c r="B258" s="202"/>
      <c r="C258" s="203"/>
      <c r="D258" s="204" t="s">
        <v>135</v>
      </c>
      <c r="E258" s="205" t="s">
        <v>1</v>
      </c>
      <c r="F258" s="206" t="s">
        <v>1143</v>
      </c>
      <c r="G258" s="203"/>
      <c r="H258" s="207">
        <v>53.295000000000002</v>
      </c>
      <c r="I258" s="208"/>
      <c r="J258" s="203"/>
      <c r="K258" s="203"/>
      <c r="L258" s="209"/>
      <c r="M258" s="210"/>
      <c r="N258" s="211"/>
      <c r="O258" s="211"/>
      <c r="P258" s="211"/>
      <c r="Q258" s="211"/>
      <c r="R258" s="211"/>
      <c r="S258" s="211"/>
      <c r="T258" s="212"/>
      <c r="AT258" s="213" t="s">
        <v>135</v>
      </c>
      <c r="AU258" s="213" t="s">
        <v>84</v>
      </c>
      <c r="AV258" s="13" t="s">
        <v>84</v>
      </c>
      <c r="AW258" s="13" t="s">
        <v>30</v>
      </c>
      <c r="AX258" s="13" t="s">
        <v>74</v>
      </c>
      <c r="AY258" s="213" t="s">
        <v>126</v>
      </c>
    </row>
    <row r="259" spans="1:65" s="13" customFormat="1" ht="11.25">
      <c r="B259" s="202"/>
      <c r="C259" s="203"/>
      <c r="D259" s="204" t="s">
        <v>135</v>
      </c>
      <c r="E259" s="205" t="s">
        <v>1</v>
      </c>
      <c r="F259" s="206" t="s">
        <v>1144</v>
      </c>
      <c r="G259" s="203"/>
      <c r="H259" s="207">
        <v>18.170000000000002</v>
      </c>
      <c r="I259" s="208"/>
      <c r="J259" s="203"/>
      <c r="K259" s="203"/>
      <c r="L259" s="209"/>
      <c r="M259" s="210"/>
      <c r="N259" s="211"/>
      <c r="O259" s="211"/>
      <c r="P259" s="211"/>
      <c r="Q259" s="211"/>
      <c r="R259" s="211"/>
      <c r="S259" s="211"/>
      <c r="T259" s="212"/>
      <c r="AT259" s="213" t="s">
        <v>135</v>
      </c>
      <c r="AU259" s="213" t="s">
        <v>84</v>
      </c>
      <c r="AV259" s="13" t="s">
        <v>84</v>
      </c>
      <c r="AW259" s="13" t="s">
        <v>30</v>
      </c>
      <c r="AX259" s="13" t="s">
        <v>74</v>
      </c>
      <c r="AY259" s="213" t="s">
        <v>126</v>
      </c>
    </row>
    <row r="260" spans="1:65" s="16" customFormat="1" ht="11.25">
      <c r="B260" s="240"/>
      <c r="C260" s="241"/>
      <c r="D260" s="204" t="s">
        <v>135</v>
      </c>
      <c r="E260" s="242" t="s">
        <v>1</v>
      </c>
      <c r="F260" s="243" t="s">
        <v>252</v>
      </c>
      <c r="G260" s="241"/>
      <c r="H260" s="244">
        <v>115.02500000000001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135</v>
      </c>
      <c r="AU260" s="250" t="s">
        <v>84</v>
      </c>
      <c r="AV260" s="16" t="s">
        <v>133</v>
      </c>
      <c r="AW260" s="16" t="s">
        <v>30</v>
      </c>
      <c r="AX260" s="16" t="s">
        <v>82</v>
      </c>
      <c r="AY260" s="250" t="s">
        <v>126</v>
      </c>
    </row>
    <row r="261" spans="1:65" s="2" customFormat="1" ht="24.2" customHeight="1">
      <c r="A261" s="35"/>
      <c r="B261" s="36"/>
      <c r="C261" s="188" t="s">
        <v>482</v>
      </c>
      <c r="D261" s="188" t="s">
        <v>129</v>
      </c>
      <c r="E261" s="189" t="s">
        <v>1145</v>
      </c>
      <c r="F261" s="190" t="s">
        <v>1146</v>
      </c>
      <c r="G261" s="191" t="s">
        <v>141</v>
      </c>
      <c r="H261" s="192">
        <v>1035.2249999999999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39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133</v>
      </c>
      <c r="AT261" s="200" t="s">
        <v>129</v>
      </c>
      <c r="AU261" s="200" t="s">
        <v>84</v>
      </c>
      <c r="AY261" s="18" t="s">
        <v>126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82</v>
      </c>
      <c r="BK261" s="201">
        <f>ROUND(I261*H261,2)</f>
        <v>0</v>
      </c>
      <c r="BL261" s="18" t="s">
        <v>133</v>
      </c>
      <c r="BM261" s="200" t="s">
        <v>810</v>
      </c>
    </row>
    <row r="262" spans="1:65" s="13" customFormat="1" ht="11.25">
      <c r="B262" s="202"/>
      <c r="C262" s="203"/>
      <c r="D262" s="204" t="s">
        <v>135</v>
      </c>
      <c r="E262" s="205" t="s">
        <v>1</v>
      </c>
      <c r="F262" s="206" t="s">
        <v>1147</v>
      </c>
      <c r="G262" s="203"/>
      <c r="H262" s="207">
        <v>1035.2249999999999</v>
      </c>
      <c r="I262" s="208"/>
      <c r="J262" s="203"/>
      <c r="K262" s="203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135</v>
      </c>
      <c r="AU262" s="213" t="s">
        <v>84</v>
      </c>
      <c r="AV262" s="13" t="s">
        <v>84</v>
      </c>
      <c r="AW262" s="13" t="s">
        <v>30</v>
      </c>
      <c r="AX262" s="13" t="s">
        <v>74</v>
      </c>
      <c r="AY262" s="213" t="s">
        <v>126</v>
      </c>
    </row>
    <row r="263" spans="1:65" s="16" customFormat="1" ht="11.25">
      <c r="B263" s="240"/>
      <c r="C263" s="241"/>
      <c r="D263" s="204" t="s">
        <v>135</v>
      </c>
      <c r="E263" s="242" t="s">
        <v>1</v>
      </c>
      <c r="F263" s="243" t="s">
        <v>252</v>
      </c>
      <c r="G263" s="241"/>
      <c r="H263" s="244">
        <v>1035.2249999999999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135</v>
      </c>
      <c r="AU263" s="250" t="s">
        <v>84</v>
      </c>
      <c r="AV263" s="16" t="s">
        <v>133</v>
      </c>
      <c r="AW263" s="16" t="s">
        <v>30</v>
      </c>
      <c r="AX263" s="16" t="s">
        <v>82</v>
      </c>
      <c r="AY263" s="250" t="s">
        <v>126</v>
      </c>
    </row>
    <row r="264" spans="1:65" s="2" customFormat="1" ht="24.2" customHeight="1">
      <c r="A264" s="35"/>
      <c r="B264" s="36"/>
      <c r="C264" s="188" t="s">
        <v>487</v>
      </c>
      <c r="D264" s="188" t="s">
        <v>129</v>
      </c>
      <c r="E264" s="189" t="s">
        <v>1148</v>
      </c>
      <c r="F264" s="190" t="s">
        <v>1149</v>
      </c>
      <c r="G264" s="191" t="s">
        <v>141</v>
      </c>
      <c r="H264" s="192">
        <v>115.02500000000001</v>
      </c>
      <c r="I264" s="193"/>
      <c r="J264" s="194">
        <f>ROUND(I264*H264,2)</f>
        <v>0</v>
      </c>
      <c r="K264" s="195"/>
      <c r="L264" s="40"/>
      <c r="M264" s="196" t="s">
        <v>1</v>
      </c>
      <c r="N264" s="197" t="s">
        <v>39</v>
      </c>
      <c r="O264" s="72"/>
      <c r="P264" s="198">
        <f>O264*H264</f>
        <v>0</v>
      </c>
      <c r="Q264" s="198">
        <v>0</v>
      </c>
      <c r="R264" s="198">
        <f>Q264*H264</f>
        <v>0</v>
      </c>
      <c r="S264" s="198">
        <v>0</v>
      </c>
      <c r="T264" s="199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00" t="s">
        <v>133</v>
      </c>
      <c r="AT264" s="200" t="s">
        <v>129</v>
      </c>
      <c r="AU264" s="200" t="s">
        <v>84</v>
      </c>
      <c r="AY264" s="18" t="s">
        <v>126</v>
      </c>
      <c r="BE264" s="201">
        <f>IF(N264="základní",J264,0)</f>
        <v>0</v>
      </c>
      <c r="BF264" s="201">
        <f>IF(N264="snížená",J264,0)</f>
        <v>0</v>
      </c>
      <c r="BG264" s="201">
        <f>IF(N264="zákl. přenesená",J264,0)</f>
        <v>0</v>
      </c>
      <c r="BH264" s="201">
        <f>IF(N264="sníž. přenesená",J264,0)</f>
        <v>0</v>
      </c>
      <c r="BI264" s="201">
        <f>IF(N264="nulová",J264,0)</f>
        <v>0</v>
      </c>
      <c r="BJ264" s="18" t="s">
        <v>82</v>
      </c>
      <c r="BK264" s="201">
        <f>ROUND(I264*H264,2)</f>
        <v>0</v>
      </c>
      <c r="BL264" s="18" t="s">
        <v>133</v>
      </c>
      <c r="BM264" s="200" t="s">
        <v>820</v>
      </c>
    </row>
    <row r="265" spans="1:65" s="2" customFormat="1" ht="24.2" customHeight="1">
      <c r="A265" s="35"/>
      <c r="B265" s="36"/>
      <c r="C265" s="188" t="s">
        <v>493</v>
      </c>
      <c r="D265" s="188" t="s">
        <v>129</v>
      </c>
      <c r="E265" s="189" t="s">
        <v>1150</v>
      </c>
      <c r="F265" s="190" t="s">
        <v>908</v>
      </c>
      <c r="G265" s="191" t="s">
        <v>141</v>
      </c>
      <c r="H265" s="192">
        <v>43.56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39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133</v>
      </c>
      <c r="AT265" s="200" t="s">
        <v>129</v>
      </c>
      <c r="AU265" s="200" t="s">
        <v>84</v>
      </c>
      <c r="AY265" s="18" t="s">
        <v>126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82</v>
      </c>
      <c r="BK265" s="201">
        <f>ROUND(I265*H265,2)</f>
        <v>0</v>
      </c>
      <c r="BL265" s="18" t="s">
        <v>133</v>
      </c>
      <c r="BM265" s="200" t="s">
        <v>1151</v>
      </c>
    </row>
    <row r="266" spans="1:65" s="2" customFormat="1" ht="37.9" customHeight="1">
      <c r="A266" s="35"/>
      <c r="B266" s="36"/>
      <c r="C266" s="188" t="s">
        <v>497</v>
      </c>
      <c r="D266" s="188" t="s">
        <v>129</v>
      </c>
      <c r="E266" s="189" t="s">
        <v>811</v>
      </c>
      <c r="F266" s="190" t="s">
        <v>812</v>
      </c>
      <c r="G266" s="191" t="s">
        <v>141</v>
      </c>
      <c r="H266" s="192">
        <v>53.295000000000002</v>
      </c>
      <c r="I266" s="193"/>
      <c r="J266" s="194">
        <f>ROUND(I266*H266,2)</f>
        <v>0</v>
      </c>
      <c r="K266" s="195"/>
      <c r="L266" s="40"/>
      <c r="M266" s="196" t="s">
        <v>1</v>
      </c>
      <c r="N266" s="197" t="s">
        <v>39</v>
      </c>
      <c r="O266" s="72"/>
      <c r="P266" s="198">
        <f>O266*H266</f>
        <v>0</v>
      </c>
      <c r="Q266" s="198">
        <v>0</v>
      </c>
      <c r="R266" s="198">
        <f>Q266*H266</f>
        <v>0</v>
      </c>
      <c r="S266" s="198">
        <v>0</v>
      </c>
      <c r="T266" s="199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00" t="s">
        <v>133</v>
      </c>
      <c r="AT266" s="200" t="s">
        <v>129</v>
      </c>
      <c r="AU266" s="200" t="s">
        <v>84</v>
      </c>
      <c r="AY266" s="18" t="s">
        <v>126</v>
      </c>
      <c r="BE266" s="201">
        <f>IF(N266="základní",J266,0)</f>
        <v>0</v>
      </c>
      <c r="BF266" s="201">
        <f>IF(N266="snížená",J266,0)</f>
        <v>0</v>
      </c>
      <c r="BG266" s="201">
        <f>IF(N266="zákl. přenesená",J266,0)</f>
        <v>0</v>
      </c>
      <c r="BH266" s="201">
        <f>IF(N266="sníž. přenesená",J266,0)</f>
        <v>0</v>
      </c>
      <c r="BI266" s="201">
        <f>IF(N266="nulová",J266,0)</f>
        <v>0</v>
      </c>
      <c r="BJ266" s="18" t="s">
        <v>82</v>
      </c>
      <c r="BK266" s="201">
        <f>ROUND(I266*H266,2)</f>
        <v>0</v>
      </c>
      <c r="BL266" s="18" t="s">
        <v>133</v>
      </c>
      <c r="BM266" s="200" t="s">
        <v>1152</v>
      </c>
    </row>
    <row r="267" spans="1:65" s="13" customFormat="1" ht="11.25">
      <c r="B267" s="202"/>
      <c r="C267" s="203"/>
      <c r="D267" s="204" t="s">
        <v>135</v>
      </c>
      <c r="E267" s="205" t="s">
        <v>1</v>
      </c>
      <c r="F267" s="206" t="s">
        <v>1153</v>
      </c>
      <c r="G267" s="203"/>
      <c r="H267" s="207">
        <v>53.295000000000002</v>
      </c>
      <c r="I267" s="208"/>
      <c r="J267" s="203"/>
      <c r="K267" s="203"/>
      <c r="L267" s="209"/>
      <c r="M267" s="210"/>
      <c r="N267" s="211"/>
      <c r="O267" s="211"/>
      <c r="P267" s="211"/>
      <c r="Q267" s="211"/>
      <c r="R267" s="211"/>
      <c r="S267" s="211"/>
      <c r="T267" s="212"/>
      <c r="AT267" s="213" t="s">
        <v>135</v>
      </c>
      <c r="AU267" s="213" t="s">
        <v>84</v>
      </c>
      <c r="AV267" s="13" t="s">
        <v>84</v>
      </c>
      <c r="AW267" s="13" t="s">
        <v>30</v>
      </c>
      <c r="AX267" s="13" t="s">
        <v>74</v>
      </c>
      <c r="AY267" s="213" t="s">
        <v>126</v>
      </c>
    </row>
    <row r="268" spans="1:65" s="16" customFormat="1" ht="11.25">
      <c r="B268" s="240"/>
      <c r="C268" s="241"/>
      <c r="D268" s="204" t="s">
        <v>135</v>
      </c>
      <c r="E268" s="242" t="s">
        <v>1</v>
      </c>
      <c r="F268" s="243" t="s">
        <v>252</v>
      </c>
      <c r="G268" s="241"/>
      <c r="H268" s="244">
        <v>53.295000000000002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AT268" s="250" t="s">
        <v>135</v>
      </c>
      <c r="AU268" s="250" t="s">
        <v>84</v>
      </c>
      <c r="AV268" s="16" t="s">
        <v>133</v>
      </c>
      <c r="AW268" s="16" t="s">
        <v>30</v>
      </c>
      <c r="AX268" s="16" t="s">
        <v>82</v>
      </c>
      <c r="AY268" s="250" t="s">
        <v>126</v>
      </c>
    </row>
    <row r="269" spans="1:65" s="2" customFormat="1" ht="44.25" customHeight="1">
      <c r="A269" s="35"/>
      <c r="B269" s="36"/>
      <c r="C269" s="188" t="s">
        <v>501</v>
      </c>
      <c r="D269" s="188" t="s">
        <v>129</v>
      </c>
      <c r="E269" s="189" t="s">
        <v>815</v>
      </c>
      <c r="F269" s="190" t="s">
        <v>816</v>
      </c>
      <c r="G269" s="191" t="s">
        <v>141</v>
      </c>
      <c r="H269" s="192">
        <v>18.170000000000002</v>
      </c>
      <c r="I269" s="193"/>
      <c r="J269" s="194">
        <f>ROUND(I269*H269,2)</f>
        <v>0</v>
      </c>
      <c r="K269" s="195"/>
      <c r="L269" s="40"/>
      <c r="M269" s="196" t="s">
        <v>1</v>
      </c>
      <c r="N269" s="197" t="s">
        <v>39</v>
      </c>
      <c r="O269" s="72"/>
      <c r="P269" s="198">
        <f>O269*H269</f>
        <v>0</v>
      </c>
      <c r="Q269" s="198">
        <v>0</v>
      </c>
      <c r="R269" s="198">
        <f>Q269*H269</f>
        <v>0</v>
      </c>
      <c r="S269" s="198">
        <v>0</v>
      </c>
      <c r="T269" s="199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00" t="s">
        <v>133</v>
      </c>
      <c r="AT269" s="200" t="s">
        <v>129</v>
      </c>
      <c r="AU269" s="200" t="s">
        <v>84</v>
      </c>
      <c r="AY269" s="18" t="s">
        <v>126</v>
      </c>
      <c r="BE269" s="201">
        <f>IF(N269="základní",J269,0)</f>
        <v>0</v>
      </c>
      <c r="BF269" s="201">
        <f>IF(N269="snížená",J269,0)</f>
        <v>0</v>
      </c>
      <c r="BG269" s="201">
        <f>IF(N269="zákl. přenesená",J269,0)</f>
        <v>0</v>
      </c>
      <c r="BH269" s="201">
        <f>IF(N269="sníž. přenesená",J269,0)</f>
        <v>0</v>
      </c>
      <c r="BI269" s="201">
        <f>IF(N269="nulová",J269,0)</f>
        <v>0</v>
      </c>
      <c r="BJ269" s="18" t="s">
        <v>82</v>
      </c>
      <c r="BK269" s="201">
        <f>ROUND(I269*H269,2)</f>
        <v>0</v>
      </c>
      <c r="BL269" s="18" t="s">
        <v>133</v>
      </c>
      <c r="BM269" s="200" t="s">
        <v>1154</v>
      </c>
    </row>
    <row r="270" spans="1:65" s="12" customFormat="1" ht="22.9" customHeight="1">
      <c r="B270" s="172"/>
      <c r="C270" s="173"/>
      <c r="D270" s="174" t="s">
        <v>73</v>
      </c>
      <c r="E270" s="186" t="s">
        <v>818</v>
      </c>
      <c r="F270" s="186" t="s">
        <v>819</v>
      </c>
      <c r="G270" s="173"/>
      <c r="H270" s="173"/>
      <c r="I270" s="176"/>
      <c r="J270" s="187">
        <f>BK270</f>
        <v>0</v>
      </c>
      <c r="K270" s="173"/>
      <c r="L270" s="178"/>
      <c r="M270" s="179"/>
      <c r="N270" s="180"/>
      <c r="O270" s="180"/>
      <c r="P270" s="181">
        <f>P271</f>
        <v>0</v>
      </c>
      <c r="Q270" s="180"/>
      <c r="R270" s="181">
        <f>R271</f>
        <v>0</v>
      </c>
      <c r="S270" s="180"/>
      <c r="T270" s="182">
        <f>T271</f>
        <v>0</v>
      </c>
      <c r="AR270" s="183" t="s">
        <v>82</v>
      </c>
      <c r="AT270" s="184" t="s">
        <v>73</v>
      </c>
      <c r="AU270" s="184" t="s">
        <v>82</v>
      </c>
      <c r="AY270" s="183" t="s">
        <v>126</v>
      </c>
      <c r="BK270" s="185">
        <f>BK271</f>
        <v>0</v>
      </c>
    </row>
    <row r="271" spans="1:65" s="2" customFormat="1" ht="24.2" customHeight="1">
      <c r="A271" s="35"/>
      <c r="B271" s="36"/>
      <c r="C271" s="188" t="s">
        <v>505</v>
      </c>
      <c r="D271" s="188" t="s">
        <v>129</v>
      </c>
      <c r="E271" s="189" t="s">
        <v>1155</v>
      </c>
      <c r="F271" s="190" t="s">
        <v>1156</v>
      </c>
      <c r="G271" s="191" t="s">
        <v>141</v>
      </c>
      <c r="H271" s="192">
        <v>927.82</v>
      </c>
      <c r="I271" s="193"/>
      <c r="J271" s="194">
        <f>ROUND(I271*H271,2)</f>
        <v>0</v>
      </c>
      <c r="K271" s="195"/>
      <c r="L271" s="40"/>
      <c r="M271" s="214" t="s">
        <v>1</v>
      </c>
      <c r="N271" s="215" t="s">
        <v>39</v>
      </c>
      <c r="O271" s="216"/>
      <c r="P271" s="217">
        <f>O271*H271</f>
        <v>0</v>
      </c>
      <c r="Q271" s="217">
        <v>0</v>
      </c>
      <c r="R271" s="217">
        <f>Q271*H271</f>
        <v>0</v>
      </c>
      <c r="S271" s="217">
        <v>0</v>
      </c>
      <c r="T271" s="218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0" t="s">
        <v>133</v>
      </c>
      <c r="AT271" s="200" t="s">
        <v>129</v>
      </c>
      <c r="AU271" s="200" t="s">
        <v>84</v>
      </c>
      <c r="AY271" s="18" t="s">
        <v>126</v>
      </c>
      <c r="BE271" s="201">
        <f>IF(N271="základní",J271,0)</f>
        <v>0</v>
      </c>
      <c r="BF271" s="201">
        <f>IF(N271="snížená",J271,0)</f>
        <v>0</v>
      </c>
      <c r="BG271" s="201">
        <f>IF(N271="zákl. přenesená",J271,0)</f>
        <v>0</v>
      </c>
      <c r="BH271" s="201">
        <f>IF(N271="sníž. přenesená",J271,0)</f>
        <v>0</v>
      </c>
      <c r="BI271" s="201">
        <f>IF(N271="nulová",J271,0)</f>
        <v>0</v>
      </c>
      <c r="BJ271" s="18" t="s">
        <v>82</v>
      </c>
      <c r="BK271" s="201">
        <f>ROUND(I271*H271,2)</f>
        <v>0</v>
      </c>
      <c r="BL271" s="18" t="s">
        <v>133</v>
      </c>
      <c r="BM271" s="200" t="s">
        <v>1157</v>
      </c>
    </row>
    <row r="272" spans="1:65" s="2" customFormat="1" ht="6.95" customHeight="1">
      <c r="A272" s="35"/>
      <c r="B272" s="55"/>
      <c r="C272" s="56"/>
      <c r="D272" s="56"/>
      <c r="E272" s="56"/>
      <c r="F272" s="56"/>
      <c r="G272" s="56"/>
      <c r="H272" s="56"/>
      <c r="I272" s="56"/>
      <c r="J272" s="56"/>
      <c r="K272" s="56"/>
      <c r="L272" s="40"/>
      <c r="M272" s="35"/>
      <c r="O272" s="35"/>
      <c r="P272" s="35"/>
      <c r="Q272" s="35"/>
      <c r="R272" s="35"/>
      <c r="S272" s="35"/>
      <c r="T272" s="35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</row>
  </sheetData>
  <sheetProtection algorithmName="SHA-512" hashValue="h4Lxi62IKclhCYVBrs/03NKaOO6XwrC7ZgPWXFLGKx82hWZ3ovS2Dim22cM9t8H1DWuYUNUymH78P02Ee44KeA==" saltValue="jsVSqM+xjPVRsl5JjKDC6jwlzxT9S/kbSlbiMrmtPm1ez4hRnU7lSnLhPp4JB4xxD9CZplw7n7y/Atki+4pOnw==" spinCount="100000" sheet="1" objects="1" scenarios="1" formatColumns="0" formatRows="0" autoFilter="0"/>
  <autoFilter ref="C124:K271" xr:uid="{00000000-0009-0000-0000-00000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2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100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07" t="str">
        <f>'Rekapitulace stavby'!K6</f>
        <v>Rozšíření místní komunikace a stání cisteren ve Mstěticích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101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1158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25. 5. 2022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26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27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26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29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26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31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26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32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ROUND((SUM(BE117:BE124)),  2)</f>
        <v>0</v>
      </c>
      <c r="G33" s="35"/>
      <c r="H33" s="35"/>
      <c r="I33" s="125">
        <v>0.21</v>
      </c>
      <c r="J33" s="124">
        <f>ROUND(((SUM(BE117:BE124))*I33),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ROUND((SUM(BF117:BF124)),  2)</f>
        <v>0</v>
      </c>
      <c r="G34" s="35"/>
      <c r="H34" s="35"/>
      <c r="I34" s="125">
        <v>0.15</v>
      </c>
      <c r="J34" s="124">
        <f>ROUND(((SUM(BF117:BF124))*I34),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ROUND((SUM(BG117:BG124)),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ROUND((SUM(BH117:BH124)),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ROUND((SUM(BI117:BI124)),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103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14" t="str">
        <f>E7</f>
        <v>Rozšíření místní komunikace a stání cisteren ve Mstěticích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101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6" t="str">
        <f>E9</f>
        <v xml:space="preserve">VON - Vedlejší a ostatní náklady 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25. 5. 2022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29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27</v>
      </c>
      <c r="D92" s="37"/>
      <c r="E92" s="37"/>
      <c r="F92" s="28" t="str">
        <f>IF(E18="","",E18)</f>
        <v>Vyplň údaj</v>
      </c>
      <c r="G92" s="37"/>
      <c r="H92" s="37"/>
      <c r="I92" s="30" t="s">
        <v>31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104</v>
      </c>
      <c r="D94" s="145"/>
      <c r="E94" s="145"/>
      <c r="F94" s="145"/>
      <c r="G94" s="145"/>
      <c r="H94" s="145"/>
      <c r="I94" s="145"/>
      <c r="J94" s="146" t="s">
        <v>105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106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107</v>
      </c>
    </row>
    <row r="97" spans="1:31" s="9" customFormat="1" ht="24.95" customHeight="1">
      <c r="B97" s="148"/>
      <c r="C97" s="149"/>
      <c r="D97" s="150" t="s">
        <v>1159</v>
      </c>
      <c r="E97" s="151"/>
      <c r="F97" s="151"/>
      <c r="G97" s="151"/>
      <c r="H97" s="151"/>
      <c r="I97" s="151"/>
      <c r="J97" s="152">
        <f>J118</f>
        <v>0</v>
      </c>
      <c r="K97" s="149"/>
      <c r="L97" s="153"/>
    </row>
    <row r="98" spans="1:31" s="2" customFormat="1" ht="21.75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4" t="s">
        <v>111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30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4" t="str">
        <f>E7</f>
        <v>Rozšíření místní komunikace a stání cisteren ve Mstěticích</v>
      </c>
      <c r="F107" s="315"/>
      <c r="G107" s="315"/>
      <c r="H107" s="315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101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6" t="str">
        <f>E9</f>
        <v xml:space="preserve">VON - Vedlejší a ostatní náklady </v>
      </c>
      <c r="F109" s="316"/>
      <c r="G109" s="316"/>
      <c r="H109" s="316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20</v>
      </c>
      <c r="D111" s="37"/>
      <c r="E111" s="37"/>
      <c r="F111" s="28" t="str">
        <f>F12</f>
        <v xml:space="preserve"> </v>
      </c>
      <c r="G111" s="37"/>
      <c r="H111" s="37"/>
      <c r="I111" s="30" t="s">
        <v>22</v>
      </c>
      <c r="J111" s="67" t="str">
        <f>IF(J12="","",J12)</f>
        <v>25. 5. 2022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30" t="s">
        <v>24</v>
      </c>
      <c r="D113" s="37"/>
      <c r="E113" s="37"/>
      <c r="F113" s="28" t="str">
        <f>E15</f>
        <v xml:space="preserve"> </v>
      </c>
      <c r="G113" s="37"/>
      <c r="H113" s="37"/>
      <c r="I113" s="30" t="s">
        <v>29</v>
      </c>
      <c r="J113" s="33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30" t="s">
        <v>27</v>
      </c>
      <c r="D114" s="37"/>
      <c r="E114" s="37"/>
      <c r="F114" s="28" t="str">
        <f>IF(E18="","",E18)</f>
        <v>Vyplň údaj</v>
      </c>
      <c r="G114" s="37"/>
      <c r="H114" s="37"/>
      <c r="I114" s="30" t="s">
        <v>31</v>
      </c>
      <c r="J114" s="33" t="str">
        <f>E24</f>
        <v xml:space="preserve"> 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0"/>
      <c r="B116" s="161"/>
      <c r="C116" s="162" t="s">
        <v>112</v>
      </c>
      <c r="D116" s="163" t="s">
        <v>59</v>
      </c>
      <c r="E116" s="163" t="s">
        <v>55</v>
      </c>
      <c r="F116" s="163" t="s">
        <v>56</v>
      </c>
      <c r="G116" s="163" t="s">
        <v>113</v>
      </c>
      <c r="H116" s="163" t="s">
        <v>114</v>
      </c>
      <c r="I116" s="163" t="s">
        <v>115</v>
      </c>
      <c r="J116" s="164" t="s">
        <v>105</v>
      </c>
      <c r="K116" s="165" t="s">
        <v>116</v>
      </c>
      <c r="L116" s="166"/>
      <c r="M116" s="76" t="s">
        <v>1</v>
      </c>
      <c r="N116" s="77" t="s">
        <v>38</v>
      </c>
      <c r="O116" s="77" t="s">
        <v>117</v>
      </c>
      <c r="P116" s="77" t="s">
        <v>118</v>
      </c>
      <c r="Q116" s="77" t="s">
        <v>119</v>
      </c>
      <c r="R116" s="77" t="s">
        <v>120</v>
      </c>
      <c r="S116" s="77" t="s">
        <v>121</v>
      </c>
      <c r="T116" s="78" t="s">
        <v>122</v>
      </c>
      <c r="U116" s="160"/>
      <c r="V116" s="160"/>
      <c r="W116" s="160"/>
      <c r="X116" s="160"/>
      <c r="Y116" s="160"/>
      <c r="Z116" s="160"/>
      <c r="AA116" s="160"/>
      <c r="AB116" s="160"/>
      <c r="AC116" s="160"/>
      <c r="AD116" s="160"/>
      <c r="AE116" s="160"/>
    </row>
    <row r="117" spans="1:65" s="2" customFormat="1" ht="22.9" customHeight="1">
      <c r="A117" s="35"/>
      <c r="B117" s="36"/>
      <c r="C117" s="83" t="s">
        <v>123</v>
      </c>
      <c r="D117" s="37"/>
      <c r="E117" s="37"/>
      <c r="F117" s="37"/>
      <c r="G117" s="37"/>
      <c r="H117" s="37"/>
      <c r="I117" s="37"/>
      <c r="J117" s="167">
        <f>BK117</f>
        <v>0</v>
      </c>
      <c r="K117" s="37"/>
      <c r="L117" s="40"/>
      <c r="M117" s="79"/>
      <c r="N117" s="168"/>
      <c r="O117" s="80"/>
      <c r="P117" s="169">
        <f>P118</f>
        <v>0</v>
      </c>
      <c r="Q117" s="80"/>
      <c r="R117" s="169">
        <f>R118</f>
        <v>0</v>
      </c>
      <c r="S117" s="80"/>
      <c r="T117" s="170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73</v>
      </c>
      <c r="AU117" s="18" t="s">
        <v>107</v>
      </c>
      <c r="BK117" s="171">
        <f>BK118</f>
        <v>0</v>
      </c>
    </row>
    <row r="118" spans="1:65" s="12" customFormat="1" ht="25.9" customHeight="1">
      <c r="B118" s="172"/>
      <c r="C118" s="173"/>
      <c r="D118" s="174" t="s">
        <v>73</v>
      </c>
      <c r="E118" s="175" t="s">
        <v>1160</v>
      </c>
      <c r="F118" s="175" t="s">
        <v>1161</v>
      </c>
      <c r="G118" s="173"/>
      <c r="H118" s="173"/>
      <c r="I118" s="176"/>
      <c r="J118" s="177">
        <f>BK118</f>
        <v>0</v>
      </c>
      <c r="K118" s="173"/>
      <c r="L118" s="178"/>
      <c r="M118" s="179"/>
      <c r="N118" s="180"/>
      <c r="O118" s="180"/>
      <c r="P118" s="181">
        <f>SUM(P119:P124)</f>
        <v>0</v>
      </c>
      <c r="Q118" s="180"/>
      <c r="R118" s="181">
        <f>SUM(R119:R124)</f>
        <v>0</v>
      </c>
      <c r="S118" s="180"/>
      <c r="T118" s="182">
        <f>SUM(T119:T124)</f>
        <v>0</v>
      </c>
      <c r="AR118" s="183" t="s">
        <v>151</v>
      </c>
      <c r="AT118" s="184" t="s">
        <v>73</v>
      </c>
      <c r="AU118" s="184" t="s">
        <v>74</v>
      </c>
      <c r="AY118" s="183" t="s">
        <v>126</v>
      </c>
      <c r="BK118" s="185">
        <f>SUM(BK119:BK124)</f>
        <v>0</v>
      </c>
    </row>
    <row r="119" spans="1:65" s="2" customFormat="1" ht="62.65" customHeight="1">
      <c r="A119" s="35"/>
      <c r="B119" s="36"/>
      <c r="C119" s="188" t="s">
        <v>82</v>
      </c>
      <c r="D119" s="188" t="s">
        <v>129</v>
      </c>
      <c r="E119" s="189" t="s">
        <v>1162</v>
      </c>
      <c r="F119" s="190" t="s">
        <v>1163</v>
      </c>
      <c r="G119" s="191" t="s">
        <v>1164</v>
      </c>
      <c r="H119" s="192">
        <v>1</v>
      </c>
      <c r="I119" s="193"/>
      <c r="J119" s="194">
        <f t="shared" ref="J119:J124" si="0">ROUND(I119*H119,2)</f>
        <v>0</v>
      </c>
      <c r="K119" s="195"/>
      <c r="L119" s="40"/>
      <c r="M119" s="196" t="s">
        <v>1</v>
      </c>
      <c r="N119" s="197" t="s">
        <v>39</v>
      </c>
      <c r="O119" s="72"/>
      <c r="P119" s="198">
        <f t="shared" ref="P119:P124" si="1">O119*H119</f>
        <v>0</v>
      </c>
      <c r="Q119" s="198">
        <v>0</v>
      </c>
      <c r="R119" s="198">
        <f t="shared" ref="R119:R124" si="2">Q119*H119</f>
        <v>0</v>
      </c>
      <c r="S119" s="198">
        <v>0</v>
      </c>
      <c r="T119" s="199">
        <f t="shared" ref="T119:T124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0" t="s">
        <v>133</v>
      </c>
      <c r="AT119" s="200" t="s">
        <v>129</v>
      </c>
      <c r="AU119" s="200" t="s">
        <v>82</v>
      </c>
      <c r="AY119" s="18" t="s">
        <v>126</v>
      </c>
      <c r="BE119" s="201">
        <f t="shared" ref="BE119:BE124" si="4">IF(N119="základní",J119,0)</f>
        <v>0</v>
      </c>
      <c r="BF119" s="201">
        <f t="shared" ref="BF119:BF124" si="5">IF(N119="snížená",J119,0)</f>
        <v>0</v>
      </c>
      <c r="BG119" s="201">
        <f t="shared" ref="BG119:BG124" si="6">IF(N119="zákl. přenesená",J119,0)</f>
        <v>0</v>
      </c>
      <c r="BH119" s="201">
        <f t="shared" ref="BH119:BH124" si="7">IF(N119="sníž. přenesená",J119,0)</f>
        <v>0</v>
      </c>
      <c r="BI119" s="201">
        <f t="shared" ref="BI119:BI124" si="8">IF(N119="nulová",J119,0)</f>
        <v>0</v>
      </c>
      <c r="BJ119" s="18" t="s">
        <v>82</v>
      </c>
      <c r="BK119" s="201">
        <f t="shared" ref="BK119:BK124" si="9">ROUND(I119*H119,2)</f>
        <v>0</v>
      </c>
      <c r="BL119" s="18" t="s">
        <v>133</v>
      </c>
      <c r="BM119" s="200" t="s">
        <v>1165</v>
      </c>
    </row>
    <row r="120" spans="1:65" s="2" customFormat="1" ht="21.75" customHeight="1">
      <c r="A120" s="35"/>
      <c r="B120" s="36"/>
      <c r="C120" s="188" t="s">
        <v>84</v>
      </c>
      <c r="D120" s="188" t="s">
        <v>129</v>
      </c>
      <c r="E120" s="189" t="s">
        <v>1166</v>
      </c>
      <c r="F120" s="190" t="s">
        <v>1167</v>
      </c>
      <c r="G120" s="191" t="s">
        <v>1164</v>
      </c>
      <c r="H120" s="192">
        <v>1</v>
      </c>
      <c r="I120" s="193"/>
      <c r="J120" s="194">
        <f t="shared" si="0"/>
        <v>0</v>
      </c>
      <c r="K120" s="195"/>
      <c r="L120" s="40"/>
      <c r="M120" s="196" t="s">
        <v>1</v>
      </c>
      <c r="N120" s="197" t="s">
        <v>39</v>
      </c>
      <c r="O120" s="72"/>
      <c r="P120" s="198">
        <f t="shared" si="1"/>
        <v>0</v>
      </c>
      <c r="Q120" s="198">
        <v>0</v>
      </c>
      <c r="R120" s="198">
        <f t="shared" si="2"/>
        <v>0</v>
      </c>
      <c r="S120" s="198">
        <v>0</v>
      </c>
      <c r="T120" s="199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0" t="s">
        <v>133</v>
      </c>
      <c r="AT120" s="200" t="s">
        <v>129</v>
      </c>
      <c r="AU120" s="200" t="s">
        <v>82</v>
      </c>
      <c r="AY120" s="18" t="s">
        <v>126</v>
      </c>
      <c r="BE120" s="201">
        <f t="shared" si="4"/>
        <v>0</v>
      </c>
      <c r="BF120" s="201">
        <f t="shared" si="5"/>
        <v>0</v>
      </c>
      <c r="BG120" s="201">
        <f t="shared" si="6"/>
        <v>0</v>
      </c>
      <c r="BH120" s="201">
        <f t="shared" si="7"/>
        <v>0</v>
      </c>
      <c r="BI120" s="201">
        <f t="shared" si="8"/>
        <v>0</v>
      </c>
      <c r="BJ120" s="18" t="s">
        <v>82</v>
      </c>
      <c r="BK120" s="201">
        <f t="shared" si="9"/>
        <v>0</v>
      </c>
      <c r="BL120" s="18" t="s">
        <v>133</v>
      </c>
      <c r="BM120" s="200" t="s">
        <v>1168</v>
      </c>
    </row>
    <row r="121" spans="1:65" s="2" customFormat="1" ht="16.5" customHeight="1">
      <c r="A121" s="35"/>
      <c r="B121" s="36"/>
      <c r="C121" s="188" t="s">
        <v>143</v>
      </c>
      <c r="D121" s="188" t="s">
        <v>129</v>
      </c>
      <c r="E121" s="189" t="s">
        <v>1169</v>
      </c>
      <c r="F121" s="190" t="s">
        <v>1170</v>
      </c>
      <c r="G121" s="191" t="s">
        <v>1164</v>
      </c>
      <c r="H121" s="192">
        <v>1</v>
      </c>
      <c r="I121" s="193"/>
      <c r="J121" s="194">
        <f t="shared" si="0"/>
        <v>0</v>
      </c>
      <c r="K121" s="195"/>
      <c r="L121" s="40"/>
      <c r="M121" s="196" t="s">
        <v>1</v>
      </c>
      <c r="N121" s="197" t="s">
        <v>39</v>
      </c>
      <c r="O121" s="72"/>
      <c r="P121" s="198">
        <f t="shared" si="1"/>
        <v>0</v>
      </c>
      <c r="Q121" s="198">
        <v>0</v>
      </c>
      <c r="R121" s="198">
        <f t="shared" si="2"/>
        <v>0</v>
      </c>
      <c r="S121" s="198">
        <v>0</v>
      </c>
      <c r="T121" s="199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0" t="s">
        <v>133</v>
      </c>
      <c r="AT121" s="200" t="s">
        <v>129</v>
      </c>
      <c r="AU121" s="200" t="s">
        <v>82</v>
      </c>
      <c r="AY121" s="18" t="s">
        <v>126</v>
      </c>
      <c r="BE121" s="201">
        <f t="shared" si="4"/>
        <v>0</v>
      </c>
      <c r="BF121" s="201">
        <f t="shared" si="5"/>
        <v>0</v>
      </c>
      <c r="BG121" s="201">
        <f t="shared" si="6"/>
        <v>0</v>
      </c>
      <c r="BH121" s="201">
        <f t="shared" si="7"/>
        <v>0</v>
      </c>
      <c r="BI121" s="201">
        <f t="shared" si="8"/>
        <v>0</v>
      </c>
      <c r="BJ121" s="18" t="s">
        <v>82</v>
      </c>
      <c r="BK121" s="201">
        <f t="shared" si="9"/>
        <v>0</v>
      </c>
      <c r="BL121" s="18" t="s">
        <v>133</v>
      </c>
      <c r="BM121" s="200" t="s">
        <v>1171</v>
      </c>
    </row>
    <row r="122" spans="1:65" s="2" customFormat="1" ht="16.5" customHeight="1">
      <c r="A122" s="35"/>
      <c r="B122" s="36"/>
      <c r="C122" s="188" t="s">
        <v>133</v>
      </c>
      <c r="D122" s="188" t="s">
        <v>129</v>
      </c>
      <c r="E122" s="189" t="s">
        <v>1172</v>
      </c>
      <c r="F122" s="190" t="s">
        <v>1173</v>
      </c>
      <c r="G122" s="191" t="s">
        <v>1164</v>
      </c>
      <c r="H122" s="192">
        <v>1</v>
      </c>
      <c r="I122" s="193"/>
      <c r="J122" s="194">
        <f t="shared" si="0"/>
        <v>0</v>
      </c>
      <c r="K122" s="195"/>
      <c r="L122" s="40"/>
      <c r="M122" s="196" t="s">
        <v>1</v>
      </c>
      <c r="N122" s="197" t="s">
        <v>39</v>
      </c>
      <c r="O122" s="72"/>
      <c r="P122" s="198">
        <f t="shared" si="1"/>
        <v>0</v>
      </c>
      <c r="Q122" s="198">
        <v>0</v>
      </c>
      <c r="R122" s="198">
        <f t="shared" si="2"/>
        <v>0</v>
      </c>
      <c r="S122" s="198">
        <v>0</v>
      </c>
      <c r="T122" s="199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0" t="s">
        <v>133</v>
      </c>
      <c r="AT122" s="200" t="s">
        <v>129</v>
      </c>
      <c r="AU122" s="200" t="s">
        <v>82</v>
      </c>
      <c r="AY122" s="18" t="s">
        <v>126</v>
      </c>
      <c r="BE122" s="201">
        <f t="shared" si="4"/>
        <v>0</v>
      </c>
      <c r="BF122" s="201">
        <f t="shared" si="5"/>
        <v>0</v>
      </c>
      <c r="BG122" s="201">
        <f t="shared" si="6"/>
        <v>0</v>
      </c>
      <c r="BH122" s="201">
        <f t="shared" si="7"/>
        <v>0</v>
      </c>
      <c r="BI122" s="201">
        <f t="shared" si="8"/>
        <v>0</v>
      </c>
      <c r="BJ122" s="18" t="s">
        <v>82</v>
      </c>
      <c r="BK122" s="201">
        <f t="shared" si="9"/>
        <v>0</v>
      </c>
      <c r="BL122" s="18" t="s">
        <v>133</v>
      </c>
      <c r="BM122" s="200" t="s">
        <v>1174</v>
      </c>
    </row>
    <row r="123" spans="1:65" s="2" customFormat="1" ht="16.5" customHeight="1">
      <c r="A123" s="35"/>
      <c r="B123" s="36"/>
      <c r="C123" s="188" t="s">
        <v>151</v>
      </c>
      <c r="D123" s="188" t="s">
        <v>129</v>
      </c>
      <c r="E123" s="189" t="s">
        <v>1175</v>
      </c>
      <c r="F123" s="190" t="s">
        <v>1176</v>
      </c>
      <c r="G123" s="191" t="s">
        <v>1164</v>
      </c>
      <c r="H123" s="192">
        <v>1</v>
      </c>
      <c r="I123" s="193"/>
      <c r="J123" s="194">
        <f t="shared" si="0"/>
        <v>0</v>
      </c>
      <c r="K123" s="195"/>
      <c r="L123" s="40"/>
      <c r="M123" s="196" t="s">
        <v>1</v>
      </c>
      <c r="N123" s="197" t="s">
        <v>39</v>
      </c>
      <c r="O123" s="72"/>
      <c r="P123" s="198">
        <f t="shared" si="1"/>
        <v>0</v>
      </c>
      <c r="Q123" s="198">
        <v>0</v>
      </c>
      <c r="R123" s="198">
        <f t="shared" si="2"/>
        <v>0</v>
      </c>
      <c r="S123" s="198">
        <v>0</v>
      </c>
      <c r="T123" s="199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0" t="s">
        <v>133</v>
      </c>
      <c r="AT123" s="200" t="s">
        <v>129</v>
      </c>
      <c r="AU123" s="200" t="s">
        <v>82</v>
      </c>
      <c r="AY123" s="18" t="s">
        <v>126</v>
      </c>
      <c r="BE123" s="201">
        <f t="shared" si="4"/>
        <v>0</v>
      </c>
      <c r="BF123" s="201">
        <f t="shared" si="5"/>
        <v>0</v>
      </c>
      <c r="BG123" s="201">
        <f t="shared" si="6"/>
        <v>0</v>
      </c>
      <c r="BH123" s="201">
        <f t="shared" si="7"/>
        <v>0</v>
      </c>
      <c r="BI123" s="201">
        <f t="shared" si="8"/>
        <v>0</v>
      </c>
      <c r="BJ123" s="18" t="s">
        <v>82</v>
      </c>
      <c r="BK123" s="201">
        <f t="shared" si="9"/>
        <v>0</v>
      </c>
      <c r="BL123" s="18" t="s">
        <v>133</v>
      </c>
      <c r="BM123" s="200" t="s">
        <v>1177</v>
      </c>
    </row>
    <row r="124" spans="1:65" s="2" customFormat="1" ht="37.9" customHeight="1">
      <c r="A124" s="35"/>
      <c r="B124" s="36"/>
      <c r="C124" s="188" t="s">
        <v>155</v>
      </c>
      <c r="D124" s="188" t="s">
        <v>129</v>
      </c>
      <c r="E124" s="189" t="s">
        <v>1178</v>
      </c>
      <c r="F124" s="190" t="s">
        <v>1179</v>
      </c>
      <c r="G124" s="191" t="s">
        <v>1164</v>
      </c>
      <c r="H124" s="192">
        <v>1</v>
      </c>
      <c r="I124" s="193"/>
      <c r="J124" s="194">
        <f t="shared" si="0"/>
        <v>0</v>
      </c>
      <c r="K124" s="195"/>
      <c r="L124" s="40"/>
      <c r="M124" s="214" t="s">
        <v>1</v>
      </c>
      <c r="N124" s="215" t="s">
        <v>39</v>
      </c>
      <c r="O124" s="216"/>
      <c r="P124" s="217">
        <f t="shared" si="1"/>
        <v>0</v>
      </c>
      <c r="Q124" s="217">
        <v>0</v>
      </c>
      <c r="R124" s="217">
        <f t="shared" si="2"/>
        <v>0</v>
      </c>
      <c r="S124" s="217">
        <v>0</v>
      </c>
      <c r="T124" s="218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0" t="s">
        <v>133</v>
      </c>
      <c r="AT124" s="200" t="s">
        <v>129</v>
      </c>
      <c r="AU124" s="200" t="s">
        <v>82</v>
      </c>
      <c r="AY124" s="18" t="s">
        <v>126</v>
      </c>
      <c r="BE124" s="201">
        <f t="shared" si="4"/>
        <v>0</v>
      </c>
      <c r="BF124" s="201">
        <f t="shared" si="5"/>
        <v>0</v>
      </c>
      <c r="BG124" s="201">
        <f t="shared" si="6"/>
        <v>0</v>
      </c>
      <c r="BH124" s="201">
        <f t="shared" si="7"/>
        <v>0</v>
      </c>
      <c r="BI124" s="201">
        <f t="shared" si="8"/>
        <v>0</v>
      </c>
      <c r="BJ124" s="18" t="s">
        <v>82</v>
      </c>
      <c r="BK124" s="201">
        <f t="shared" si="9"/>
        <v>0</v>
      </c>
      <c r="BL124" s="18" t="s">
        <v>133</v>
      </c>
      <c r="BM124" s="200" t="s">
        <v>1180</v>
      </c>
    </row>
    <row r="125" spans="1:65" s="2" customFormat="1" ht="6.95" customHeight="1">
      <c r="A125" s="35"/>
      <c r="B125" s="55"/>
      <c r="C125" s="56"/>
      <c r="D125" s="56"/>
      <c r="E125" s="56"/>
      <c r="F125" s="56"/>
      <c r="G125" s="56"/>
      <c r="H125" s="56"/>
      <c r="I125" s="56"/>
      <c r="J125" s="56"/>
      <c r="K125" s="56"/>
      <c r="L125" s="40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algorithmName="SHA-512" hashValue="tAQ2nkLRX4AYN/zuHNxOaDlNwKQnEmmhzTjbkH0TrVJl9Ns/LF2Fy07TEPjZFJSUOam5gvCV+/4SLOyBGsFFqg==" saltValue="KeuERhzwUo+pIId9NJvDhEdeDcYP+DNl3ZaHl22ynTTHAuH13dDiFT/nRj7bq1mWW8CiCzrTD9wgoTah0YmceA==" spinCount="100000" sheet="1" objects="1" scenarios="1" formatColumns="0" formatRows="0" autoFilter="0"/>
  <autoFilter ref="C116:K124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001 - Demolice vrátnice</vt:lpstr>
      <vt:lpstr>SO 101 - Komunikace</vt:lpstr>
      <vt:lpstr>SO 102 - Oprava ploch po ...</vt:lpstr>
      <vt:lpstr>SO 201 - Opěrná zeď</vt:lpstr>
      <vt:lpstr>SO 301 - Dešťová kanalizace</vt:lpstr>
      <vt:lpstr>VON - Vedlejší a ostatní ...</vt:lpstr>
      <vt:lpstr>'Rekapitulace stavby'!Názvy_tisku</vt:lpstr>
      <vt:lpstr>'SO 001 - Demolice vrátnice'!Názvy_tisku</vt:lpstr>
      <vt:lpstr>'SO 101 - Komunikace'!Názvy_tisku</vt:lpstr>
      <vt:lpstr>'SO 102 - Oprava ploch po ...'!Názvy_tisku</vt:lpstr>
      <vt:lpstr>'SO 201 - Opěrná zeď'!Názvy_tisku</vt:lpstr>
      <vt:lpstr>'SO 301 - Dešťová kanalizace'!Názvy_tisku</vt:lpstr>
      <vt:lpstr>'VON - Vedlejší a ostatní ...'!Názvy_tisku</vt:lpstr>
      <vt:lpstr>'Rekapitulace stavby'!Oblast_tisku</vt:lpstr>
      <vt:lpstr>'SO 001 - Demolice vrátnice'!Oblast_tisku</vt:lpstr>
      <vt:lpstr>'SO 101 - Komunikace'!Oblast_tisku</vt:lpstr>
      <vt:lpstr>'SO 102 - Oprava ploch po ...'!Oblast_tisku</vt:lpstr>
      <vt:lpstr>'SO 201 - Opěrná zeď'!Oblast_tisku</vt:lpstr>
      <vt:lpstr>'SO 301 - Dešťová kanalizace'!Oblast_tisku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Ševecová Ivana</dc:creator>
  <cp:lastModifiedBy>Ševecová Ivana</cp:lastModifiedBy>
  <dcterms:created xsi:type="dcterms:W3CDTF">2022-11-10T08:20:06Z</dcterms:created>
  <dcterms:modified xsi:type="dcterms:W3CDTF">2022-11-11T07:43:37Z</dcterms:modified>
</cp:coreProperties>
</file>