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AA Miroslav Calda\2020\Čepro\A odeslání\úpravy 17.5.2021\"/>
    </mc:Choice>
  </mc:AlternateContent>
  <bookViews>
    <workbookView xWindow="0" yWindow="0" windowWidth="0" windowHeight="0"/>
  </bookViews>
  <sheets>
    <sheet name="Rekapitulace stavby" sheetId="1" r:id="rId1"/>
    <sheet name="131-2020-dř - Dispečerské..." sheetId="2" r:id="rId2"/>
    <sheet name="131-2020-sk - FVE-  na ob..." sheetId="3" r:id="rId3"/>
    <sheet name="Seznam figur" sheetId="4" r:id="rId4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'131-2020-dř - Dispečerské...'!$C$143:$K$379</definedName>
    <definedName name="_xlnm.Print_Area" localSheetId="1">'131-2020-dř - Dispečerské...'!$C$4:$J$76,'131-2020-dř - Dispečerské...'!$C$82:$J$125,'131-2020-dř - Dispečerské...'!$C$131:$J$379</definedName>
    <definedName name="_xlnm.Print_Titles" localSheetId="1">'131-2020-dř - Dispečerské...'!$143:$143</definedName>
    <definedName name="_xlnm._FilterDatabase" localSheetId="2" hidden="1">'131-2020-sk - FVE-  na ob...'!$C$147:$K$561</definedName>
    <definedName name="_xlnm.Print_Area" localSheetId="2">'131-2020-sk - FVE-  na ob...'!$C$4:$J$76,'131-2020-sk - FVE-  na ob...'!$C$82:$J$129,'131-2020-sk - FVE-  na ob...'!$C$135:$J$561</definedName>
    <definedName name="_xlnm.Print_Titles" localSheetId="2">'131-2020-sk - FVE-  na ob...'!$147:$147</definedName>
    <definedName name="_xlnm.Print_Area" localSheetId="3">'Seznam figur'!$C$4:$G$172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447"/>
  <c r="T446"/>
  <c r="R446"/>
  <c r="P446"/>
  <c r="BK446"/>
  <c r="J446"/>
  <c r="J104"/>
  <c r="J39"/>
  <c r="J38"/>
  <c i="1" r="AY96"/>
  <c i="3" r="J37"/>
  <c i="1" r="AX96"/>
  <c i="3"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T542"/>
  <c r="R543"/>
  <c r="R542"/>
  <c r="P543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1"/>
  <c r="BH531"/>
  <c r="BG531"/>
  <c r="BF531"/>
  <c r="T531"/>
  <c r="T530"/>
  <c r="R531"/>
  <c r="R530"/>
  <c r="P531"/>
  <c r="P530"/>
  <c r="BI526"/>
  <c r="BH526"/>
  <c r="BG526"/>
  <c r="BF526"/>
  <c r="T526"/>
  <c r="T525"/>
  <c r="R526"/>
  <c r="R525"/>
  <c r="P526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87"/>
  <c r="BH487"/>
  <c r="BG487"/>
  <c r="BF487"/>
  <c r="T487"/>
  <c r="R487"/>
  <c r="P487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1"/>
  <c r="BH451"/>
  <c r="BG451"/>
  <c r="BF451"/>
  <c r="T451"/>
  <c r="R451"/>
  <c r="P451"/>
  <c r="BI449"/>
  <c r="BH449"/>
  <c r="BG449"/>
  <c r="BF449"/>
  <c r="T449"/>
  <c r="R449"/>
  <c r="P449"/>
  <c r="J105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1"/>
  <c r="BH151"/>
  <c r="BG151"/>
  <c r="BF151"/>
  <c r="T151"/>
  <c r="R151"/>
  <c r="P151"/>
  <c r="J145"/>
  <c r="J144"/>
  <c r="F144"/>
  <c r="F142"/>
  <c r="E140"/>
  <c r="BI127"/>
  <c r="BH127"/>
  <c r="BG127"/>
  <c r="BF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J92"/>
  <c r="J91"/>
  <c r="F91"/>
  <c r="F89"/>
  <c r="E87"/>
  <c r="J18"/>
  <c r="E18"/>
  <c r="F145"/>
  <c r="J17"/>
  <c r="J12"/>
  <c r="J142"/>
  <c r="E7"/>
  <c r="E138"/>
  <c i="2" r="J379"/>
  <c r="T378"/>
  <c r="R378"/>
  <c r="P378"/>
  <c r="BK378"/>
  <c r="J378"/>
  <c r="J113"/>
  <c r="J39"/>
  <c r="J38"/>
  <c i="1" r="AY95"/>
  <c i="2" r="J37"/>
  <c i="1" r="AX95"/>
  <c i="2" r="J114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0"/>
  <c r="BH250"/>
  <c r="BG250"/>
  <c r="BF250"/>
  <c r="T250"/>
  <c r="T245"/>
  <c r="R250"/>
  <c r="R245"/>
  <c r="P250"/>
  <c r="P245"/>
  <c r="BI248"/>
  <c r="BH248"/>
  <c r="BG248"/>
  <c r="BF248"/>
  <c r="T248"/>
  <c r="R248"/>
  <c r="P248"/>
  <c r="BI246"/>
  <c r="BH246"/>
  <c r="BG246"/>
  <c r="BF246"/>
  <c r="T246"/>
  <c r="R246"/>
  <c r="P246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86"/>
  <c r="BH186"/>
  <c r="BG186"/>
  <c r="BF186"/>
  <c r="T186"/>
  <c r="T181"/>
  <c r="R186"/>
  <c r="R181"/>
  <c r="P186"/>
  <c r="P181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J141"/>
  <c r="J140"/>
  <c r="F140"/>
  <c r="F138"/>
  <c r="E136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2"/>
  <c r="J91"/>
  <c r="F91"/>
  <c r="F89"/>
  <c r="E87"/>
  <c r="J18"/>
  <c r="E18"/>
  <c r="F92"/>
  <c r="J17"/>
  <c r="J12"/>
  <c r="J138"/>
  <c r="E7"/>
  <c r="E134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J556"/>
  <c r="BK553"/>
  <c r="BK551"/>
  <c r="BK548"/>
  <c r="J546"/>
  <c r="J543"/>
  <c r="BK538"/>
  <c r="J534"/>
  <c r="BK531"/>
  <c r="J526"/>
  <c r="J524"/>
  <c r="BK523"/>
  <c r="J522"/>
  <c r="J509"/>
  <c r="J506"/>
  <c r="BK500"/>
  <c r="BK498"/>
  <c r="J487"/>
  <c r="J477"/>
  <c r="J473"/>
  <c r="BK469"/>
  <c r="J466"/>
  <c r="J460"/>
  <c r="J457"/>
  <c r="BK449"/>
  <c r="BK445"/>
  <c r="J443"/>
  <c r="J441"/>
  <c r="J435"/>
  <c r="BK434"/>
  <c r="J433"/>
  <c r="BK429"/>
  <c r="BK420"/>
  <c r="BK416"/>
  <c r="BK415"/>
  <c r="J414"/>
  <c r="J409"/>
  <c r="BK408"/>
  <c r="BK400"/>
  <c r="J397"/>
  <c r="J391"/>
  <c r="J383"/>
  <c r="BK379"/>
  <c r="BK373"/>
  <c r="BK371"/>
  <c r="J369"/>
  <c r="J367"/>
  <c r="J361"/>
  <c r="BK355"/>
  <c r="J349"/>
  <c r="J337"/>
  <c r="J335"/>
  <c r="BK332"/>
  <c r="BK311"/>
  <c r="J308"/>
  <c r="J305"/>
  <c r="J303"/>
  <c r="BK300"/>
  <c r="J298"/>
  <c r="J294"/>
  <c r="BK286"/>
  <c r="BK284"/>
  <c r="J280"/>
  <c r="BK278"/>
  <c r="J274"/>
  <c r="BK272"/>
  <c r="BK270"/>
  <c r="J264"/>
  <c r="J240"/>
  <c r="J234"/>
  <c r="BK224"/>
  <c r="BK218"/>
  <c r="BK213"/>
  <c r="BK202"/>
  <c r="BK199"/>
  <c r="BK195"/>
  <c r="J189"/>
  <c r="J185"/>
  <c r="BK182"/>
  <c r="J178"/>
  <c r="J165"/>
  <c r="BK163"/>
  <c i="2" r="BK377"/>
  <c r="J375"/>
  <c r="BK373"/>
  <c r="J372"/>
  <c r="BK367"/>
  <c r="BK366"/>
  <c r="J364"/>
  <c r="J361"/>
  <c r="J359"/>
  <c r="J358"/>
  <c r="BK355"/>
  <c r="J353"/>
  <c r="BK351"/>
  <c r="BK347"/>
  <c r="BK346"/>
  <c r="J345"/>
  <c r="J340"/>
  <c r="BK333"/>
  <c r="J329"/>
  <c r="BK325"/>
  <c r="BK321"/>
  <c r="J319"/>
  <c r="BK312"/>
  <c r="BK310"/>
  <c r="BK306"/>
  <c r="J305"/>
  <c r="BK304"/>
  <c r="BK297"/>
  <c r="BK295"/>
  <c r="BK291"/>
  <c r="BK290"/>
  <c r="BK269"/>
  <c r="J248"/>
  <c r="J246"/>
  <c r="BK225"/>
  <c r="BK186"/>
  <c r="BK165"/>
  <c r="J163"/>
  <c r="J160"/>
  <c r="J158"/>
  <c i="3" r="J560"/>
  <c r="BK556"/>
  <c r="J553"/>
  <c r="J548"/>
  <c r="BK546"/>
  <c r="BK543"/>
  <c r="BK540"/>
  <c r="BK536"/>
  <c r="BK535"/>
  <c r="BK534"/>
  <c r="BK526"/>
  <c r="BK521"/>
  <c r="BK520"/>
  <c r="BK514"/>
  <c r="BK509"/>
  <c r="BK506"/>
  <c r="J505"/>
  <c r="J502"/>
  <c r="J500"/>
  <c r="BK487"/>
  <c r="BK473"/>
  <c r="J469"/>
  <c r="J463"/>
  <c r="BK451"/>
  <c r="BK443"/>
  <c r="BK435"/>
  <c r="J429"/>
  <c r="J424"/>
  <c r="BK422"/>
  <c r="J413"/>
  <c r="J403"/>
  <c r="BK397"/>
  <c r="BK395"/>
  <c r="J393"/>
  <c r="J389"/>
  <c r="J387"/>
  <c r="BK385"/>
  <c r="J381"/>
  <c r="J377"/>
  <c r="BK367"/>
  <c r="BK363"/>
  <c r="J359"/>
  <c r="BK357"/>
  <c r="J357"/>
  <c r="J355"/>
  <c r="BK353"/>
  <c r="BK346"/>
  <c r="BK344"/>
  <c r="BK339"/>
  <c r="BK335"/>
  <c r="BK329"/>
  <c r="J327"/>
  <c r="BK291"/>
  <c r="BK289"/>
  <c r="BK280"/>
  <c r="BK276"/>
  <c r="BK262"/>
  <c r="J252"/>
  <c r="J250"/>
  <c r="BK248"/>
  <c r="J238"/>
  <c r="J236"/>
  <c r="J226"/>
  <c r="J218"/>
  <c r="BK216"/>
  <c r="J213"/>
  <c r="J206"/>
  <c r="J202"/>
  <c r="BK189"/>
  <c r="BK175"/>
  <c r="BK172"/>
  <c r="BK170"/>
  <c r="J151"/>
  <c i="2" r="BK375"/>
  <c r="J373"/>
  <c r="BK372"/>
  <c r="J370"/>
  <c r="BK368"/>
  <c r="BK360"/>
  <c r="BK356"/>
  <c r="J351"/>
  <c r="J349"/>
  <c r="J347"/>
  <c r="BK345"/>
  <c r="BK340"/>
  <c r="J337"/>
  <c r="J331"/>
  <c r="J317"/>
  <c r="J307"/>
  <c r="BK303"/>
  <c r="J301"/>
  <c r="BK271"/>
  <c r="BK246"/>
  <c r="BK229"/>
  <c r="BK227"/>
  <c r="J206"/>
  <c r="BK204"/>
  <c r="J182"/>
  <c r="J179"/>
  <c r="BK167"/>
  <c r="J165"/>
  <c r="J156"/>
  <c r="BK154"/>
  <c r="J152"/>
  <c r="J150"/>
  <c i="3" r="BK560"/>
  <c r="J551"/>
  <c r="J540"/>
  <c r="J538"/>
  <c r="J536"/>
  <c r="J535"/>
  <c r="J531"/>
  <c r="BK524"/>
  <c r="J523"/>
  <c r="BK522"/>
  <c r="J521"/>
  <c r="J520"/>
  <c r="J514"/>
  <c r="BK505"/>
  <c r="BK502"/>
  <c r="J498"/>
  <c r="BK477"/>
  <c r="BK466"/>
  <c r="BK463"/>
  <c r="BK460"/>
  <c r="BK457"/>
  <c r="J451"/>
  <c r="J449"/>
  <c r="J445"/>
  <c r="BK441"/>
  <c r="J434"/>
  <c r="BK433"/>
  <c r="BK424"/>
  <c r="J422"/>
  <c r="J420"/>
  <c r="J416"/>
  <c r="J415"/>
  <c r="BK414"/>
  <c r="BK409"/>
  <c r="J408"/>
  <c r="J400"/>
  <c r="J395"/>
  <c r="BK393"/>
  <c r="BK391"/>
  <c r="BK389"/>
  <c r="BK387"/>
  <c r="BK383"/>
  <c r="J379"/>
  <c r="BK377"/>
  <c r="BK375"/>
  <c r="J373"/>
  <c r="J371"/>
  <c r="BK369"/>
  <c r="J365"/>
  <c r="BK361"/>
  <c r="BK359"/>
  <c r="J353"/>
  <c r="BK349"/>
  <c r="J346"/>
  <c r="J341"/>
  <c r="BK337"/>
  <c r="J332"/>
  <c r="J329"/>
  <c r="J311"/>
  <c r="BK308"/>
  <c r="BK305"/>
  <c r="BK303"/>
  <c r="J296"/>
  <c r="J286"/>
  <c r="J284"/>
  <c r="BK282"/>
  <c r="J268"/>
  <c r="BK266"/>
  <c r="BK250"/>
  <c r="J248"/>
  <c r="J242"/>
  <c r="BK240"/>
  <c r="BK234"/>
  <c r="BK232"/>
  <c r="J228"/>
  <c r="J224"/>
  <c r="J216"/>
  <c r="J209"/>
  <c r="J199"/>
  <c r="J182"/>
  <c r="BK178"/>
  <c r="J175"/>
  <c r="J172"/>
  <c r="J170"/>
  <c r="BK165"/>
  <c r="J163"/>
  <c r="BK151"/>
  <c i="2" r="BK376"/>
  <c r="BK361"/>
  <c r="J360"/>
  <c r="BK359"/>
  <c r="BK358"/>
  <c r="J356"/>
  <c r="J355"/>
  <c r="BK353"/>
  <c r="BK349"/>
  <c r="J346"/>
  <c r="BK337"/>
  <c r="J335"/>
  <c r="J327"/>
  <c r="J323"/>
  <c r="J321"/>
  <c r="J314"/>
  <c r="J312"/>
  <c r="J310"/>
  <c r="BK308"/>
  <c r="BK307"/>
  <c r="J303"/>
  <c r="BK301"/>
  <c r="J299"/>
  <c r="J293"/>
  <c r="J288"/>
  <c r="J271"/>
  <c r="BK267"/>
  <c r="J250"/>
  <c r="J229"/>
  <c r="J227"/>
  <c r="J208"/>
  <c r="J184"/>
  <c r="BK182"/>
  <c r="BK179"/>
  <c r="BK177"/>
  <c r="BK163"/>
  <c r="J154"/>
  <c r="BK152"/>
  <c r="BK150"/>
  <c r="J147"/>
  <c i="1" r="AS94"/>
  <c i="3" r="BK413"/>
  <c r="BK403"/>
  <c r="J385"/>
  <c r="BK381"/>
  <c r="J375"/>
  <c r="BK365"/>
  <c r="J363"/>
  <c r="J344"/>
  <c r="BK341"/>
  <c r="J339"/>
  <c r="BK327"/>
  <c r="J300"/>
  <c r="BK298"/>
  <c r="BK296"/>
  <c r="BK294"/>
  <c r="J291"/>
  <c r="J289"/>
  <c r="J282"/>
  <c r="J278"/>
  <c r="J276"/>
  <c r="BK274"/>
  <c r="J272"/>
  <c r="J270"/>
  <c r="BK268"/>
  <c r="J266"/>
  <c r="BK264"/>
  <c r="J262"/>
  <c r="BK252"/>
  <c r="BK242"/>
  <c r="BK238"/>
  <c r="BK236"/>
  <c r="J232"/>
  <c r="BK228"/>
  <c r="BK226"/>
  <c r="BK209"/>
  <c r="BK206"/>
  <c r="J195"/>
  <c r="BK185"/>
  <c i="2" r="J377"/>
  <c r="J376"/>
  <c r="BK370"/>
  <c r="J368"/>
  <c r="J367"/>
  <c r="J366"/>
  <c r="BK364"/>
  <c r="BK335"/>
  <c r="J333"/>
  <c r="BK331"/>
  <c r="BK329"/>
  <c r="BK327"/>
  <c r="J325"/>
  <c r="BK323"/>
  <c r="BK319"/>
  <c r="BK317"/>
  <c r="BK314"/>
  <c r="J308"/>
  <c r="J306"/>
  <c r="BK305"/>
  <c r="J304"/>
  <c r="BK299"/>
  <c r="J297"/>
  <c r="J295"/>
  <c r="BK293"/>
  <c r="J291"/>
  <c r="J290"/>
  <c r="BK288"/>
  <c r="J269"/>
  <c r="J267"/>
  <c r="BK250"/>
  <c r="BK248"/>
  <c r="J225"/>
  <c r="BK208"/>
  <c r="BK206"/>
  <c r="J204"/>
  <c r="J186"/>
  <c r="BK184"/>
  <c r="J177"/>
  <c r="J167"/>
  <c r="BK160"/>
  <c r="BK158"/>
  <c r="BK156"/>
  <c r="BK147"/>
  <c l="1" r="BK146"/>
  <c r="BK162"/>
  <c r="J162"/>
  <c r="J99"/>
  <c r="BK176"/>
  <c r="J176"/>
  <c r="J100"/>
  <c r="R176"/>
  <c r="T203"/>
  <c r="P224"/>
  <c r="R266"/>
  <c r="T266"/>
  <c r="BK316"/>
  <c r="J316"/>
  <c r="J107"/>
  <c r="BK352"/>
  <c r="J352"/>
  <c r="J108"/>
  <c r="BK363"/>
  <c r="J363"/>
  <c r="J110"/>
  <c r="R363"/>
  <c r="R369"/>
  <c r="T374"/>
  <c r="T146"/>
  <c r="P162"/>
  <c r="BK203"/>
  <c r="J203"/>
  <c r="J102"/>
  <c r="R203"/>
  <c r="T224"/>
  <c r="T287"/>
  <c r="P316"/>
  <c r="P352"/>
  <c r="P363"/>
  <c r="T369"/>
  <c r="P374"/>
  <c i="3" r="T533"/>
  <c i="2" r="P146"/>
  <c r="R162"/>
  <c r="P176"/>
  <c r="BK224"/>
  <c r="J224"/>
  <c r="J103"/>
  <c r="BK266"/>
  <c r="J266"/>
  <c r="J105"/>
  <c r="R287"/>
  <c r="T316"/>
  <c r="R352"/>
  <c r="BK369"/>
  <c r="J369"/>
  <c r="J111"/>
  <c r="BK374"/>
  <c r="J374"/>
  <c r="J112"/>
  <c i="3" r="BK150"/>
  <c r="R150"/>
  <c r="P174"/>
  <c r="T174"/>
  <c r="BK223"/>
  <c r="J223"/>
  <c r="J101"/>
  <c r="BK307"/>
  <c r="J307"/>
  <c r="J102"/>
  <c r="R307"/>
  <c r="BK402"/>
  <c r="J402"/>
  <c r="J103"/>
  <c r="R402"/>
  <c r="BK448"/>
  <c r="J448"/>
  <c r="J106"/>
  <c r="T448"/>
  <c r="R456"/>
  <c r="BK508"/>
  <c r="J508"/>
  <c r="J109"/>
  <c r="R508"/>
  <c r="R465"/>
  <c r="BK519"/>
  <c r="J519"/>
  <c r="J110"/>
  <c r="T519"/>
  <c r="BK533"/>
  <c r="J533"/>
  <c r="J114"/>
  <c r="P533"/>
  <c r="BK545"/>
  <c r="J545"/>
  <c r="J116"/>
  <c r="P545"/>
  <c r="T545"/>
  <c i="2" r="R146"/>
  <c r="T162"/>
  <c r="T176"/>
  <c r="P203"/>
  <c r="R224"/>
  <c r="P266"/>
  <c r="BK287"/>
  <c r="J287"/>
  <c r="J106"/>
  <c r="P287"/>
  <c r="R316"/>
  <c r="T352"/>
  <c r="T363"/>
  <c r="T362"/>
  <c r="P369"/>
  <c r="R374"/>
  <c i="3" r="P150"/>
  <c r="T150"/>
  <c r="BK174"/>
  <c r="J174"/>
  <c r="J99"/>
  <c r="R174"/>
  <c r="BK201"/>
  <c r="J201"/>
  <c r="J100"/>
  <c r="P201"/>
  <c r="R201"/>
  <c r="T201"/>
  <c r="P223"/>
  <c r="R223"/>
  <c r="T223"/>
  <c r="P307"/>
  <c r="T307"/>
  <c r="P402"/>
  <c r="T402"/>
  <c r="P448"/>
  <c r="R448"/>
  <c r="BK456"/>
  <c r="J456"/>
  <c r="J107"/>
  <c r="P456"/>
  <c r="T456"/>
  <c r="P508"/>
  <c r="P465"/>
  <c r="T508"/>
  <c r="T465"/>
  <c r="P519"/>
  <c r="R519"/>
  <c r="R533"/>
  <c r="R545"/>
  <c r="BK550"/>
  <c r="J550"/>
  <c r="J117"/>
  <c r="P550"/>
  <c r="R550"/>
  <c r="T550"/>
  <c r="BK555"/>
  <c r="J555"/>
  <c r="J118"/>
  <c r="P555"/>
  <c r="R555"/>
  <c r="T555"/>
  <c i="2" r="E85"/>
  <c r="J89"/>
  <c r="F141"/>
  <c r="BE150"/>
  <c r="BE152"/>
  <c r="BE163"/>
  <c r="BE179"/>
  <c r="BE229"/>
  <c r="BE269"/>
  <c r="BE337"/>
  <c r="BE345"/>
  <c r="BE347"/>
  <c r="BE349"/>
  <c r="BE355"/>
  <c r="BE356"/>
  <c r="BE359"/>
  <c i="3" r="J89"/>
  <c r="BE151"/>
  <c r="BE163"/>
  <c r="BE172"/>
  <c r="BE175"/>
  <c r="BE178"/>
  <c r="BE199"/>
  <c r="BE213"/>
  <c r="BE218"/>
  <c r="BE232"/>
  <c r="BE248"/>
  <c r="BE289"/>
  <c r="BE305"/>
  <c r="BE311"/>
  <c r="BE346"/>
  <c r="BE387"/>
  <c r="BE397"/>
  <c r="BE414"/>
  <c i="2" r="BE156"/>
  <c r="BE158"/>
  <c r="BE165"/>
  <c r="BE186"/>
  <c r="BE204"/>
  <c r="BE225"/>
  <c r="BE246"/>
  <c r="BE295"/>
  <c r="BE303"/>
  <c r="BE306"/>
  <c r="BE310"/>
  <c r="BE317"/>
  <c r="BE327"/>
  <c r="BE331"/>
  <c r="BE333"/>
  <c r="BE340"/>
  <c r="BE346"/>
  <c r="BE364"/>
  <c r="BE366"/>
  <c r="BE367"/>
  <c r="BE368"/>
  <c r="BE370"/>
  <c r="BE372"/>
  <c r="BE373"/>
  <c r="BK181"/>
  <c r="J181"/>
  <c r="J101"/>
  <c i="3" r="E85"/>
  <c r="F92"/>
  <c r="BE185"/>
  <c r="BE189"/>
  <c r="BE202"/>
  <c r="BE209"/>
  <c r="BE216"/>
  <c r="BE236"/>
  <c r="BE252"/>
  <c r="BE262"/>
  <c r="BE274"/>
  <c r="BE276"/>
  <c r="BE284"/>
  <c r="BE286"/>
  <c r="BE291"/>
  <c r="BE296"/>
  <c r="BE298"/>
  <c r="BE300"/>
  <c r="BE335"/>
  <c r="BE341"/>
  <c r="BE344"/>
  <c r="BE349"/>
  <c r="BE353"/>
  <c r="BE355"/>
  <c r="BE357"/>
  <c r="BE367"/>
  <c r="BE371"/>
  <c r="BE395"/>
  <c r="BE416"/>
  <c r="BE420"/>
  <c r="BE429"/>
  <c r="BE433"/>
  <c r="BE435"/>
  <c r="BE443"/>
  <c r="BE445"/>
  <c r="BE451"/>
  <c r="BE460"/>
  <c r="BE473"/>
  <c r="BE477"/>
  <c r="BE487"/>
  <c r="BE500"/>
  <c r="BE502"/>
  <c r="BE514"/>
  <c r="BE520"/>
  <c r="BE521"/>
  <c r="BE522"/>
  <c r="BE523"/>
  <c r="BE531"/>
  <c r="BE535"/>
  <c r="BE536"/>
  <c r="BE546"/>
  <c i="2" r="BE160"/>
  <c r="BE182"/>
  <c r="BE184"/>
  <c r="BE206"/>
  <c r="BE208"/>
  <c r="BE248"/>
  <c r="BE250"/>
  <c r="BE267"/>
  <c r="BE288"/>
  <c r="BE290"/>
  <c r="BE291"/>
  <c r="BE293"/>
  <c r="BE297"/>
  <c r="BE304"/>
  <c r="BE305"/>
  <c r="BE308"/>
  <c r="BE312"/>
  <c r="BE319"/>
  <c r="BE321"/>
  <c r="BE323"/>
  <c r="BE325"/>
  <c r="BE329"/>
  <c r="BE351"/>
  <c r="BE353"/>
  <c r="BE358"/>
  <c r="BE361"/>
  <c r="BE376"/>
  <c r="BK245"/>
  <c r="J245"/>
  <c r="J104"/>
  <c i="3" r="BE182"/>
  <c r="BE195"/>
  <c r="BE224"/>
  <c r="BE234"/>
  <c r="BE238"/>
  <c r="BE240"/>
  <c r="BE264"/>
  <c r="BE266"/>
  <c r="BE268"/>
  <c r="BE270"/>
  <c r="BE272"/>
  <c r="BE282"/>
  <c r="BE294"/>
  <c r="BE303"/>
  <c r="BE308"/>
  <c r="BE332"/>
  <c r="BE365"/>
  <c r="BE369"/>
  <c r="BE373"/>
  <c r="BE379"/>
  <c r="BE389"/>
  <c r="BE408"/>
  <c r="BE413"/>
  <c r="BE415"/>
  <c r="BE422"/>
  <c r="BE457"/>
  <c r="BE469"/>
  <c r="BE509"/>
  <c r="BE524"/>
  <c r="BE538"/>
  <c r="BE548"/>
  <c r="BE553"/>
  <c r="BE560"/>
  <c r="BK465"/>
  <c r="J465"/>
  <c r="J108"/>
  <c r="BK542"/>
  <c r="J542"/>
  <c r="J115"/>
  <c i="2" r="BE147"/>
  <c r="BE154"/>
  <c r="BE167"/>
  <c r="BE177"/>
  <c r="BE227"/>
  <c r="BE271"/>
  <c r="BE299"/>
  <c r="BE301"/>
  <c r="BE307"/>
  <c r="BE314"/>
  <c r="BE335"/>
  <c r="BE360"/>
  <c r="BE375"/>
  <c r="BE377"/>
  <c i="3" r="BE165"/>
  <c r="BE170"/>
  <c r="BE206"/>
  <c r="BE226"/>
  <c r="BE228"/>
  <c r="BE242"/>
  <c r="BE250"/>
  <c r="BE278"/>
  <c r="BE280"/>
  <c r="BE327"/>
  <c r="BE329"/>
  <c r="BE337"/>
  <c r="BE339"/>
  <c r="BE359"/>
  <c r="BE361"/>
  <c r="BE363"/>
  <c r="BE375"/>
  <c r="BE377"/>
  <c r="BE381"/>
  <c r="BE383"/>
  <c r="BE385"/>
  <c r="BE391"/>
  <c r="BE393"/>
  <c r="BE400"/>
  <c r="BE403"/>
  <c r="BE409"/>
  <c r="BE424"/>
  <c r="BE434"/>
  <c r="BE441"/>
  <c r="BE449"/>
  <c r="BE463"/>
  <c r="BE466"/>
  <c r="BE498"/>
  <c r="BE505"/>
  <c r="BE506"/>
  <c r="BE526"/>
  <c r="BE534"/>
  <c r="BE540"/>
  <c r="BE543"/>
  <c r="BE551"/>
  <c r="BE556"/>
  <c r="BK525"/>
  <c r="J525"/>
  <c r="J111"/>
  <c r="BK530"/>
  <c r="J530"/>
  <c r="J112"/>
  <c i="2" r="F38"/>
  <c i="1" r="BC95"/>
  <c i="3" r="F37"/>
  <c i="1" r="BB96"/>
  <c i="2" r="J36"/>
  <c i="1" r="AW95"/>
  <c i="3" r="F36"/>
  <c i="1" r="BA96"/>
  <c i="2" r="F37"/>
  <c i="1" r="BB95"/>
  <c i="3" r="F39"/>
  <c i="1" r="BD96"/>
  <c i="3" r="F38"/>
  <c i="1" r="BC96"/>
  <c i="2" r="F39"/>
  <c i="1" r="BD95"/>
  <c i="2" r="F36"/>
  <c i="1" r="BA95"/>
  <c i="3" r="J36"/>
  <c i="1" r="AW96"/>
  <c i="3" l="1" r="P149"/>
  <c r="P148"/>
  <c i="1" r="AU96"/>
  <c i="3" r="P532"/>
  <c i="2" r="R362"/>
  <c i="3" r="T149"/>
  <c i="2" r="R145"/>
  <c r="R144"/>
  <c i="3" r="R149"/>
  <c r="BK149"/>
  <c r="J149"/>
  <c r="J97"/>
  <c r="T532"/>
  <c i="2" r="T145"/>
  <c r="T144"/>
  <c r="BK145"/>
  <c r="J145"/>
  <c r="J97"/>
  <c r="P145"/>
  <c i="3" r="R532"/>
  <c i="2" r="P362"/>
  <c r="J146"/>
  <c r="J98"/>
  <c r="BK362"/>
  <c r="J362"/>
  <c r="J109"/>
  <c i="3" r="J150"/>
  <c r="J98"/>
  <c r="BK532"/>
  <c r="J532"/>
  <c r="J113"/>
  <c i="1" r="BC94"/>
  <c r="W35"/>
  <c r="BD94"/>
  <c r="W36"/>
  <c r="BA94"/>
  <c r="AW94"/>
  <c r="AK33"/>
  <c r="BB94"/>
  <c r="AX94"/>
  <c i="2" l="1" r="P144"/>
  <c i="1" r="AU95"/>
  <c i="3" r="R148"/>
  <c r="T148"/>
  <c i="2" r="BK144"/>
  <c r="J144"/>
  <c r="J96"/>
  <c i="3" r="BK148"/>
  <c r="J148"/>
  <c r="J96"/>
  <c r="J30"/>
  <c i="1" r="AU94"/>
  <c r="AY94"/>
  <c r="W34"/>
  <c r="W33"/>
  <c i="2" l="1" r="J30"/>
  <c i="3" r="J127"/>
  <c r="BE127"/>
  <c r="F35"/>
  <c i="1" r="AZ96"/>
  <c i="3" l="1" r="J35"/>
  <c i="1" r="AV96"/>
  <c r="AT96"/>
  <c i="2" r="J123"/>
  <c r="J117"/>
  <c r="J31"/>
  <c r="J32"/>
  <c i="1" r="AG95"/>
  <c i="3" r="J121"/>
  <c r="J31"/>
  <c r="J32"/>
  <c i="1" r="AG96"/>
  <c r="AN96"/>
  <c i="2" l="1" r="BE123"/>
  <c i="3" r="J41"/>
  <c r="J129"/>
  <c i="2" r="J125"/>
  <c i="1" r="AG94"/>
  <c r="AK26"/>
  <c i="2" r="J35"/>
  <c i="1" r="AV95"/>
  <c r="AT95"/>
  <c i="2" l="1" r="J41"/>
  <c i="1" r="AN95"/>
  <c r="AG102"/>
  <c i="2" r="F35"/>
  <c i="1" r="AZ95"/>
  <c r="AZ94"/>
  <c r="AV94"/>
  <c r="AG101"/>
  <c r="CD101"/>
  <c r="AG99"/>
  <c r="AG100"/>
  <c r="CD100"/>
  <c l="1" r="CD99"/>
  <c r="CD102"/>
  <c r="AV100"/>
  <c r="BY100"/>
  <c r="AV99"/>
  <c r="BY99"/>
  <c r="AV102"/>
  <c r="BY102"/>
  <c r="AG98"/>
  <c r="AK27"/>
  <c r="AV101"/>
  <c r="BY101"/>
  <c r="AT94"/>
  <c r="AN94"/>
  <c r="W32"/>
  <c l="1" r="AK29"/>
  <c r="AN102"/>
  <c r="AK32"/>
  <c r="AN99"/>
  <c r="AN100"/>
  <c r="AN101"/>
  <c r="AG104"/>
  <c l="1" r="AK38"/>
  <c r="AN98"/>
  <c l="1"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<sst xmlns="http://schemas.openxmlformats.org/spreadsheetml/2006/main">
  <si>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</si>
  <si>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</si>
  <si>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</si>
  <si>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</si>
  <si>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</si>
  <si>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{bce54020-e948-4f83-9719-06820c5a9c03}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</si>
  <si>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</si>
  <si>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</si>
  <si>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</si>
  <si>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</si>
  <si>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</si>
  <si>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</si>
  <si>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</si>
  <si>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</si>
  <si>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131/2020/Sm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</si>
  <si>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</si>
  <si>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</si>
  <si>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na střechách objektů ČEPRO a.s.- Smyslov</t>
  </si>
  <si>
    <t>KSO:</t>
  </si>
  <si>
    <t>CC-CZ:</t>
  </si>
  <si>
    <t>Místo:</t>
  </si>
  <si>
    <t>sklad Smyslov,ČEPRO a.s.</t>
  </si>
  <si>
    <t>Datum:</t>
  </si>
  <si>
    <t>17. 5. 2021</t>
  </si>
  <si>
    <t>Zadavatel:</t>
  </si>
  <si>
    <t>IČ:</t>
  </si>
  <si>
    <t>ČEPRO,a.s.,Dělnická 213/12,Praha 7</t>
  </si>
  <si>
    <t>DIČ:</t>
  </si>
  <si>
    <t>Uchazeč:</t>
  </si>
  <si>
    <t>Vyplň údaj</t>
  </si>
  <si>
    <t>Projektant:</t>
  </si>
  <si>
    <t>Atlantis Management s.r.o.</t>
  </si>
  <si>
    <t>True</t>
  </si>
  <si>
    <t>Zpracovatel:</t>
  </si>
  <si>
    <t>46061410</t>
  </si>
  <si>
    <t>Ing.Myšík Petr</t>
  </si>
  <si>
    <t>CZ6210110401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</si>
  <si>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</si>
  <si>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</si>
  <si>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</si>
  <si>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</si>
  <si>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</si>
  <si>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</si>
  <si>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</si>
  <si>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</si>
  <si>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</si>
  <si>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</si>
  <si>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</si>
  <si>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</si>
  <si>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</si>
  <si>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</si>
  <si>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</si>
  <si>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</si>
  <si>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</si>
  <si>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</si>
  <si>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</si>
  <si>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</si>
  <si>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</si>
  <si>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</si>
  <si>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</si>
  <si>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</si>
  <si>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</si>
  <si>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</si>
  <si>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</si>
  <si>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</si>
  <si>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</si>
  <si>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</si>
  <si>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</si>
  <si>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</si>
  <si>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</si>
  <si>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</si>
  <si>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</si>
  <si>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</si>
  <si>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</si>
  <si>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</si>
  <si>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</si>
  <si>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</si>
  <si>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</si>
  <si>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</si>
  <si>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</si>
  <si>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</si>
  <si>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</si>
  <si>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</si>
  <si>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</si>
  <si>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</si>
  <si>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131/2020/dř</t>
  </si>
  <si>
    <t>Dispečerské řízení</t>
  </si>
  <si>
    <t>STA</t>
  </si>
  <si>
    <t>1</t>
  </si>
  <si>
    <t>{b150df8c-8f60-4699-84d8-aad3af087bb2}</t>
  </si>
  <si>
    <t>2</t>
  </si>
  <si>
    <t>131/2020/sk</t>
  </si>
  <si>
    <t xml:space="preserve">FVE-  na objektech č.362,č.620,č.110,č.070</t>
  </si>
  <si>
    <t>{498d8ca6-db23-4d22-a952-f044d5084ec4}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</si>
  <si>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</si>
  <si>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</si>
  <si>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</si>
  <si>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</si>
  <si>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</si>
  <si>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</si>
  <si>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</si>
  <si>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</si>
  <si>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</si>
  <si>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k5</t>
  </si>
  <si>
    <t>3x1,5</t>
  </si>
  <si>
    <t>10</t>
  </si>
  <si>
    <t>k6</t>
  </si>
  <si>
    <t>3x2,5</t>
  </si>
  <si>
    <t>m</t>
  </si>
  <si>
    <t>85</t>
  </si>
  <si>
    <t>KRYCÍ LIST SOUPISU PRACÍ</t>
  </si>
  <si>
    <t>k7</t>
  </si>
  <si>
    <t>5x2,5</t>
  </si>
  <si>
    <t>ka1</t>
  </si>
  <si>
    <t>jyty</t>
  </si>
  <si>
    <t>135</t>
  </si>
  <si>
    <t>ka2</t>
  </si>
  <si>
    <t>Lam</t>
  </si>
  <si>
    <t>200</t>
  </si>
  <si>
    <t>ka3</t>
  </si>
  <si>
    <t>40</t>
  </si>
  <si>
    <t>Objekt:</t>
  </si>
  <si>
    <t>Ka4</t>
  </si>
  <si>
    <t>2x2,5</t>
  </si>
  <si>
    <t>131/2020/dř - Dispečerské řízení</t>
  </si>
  <si>
    <t>ka8</t>
  </si>
  <si>
    <t>5x4</t>
  </si>
  <si>
    <t>60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</si>
  <si>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</si>
  <si>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</si>
  <si>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</si>
  <si>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</si>
  <si>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</si>
  <si>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</si>
  <si>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1 - Dodávka + Materiál</t>
  </si>
  <si>
    <t xml:space="preserve">    D1 - Úpravy stávajících rozvaděčů NN</t>
  </si>
  <si>
    <t xml:space="preserve">    D2 - Rozvaděč AXY01 (bez hardwaru a softwaru distributora)</t>
  </si>
  <si>
    <t xml:space="preserve">    D3 - Zdroj 24VDC</t>
  </si>
  <si>
    <t xml:space="preserve">    D4 - Rozvaděč RPQC včetně výbavy</t>
  </si>
  <si>
    <t xml:space="preserve">    D5 - Rozvaděč RPQC1 včetně výbavy</t>
  </si>
  <si>
    <t xml:space="preserve">    D6 - Rozvaděč RPQC2 včetně výbavy</t>
  </si>
  <si>
    <t xml:space="preserve">    D7 - Rozvaděč RPQC3 včetně výbavy</t>
  </si>
  <si>
    <t xml:space="preserve">    D8 - Rozvaděč RPQC4 včetně výbavy</t>
  </si>
  <si>
    <t xml:space="preserve">    D9 - Řídící systém, komponenty WiFi</t>
  </si>
  <si>
    <t xml:space="preserve">    D10 - Kabelové trasy</t>
  </si>
  <si>
    <t xml:space="preserve">    D11 - Ochranné pospojení</t>
  </si>
  <si>
    <t>OST - Ostatní</t>
  </si>
  <si>
    <t xml:space="preserve">    D14 - Koordinace s distributorem</t>
  </si>
  <si>
    <t xml:space="preserve">    D15 - Provedení revizních zkoušek dle ČSN 331500</t>
  </si>
  <si>
    <t xml:space="preserve">    D16 - Zpracování dokumentace</t>
  </si>
  <si>
    <t>VRN - Vedlejší rozpočtové náklady</t>
  </si>
  <si>
    <t xml:space="preserve">    VRN1 - Průzkumné, geodetické a projektové 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</si>
  <si>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</si>
  <si>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</si>
  <si>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</si>
  <si>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</si>
  <si>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</si>
  <si>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</si>
  <si>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</si>
  <si>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</si>
  <si>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</si>
  <si>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</si>
  <si>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</si>
  <si>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</si>
  <si>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</si>
  <si>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</si>
  <si>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</si>
  <si>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</si>
  <si>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</si>
  <si>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</si>
  <si>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</si>
  <si>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</si>
  <si>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</si>
  <si>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</si>
  <si>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Dodávka + Materiál</t>
  </si>
  <si>
    <t>ROZPOCET</t>
  </si>
  <si>
    <t>D1</t>
  </si>
  <si>
    <t>Úpravy stávajících rozvaděčů NN</t>
  </si>
  <si>
    <t>K</t>
  </si>
  <si>
    <t>01,01</t>
  </si>
  <si>
    <t>Montáž úprav v rozvaděčích NN</t>
  </si>
  <si>
    <t>kpl</t>
  </si>
  <si>
    <t>4</t>
  </si>
  <si>
    <t>-1281932655</t>
  </si>
  <si>
    <t>VV</t>
  </si>
  <si>
    <t xml:space="preserve">Kompletní montážní práce spojené s montáží jističů,přístrojových transformátorů  programovatelných převodníků</t>
  </si>
  <si>
    <t>M</t>
  </si>
  <si>
    <t>01,02</t>
  </si>
  <si>
    <t xml:space="preserve">1-pólový jistič 16A, char.B (napájení rozvaděčů ANM, AXY01, RPQC) </t>
  </si>
  <si>
    <t>ks</t>
  </si>
  <si>
    <t>8</t>
  </si>
  <si>
    <t>1976626300</t>
  </si>
  <si>
    <t>7</t>
  </si>
  <si>
    <t>3</t>
  </si>
  <si>
    <t>01,03</t>
  </si>
  <si>
    <t>1-pólový jistič 6A, char.B (napájení multipřevodníku)</t>
  </si>
  <si>
    <t>-1405536313</t>
  </si>
  <si>
    <t>01,04</t>
  </si>
  <si>
    <t xml:space="preserve">3-pólový jistič 2A, char.B s pomoc.kontaktem (napětí pro měření výroby FVE) </t>
  </si>
  <si>
    <t>1499974416</t>
  </si>
  <si>
    <t>5</t>
  </si>
  <si>
    <t>01,05</t>
  </si>
  <si>
    <t>Přístrojový transformátor proudu návlečný, 150/5A, tř.1, 2,5VA</t>
  </si>
  <si>
    <t>-2087005864</t>
  </si>
  <si>
    <t>9</t>
  </si>
  <si>
    <t>6</t>
  </si>
  <si>
    <t>01,06</t>
  </si>
  <si>
    <t>Přístrojový transformátor proudu návlečný, 30/5A, tř.3, 1VA</t>
  </si>
  <si>
    <t>-1386534637</t>
  </si>
  <si>
    <t>01,09</t>
  </si>
  <si>
    <t>Programovatelný multipřevodník, nap.230VAC (měření výroby FVE)</t>
  </si>
  <si>
    <t>-666618085</t>
  </si>
  <si>
    <t>D2</t>
  </si>
  <si>
    <t>Rozvaděč AXY01 (bez hardwaru a softwaru distributora)</t>
  </si>
  <si>
    <t>02,01</t>
  </si>
  <si>
    <t>Montáž rozvaděče AXY01</t>
  </si>
  <si>
    <t>1051258197</t>
  </si>
  <si>
    <t>02,02</t>
  </si>
  <si>
    <t>Nástěnný rozvaděč 600x1000x250mm, IP66, IP20 (vnitřní)</t>
  </si>
  <si>
    <t>1494453677</t>
  </si>
  <si>
    <t>02,03</t>
  </si>
  <si>
    <t xml:space="preserve">Dodávka a Montáž  vyzbrojení a oživení rozvaděče AXY01(bez hardwaru a softwaru distributora)</t>
  </si>
  <si>
    <t>-1283443359</t>
  </si>
  <si>
    <t>1-pólový jistič10A, char.B, 230VAC - 1ks</t>
  </si>
  <si>
    <t>2-pólový jistič 6A, 24VDC - 1ks</t>
  </si>
  <si>
    <t>Zásuvka 230V na DIN lištu - 1ks</t>
  </si>
  <si>
    <t xml:space="preserve">Svorky řadové  - 124ks</t>
  </si>
  <si>
    <t>Vývodka ucpávková - 7ks</t>
  </si>
  <si>
    <t>Lišta DIN-TS35 - 4ks</t>
  </si>
  <si>
    <t>Pomocný montážní materiál (vodiče, propojovací lišty, můstky, štítky, návlečky) 1 kpl</t>
  </si>
  <si>
    <t>D3</t>
  </si>
  <si>
    <t>Zdroj 24VDC</t>
  </si>
  <si>
    <t>11</t>
  </si>
  <si>
    <t>03,01</t>
  </si>
  <si>
    <t>Montáž zdroje 24VDC</t>
  </si>
  <si>
    <t>-1014974539</t>
  </si>
  <si>
    <t>12</t>
  </si>
  <si>
    <t>03,02</t>
  </si>
  <si>
    <t>sada</t>
  </si>
  <si>
    <t>1745044316</t>
  </si>
  <si>
    <t>D4</t>
  </si>
  <si>
    <t>Rozvaděč RPQC včetně výbavy</t>
  </si>
  <si>
    <t>13</t>
  </si>
  <si>
    <t>04,01</t>
  </si>
  <si>
    <t>Montáž rozvaděče RPQC</t>
  </si>
  <si>
    <t>310711772</t>
  </si>
  <si>
    <t>14</t>
  </si>
  <si>
    <t>04,03</t>
  </si>
  <si>
    <t>Nástěnný rozvaděč 600x800x260mm, IP54, IP20 (vnitřní)</t>
  </si>
  <si>
    <t>-845005846</t>
  </si>
  <si>
    <t>04,02</t>
  </si>
  <si>
    <t xml:space="preserve">Dodávka a Montáž  vyzbrojení a oživení rozvaděče RPQC</t>
  </si>
  <si>
    <t>407041777</t>
  </si>
  <si>
    <t>Přepěťová ochrana s VF filtrem, 3. stupeň - 1ks</t>
  </si>
  <si>
    <t>Trafo 230/24V~, 125VA - 1ks</t>
  </si>
  <si>
    <t>1-pólový jistič 4A, char.B - 3ks</t>
  </si>
  <si>
    <t>1-pólový jistič 6A, char.B - 2ks</t>
  </si>
  <si>
    <t>1-pólový jistič 10A, char.B - 1ks</t>
  </si>
  <si>
    <t>2-pólový jistič 2A, DC - 1ks</t>
  </si>
  <si>
    <t>Svorka 230V s pojistkou - 1 ks</t>
  </si>
  <si>
    <t>Dvoupólové relé, cívka 24 V AC + patice - 10ks</t>
  </si>
  <si>
    <t>Zásuvka 230V na DIN lištu -2ks</t>
  </si>
  <si>
    <t>Signálka 22mm, LED, bílá - 1ks</t>
  </si>
  <si>
    <t xml:space="preserve">Svítidlo s lin.žárovkou 230V, 30W  - 1ks</t>
  </si>
  <si>
    <t>Svorka řadová 2.5mm2 - 31ks</t>
  </si>
  <si>
    <t>Vývodka ucpávková - 8ks</t>
  </si>
  <si>
    <t xml:space="preserve">Pomocný montážní materiál (vodiče, propojovací lišty, můstky, štítky, návlečky)  - 1kpl</t>
  </si>
  <si>
    <t>D5</t>
  </si>
  <si>
    <t>Rozvaděč RPQC1 včetně výbavy</t>
  </si>
  <si>
    <t>16</t>
  </si>
  <si>
    <t>05,01</t>
  </si>
  <si>
    <t>Montáž rozvaděče RPQC1</t>
  </si>
  <si>
    <t>713545027</t>
  </si>
  <si>
    <t>17</t>
  </si>
  <si>
    <t>05,02</t>
  </si>
  <si>
    <t>Nástěnný rozvaděč 600x600x300mm, IP54, IP20 (vnitřní)</t>
  </si>
  <si>
    <t>356002546</t>
  </si>
  <si>
    <t>18</t>
  </si>
  <si>
    <t>05,03</t>
  </si>
  <si>
    <t xml:space="preserve">Dodávka a Montáž  vyzbrojení a oživení rozvaděče RPQC1</t>
  </si>
  <si>
    <t>-1192391758</t>
  </si>
  <si>
    <t>Svorka 230V s pojistkou - 1ks</t>
  </si>
  <si>
    <t>Dvoupólové relé, cívka 24 V AC + patice - 1ks</t>
  </si>
  <si>
    <t>Zásuvka 230V na DIN lištu - 2ks</t>
  </si>
  <si>
    <t>Svítidlo s lin.žárovkou 230V, 30W - 1ks</t>
  </si>
  <si>
    <t>Svorka řadová 2.5mm2 - 8ks</t>
  </si>
  <si>
    <t>Vývodka ucpávková - 5ks</t>
  </si>
  <si>
    <t>Lišta DIN-TS35 - 3ks</t>
  </si>
  <si>
    <t>Pomocný montážní materiál (vodiče, propojovací lišty, můstky, štítky, návlečky) - 1sada</t>
  </si>
  <si>
    <t>D6</t>
  </si>
  <si>
    <t>Rozvaděč RPQC2 včetně výbavy</t>
  </si>
  <si>
    <t>19</t>
  </si>
  <si>
    <t>06,01</t>
  </si>
  <si>
    <t>Montáž rozvaděče RPQC2</t>
  </si>
  <si>
    <t>713355114</t>
  </si>
  <si>
    <t>20</t>
  </si>
  <si>
    <t>06,02</t>
  </si>
  <si>
    <t>-1491259667</t>
  </si>
  <si>
    <t>06,03</t>
  </si>
  <si>
    <t xml:space="preserve">Dodávka a Montáž  vyzbrojení a oživení rozvaděče RPQC2</t>
  </si>
  <si>
    <t>1780574795</t>
  </si>
  <si>
    <t>D7</t>
  </si>
  <si>
    <t>Rozvaděč RPQC3 včetně výbavy</t>
  </si>
  <si>
    <t>22</t>
  </si>
  <si>
    <t>07,01</t>
  </si>
  <si>
    <t>Montáž rozvaděče RPQC3</t>
  </si>
  <si>
    <t>1050751408</t>
  </si>
  <si>
    <t>23</t>
  </si>
  <si>
    <t>07,02</t>
  </si>
  <si>
    <t>-402002761</t>
  </si>
  <si>
    <t>24</t>
  </si>
  <si>
    <t>07,03</t>
  </si>
  <si>
    <t xml:space="preserve">Dodávka a Montáž  vyzbrojení a oživení rozvaděče RPQC3</t>
  </si>
  <si>
    <t>-300050047</t>
  </si>
  <si>
    <t>Svorka řadová 2.5mm2 - 3ks</t>
  </si>
  <si>
    <t>Vývodka ucpávková - 3ks</t>
  </si>
  <si>
    <t>D8</t>
  </si>
  <si>
    <t>Rozvaděč RPQC4 včetně výbavy</t>
  </si>
  <si>
    <t>25</t>
  </si>
  <si>
    <t>08,01</t>
  </si>
  <si>
    <t>Montáž rozvaděče RPQC4</t>
  </si>
  <si>
    <t>926534191</t>
  </si>
  <si>
    <t>26</t>
  </si>
  <si>
    <t>08,02</t>
  </si>
  <si>
    <t>1627086902</t>
  </si>
  <si>
    <t>27</t>
  </si>
  <si>
    <t>08,03</t>
  </si>
  <si>
    <t xml:space="preserve">Dodávka a Montáž  vyzbrojení a oživení rozvaděče RPQC4</t>
  </si>
  <si>
    <t>-535162702</t>
  </si>
  <si>
    <t>D9</t>
  </si>
  <si>
    <t>Řídící systém, komponenty WiFi</t>
  </si>
  <si>
    <t>28</t>
  </si>
  <si>
    <t>09,01</t>
  </si>
  <si>
    <t>Softwarové práce (DDC podstanice)</t>
  </si>
  <si>
    <t>hod</t>
  </si>
  <si>
    <t>1603592230</t>
  </si>
  <si>
    <t>42</t>
  </si>
  <si>
    <t>29</t>
  </si>
  <si>
    <t>09,02</t>
  </si>
  <si>
    <t>Integrace invertorů (rozhraní RS485, protokol Modbus)</t>
  </si>
  <si>
    <t>-1078543436</t>
  </si>
  <si>
    <t>30</t>
  </si>
  <si>
    <t>09,03</t>
  </si>
  <si>
    <t>Montáž DDC regulátoru,Ethernet,2xRS232,2xRS485</t>
  </si>
  <si>
    <t>-2134363161</t>
  </si>
  <si>
    <t>31</t>
  </si>
  <si>
    <t>09,04</t>
  </si>
  <si>
    <t>DDC regulátor, displej, Ethernet, 2xRS232, 2xRS485</t>
  </si>
  <si>
    <t>607757557</t>
  </si>
  <si>
    <t>32</t>
  </si>
  <si>
    <t>09,05</t>
  </si>
  <si>
    <t>Montáž modulu 16 digitálních vstupů</t>
  </si>
  <si>
    <t>1566325757</t>
  </si>
  <si>
    <t>33</t>
  </si>
  <si>
    <t>09,06</t>
  </si>
  <si>
    <t>Modul 16 digitálních vstupů 24V.</t>
  </si>
  <si>
    <t>683408925</t>
  </si>
  <si>
    <t>34</t>
  </si>
  <si>
    <t>09,07</t>
  </si>
  <si>
    <t>Montáž modulu 12 realových výstupů</t>
  </si>
  <si>
    <t>360475938</t>
  </si>
  <si>
    <t>35</t>
  </si>
  <si>
    <t>09,08</t>
  </si>
  <si>
    <t>Modul 12 releových výstupů, max.8A/250VAC, nebo 8A/24VDC</t>
  </si>
  <si>
    <t>-1175560422</t>
  </si>
  <si>
    <t>36</t>
  </si>
  <si>
    <t>09,09</t>
  </si>
  <si>
    <t>Montáž analogových modulů</t>
  </si>
  <si>
    <t>140249867</t>
  </si>
  <si>
    <t>37</t>
  </si>
  <si>
    <t>09,10</t>
  </si>
  <si>
    <t>Modul 8 analogových vstupů 4-20mA</t>
  </si>
  <si>
    <t>-1357615735</t>
  </si>
  <si>
    <t>38</t>
  </si>
  <si>
    <t>09,11</t>
  </si>
  <si>
    <t>Modul 8 analogových výstupů 0-10V</t>
  </si>
  <si>
    <t>-1905576045</t>
  </si>
  <si>
    <t>39</t>
  </si>
  <si>
    <t>09,12</t>
  </si>
  <si>
    <t>Montáž převodníku</t>
  </si>
  <si>
    <t>1189962114</t>
  </si>
  <si>
    <t>09,13</t>
  </si>
  <si>
    <t>Převodník 0-10V na 4-20mA, 24VDC</t>
  </si>
  <si>
    <t>-149192423</t>
  </si>
  <si>
    <t>41</t>
  </si>
  <si>
    <t>09,14</t>
  </si>
  <si>
    <t>Montáž poe injektoru,1Gb</t>
  </si>
  <si>
    <t>1651395772</t>
  </si>
  <si>
    <t>09,15</t>
  </si>
  <si>
    <t>Poe injector,1Gb,9-48VDC,2A + adaptér 48V,2A</t>
  </si>
  <si>
    <t>-1748880712</t>
  </si>
  <si>
    <t>43</t>
  </si>
  <si>
    <t>09,16</t>
  </si>
  <si>
    <t>Routeboard, AP, hotspot 2x2 MIMO, L4, PoE, 5xLAN</t>
  </si>
  <si>
    <t>-1352430384</t>
  </si>
  <si>
    <t>44</t>
  </si>
  <si>
    <t>09,17</t>
  </si>
  <si>
    <t>Routeboard, venkovní klient, ant.27dBi</t>
  </si>
  <si>
    <t>-19445262</t>
  </si>
  <si>
    <t>D10</t>
  </si>
  <si>
    <t>Kabelové trasy</t>
  </si>
  <si>
    <t>45</t>
  </si>
  <si>
    <t>10,01</t>
  </si>
  <si>
    <t>Montáž vodičů - stíněných a silových</t>
  </si>
  <si>
    <t>1786270689</t>
  </si>
  <si>
    <t>k5+k6+k7+ka1+ka2+ka3+Ka4+ka8</t>
  </si>
  <si>
    <t>46</t>
  </si>
  <si>
    <t>10,02</t>
  </si>
  <si>
    <t>kabel ovládací s pevným jádrem 2x1 mm , pevně</t>
  </si>
  <si>
    <t>1964135169</t>
  </si>
  <si>
    <t>47</t>
  </si>
  <si>
    <t>10,03</t>
  </si>
  <si>
    <t>kabel ovládací s pevným jádrem 7x1 mm , pevně</t>
  </si>
  <si>
    <t>-1245978846</t>
  </si>
  <si>
    <t>48</t>
  </si>
  <si>
    <t>10,04</t>
  </si>
  <si>
    <t>Instalační kabel 4x2x0,5 (Ethernet)</t>
  </si>
  <si>
    <t>1602039937</t>
  </si>
  <si>
    <t>49</t>
  </si>
  <si>
    <t>10,05</t>
  </si>
  <si>
    <t>Instalační kabel 2x2x0,8 (RS485)</t>
  </si>
  <si>
    <t>250197327</t>
  </si>
  <si>
    <t>50</t>
  </si>
  <si>
    <t>10,06</t>
  </si>
  <si>
    <t xml:space="preserve">KABEL SILOVÝ,IZOLACE PVC  J 2x1,5mm2 , pevně</t>
  </si>
  <si>
    <t>-1530038299</t>
  </si>
  <si>
    <t>51</t>
  </si>
  <si>
    <t>10,07</t>
  </si>
  <si>
    <t xml:space="preserve">KABEL SILOVÝ,IZOLACE PVC  O 2x2,5mm2 , pevně</t>
  </si>
  <si>
    <t>-756683427</t>
  </si>
  <si>
    <t>52</t>
  </si>
  <si>
    <t>10,08</t>
  </si>
  <si>
    <t xml:space="preserve">KABEL SILOVÝ,IZOLACE PVC  J 3x1,5mm2 , pevně</t>
  </si>
  <si>
    <t>16259791</t>
  </si>
  <si>
    <t>53</t>
  </si>
  <si>
    <t>10,09</t>
  </si>
  <si>
    <t>KABEL SILOVÝ,IZOLACE PVC J 3x2,5mm2 , pevně</t>
  </si>
  <si>
    <t>-1137414745</t>
  </si>
  <si>
    <t>54</t>
  </si>
  <si>
    <t>10,10</t>
  </si>
  <si>
    <t>Montáž ukončení kabelu do14x4 mm2</t>
  </si>
  <si>
    <t>-1517065516</t>
  </si>
  <si>
    <t>55</t>
  </si>
  <si>
    <t>10,11</t>
  </si>
  <si>
    <t xml:space="preserve">Montáž kabelového žlabu včetně víka a pomocného materiálu </t>
  </si>
  <si>
    <t>-1961708200</t>
  </si>
  <si>
    <t>Montáž žlabu,víka,pomocného materiálu a podpěr</t>
  </si>
  <si>
    <t>56</t>
  </si>
  <si>
    <t>10,12</t>
  </si>
  <si>
    <t>Kabelový žlab děrovaný 50x62</t>
  </si>
  <si>
    <t>634481286</t>
  </si>
  <si>
    <t>kabelový žlab</t>
  </si>
  <si>
    <t>spojky žlabu</t>
  </si>
  <si>
    <t>spojovací sada žlabu</t>
  </si>
  <si>
    <t>57</t>
  </si>
  <si>
    <t>10,13</t>
  </si>
  <si>
    <t>Víko kabelového žlabu 62</t>
  </si>
  <si>
    <t>-1017529644</t>
  </si>
  <si>
    <t>58</t>
  </si>
  <si>
    <t>10,14</t>
  </si>
  <si>
    <t>Podpěra na stěnu 125</t>
  </si>
  <si>
    <t>2034173142</t>
  </si>
  <si>
    <t>59</t>
  </si>
  <si>
    <t>10,15</t>
  </si>
  <si>
    <t>Montáž trubka ochranná do krabic plastová tuhá</t>
  </si>
  <si>
    <t>48573709</t>
  </si>
  <si>
    <t>380</t>
  </si>
  <si>
    <t>10,16</t>
  </si>
  <si>
    <t xml:space="preserve">Elektroinstal.trubka tuhá  průměr 25mm, sv.šedá, vč.kolen</t>
  </si>
  <si>
    <t>-24642890</t>
  </si>
  <si>
    <t>61</t>
  </si>
  <si>
    <t>10,17</t>
  </si>
  <si>
    <t>Pomocný mont.materiál</t>
  </si>
  <si>
    <t>624734833</t>
  </si>
  <si>
    <t>D11</t>
  </si>
  <si>
    <t>Ochranné pospojení</t>
  </si>
  <si>
    <t>62</t>
  </si>
  <si>
    <t>11,01</t>
  </si>
  <si>
    <t>Montáž zemnícího pásku</t>
  </si>
  <si>
    <t>715082203</t>
  </si>
  <si>
    <t>63</t>
  </si>
  <si>
    <t>11,02</t>
  </si>
  <si>
    <t>Zemnící pásek FeZn 30 x 4 mm</t>
  </si>
  <si>
    <t>1454631441</t>
  </si>
  <si>
    <t>64</t>
  </si>
  <si>
    <t>11,03</t>
  </si>
  <si>
    <t>Montáž svorek zemnícího pásku</t>
  </si>
  <si>
    <t>-28164024</t>
  </si>
  <si>
    <t>8+4</t>
  </si>
  <si>
    <t>65</t>
  </si>
  <si>
    <t>11,04</t>
  </si>
  <si>
    <t>Svorka SR03</t>
  </si>
  <si>
    <t>-987214485</t>
  </si>
  <si>
    <t>66</t>
  </si>
  <si>
    <t>11,05</t>
  </si>
  <si>
    <t>Svorka ZSA16</t>
  </si>
  <si>
    <t>-563624525</t>
  </si>
  <si>
    <t>67</t>
  </si>
  <si>
    <t>11,06</t>
  </si>
  <si>
    <t>Montáž vodiče CY</t>
  </si>
  <si>
    <t>-1492584797</t>
  </si>
  <si>
    <t>68</t>
  </si>
  <si>
    <t>11,07</t>
  </si>
  <si>
    <t>Vodič CY 6 mm2 zž</t>
  </si>
  <si>
    <t>1498707632</t>
  </si>
  <si>
    <t>OST</t>
  </si>
  <si>
    <t>Ostatní</t>
  </si>
  <si>
    <t>D14</t>
  </si>
  <si>
    <t>Koordinace s distributorem</t>
  </si>
  <si>
    <t>69</t>
  </si>
  <si>
    <t>14,1</t>
  </si>
  <si>
    <t>Koordinace s distributorem (zajištění disp.řízení FVE)</t>
  </si>
  <si>
    <t>-398790228</t>
  </si>
  <si>
    <t>70</t>
  </si>
  <si>
    <t>14,2</t>
  </si>
  <si>
    <t>Příprava ke komplexni zkoušce</t>
  </si>
  <si>
    <t>750536381</t>
  </si>
  <si>
    <t>71</t>
  </si>
  <si>
    <t>14,3</t>
  </si>
  <si>
    <t>Komplexní zkoušky systému</t>
  </si>
  <si>
    <t>497897054</t>
  </si>
  <si>
    <t>72</t>
  </si>
  <si>
    <t>14,4</t>
  </si>
  <si>
    <t>Přidružené a pomocné práce</t>
  </si>
  <si>
    <t>-656210393</t>
  </si>
  <si>
    <t>D15</t>
  </si>
  <si>
    <t>Provedení revizních zkoušek dle ČSN 331500</t>
  </si>
  <si>
    <t>73</t>
  </si>
  <si>
    <t>15,1</t>
  </si>
  <si>
    <t>Práce revizního technika</t>
  </si>
  <si>
    <t>2038520271</t>
  </si>
  <si>
    <t>74</t>
  </si>
  <si>
    <t>15,2</t>
  </si>
  <si>
    <t>Vypracování revizní zprávy</t>
  </si>
  <si>
    <t>386679721</t>
  </si>
  <si>
    <t>75</t>
  </si>
  <si>
    <t>15,3</t>
  </si>
  <si>
    <t>Spolupráce s reviz. technikem</t>
  </si>
  <si>
    <t>1557735164</t>
  </si>
  <si>
    <t>D16</t>
  </si>
  <si>
    <t>Zpracování dokumentace</t>
  </si>
  <si>
    <t>76</t>
  </si>
  <si>
    <t>16,1</t>
  </si>
  <si>
    <t xml:space="preserve">RDS - Realizační dokumentace v rozsahu ,  aby dílo bylo možné zrealizovat a zprovoznit</t>
  </si>
  <si>
    <t>1024</t>
  </si>
  <si>
    <t>-934753626</t>
  </si>
  <si>
    <t>77</t>
  </si>
  <si>
    <t>16,2</t>
  </si>
  <si>
    <t>DSPS - Dokumentace skutečného provedení stavby dle vyhlášky č.405/2017 Sb</t>
  </si>
  <si>
    <t>-1854193696</t>
  </si>
  <si>
    <t>78</t>
  </si>
  <si>
    <t>16,3</t>
  </si>
  <si>
    <t>Zpracování návodů pro obsluhu</t>
  </si>
  <si>
    <t>864840041</t>
  </si>
  <si>
    <t>Vedlejší rozpočtové náklady</t>
  </si>
  <si>
    <t>VRN1</t>
  </si>
  <si>
    <t>Průzkumné, geodetické a projektové práce</t>
  </si>
  <si>
    <t>DCkab</t>
  </si>
  <si>
    <t>kabeláž DC</t>
  </si>
  <si>
    <t>3150</t>
  </si>
  <si>
    <t>K1</t>
  </si>
  <si>
    <t xml:space="preserve">AC kabel   4x35</t>
  </si>
  <si>
    <t>210</t>
  </si>
  <si>
    <t>K2</t>
  </si>
  <si>
    <t>AC gumový kabel slaněný Cu 4x35</t>
  </si>
  <si>
    <t>K3</t>
  </si>
  <si>
    <t xml:space="preserve">vodič  1x6</t>
  </si>
  <si>
    <t>K4</t>
  </si>
  <si>
    <t xml:space="preserve">jednožilový kabel  1x6 zž</t>
  </si>
  <si>
    <t>260</t>
  </si>
  <si>
    <t>K5</t>
  </si>
  <si>
    <t xml:space="preserve">AC kabel  4x25</t>
  </si>
  <si>
    <t>180</t>
  </si>
  <si>
    <t>K7</t>
  </si>
  <si>
    <t>AC gumový kabel slaněný 5x25 černý</t>
  </si>
  <si>
    <t xml:space="preserve">131/2020/sk - FVE-  na objektech č.362,č.620,č.110,č.070</t>
  </si>
  <si>
    <t>K9</t>
  </si>
  <si>
    <t xml:space="preserve">jednožilový kabel  1x35 zž</t>
  </si>
  <si>
    <t>opt</t>
  </si>
  <si>
    <t>počet optimizérů</t>
  </si>
  <si>
    <t>376</t>
  </si>
  <si>
    <t>pal</t>
  </si>
  <si>
    <t>počet panelů</t>
  </si>
  <si>
    <t>700</t>
  </si>
  <si>
    <t>stř</t>
  </si>
  <si>
    <t>montáž střídačů</t>
  </si>
  <si>
    <t>žlab50</t>
  </si>
  <si>
    <t>žlab 50mm</t>
  </si>
  <si>
    <t>220</t>
  </si>
  <si>
    <t>žlabdrat</t>
  </si>
  <si>
    <t>žlab drátěný</t>
  </si>
  <si>
    <t>N00 - Dodávka a montáž FVE</t>
  </si>
  <si>
    <t xml:space="preserve">    N01 - Dodávka a montáž FVE - solární panely</t>
  </si>
  <si>
    <t xml:space="preserve">    N02 - Dodávka a montáž FVE - podkonstrukce</t>
  </si>
  <si>
    <t xml:space="preserve">    N03 - Dodávka a montáž FVE - střídače</t>
  </si>
  <si>
    <t xml:space="preserve">    N04 - Dodávka a montáž FVE - část DC</t>
  </si>
  <si>
    <t xml:space="preserve">    N05 - Dodávka a montáž FVE - část AC</t>
  </si>
  <si>
    <t xml:space="preserve">    N06 - Dodávka a montáž FVE - dozbrojení stávajících rozvaděčů</t>
  </si>
  <si>
    <t xml:space="preserve">    N07 - Dodávka montáž FVE - stavební práce</t>
  </si>
  <si>
    <t xml:space="preserve">      071 - Stavební úpravy v objektu</t>
  </si>
  <si>
    <t xml:space="preserve">    N08 - Dodávka a montáž FVE - hromosvody</t>
  </si>
  <si>
    <t xml:space="preserve">    N09 - Dodávka a montáž FVE - plošiny,jištění</t>
  </si>
  <si>
    <t xml:space="preserve">    N10 - Dodávka a montáž FVE - ostatní práce</t>
  </si>
  <si>
    <t xml:space="preserve">      0 -  Ostatní konstrukce</t>
  </si>
  <si>
    <t xml:space="preserve">      997 - Přesun sutě</t>
  </si>
  <si>
    <t xml:space="preserve">    N12 - Jistící systém</t>
  </si>
  <si>
    <t xml:space="preserve">    N20 - Přesun hmot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</si>
  <si>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</si>
  <si>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</si>
  <si>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</si>
  <si>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</si>
  <si>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N00</t>
  </si>
  <si>
    <t>Dodávka a montáž FVE</t>
  </si>
  <si>
    <t>N01</t>
  </si>
  <si>
    <t>Dodávka a montáž FVE - solární panely</t>
  </si>
  <si>
    <t>Montáž FV panelů na připravenou konstrukci,včetně zapojení kabelů</t>
  </si>
  <si>
    <t>512</t>
  </si>
  <si>
    <t>1745296555</t>
  </si>
  <si>
    <t>Objekt č.070</t>
  </si>
  <si>
    <t>192</t>
  </si>
  <si>
    <t>Objekt č.071</t>
  </si>
  <si>
    <t>Objekt č.362</t>
  </si>
  <si>
    <t>Objekt č.620</t>
  </si>
  <si>
    <t>196</t>
  </si>
  <si>
    <t>Objekt č.110</t>
  </si>
  <si>
    <t>Součet</t>
  </si>
  <si>
    <t xml:space="preserve">Fotovoltaický panel  400 Wp,krystalický</t>
  </si>
  <si>
    <t>-1404689334</t>
  </si>
  <si>
    <t xml:space="preserve">Zapojení a montáž  zařízení pro optimalizaci výkonů</t>
  </si>
  <si>
    <t>-1812584614</t>
  </si>
  <si>
    <t xml:space="preserve">montáž  výkonových optimizérů na nosnou konstrukci,či na panel</t>
  </si>
  <si>
    <t>archivace umístění optimizérů dle QR kódů</t>
  </si>
  <si>
    <t>vlepení QR kódů do stringových plánů</t>
  </si>
  <si>
    <t>326+50</t>
  </si>
  <si>
    <t>Výkonový optimizér pro vyšší výkon</t>
  </si>
  <si>
    <t>415127124</t>
  </si>
  <si>
    <t>opt-50</t>
  </si>
  <si>
    <t>Výkonový optimizér pro nižší výkon</t>
  </si>
  <si>
    <t>1814684271</t>
  </si>
  <si>
    <t>N02</t>
  </si>
  <si>
    <t>Dodávka a montáž FVE - podkonstrukce</t>
  </si>
  <si>
    <t>Montáž nosné konstrukce pro objekty č.č.362,č.110</t>
  </si>
  <si>
    <t>-2106900484</t>
  </si>
  <si>
    <t>pro počet panelů</t>
  </si>
  <si>
    <t>220+50</t>
  </si>
  <si>
    <t>02,011</t>
  </si>
  <si>
    <t>nosná konstrukce pro střechy trapétové</t>
  </si>
  <si>
    <t>-2021003207</t>
  </si>
  <si>
    <t>dle samostatného výpisu materiálu</t>
  </si>
  <si>
    <t>typ a množství jednotlivých komponentů bude předložen v rámci nabídkové ceny</t>
  </si>
  <si>
    <t>Montáž nosné konstrukce pro objekt č.620,č.070,071</t>
  </si>
  <si>
    <t>2022028835</t>
  </si>
  <si>
    <t>430</t>
  </si>
  <si>
    <t>02,022</t>
  </si>
  <si>
    <t>nosná konstrukce západ-východ</t>
  </si>
  <si>
    <t>2004606250</t>
  </si>
  <si>
    <t xml:space="preserve">Kladení velkoformátové betonové dlažby-přitížení konstrukce </t>
  </si>
  <si>
    <t>-1422043938</t>
  </si>
  <si>
    <t>dodávka dlaždic betonových hladkých 40x400x400 15kg</t>
  </si>
  <si>
    <t>pokládka dlaždic do připravené konstrukce dle rozpisu zátěží</t>
  </si>
  <si>
    <t>konstrukce pro č.620,č.70,71</t>
  </si>
  <si>
    <t>636</t>
  </si>
  <si>
    <t>741120101</t>
  </si>
  <si>
    <t xml:space="preserve">Montáž vodič Cu izolovaný plný jednožílový </t>
  </si>
  <si>
    <t>1472080602</t>
  </si>
  <si>
    <t>prospojení podkonstrukcí</t>
  </si>
  <si>
    <t>včetně konektorů a spojovacího materiálu</t>
  </si>
  <si>
    <t>34141358vl</t>
  </si>
  <si>
    <t xml:space="preserve">vodič ohebný s Cu jádrem propojovací  35 zž</t>
  </si>
  <si>
    <t>-308285373</t>
  </si>
  <si>
    <t>N03</t>
  </si>
  <si>
    <t>Dodávka a montáž FVE - střídače</t>
  </si>
  <si>
    <t>Montáž a zapojení střídače</t>
  </si>
  <si>
    <t>-1140517536</t>
  </si>
  <si>
    <t xml:space="preserve">montáž střídače složeného ze tří kusů  82,8kW</t>
  </si>
  <si>
    <t>pomocný materiál(hmoždinky,vruty)</t>
  </si>
  <si>
    <t>03,012</t>
  </si>
  <si>
    <t>Třífázový střídač se synergickou technologii</t>
  </si>
  <si>
    <t>-1206009680</t>
  </si>
  <si>
    <t xml:space="preserve">Speciálně navržený  střídač pro práci s výkonovými optimizéry  82,8kW</t>
  </si>
  <si>
    <t>-148169728</t>
  </si>
  <si>
    <t xml:space="preserve">montáž  15kW</t>
  </si>
  <si>
    <t>03,013</t>
  </si>
  <si>
    <t>830535402</t>
  </si>
  <si>
    <t>Speciálně navržený střídač pro práci s výkonovými optimizéry 15kW</t>
  </si>
  <si>
    <t>03,03</t>
  </si>
  <si>
    <t>D+M tlačítko central stop FVE</t>
  </si>
  <si>
    <t>-1874274976</t>
  </si>
  <si>
    <t>03,04</t>
  </si>
  <si>
    <t>Monitoring - integrovaný ve střídači,včetně přepěťoové ochrany</t>
  </si>
  <si>
    <t>978375121</t>
  </si>
  <si>
    <t>Monitoring přes rozhraní RS 485</t>
  </si>
  <si>
    <t>konektor RJ45</t>
  </si>
  <si>
    <t>konfigurace,nastavení,oživení ve spolupráci technikem IT</t>
  </si>
  <si>
    <t>N04</t>
  </si>
  <si>
    <t>Dodávka a montáž FVE - část DC</t>
  </si>
  <si>
    <t>741110311</t>
  </si>
  <si>
    <t>Montáž trubka ochranná do krabic plastová tuhá D do 40 mm uložená volně</t>
  </si>
  <si>
    <t>-558229894</t>
  </si>
  <si>
    <t>360</t>
  </si>
  <si>
    <t>34571350</t>
  </si>
  <si>
    <t>trubka elektroinstalační ohebná dvouplášťová korugovaná (chránička) D 32/40mm, HDPE+LDPE</t>
  </si>
  <si>
    <t>2067232321</t>
  </si>
  <si>
    <t>741120101Vl</t>
  </si>
  <si>
    <t>Montáž vodičů DC včetně konektorů ,položení,oživení</t>
  </si>
  <si>
    <t>-906311821</t>
  </si>
  <si>
    <t>kabeláž pro +.- - červený a modrý</t>
  </si>
  <si>
    <t>upevnění páskami ke konstrukci</t>
  </si>
  <si>
    <t>700*4,5</t>
  </si>
  <si>
    <t>34121002Vl</t>
  </si>
  <si>
    <t>solární vodič do 4mm2/1500V,UV odolný</t>
  </si>
  <si>
    <t>-1225798328</t>
  </si>
  <si>
    <t>34121003Vl</t>
  </si>
  <si>
    <t>konektory MC4 plus</t>
  </si>
  <si>
    <t>1883544245</t>
  </si>
  <si>
    <t>34121004Vl</t>
  </si>
  <si>
    <t>konektory MC4 minus</t>
  </si>
  <si>
    <t>1000913768</t>
  </si>
  <si>
    <t>34121005Vl</t>
  </si>
  <si>
    <t>páska zdrhovací UV odolná pro venkovní použití délky 350mm</t>
  </si>
  <si>
    <t>642549085</t>
  </si>
  <si>
    <t>2500</t>
  </si>
  <si>
    <t>741130003</t>
  </si>
  <si>
    <t>Ukončení vodič izolovaný do 4 mm2 v rozváděči nebo na přístroji</t>
  </si>
  <si>
    <t>kus</t>
  </si>
  <si>
    <t>-1955455777</t>
  </si>
  <si>
    <t>(19)*2*2</t>
  </si>
  <si>
    <t>741210121</t>
  </si>
  <si>
    <t>Montáž rozváděčů , hliníkových nebo plastových - montáž včetně vyzbrojení</t>
  </si>
  <si>
    <t>-620610268</t>
  </si>
  <si>
    <t>pro zajištění měření jednotlivých FVE</t>
  </si>
  <si>
    <t xml:space="preserve">výstup povelů regulace výkonů pro střídače  FVE</t>
  </si>
  <si>
    <t>včetně panelu pro osazení vybavení</t>
  </si>
  <si>
    <t xml:space="preserve">3x pro střídač   82,8kW</t>
  </si>
  <si>
    <t>35711651</t>
  </si>
  <si>
    <t>Ocelový nastěnný rozvaděč 600x1200x250</t>
  </si>
  <si>
    <t>-2108080437</t>
  </si>
  <si>
    <t>35711646</t>
  </si>
  <si>
    <t>Ocelový nastěnný rozvaděč 600x1000x250</t>
  </si>
  <si>
    <t>-1061287801</t>
  </si>
  <si>
    <t>3570001a</t>
  </si>
  <si>
    <t xml:space="preserve">Svodič přepětí DC, In=20kA/Up=2,8kV, 2P, tř. 1+2 (B+C), s pomocným kontaktem </t>
  </si>
  <si>
    <t>1968901935</t>
  </si>
  <si>
    <t>RFVE 1</t>
  </si>
  <si>
    <t>RFVE 2</t>
  </si>
  <si>
    <t>RFVE 3</t>
  </si>
  <si>
    <t>RFVE 4</t>
  </si>
  <si>
    <t>3570006a</t>
  </si>
  <si>
    <t>Kapsa na dokumentaci</t>
  </si>
  <si>
    <t>445060165</t>
  </si>
  <si>
    <t>3570007a</t>
  </si>
  <si>
    <t>Popisky štítky</t>
  </si>
  <si>
    <t>-308279330</t>
  </si>
  <si>
    <t>3570008a</t>
  </si>
  <si>
    <t xml:space="preserve">Vodič  16 mm2</t>
  </si>
  <si>
    <t>-2051619219</t>
  </si>
  <si>
    <t>4*1,5</t>
  </si>
  <si>
    <t>35700009a</t>
  </si>
  <si>
    <t>Vývodky Pg9 + matice+ těsnění</t>
  </si>
  <si>
    <t>-1464892899</t>
  </si>
  <si>
    <t>170</t>
  </si>
  <si>
    <t>35700010a</t>
  </si>
  <si>
    <t>Kusová zkouška + výrobní dokumentace</t>
  </si>
  <si>
    <t>172785229</t>
  </si>
  <si>
    <t>741811003</t>
  </si>
  <si>
    <t>Kontrola rozvaděč nn Si-usměrňovač nebo měnič</t>
  </si>
  <si>
    <t>-878181899</t>
  </si>
  <si>
    <t>741910411</t>
  </si>
  <si>
    <t>Montáž žlab kovový šířky do 50 mm bez víka</t>
  </si>
  <si>
    <t>2124811296</t>
  </si>
  <si>
    <t>34575493Vl</t>
  </si>
  <si>
    <t xml:space="preserve">žlab kabelový perforovaný pozinkovaný  3m 50/50     </t>
  </si>
  <si>
    <t>-803830250</t>
  </si>
  <si>
    <t>34575494Vl</t>
  </si>
  <si>
    <t>spojka žlabu 50/50</t>
  </si>
  <si>
    <t>1535521234</t>
  </si>
  <si>
    <t>34575495Vl</t>
  </si>
  <si>
    <t>držák víka žlabu 50/50</t>
  </si>
  <si>
    <t>-1741436847</t>
  </si>
  <si>
    <t>440</t>
  </si>
  <si>
    <t>34575496Vl</t>
  </si>
  <si>
    <t>spojovací sada žlabu 50/50</t>
  </si>
  <si>
    <t>bal</t>
  </si>
  <si>
    <t>2116740645</t>
  </si>
  <si>
    <t>34575497Vl</t>
  </si>
  <si>
    <t>ochranný obvodový lem žlabu 50/50</t>
  </si>
  <si>
    <t>-430955845</t>
  </si>
  <si>
    <t>34575498Vl</t>
  </si>
  <si>
    <t>podpěra žlabu 50/50</t>
  </si>
  <si>
    <t>-1866826360</t>
  </si>
  <si>
    <t>standartně se používá podpěry hromosvodu,betonová kostka s plastovýnm rámem</t>
  </si>
  <si>
    <t>100</t>
  </si>
  <si>
    <t>34575606Vl</t>
  </si>
  <si>
    <t xml:space="preserve">koleno  žlabu  50/50 včetně víka</t>
  </si>
  <si>
    <t>-1352801111</t>
  </si>
  <si>
    <t>741910413</t>
  </si>
  <si>
    <t>Montáž žlab kovový šířky do 125 mm bez víka</t>
  </si>
  <si>
    <t>-531636106</t>
  </si>
  <si>
    <t>34575610Vl</t>
  </si>
  <si>
    <t>Žlab drátěný 150/100</t>
  </si>
  <si>
    <t>-465845693</t>
  </si>
  <si>
    <t>žlabdr</t>
  </si>
  <si>
    <t>34575611Vl</t>
  </si>
  <si>
    <t>spojka drátěného žlabu 150/100</t>
  </si>
  <si>
    <t>-1919694530</t>
  </si>
  <si>
    <t>34575612Vl</t>
  </si>
  <si>
    <t>nosník drátěného žlabu včetně příslušenství</t>
  </si>
  <si>
    <t>1715266545</t>
  </si>
  <si>
    <t>34575613Vl</t>
  </si>
  <si>
    <t>podpěra drátěného žlabu včetně příslušenství</t>
  </si>
  <si>
    <t>-1655066589</t>
  </si>
  <si>
    <t>včetně závitových tyčí,matek</t>
  </si>
  <si>
    <t>741910421</t>
  </si>
  <si>
    <t>Montáž žlab kovový - uzavření víkem</t>
  </si>
  <si>
    <t>-1254690404</t>
  </si>
  <si>
    <t>34575600Vl</t>
  </si>
  <si>
    <t>Víko žlabu šířky 50 - pozink</t>
  </si>
  <si>
    <t>-199339654</t>
  </si>
  <si>
    <t>N05</t>
  </si>
  <si>
    <t>Dodávka a montáž FVE - část AC</t>
  </si>
  <si>
    <t>741112023</t>
  </si>
  <si>
    <t>Montáž krabice nástěnná plastová čtyřhranná do 250x250 mm - pro přesvorkování kabelu 4x50</t>
  </si>
  <si>
    <t>2066803731</t>
  </si>
  <si>
    <t>dodávka a montáž</t>
  </si>
  <si>
    <t>741120103Vl</t>
  </si>
  <si>
    <t xml:space="preserve">Montáž vodičů AC ,včetně instalace,oživení,zapojení </t>
  </si>
  <si>
    <t>-998854085</t>
  </si>
  <si>
    <t xml:space="preserve">AC kabel silový  4x50</t>
  </si>
  <si>
    <t>120+80+10</t>
  </si>
  <si>
    <t>AC kabel silový 4x10</t>
  </si>
  <si>
    <t>AC gumový kabel slaněný -F 4x50 černý</t>
  </si>
  <si>
    <t>40+4</t>
  </si>
  <si>
    <t xml:space="preserve">AC kabel  3x2,5</t>
  </si>
  <si>
    <t>AC gumový kabel slaněný 4x10 černý</t>
  </si>
  <si>
    <t>34111620Vl</t>
  </si>
  <si>
    <t>500517276</t>
  </si>
  <si>
    <t>34111620R</t>
  </si>
  <si>
    <t>775348620</t>
  </si>
  <si>
    <t xml:space="preserve">AC kabel 1-CYKY  4x50</t>
  </si>
  <si>
    <t>34111064</t>
  </si>
  <si>
    <t>AC kabel silová 3x2,5</t>
  </si>
  <si>
    <t>-2040457359</t>
  </si>
  <si>
    <t>AC kabel 1-CYKY 3x2,5</t>
  </si>
  <si>
    <t>34141358VlI</t>
  </si>
  <si>
    <t>AC gumový kabel slaněný 4x50 černý</t>
  </si>
  <si>
    <t>2068859313</t>
  </si>
  <si>
    <t>34141358VlII</t>
  </si>
  <si>
    <t xml:space="preserve">AC gumový kabel slaněný  4x10 černý</t>
  </si>
  <si>
    <t>-156983189</t>
  </si>
  <si>
    <t>34141356VlI</t>
  </si>
  <si>
    <t>jednožilový kabel 1x6 zž</t>
  </si>
  <si>
    <t>-2078365800</t>
  </si>
  <si>
    <t>34141356VlIII</t>
  </si>
  <si>
    <t>jednožilový kabel 1x35 zž</t>
  </si>
  <si>
    <t>637127654</t>
  </si>
  <si>
    <t>60*1,02 'Přepočtené koeficientem množství</t>
  </si>
  <si>
    <t>741130004</t>
  </si>
  <si>
    <t>Ukončení vodičů izolovaný do 6 mm2 v rozváděči nebo na přístroji</t>
  </si>
  <si>
    <t>-127702535</t>
  </si>
  <si>
    <t>741136003</t>
  </si>
  <si>
    <t>Propojení kabel celoplastový spojkou venkovní smršťovací do 1 kV 4x50-70 mm2</t>
  </si>
  <si>
    <t>111336113</t>
  </si>
  <si>
    <t>Dodávka a montáž</t>
  </si>
  <si>
    <t>741210121R</t>
  </si>
  <si>
    <t xml:space="preserve">Montáž rozváděčů - montáž  vyzbrojení AC</t>
  </si>
  <si>
    <t>-920079764</t>
  </si>
  <si>
    <t>pro zajištění jednotlivých FVE</t>
  </si>
  <si>
    <t>včetně prokabelování a montáže vyzbrojení</t>
  </si>
  <si>
    <t>3570002</t>
  </si>
  <si>
    <t xml:space="preserve">Svodič přepětí AC, In=30kA/Up=1,5kV, 3P, tř. 1+2 (B+C), s pomocným kontaktem </t>
  </si>
  <si>
    <t>593634397</t>
  </si>
  <si>
    <t>3570003</t>
  </si>
  <si>
    <t>Jistič B 150A/3</t>
  </si>
  <si>
    <t>1495832261</t>
  </si>
  <si>
    <t>35700034</t>
  </si>
  <si>
    <t>Jistič B 032A/3</t>
  </si>
  <si>
    <t>1921111618</t>
  </si>
  <si>
    <t>3570004</t>
  </si>
  <si>
    <t>Jistič B 16A/1</t>
  </si>
  <si>
    <t>37827150</t>
  </si>
  <si>
    <t>3570005</t>
  </si>
  <si>
    <t>Jistič B 10A/1</t>
  </si>
  <si>
    <t>2052765717</t>
  </si>
  <si>
    <t>3570006</t>
  </si>
  <si>
    <t>Jistič B 2A/3</t>
  </si>
  <si>
    <t>-264229337</t>
  </si>
  <si>
    <t>3570007</t>
  </si>
  <si>
    <t>Instalační relé 6A/1xCO/230V</t>
  </si>
  <si>
    <t>2054092019</t>
  </si>
  <si>
    <t>3570008</t>
  </si>
  <si>
    <t>Instalační stykač 160A/3P/230V</t>
  </si>
  <si>
    <t>461492428</t>
  </si>
  <si>
    <t>35700088</t>
  </si>
  <si>
    <t>Instalační stykač 40A/3P/230V</t>
  </si>
  <si>
    <t>186228639</t>
  </si>
  <si>
    <t>3570009</t>
  </si>
  <si>
    <t>Pomocný kontakt stykače 1x CO</t>
  </si>
  <si>
    <t>1677236801</t>
  </si>
  <si>
    <t>35700010</t>
  </si>
  <si>
    <t>Odpínač válcových pojistek OPV-3P/22</t>
  </si>
  <si>
    <t>-140298544</t>
  </si>
  <si>
    <t>35700011</t>
  </si>
  <si>
    <t>Válcová pojistková vložka PV22 125A gG</t>
  </si>
  <si>
    <t>-1081442774</t>
  </si>
  <si>
    <t>35700012</t>
  </si>
  <si>
    <t>Ekvipotenciální přípojnice, min. 10 svorek, 9x pro vodiče pr. 16mm, 1x pro vodič pr. 35mm</t>
  </si>
  <si>
    <t>-1656427616</t>
  </si>
  <si>
    <t>35700013</t>
  </si>
  <si>
    <t>Kontrolka LED, na dveře rozváděče, 230V</t>
  </si>
  <si>
    <t>2031005787</t>
  </si>
  <si>
    <t>35700014</t>
  </si>
  <si>
    <t>Frekvenční ochrana UF 300</t>
  </si>
  <si>
    <t>-1874554223</t>
  </si>
  <si>
    <t>79</t>
  </si>
  <si>
    <t>35700015</t>
  </si>
  <si>
    <t>Můstky, svorkovnice, svorky</t>
  </si>
  <si>
    <t>1788288159</t>
  </si>
  <si>
    <t>80</t>
  </si>
  <si>
    <t>35700016</t>
  </si>
  <si>
    <t>Prokabelování</t>
  </si>
  <si>
    <t>1234496531</t>
  </si>
  <si>
    <t>81</t>
  </si>
  <si>
    <t>35700011a</t>
  </si>
  <si>
    <t>RSA svorky</t>
  </si>
  <si>
    <t>1033849041</t>
  </si>
  <si>
    <t>82</t>
  </si>
  <si>
    <t>35700012a</t>
  </si>
  <si>
    <t>Sběrnice PE</t>
  </si>
  <si>
    <t>2057676971</t>
  </si>
  <si>
    <t>83</t>
  </si>
  <si>
    <t>35700013a</t>
  </si>
  <si>
    <t>Rozvaděčový kanál</t>
  </si>
  <si>
    <t>-533142798</t>
  </si>
  <si>
    <t>84</t>
  </si>
  <si>
    <t>35700014a</t>
  </si>
  <si>
    <t>Dutinky</t>
  </si>
  <si>
    <t>-1476506643</t>
  </si>
  <si>
    <t>35700017</t>
  </si>
  <si>
    <t>Drobný instalační materiál</t>
  </si>
  <si>
    <t>-1838953837</t>
  </si>
  <si>
    <t>86</t>
  </si>
  <si>
    <t>35700018</t>
  </si>
  <si>
    <t>FVE cejch</t>
  </si>
  <si>
    <t>-560852102</t>
  </si>
  <si>
    <t>podružné měření</t>
  </si>
  <si>
    <t>87</t>
  </si>
  <si>
    <t>741811021</t>
  </si>
  <si>
    <t>Oživení rozvaděče se složitou výstrojí</t>
  </si>
  <si>
    <t>-1741077557</t>
  </si>
  <si>
    <t>N06</t>
  </si>
  <si>
    <t>Dodávka a montáž FVE - dozbrojení stávajících rozvaděčů</t>
  </si>
  <si>
    <t>88</t>
  </si>
  <si>
    <t>741220001Vl</t>
  </si>
  <si>
    <t>Montáž skříň příspojková plastová nebo hliníková rozměr 65x55-100x60 mm prázdná - objekt 110</t>
  </si>
  <si>
    <t>1526845446</t>
  </si>
  <si>
    <t>vybourání stávající</t>
  </si>
  <si>
    <t>montáž a zazdění nové</t>
  </si>
  <si>
    <t>začištění</t>
  </si>
  <si>
    <t>89</t>
  </si>
  <si>
    <t>3580001Vl</t>
  </si>
  <si>
    <t>přípojková skříň, SP100 do výklenku, objekt 110</t>
  </si>
  <si>
    <t>-620546825</t>
  </si>
  <si>
    <t>90</t>
  </si>
  <si>
    <t>741220001VlI</t>
  </si>
  <si>
    <t>Montáž skříň pro propojení kabeláže objektu č.362</t>
  </si>
  <si>
    <t>-1476901507</t>
  </si>
  <si>
    <t>montáž skříňka pro propojení kabeláže objektu č.362</t>
  </si>
  <si>
    <t>umístění pod novou skříň rozvaděče - stávající</t>
  </si>
  <si>
    <t>91</t>
  </si>
  <si>
    <t>3580002VI</t>
  </si>
  <si>
    <t>propojovací skříňka plechová 300 x 200x 150</t>
  </si>
  <si>
    <t>2061743388</t>
  </si>
  <si>
    <t>92</t>
  </si>
  <si>
    <t>741220105Vl</t>
  </si>
  <si>
    <t>Montáž skříň měření USM33</t>
  </si>
  <si>
    <t>1157338685</t>
  </si>
  <si>
    <t>93</t>
  </si>
  <si>
    <t>3580002Vl</t>
  </si>
  <si>
    <t>skříň měření USM33</t>
  </si>
  <si>
    <t>2104207958</t>
  </si>
  <si>
    <t>94</t>
  </si>
  <si>
    <t>741320196</t>
  </si>
  <si>
    <t>Montáž jističů třípólových nn do 160 A ve skříni se signálním kontaktem</t>
  </si>
  <si>
    <t>1342177758</t>
  </si>
  <si>
    <t>Dozbrojení stávajícího rozvaděče objekt 701, nový jistič 3x 150A, zapojení kabelu od FVE 01</t>
  </si>
  <si>
    <t>95</t>
  </si>
  <si>
    <t>35822598</t>
  </si>
  <si>
    <t xml:space="preserve">jistič 3-pól. L - vedení, In = 150A, </t>
  </si>
  <si>
    <t>1780115346</t>
  </si>
  <si>
    <t>96</t>
  </si>
  <si>
    <t>741331032</t>
  </si>
  <si>
    <t>Montáž elektroměru třífázového bez zapojení vodičů - výměna elektroměru v RE</t>
  </si>
  <si>
    <t>809462831</t>
  </si>
  <si>
    <t>97</t>
  </si>
  <si>
    <t>3450001</t>
  </si>
  <si>
    <t>chytrý elktroměr dle TS</t>
  </si>
  <si>
    <t>-1670786177</t>
  </si>
  <si>
    <t>demontáž stávajícího</t>
  </si>
  <si>
    <t>montáž nového</t>
  </si>
  <si>
    <t>elektroměr pro všechny objekty</t>
  </si>
  <si>
    <t>98</t>
  </si>
  <si>
    <t>741390972Vl</t>
  </si>
  <si>
    <t>Dozbrojení stávajícího rozvaděče hlavní rozvodna NN - napájení dispečerského řízení</t>
  </si>
  <si>
    <t>-849135579</t>
  </si>
  <si>
    <t>Montáž a materiál</t>
  </si>
  <si>
    <t>výměna MTN a MTP 22kv</t>
  </si>
  <si>
    <t>99</t>
  </si>
  <si>
    <t>37422121</t>
  </si>
  <si>
    <t>MTN 22kV</t>
  </si>
  <si>
    <t>1238386727</t>
  </si>
  <si>
    <t>37422122</t>
  </si>
  <si>
    <t>MTP 22kV</t>
  </si>
  <si>
    <t>-672415138</t>
  </si>
  <si>
    <t>101</t>
  </si>
  <si>
    <t>741990062Vl</t>
  </si>
  <si>
    <t>Ostatní elektromontážní práce nutné k dokončení díla</t>
  </si>
  <si>
    <t>947825692</t>
  </si>
  <si>
    <t xml:space="preserve">fixní částka </t>
  </si>
  <si>
    <t>přípomoce</t>
  </si>
  <si>
    <t>drobný spojovací materiál</t>
  </si>
  <si>
    <t>práce nespecifikované v rozpočtu</t>
  </si>
  <si>
    <t>102</t>
  </si>
  <si>
    <t>742121002</t>
  </si>
  <si>
    <t>Montáž kabelů sdělovacích pro vnitřní rozvody přes 15 žil - pro monitoring</t>
  </si>
  <si>
    <t>1221544651</t>
  </si>
  <si>
    <t>120</t>
  </si>
  <si>
    <t>103</t>
  </si>
  <si>
    <t>34121065</t>
  </si>
  <si>
    <t>kabel sdělovací s Cu jádrem 20x2x0,5mm (SYKFY)</t>
  </si>
  <si>
    <t>-881627632</t>
  </si>
  <si>
    <t>104</t>
  </si>
  <si>
    <t>742121003Vl</t>
  </si>
  <si>
    <t>Montáž a uvedení do provozu wifi bezdrátové komunikace mezi jednotkami, včetně otestování</t>
  </si>
  <si>
    <t>1626466699</t>
  </si>
  <si>
    <t>N07</t>
  </si>
  <si>
    <t>Dodávka montáž FVE - stavební práce</t>
  </si>
  <si>
    <t>071</t>
  </si>
  <si>
    <t>Stavební úpravy v objektu</t>
  </si>
  <si>
    <t>N08</t>
  </si>
  <si>
    <t>Dodávka a montáž FVE - hromosvody</t>
  </si>
  <si>
    <t>105</t>
  </si>
  <si>
    <t>741810002</t>
  </si>
  <si>
    <t>Celková prohlídka elektrického rozvodu a zařízení do 500 000,- Kč</t>
  </si>
  <si>
    <t>-2033175914</t>
  </si>
  <si>
    <t>106</t>
  </si>
  <si>
    <t>743621120R</t>
  </si>
  <si>
    <t>D+M úprava hromosvodné soustavy dle nových měření</t>
  </si>
  <si>
    <t>-1114912321</t>
  </si>
  <si>
    <t xml:space="preserve">úprava hromosvodů není součástí PD </t>
  </si>
  <si>
    <t xml:space="preserve">skutečné cena bude určena na stavbě vrámci provedené prohlídky stavby a  proměření stávající soustavy</t>
  </si>
  <si>
    <t>N09</t>
  </si>
  <si>
    <t>Dodávka a montáž FVE - plošiny,jištění</t>
  </si>
  <si>
    <t>107</t>
  </si>
  <si>
    <t>9450001</t>
  </si>
  <si>
    <t>Použití jistících a kotvících pomůcek pro práce ve výškách</t>
  </si>
  <si>
    <t>1713848997</t>
  </si>
  <si>
    <t>montáž a zpětná demontáž dočasného jištění</t>
  </si>
  <si>
    <t>108</t>
  </si>
  <si>
    <t>945412112</t>
  </si>
  <si>
    <t>Teleskopická hydraulická montážní plošina výška zdvihu do 21 m</t>
  </si>
  <si>
    <t>den</t>
  </si>
  <si>
    <t>1037933986</t>
  </si>
  <si>
    <t>předpoklad dvou ks.plošin</t>
  </si>
  <si>
    <t>2*15</t>
  </si>
  <si>
    <t>109</t>
  </si>
  <si>
    <t>945421110</t>
  </si>
  <si>
    <t>Hydraulická zvedací plošina na automobilovém podvozku výška zdvihu do 18 m včetně obsluhy</t>
  </si>
  <si>
    <t>-1563977878</t>
  </si>
  <si>
    <t>N10</t>
  </si>
  <si>
    <t>Dodávka a montáž FVE - ostatní práce</t>
  </si>
  <si>
    <t>110</t>
  </si>
  <si>
    <t>010,01</t>
  </si>
  <si>
    <t>Ekologická likvidace materiálu</t>
  </si>
  <si>
    <t>-1575944669</t>
  </si>
  <si>
    <t>likvidace odpadů a úklid</t>
  </si>
  <si>
    <t>111</t>
  </si>
  <si>
    <t>119003131</t>
  </si>
  <si>
    <t>Výstražná páska pro zabezpečení stavby</t>
  </si>
  <si>
    <t>-356405228</t>
  </si>
  <si>
    <t>okolo budov</t>
  </si>
  <si>
    <t>500</t>
  </si>
  <si>
    <t>112</t>
  </si>
  <si>
    <t>742190004</t>
  </si>
  <si>
    <t>Požárně těsnící materiál do prostupu</t>
  </si>
  <si>
    <t>-327658974</t>
  </si>
  <si>
    <t>dodávka materiál ples montáž</t>
  </si>
  <si>
    <t>113</t>
  </si>
  <si>
    <t>767995115R.2</t>
  </si>
  <si>
    <t>Montáž a dodávka kompozitních žebříků</t>
  </si>
  <si>
    <t>-1062530745</t>
  </si>
  <si>
    <t>dodávka a montáž žebříku na střechu</t>
  </si>
  <si>
    <t>povrchová úprava žárový pozink</t>
  </si>
  <si>
    <t>ochranný rám,výlezová madla,suchovod</t>
  </si>
  <si>
    <t>vzdálennost jednotlivých přičlí :280mm</t>
  </si>
  <si>
    <t>šířka žebříku 520mm</t>
  </si>
  <si>
    <t>vzdálenost koten minimálně 2m.kotvy jsou součástí výrobku</t>
  </si>
  <si>
    <t>přesný rozměr a umístění doměřit při realizaci</t>
  </si>
  <si>
    <t>výška cca 8m</t>
  </si>
  <si>
    <t>114</t>
  </si>
  <si>
    <t>767995116</t>
  </si>
  <si>
    <t>Montáž a dodávka atypických zámečnických - pomocná ocelová konstrukce pro střídač a RFVE</t>
  </si>
  <si>
    <t>-330233746</t>
  </si>
  <si>
    <t>nosná konstrukce,povrchová úprava žárový pozink,případně nátěr dle samostatného návrh</t>
  </si>
  <si>
    <t xml:space="preserve">vápenocementová deska k upevnění střídačů a rozvaděčů 1400*2800  20mm</t>
  </si>
  <si>
    <t>stříška 5800 x 1000 poplastovaný plech</t>
  </si>
  <si>
    <t>výkop jam pro betonové patky do nezámrzné hloubky 4ks</t>
  </si>
  <si>
    <t>bednění</t>
  </si>
  <si>
    <t>beton patek</t>
  </si>
  <si>
    <t>zásyp zeminou,odvoz přebytečné zeminy</t>
  </si>
  <si>
    <t>ukotvení konstrukce</t>
  </si>
  <si>
    <t>technická a výkresová dokumentace</t>
  </si>
  <si>
    <t>115</t>
  </si>
  <si>
    <t>953943212</t>
  </si>
  <si>
    <t>Osazování skříně pro hasicí přístroj</t>
  </si>
  <si>
    <t>1779053826</t>
  </si>
  <si>
    <t>116</t>
  </si>
  <si>
    <t>44983131</t>
  </si>
  <si>
    <t>skříňka na RHP</t>
  </si>
  <si>
    <t>1833491303</t>
  </si>
  <si>
    <t>117</t>
  </si>
  <si>
    <t>44932114</t>
  </si>
  <si>
    <t>přístroj hasicí ruční práškový PG 6 LE</t>
  </si>
  <si>
    <t>-917735347</t>
  </si>
  <si>
    <t>hasicí schopností minimálně 21A</t>
  </si>
  <si>
    <t>118</t>
  </si>
  <si>
    <t>974031169R</t>
  </si>
  <si>
    <t>Připojení kabelu do stávající pojistkové skříni ve zdi, vysekání, protažení, začištění fasády</t>
  </si>
  <si>
    <t>-2095086085</t>
  </si>
  <si>
    <t>119</t>
  </si>
  <si>
    <t>R</t>
  </si>
  <si>
    <t>500A1101</t>
  </si>
  <si>
    <t>Chodník z betonových dlaždic přírodních tl 60 mm lože kamenivo podklad štěrkodrť tl 100 mm</t>
  </si>
  <si>
    <t>m2</t>
  </si>
  <si>
    <t>223309582</t>
  </si>
  <si>
    <t>6*1,8</t>
  </si>
  <si>
    <t xml:space="preserve"> Ostatní konstrukce</t>
  </si>
  <si>
    <t>000003</t>
  </si>
  <si>
    <t>Statické opatření pro objekt č.110</t>
  </si>
  <si>
    <t>-1289204815</t>
  </si>
  <si>
    <t>Dle statického návrhu použití pomocné samonosné konsrukce ,uložené na žb vazníky</t>
  </si>
  <si>
    <t>Rozpon samonosné konstrukce bude 3m (osová vzdálenost vazníků)</t>
  </si>
  <si>
    <t xml:space="preserve">Samonosné roznášecí nosníky z Al profilů budou navrženy dodavatelem FVE včetně  technické dokumentace</t>
  </si>
  <si>
    <t>121</t>
  </si>
  <si>
    <t>000004</t>
  </si>
  <si>
    <t>Statické opatření pro objekt č.070</t>
  </si>
  <si>
    <t>-1167151686</t>
  </si>
  <si>
    <t>Dle statického posudku</t>
  </si>
  <si>
    <t>Pomocná roznášecí konstrukce,uložená nad nosnými konstrukcemi</t>
  </si>
  <si>
    <t>Roznášecí nosníky z Al profilů budou navrženy dodavatelem FVE včetně technické dokumentace</t>
  </si>
  <si>
    <t>997</t>
  </si>
  <si>
    <t>Přesun sutě</t>
  </si>
  <si>
    <t>122</t>
  </si>
  <si>
    <t>997221151</t>
  </si>
  <si>
    <t>Vodorovná doprava suti z kusových materiálů stavebním kolečkem do 50 m</t>
  </si>
  <si>
    <t>t</t>
  </si>
  <si>
    <t>590763474</t>
  </si>
  <si>
    <t>123</t>
  </si>
  <si>
    <t>997221551</t>
  </si>
  <si>
    <t>Vodorovná doprava suti ze sypkých materiálů do 1 km</t>
  </si>
  <si>
    <t>-1886058256</t>
  </si>
  <si>
    <t>124</t>
  </si>
  <si>
    <t>997221559</t>
  </si>
  <si>
    <t>Příplatek ZKD 1 km u vodorovné dopravy suti ze sypkých materiálů</t>
  </si>
  <si>
    <t>-301515812</t>
  </si>
  <si>
    <t>125</t>
  </si>
  <si>
    <t>997221612</t>
  </si>
  <si>
    <t>Nakládání vybouraných hmot na dopravní prostředky pro vodorovnou dopravu</t>
  </si>
  <si>
    <t>553914537</t>
  </si>
  <si>
    <t>126</t>
  </si>
  <si>
    <t>997013603</t>
  </si>
  <si>
    <t>Poplatek za uložení na skládce (skládkovné) stavebního odpadu cihelného kód odpadu 17 01 02</t>
  </si>
  <si>
    <t>993603858</t>
  </si>
  <si>
    <t>N12</t>
  </si>
  <si>
    <t>Jistící systém</t>
  </si>
  <si>
    <t>127</t>
  </si>
  <si>
    <t>1200001</t>
  </si>
  <si>
    <t>Realizace jistícího systému pro budoucí servis a údržbu FVE</t>
  </si>
  <si>
    <t>-183837007</t>
  </si>
  <si>
    <t>Součástí dodávky je výkresová dokumentace umístění a popisu zvoleného systému pro dané střechy.</t>
  </si>
  <si>
    <t>Systém certifikovaný ,realizovaný certifikovanou firmou,dokladová dokumentace</t>
  </si>
  <si>
    <t>N20</t>
  </si>
  <si>
    <t>Přesun hmot</t>
  </si>
  <si>
    <t>128</t>
  </si>
  <si>
    <t>990A0101</t>
  </si>
  <si>
    <t>%</t>
  </si>
  <si>
    <t>1954278140</t>
  </si>
  <si>
    <t>129</t>
  </si>
  <si>
    <t>013244000</t>
  </si>
  <si>
    <t>-1081243414</t>
  </si>
  <si>
    <t>130</t>
  </si>
  <si>
    <t>013254000</t>
  </si>
  <si>
    <t>-1544912704</t>
  </si>
  <si>
    <t>131</t>
  </si>
  <si>
    <t>0132940004</t>
  </si>
  <si>
    <t>Ostatní dokumentace-Vypracování místního provozního předpisu</t>
  </si>
  <si>
    <t>697910095</t>
  </si>
  <si>
    <t>132</t>
  </si>
  <si>
    <t>0132940005</t>
  </si>
  <si>
    <t>Ostatní dokumentace-Proškolení obsluhy .Nastavení, zprovoznění a odzkoušení NN ochrany, včetně vystavení protokolu</t>
  </si>
  <si>
    <t>-401033086</t>
  </si>
  <si>
    <t>133</t>
  </si>
  <si>
    <t>0132940006</t>
  </si>
  <si>
    <t>Ostatní dokumentace-Revize a protokol o nastavení ochran</t>
  </si>
  <si>
    <t>-1535757427</t>
  </si>
  <si>
    <t>VRN2</t>
  </si>
  <si>
    <t>Příprava staveniště</t>
  </si>
  <si>
    <t>134</t>
  </si>
  <si>
    <t>020001000</t>
  </si>
  <si>
    <t>-1345574162</t>
  </si>
  <si>
    <t>VRN3</t>
  </si>
  <si>
    <t>030001000</t>
  </si>
  <si>
    <t>858230001</t>
  </si>
  <si>
    <t>136</t>
  </si>
  <si>
    <t>034503000</t>
  </si>
  <si>
    <t>Informační tabule na staveništi</t>
  </si>
  <si>
    <t>-2008148080</t>
  </si>
  <si>
    <t>VRN4</t>
  </si>
  <si>
    <t>Inženýrská činnost</t>
  </si>
  <si>
    <t>137</t>
  </si>
  <si>
    <t>041403000</t>
  </si>
  <si>
    <t>Koordinátor BOZP na staveništi</t>
  </si>
  <si>
    <t>-124593010</t>
  </si>
  <si>
    <t>138</t>
  </si>
  <si>
    <t>049103000</t>
  </si>
  <si>
    <t>Náklady vzniklé v souvislosti s realizací stavby</t>
  </si>
  <si>
    <t>-412494556</t>
  </si>
  <si>
    <t>VRN9</t>
  </si>
  <si>
    <t>139</t>
  </si>
  <si>
    <t>091003000</t>
  </si>
  <si>
    <t>Ostatní náklady bez rozlišení</t>
  </si>
  <si>
    <t>2136049516</t>
  </si>
  <si>
    <t>doprava osob</t>
  </si>
  <si>
    <t>doprava materiálů</t>
  </si>
  <si>
    <t>140</t>
  </si>
  <si>
    <t>092103001</t>
  </si>
  <si>
    <t>Náklady na zkušební provoz</t>
  </si>
  <si>
    <t>-1213795366</t>
  </si>
  <si>
    <t>SEZNAM FIGUR</t>
  </si>
  <si>
    <t>Výměra</t>
  </si>
  <si>
    <t xml:space="preserve"> 131/2020/dř</t>
  </si>
  <si>
    <t>Použití figury:</t>
  </si>
  <si>
    <t xml:space="preserve"> 131/2020/sk</t>
  </si>
  <si>
    <t>dlažba</t>
  </si>
  <si>
    <t>zakrytí kabeláže</t>
  </si>
  <si>
    <t>pokládka dlažeb - krytí kabeláže</t>
  </si>
  <si>
    <t>0,3*140</t>
  </si>
  <si>
    <t>K6</t>
  </si>
  <si>
    <t xml:space="preserve">AC kabel   4x25</t>
  </si>
  <si>
    <t>K8</t>
  </si>
  <si>
    <t>malby</t>
  </si>
  <si>
    <t>malby celkem</t>
  </si>
  <si>
    <t>(4,73*2+2,83*2)*2,8+podl</t>
  </si>
  <si>
    <t>pasy</t>
  </si>
  <si>
    <t>pay beton</t>
  </si>
  <si>
    <t>m3</t>
  </si>
  <si>
    <t>zabetonování chráničky pod komunikací</t>
  </si>
  <si>
    <t>0,5*0,3*20</t>
  </si>
  <si>
    <t>penpříč</t>
  </si>
  <si>
    <t>penetrace příček vestavba</t>
  </si>
  <si>
    <t>(5,5+3)*3,5*2</t>
  </si>
  <si>
    <t>podl</t>
  </si>
  <si>
    <t>podlaha</t>
  </si>
  <si>
    <t>4,73*2,85</t>
  </si>
  <si>
    <t>podlvest</t>
  </si>
  <si>
    <t>podlaha vestavby</t>
  </si>
  <si>
    <t>3,5*5</t>
  </si>
  <si>
    <t>předst</t>
  </si>
  <si>
    <t>předstěna SDK</t>
  </si>
  <si>
    <t>3,5*2,5</t>
  </si>
  <si>
    <t>rýha</t>
  </si>
  <si>
    <t>rýha hlína</t>
  </si>
  <si>
    <t>štěrk</t>
  </si>
  <si>
    <t>štěrk v rýze</t>
  </si>
  <si>
    <t>20*0,5*0,3</t>
  </si>
  <si>
    <t>žlab100</t>
  </si>
  <si>
    <t>žalb 100mm</t>
  </si>
  <si>
    <t>drátěný žlab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</si>
</sst>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ROUND(AG98,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40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41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42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43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44</v>
      </c>
      <c r="E32" s="49"/>
      <c r="F32" s="32" t="s">
        <v>45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SUM(CD98:CD102),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SUM(BY98:BY102),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46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SUM(CE98:CE102),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SUM(BZ98:BZ102),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47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SUM(CF98:CF102),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48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SUM(CG98:CG102),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49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SUM(CH98:CH102),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50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51</v>
      </c>
      <c r="U38" s="56"/>
      <c r="V38" s="56"/>
      <c r="W38" s="56"/>
      <c r="X38" s="58" t="s">
        <v>52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56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55</v>
      </c>
      <c r="AI60" s="45"/>
      <c r="AJ60" s="45"/>
      <c r="AK60" s="45"/>
      <c r="AL60" s="45"/>
      <c r="AM60" s="66" t="s">
        <v>56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55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56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55</v>
      </c>
      <c r="AI75" s="45"/>
      <c r="AJ75" s="45"/>
      <c r="AK75" s="45"/>
      <c r="AL75" s="45"/>
      <c r="AM75" s="66" t="s">
        <v>56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131/2020/Sm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FVE na střechách objektů ČEPRO a.s.- Smyslov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sklad Smyslov,ČEPRO a.s.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17. 5. 2021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ČEPRO,a.s.,Dělnická 213/12,Praha 7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>Atlantis Management s.r.o.</v>
      </c>
      <c r="AN89" s="73"/>
      <c r="AO89" s="73"/>
      <c r="AP89" s="73"/>
      <c r="AQ89" s="42"/>
      <c r="AR89" s="43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33</v>
      </c>
      <c r="AJ90" s="42"/>
      <c r="AK90" s="42"/>
      <c r="AL90" s="42"/>
      <c r="AM90" s="82" t="str">
        <f>IF(E20="","",E20)</f>
        <v>Ing.Myšík Petr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3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ROUND(SUM(AG95:AG96),2)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ROUND(SUM(AS95:AS96),2)</f>
        <v>0</v>
      </c>
      <c r="AT94" s="116">
        <f>ROUND(SUM(AV94:AW94),2)</f>
        <v>0</v>
      </c>
      <c r="AU94" s="117">
        <f>ROUND(SUM(AU95:AU96),5)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ROUND(SUM(AZ95:AZ96),2)</f>
        <v>0</v>
      </c>
      <c r="BA94" s="116">
        <f>ROUND(SUM(BA95:BA96),2)</f>
        <v>0</v>
      </c>
      <c r="BB94" s="116">
        <f>ROUND(SUM(BB95:BB96),2)</f>
        <v>0</v>
      </c>
      <c r="BC94" s="116">
        <f>ROUND(SUM(BC95:BC96),2)</f>
        <v>0</v>
      </c>
      <c r="BD94" s="118">
        <f>ROUND(SUM(BD95:BD96),2)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'131-2020-dř - Dispečerské...'!J32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'131-2020-dř - Dispečerské...'!P144</f>
        <v>0</v>
      </c>
      <c r="AV95" s="130">
        <f>'131-2020-dř - Dispečerské...'!J35</f>
        <v>0</v>
      </c>
      <c r="AW95" s="130">
        <f>'131-2020-dř - Dispečerské...'!J36</f>
        <v>0</v>
      </c>
      <c r="AX95" s="130">
        <f>'131-2020-dř - Dispečerské...'!J37</f>
        <v>0</v>
      </c>
      <c r="AY95" s="130">
        <f>'131-2020-dř - Dispečerské...'!J38</f>
        <v>0</v>
      </c>
      <c r="AZ95" s="130">
        <f>'131-2020-dř - Dispečerské...'!F35</f>
        <v>0</v>
      </c>
      <c r="BA95" s="130">
        <f>'131-2020-dř - Dispečerské...'!F36</f>
        <v>0</v>
      </c>
      <c r="BB95" s="130">
        <f>'131-2020-dř - Dispečerské...'!F37</f>
        <v>0</v>
      </c>
      <c r="BC95" s="130">
        <f>'131-2020-dř - Dispečerské...'!F38</f>
        <v>0</v>
      </c>
      <c r="BD95" s="132">
        <f>'131-2020-dř - Dispečerské...'!F39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</v>
      </c>
      <c r="CM95" s="133" t="s">
        <v>90</v>
      </c>
    </row>
    <row r="96" s="7" customFormat="1" ht="24.75" customHeight="1">
      <c r="A96" s="121" t="s">
        <v>84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'131-2020-sk - FVE-  na ob...'!J32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34">
        <v>0</v>
      </c>
      <c r="AT96" s="135">
        <f>ROUND(SUM(AV96:AW96),2)</f>
        <v>0</v>
      </c>
      <c r="AU96" s="136">
        <f>'131-2020-sk - FVE-  na ob...'!P148</f>
        <v>0</v>
      </c>
      <c r="AV96" s="135">
        <f>'131-2020-sk - FVE-  na ob...'!J35</f>
        <v>0</v>
      </c>
      <c r="AW96" s="135">
        <f>'131-2020-sk - FVE-  na ob...'!J36</f>
        <v>0</v>
      </c>
      <c r="AX96" s="135">
        <f>'131-2020-sk - FVE-  na ob...'!J37</f>
        <v>0</v>
      </c>
      <c r="AY96" s="135">
        <f>'131-2020-sk - FVE-  na ob...'!J38</f>
        <v>0</v>
      </c>
      <c r="AZ96" s="135">
        <f>'131-2020-sk - FVE-  na ob...'!F35</f>
        <v>0</v>
      </c>
      <c r="BA96" s="135">
        <f>'131-2020-sk - FVE-  na ob...'!F36</f>
        <v>0</v>
      </c>
      <c r="BB96" s="135">
        <f>'131-2020-sk - FVE-  na ob...'!F37</f>
        <v>0</v>
      </c>
      <c r="BC96" s="135">
        <f>'131-2020-sk - FVE-  na ob...'!F38</f>
        <v>0</v>
      </c>
      <c r="BD96" s="137">
        <f>'131-2020-sk - FVE-  na ob...'!F39</f>
        <v>0</v>
      </c>
      <c r="BE96" s="7"/>
      <c r="BT96" s="133" t="s">
        <v>88</v>
      </c>
      <c r="BV96" s="133" t="s">
        <v>82</v>
      </c>
      <c r="BW96" s="133" t="s">
        <v>93</v>
      </c>
      <c r="BX96" s="133" t="s">
        <v>5</v>
      </c>
      <c r="CL96" s="133" t="s">
        <v>1</v>
      </c>
      <c r="CM96" s="133" t="s">
        <v>90</v>
      </c>
    </row>
    <row r="97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0"/>
    </row>
    <row r="98" s="2" customFormat="1" ht="30" customHeight="1">
      <c r="A98" s="40"/>
      <c r="B98" s="41"/>
      <c r="C98" s="109" t="s">
        <v>94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112">
        <f>ROUND(SUM(AG99:AG102), 2)</f>
        <v>0</v>
      </c>
      <c r="AH98" s="112"/>
      <c r="AI98" s="112"/>
      <c r="AJ98" s="112"/>
      <c r="AK98" s="112"/>
      <c r="AL98" s="112"/>
      <c r="AM98" s="112"/>
      <c r="AN98" s="112">
        <f>ROUND(SUM(AN99:AN102), 2)</f>
        <v>0</v>
      </c>
      <c r="AO98" s="112"/>
      <c r="AP98" s="112"/>
      <c r="AQ98" s="138"/>
      <c r="AR98" s="43"/>
      <c r="AS98" s="102" t="s">
        <v>95</v>
      </c>
      <c r="AT98" s="103" t="s">
        <v>96</v>
      </c>
      <c r="AU98" s="103" t="s">
        <v>44</v>
      </c>
      <c r="AV98" s="104" t="s">
        <v>67</v>
      </c>
      <c r="AW98" s="40"/>
      <c r="AX98" s="40"/>
      <c r="AY98" s="40"/>
      <c r="AZ98" s="40"/>
      <c r="BA98" s="40"/>
      <c r="BB98" s="40"/>
      <c r="BC98" s="40"/>
      <c r="BD98" s="40"/>
      <c r="BE98" s="40"/>
    </row>
    <row r="99" s="2" customFormat="1" ht="19.92" customHeight="1">
      <c r="A99" s="40"/>
      <c r="B99" s="41"/>
      <c r="C99" s="42"/>
      <c r="D99" s="139" t="s">
        <v>97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42"/>
      <c r="AD99" s="42"/>
      <c r="AE99" s="42"/>
      <c r="AF99" s="42"/>
      <c r="AG99" s="140">
        <f>ROUND(AG94 * AS99, 2)</f>
        <v>0</v>
      </c>
      <c r="AH99" s="141"/>
      <c r="AI99" s="141"/>
      <c r="AJ99" s="141"/>
      <c r="AK99" s="141"/>
      <c r="AL99" s="141"/>
      <c r="AM99" s="141"/>
      <c r="AN99" s="141">
        <f>ROUND(AG99 + AV99, 2)</f>
        <v>0</v>
      </c>
      <c r="AO99" s="141"/>
      <c r="AP99" s="141"/>
      <c r="AQ99" s="42"/>
      <c r="AR99" s="43"/>
      <c r="AS99" s="142">
        <v>0</v>
      </c>
      <c r="AT99" s="143" t="s">
        <v>98</v>
      </c>
      <c r="AU99" s="143" t="s">
        <v>45</v>
      </c>
      <c r="AV99" s="144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99</v>
      </c>
      <c r="BY99" s="145">
        <f>IF(AU99="základní",AV99,0)</f>
        <v>0</v>
      </c>
      <c r="BZ99" s="145">
        <f>IF(AU99="snížená",AV99,0)</f>
        <v>0</v>
      </c>
      <c r="CA99" s="145">
        <v>0</v>
      </c>
      <c r="CB99" s="145">
        <v>0</v>
      </c>
      <c r="CC99" s="145">
        <v>0</v>
      </c>
      <c r="CD99" s="145">
        <f>IF(AU99="základní",AG99,0)</f>
        <v>0</v>
      </c>
      <c r="CE99" s="145">
        <f>IF(AU99="snížená",AG99,0)</f>
        <v>0</v>
      </c>
      <c r="CF99" s="145">
        <f>IF(AU99="zákl. přenesená",AG99,0)</f>
        <v>0</v>
      </c>
      <c r="CG99" s="145">
        <f>IF(AU99="sníž. přenesená",AG99,0)</f>
        <v>0</v>
      </c>
      <c r="CH99" s="145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>x</v>
      </c>
    </row>
    <row r="100" s="2" customFormat="1" ht="19.92" customHeight="1">
      <c r="A100" s="40"/>
      <c r="B100" s="41"/>
      <c r="C100" s="42"/>
      <c r="D100" s="146" t="s">
        <v>100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42"/>
      <c r="AD100" s="42"/>
      <c r="AE100" s="42"/>
      <c r="AF100" s="42"/>
      <c r="AG100" s="140">
        <f>ROUND(AG94 * AS100, 2)</f>
        <v>0</v>
      </c>
      <c r="AH100" s="141"/>
      <c r="AI100" s="141"/>
      <c r="AJ100" s="141"/>
      <c r="AK100" s="141"/>
      <c r="AL100" s="141"/>
      <c r="AM100" s="141"/>
      <c r="AN100" s="141">
        <f>ROUND(AG100 + AV100, 2)</f>
        <v>0</v>
      </c>
      <c r="AO100" s="141"/>
      <c r="AP100" s="141"/>
      <c r="AQ100" s="42"/>
      <c r="AR100" s="43"/>
      <c r="AS100" s="142">
        <v>0</v>
      </c>
      <c r="AT100" s="143" t="s">
        <v>98</v>
      </c>
      <c r="AU100" s="143" t="s">
        <v>45</v>
      </c>
      <c r="AV100" s="144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101</v>
      </c>
      <c r="BY100" s="145">
        <f>IF(AU100="základní",AV100,0)</f>
        <v>0</v>
      </c>
      <c r="BZ100" s="145">
        <f>IF(AU100="snížená",AV100,0)</f>
        <v>0</v>
      </c>
      <c r="CA100" s="145">
        <v>0</v>
      </c>
      <c r="CB100" s="145">
        <v>0</v>
      </c>
      <c r="CC100" s="145">
        <v>0</v>
      </c>
      <c r="CD100" s="145">
        <f>IF(AU100="základní",AG100,0)</f>
        <v>0</v>
      </c>
      <c r="CE100" s="145">
        <f>IF(AU100="snížená",AG100,0)</f>
        <v>0</v>
      </c>
      <c r="CF100" s="145">
        <f>IF(AU100="zákl. přenesená",AG100,0)</f>
        <v>0</v>
      </c>
      <c r="CG100" s="145">
        <f>IF(AU100="sníž. přenesená",AG100,0)</f>
        <v>0</v>
      </c>
      <c r="CH100" s="145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6" t="s">
        <v>100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98</v>
      </c>
      <c r="AU101" s="143" t="s">
        <v>45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101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9.92" customHeight="1">
      <c r="A102" s="40"/>
      <c r="B102" s="41"/>
      <c r="C102" s="42"/>
      <c r="D102" s="146" t="s">
        <v>100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7">
        <v>0</v>
      </c>
      <c r="AT102" s="148" t="s">
        <v>98</v>
      </c>
      <c r="AU102" s="148" t="s">
        <v>45</v>
      </c>
      <c r="AV102" s="149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101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0.8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30" customHeight="1">
      <c r="A104" s="40"/>
      <c r="B104" s="41"/>
      <c r="C104" s="150" t="s">
        <v>102</v>
      </c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2">
        <f>ROUND(AG94 + AG98, 2)</f>
        <v>0</v>
      </c>
      <c r="AH104" s="152"/>
      <c r="AI104" s="152"/>
      <c r="AJ104" s="152"/>
      <c r="AK104" s="152"/>
      <c r="AL104" s="152"/>
      <c r="AM104" s="152"/>
      <c r="AN104" s="152">
        <f>ROUND(AN94 + AN98, 2)</f>
        <v>0</v>
      </c>
      <c r="AO104" s="152"/>
      <c r="AP104" s="152"/>
      <c r="AQ104" s="151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Wa9HIJIxjrICOMCmlgK/pGm5uaL4shftsQdo7VM0khQaKUcxctrwh341qlbdlUJjn6VsRDzyMKs+eqOiIaM6Rw==" hashValue="Z7OPGOqcZChNjzzH5ruUvY1PLZxGtQ5dOyPudLu0Q3JAAfWCUxUTTwqKRngzx9LqYT62OAuuQG8rz7DUZj16Lg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131-2020-dř - Dispečerské...'!C2" display="/"/>
    <hyperlink ref="A96" location="'131-2020-sk - FVE-  na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53" t="s">
        <v>103</v>
      </c>
      <c r="BA2" s="153" t="s">
        <v>104</v>
      </c>
      <c r="BB2" s="153" t="s">
        <v>1</v>
      </c>
      <c r="BC2" s="153" t="s">
        <v>105</v>
      </c>
      <c r="BD2" s="153" t="s">
        <v>90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  <c r="AZ3" s="153" t="s">
        <v>106</v>
      </c>
      <c r="BA3" s="153" t="s">
        <v>107</v>
      </c>
      <c r="BB3" s="153" t="s">
        <v>108</v>
      </c>
      <c r="BC3" s="153" t="s">
        <v>109</v>
      </c>
      <c r="BD3" s="153" t="s">
        <v>90</v>
      </c>
    </row>
    <row r="4" s="1" customFormat="1" ht="24.96" customHeight="1">
      <c r="B4" s="20"/>
      <c r="D4" s="156" t="s">
        <v>110</v>
      </c>
      <c r="L4" s="20"/>
      <c r="M4" s="157" t="s">
        <v>10</v>
      </c>
      <c r="AT4" s="17" t="s">
        <v>4</v>
      </c>
      <c r="AZ4" s="153" t="s">
        <v>111</v>
      </c>
      <c r="BA4" s="153" t="s">
        <v>112</v>
      </c>
      <c r="BB4" s="153" t="s">
        <v>108</v>
      </c>
      <c r="BC4" s="153" t="s">
        <v>8</v>
      </c>
      <c r="BD4" s="153" t="s">
        <v>90</v>
      </c>
    </row>
    <row r="5" s="1" customFormat="1" ht="6.96" customHeight="1">
      <c r="B5" s="20"/>
      <c r="L5" s="20"/>
      <c r="AZ5" s="153" t="s">
        <v>113</v>
      </c>
      <c r="BA5" s="153" t="s">
        <v>114</v>
      </c>
      <c r="BB5" s="153" t="s">
        <v>108</v>
      </c>
      <c r="BC5" s="153" t="s">
        <v>115</v>
      </c>
      <c r="BD5" s="153" t="s">
        <v>90</v>
      </c>
    </row>
    <row r="6" s="1" customFormat="1" ht="12" customHeight="1">
      <c r="B6" s="20"/>
      <c r="D6" s="158" t="s">
        <v>16</v>
      </c>
      <c r="L6" s="20"/>
      <c r="AZ6" s="153" t="s">
        <v>116</v>
      </c>
      <c r="BA6" s="153" t="s">
        <v>117</v>
      </c>
      <c r="BB6" s="153" t="s">
        <v>108</v>
      </c>
      <c r="BC6" s="153" t="s">
        <v>118</v>
      </c>
      <c r="BD6" s="153" t="s">
        <v>90</v>
      </c>
    </row>
    <row r="7" s="1" customFormat="1" ht="16.5" customHeight="1">
      <c r="B7" s="20"/>
      <c r="E7" s="159" t="str">
        <f>'Rekapitulace stavby'!K6</f>
        <v>FVE na střechách objektů ČEPRO a.s.- Smyslov</v>
      </c>
      <c r="F7" s="158"/>
      <c r="G7" s="158"/>
      <c r="H7" s="158"/>
      <c r="L7" s="20"/>
      <c r="AZ7" s="153" t="s">
        <v>119</v>
      </c>
      <c r="BA7" s="153" t="s">
        <v>117</v>
      </c>
      <c r="BB7" s="153" t="s">
        <v>108</v>
      </c>
      <c r="BC7" s="153" t="s">
        <v>120</v>
      </c>
      <c r="BD7" s="153" t="s">
        <v>90</v>
      </c>
    </row>
    <row r="8" s="2" customFormat="1" ht="12" customHeight="1">
      <c r="A8" s="40"/>
      <c r="B8" s="43"/>
      <c r="C8" s="40"/>
      <c r="D8" s="158" t="s">
        <v>121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53" t="s">
        <v>122</v>
      </c>
      <c r="BA8" s="153" t="s">
        <v>123</v>
      </c>
      <c r="BB8" s="153" t="s">
        <v>1</v>
      </c>
      <c r="BC8" s="153" t="s">
        <v>105</v>
      </c>
      <c r="BD8" s="153" t="s">
        <v>90</v>
      </c>
    </row>
    <row r="9" s="2" customFormat="1" ht="16.5" customHeight="1">
      <c r="A9" s="40"/>
      <c r="B9" s="43"/>
      <c r="C9" s="40"/>
      <c r="D9" s="40"/>
      <c r="E9" s="160" t="s">
        <v>124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53" t="s">
        <v>125</v>
      </c>
      <c r="BA9" s="153" t="s">
        <v>126</v>
      </c>
      <c r="BB9" s="153" t="s">
        <v>108</v>
      </c>
      <c r="BC9" s="153" t="s">
        <v>127</v>
      </c>
      <c r="BD9" s="153" t="s">
        <v>90</v>
      </c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17. 5. 2021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26</v>
      </c>
      <c r="F15" s="40"/>
      <c r="G15" s="40"/>
      <c r="H15" s="40"/>
      <c r="I15" s="158" t="s">
        <v>27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28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30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31</v>
      </c>
      <c r="F21" s="40"/>
      <c r="G21" s="40"/>
      <c r="H21" s="40"/>
      <c r="I21" s="158" t="s">
        <v>27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33</v>
      </c>
      <c r="E23" s="40"/>
      <c r="F23" s="40"/>
      <c r="G23" s="40"/>
      <c r="H23" s="40"/>
      <c r="I23" s="158" t="s">
        <v>25</v>
      </c>
      <c r="J23" s="161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35</v>
      </c>
      <c r="F24" s="40"/>
      <c r="G24" s="40"/>
      <c r="H24" s="40"/>
      <c r="I24" s="158" t="s">
        <v>27</v>
      </c>
      <c r="J24" s="161" t="s">
        <v>36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128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97</v>
      </c>
      <c r="E31" s="40"/>
      <c r="F31" s="40"/>
      <c r="G31" s="40"/>
      <c r="H31" s="40"/>
      <c r="I31" s="40"/>
      <c r="J31" s="168">
        <f>J117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ROUND((SUM(BE117:BE124) + SUM(BE144:BE379)),  2)</f>
        <v>0</v>
      </c>
      <c r="G35" s="40"/>
      <c r="H35" s="40"/>
      <c r="I35" s="175">
        <v>0.20999999999999999</v>
      </c>
      <c r="J35" s="174">
        <f>ROUND(((SUM(BE117:BE124) + SUM(BE144:BE379))*I35),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ROUND((SUM(BF117:BF124) + SUM(BF144:BF379)),  2)</f>
        <v>0</v>
      </c>
      <c r="G36" s="40"/>
      <c r="H36" s="40"/>
      <c r="I36" s="175">
        <v>0.14999999999999999</v>
      </c>
      <c r="J36" s="174">
        <f>ROUND(((SUM(BF117:BF124) + SUM(BF144:BF379))*I36),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ROUND((SUM(BG117:BG124) + SUM(BG144:BG379)),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ROUND((SUM(BH117:BH124) + SUM(BH144:BH379)),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ROUND((SUM(BI117:BI124) + SUM(BI144:BI379)),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FVE na střechách objektů ČEPRO a.s.- Smyslov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131/2020/dř - Dispečerské řízení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sklad Smyslov,ČEPRO a.s.</v>
      </c>
      <c r="G89" s="42"/>
      <c r="H89" s="42"/>
      <c r="I89" s="32" t="s">
        <v>22</v>
      </c>
      <c r="J89" s="81" t="str">
        <f>IF(J12="","",J12)</f>
        <v>17. 5. 2021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ČEPRO,a.s.,Dělnická 213/12,Praha 7</v>
      </c>
      <c r="G91" s="42"/>
      <c r="H91" s="42"/>
      <c r="I91" s="32" t="s">
        <v>30</v>
      </c>
      <c r="J91" s="36" t="str">
        <f>E21</f>
        <v>Atlantis Management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130</v>
      </c>
      <c r="D94" s="151"/>
      <c r="E94" s="151"/>
      <c r="F94" s="151"/>
      <c r="G94" s="151"/>
      <c r="H94" s="151"/>
      <c r="I94" s="151"/>
      <c r="J94" s="196" t="s">
        <v>131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132</v>
      </c>
      <c r="D96" s="42"/>
      <c r="E96" s="42"/>
      <c r="F96" s="42"/>
      <c r="G96" s="42"/>
      <c r="H96" s="42"/>
      <c r="I96" s="42"/>
      <c r="J96" s="112">
        <f>J144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133</v>
      </c>
    </row>
    <row r="97" s="9" customFormat="1" ht="24.96" customHeight="1">
      <c r="A97" s="9"/>
      <c r="B97" s="198"/>
      <c r="C97" s="199"/>
      <c r="D97" s="200" t="s">
        <v>134</v>
      </c>
      <c r="E97" s="201"/>
      <c r="F97" s="201"/>
      <c r="G97" s="201"/>
      <c r="H97" s="201"/>
      <c r="I97" s="201"/>
      <c r="J97" s="202">
        <f>J145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135</v>
      </c>
      <c r="E98" s="207"/>
      <c r="F98" s="207"/>
      <c r="G98" s="207"/>
      <c r="H98" s="207"/>
      <c r="I98" s="207"/>
      <c r="J98" s="208">
        <f>J146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136</v>
      </c>
      <c r="E99" s="207"/>
      <c r="F99" s="207"/>
      <c r="G99" s="207"/>
      <c r="H99" s="207"/>
      <c r="I99" s="207"/>
      <c r="J99" s="208">
        <f>J162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137</v>
      </c>
      <c r="E100" s="207"/>
      <c r="F100" s="207"/>
      <c r="G100" s="207"/>
      <c r="H100" s="207"/>
      <c r="I100" s="207"/>
      <c r="J100" s="208">
        <f>J176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138</v>
      </c>
      <c r="E101" s="207"/>
      <c r="F101" s="207"/>
      <c r="G101" s="207"/>
      <c r="H101" s="207"/>
      <c r="I101" s="207"/>
      <c r="J101" s="208">
        <f>J181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139</v>
      </c>
      <c r="E102" s="207"/>
      <c r="F102" s="207"/>
      <c r="G102" s="207"/>
      <c r="H102" s="207"/>
      <c r="I102" s="207"/>
      <c r="J102" s="208">
        <f>J203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140</v>
      </c>
      <c r="E103" s="207"/>
      <c r="F103" s="207"/>
      <c r="G103" s="207"/>
      <c r="H103" s="207"/>
      <c r="I103" s="207"/>
      <c r="J103" s="208">
        <f>J224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141</v>
      </c>
      <c r="E104" s="207"/>
      <c r="F104" s="207"/>
      <c r="G104" s="207"/>
      <c r="H104" s="207"/>
      <c r="I104" s="207"/>
      <c r="J104" s="208">
        <f>J245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142</v>
      </c>
      <c r="E105" s="207"/>
      <c r="F105" s="207"/>
      <c r="G105" s="207"/>
      <c r="H105" s="207"/>
      <c r="I105" s="207"/>
      <c r="J105" s="208">
        <f>J266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143</v>
      </c>
      <c r="E106" s="207"/>
      <c r="F106" s="207"/>
      <c r="G106" s="207"/>
      <c r="H106" s="207"/>
      <c r="I106" s="207"/>
      <c r="J106" s="208">
        <f>J287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144</v>
      </c>
      <c r="E107" s="207"/>
      <c r="F107" s="207"/>
      <c r="G107" s="207"/>
      <c r="H107" s="207"/>
      <c r="I107" s="207"/>
      <c r="J107" s="208">
        <f>J316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145</v>
      </c>
      <c r="E108" s="207"/>
      <c r="F108" s="207"/>
      <c r="G108" s="207"/>
      <c r="H108" s="207"/>
      <c r="I108" s="207"/>
      <c r="J108" s="208">
        <f>J352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8"/>
      <c r="C109" s="199"/>
      <c r="D109" s="200" t="s">
        <v>146</v>
      </c>
      <c r="E109" s="201"/>
      <c r="F109" s="201"/>
      <c r="G109" s="201"/>
      <c r="H109" s="201"/>
      <c r="I109" s="201"/>
      <c r="J109" s="202">
        <f>J362</f>
        <v>0</v>
      </c>
      <c r="K109" s="199"/>
      <c r="L109" s="20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4"/>
      <c r="C110" s="205"/>
      <c r="D110" s="206" t="s">
        <v>147</v>
      </c>
      <c r="E110" s="207"/>
      <c r="F110" s="207"/>
      <c r="G110" s="207"/>
      <c r="H110" s="207"/>
      <c r="I110" s="207"/>
      <c r="J110" s="208">
        <f>J363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148</v>
      </c>
      <c r="E111" s="207"/>
      <c r="F111" s="207"/>
      <c r="G111" s="207"/>
      <c r="H111" s="207"/>
      <c r="I111" s="207"/>
      <c r="J111" s="208">
        <f>J369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149</v>
      </c>
      <c r="E112" s="207"/>
      <c r="F112" s="207"/>
      <c r="G112" s="207"/>
      <c r="H112" s="207"/>
      <c r="I112" s="207"/>
      <c r="J112" s="208">
        <f>J374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8"/>
      <c r="C113" s="199"/>
      <c r="D113" s="200" t="s">
        <v>150</v>
      </c>
      <c r="E113" s="201"/>
      <c r="F113" s="201"/>
      <c r="G113" s="201"/>
      <c r="H113" s="201"/>
      <c r="I113" s="201"/>
      <c r="J113" s="202">
        <f>J378</f>
        <v>0</v>
      </c>
      <c r="K113" s="199"/>
      <c r="L113" s="20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4"/>
      <c r="C114" s="205"/>
      <c r="D114" s="206" t="s">
        <v>151</v>
      </c>
      <c r="E114" s="207"/>
      <c r="F114" s="207"/>
      <c r="G114" s="207"/>
      <c r="H114" s="207"/>
      <c r="I114" s="207"/>
      <c r="J114" s="208">
        <f>J379</f>
        <v>0</v>
      </c>
      <c r="K114" s="205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97" t="s">
        <v>152</v>
      </c>
      <c r="D117" s="42"/>
      <c r="E117" s="42"/>
      <c r="F117" s="42"/>
      <c r="G117" s="42"/>
      <c r="H117" s="42"/>
      <c r="I117" s="42"/>
      <c r="J117" s="210">
        <f>ROUND(J118 + J119 + J120 + J121 + J122 + J123,2)</f>
        <v>0</v>
      </c>
      <c r="K117" s="42"/>
      <c r="L117" s="65"/>
      <c r="N117" s="211" t="s">
        <v>44</v>
      </c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8" customHeight="1">
      <c r="A118" s="40"/>
      <c r="B118" s="41"/>
      <c r="C118" s="42"/>
      <c r="D118" s="146" t="s">
        <v>153</v>
      </c>
      <c r="E118" s="139"/>
      <c r="F118" s="139"/>
      <c r="G118" s="42"/>
      <c r="H118" s="42"/>
      <c r="I118" s="42"/>
      <c r="J118" s="140">
        <v>0</v>
      </c>
      <c r="K118" s="42"/>
      <c r="L118" s="212"/>
      <c r="M118" s="213"/>
      <c r="N118" s="214" t="s">
        <v>45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154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88</v>
      </c>
      <c r="BK118" s="213"/>
      <c r="BL118" s="213"/>
      <c r="BM118" s="213"/>
    </row>
    <row r="119" s="2" customFormat="1" ht="18" customHeight="1">
      <c r="A119" s="40"/>
      <c r="B119" s="41"/>
      <c r="C119" s="42"/>
      <c r="D119" s="146" t="s">
        <v>155</v>
      </c>
      <c r="E119" s="139"/>
      <c r="F119" s="139"/>
      <c r="G119" s="42"/>
      <c r="H119" s="42"/>
      <c r="I119" s="42"/>
      <c r="J119" s="140">
        <v>0</v>
      </c>
      <c r="K119" s="42"/>
      <c r="L119" s="212"/>
      <c r="M119" s="213"/>
      <c r="N119" s="214" t="s">
        <v>45</v>
      </c>
      <c r="O119" s="213"/>
      <c r="P119" s="213"/>
      <c r="Q119" s="213"/>
      <c r="R119" s="213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6" t="s">
        <v>154</v>
      </c>
      <c r="AZ119" s="213"/>
      <c r="BA119" s="213"/>
      <c r="BB119" s="213"/>
      <c r="BC119" s="213"/>
      <c r="BD119" s="213"/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16" t="s">
        <v>88</v>
      </c>
      <c r="BK119" s="213"/>
      <c r="BL119" s="213"/>
      <c r="BM119" s="213"/>
    </row>
    <row r="120" s="2" customFormat="1" ht="18" customHeight="1">
      <c r="A120" s="40"/>
      <c r="B120" s="41"/>
      <c r="C120" s="42"/>
      <c r="D120" s="146" t="s">
        <v>156</v>
      </c>
      <c r="E120" s="139"/>
      <c r="F120" s="139"/>
      <c r="G120" s="42"/>
      <c r="H120" s="42"/>
      <c r="I120" s="42"/>
      <c r="J120" s="140">
        <v>0</v>
      </c>
      <c r="K120" s="42"/>
      <c r="L120" s="212"/>
      <c r="M120" s="213"/>
      <c r="N120" s="214" t="s">
        <v>45</v>
      </c>
      <c r="O120" s="213"/>
      <c r="P120" s="213"/>
      <c r="Q120" s="213"/>
      <c r="R120" s="213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6" t="s">
        <v>154</v>
      </c>
      <c r="AZ120" s="213"/>
      <c r="BA120" s="213"/>
      <c r="BB120" s="213"/>
      <c r="BC120" s="213"/>
      <c r="BD120" s="213"/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16" t="s">
        <v>88</v>
      </c>
      <c r="BK120" s="213"/>
      <c r="BL120" s="213"/>
      <c r="BM120" s="213"/>
    </row>
    <row r="121" s="2" customFormat="1" ht="18" customHeight="1">
      <c r="A121" s="40"/>
      <c r="B121" s="41"/>
      <c r="C121" s="42"/>
      <c r="D121" s="146" t="s">
        <v>157</v>
      </c>
      <c r="E121" s="139"/>
      <c r="F121" s="139"/>
      <c r="G121" s="42"/>
      <c r="H121" s="42"/>
      <c r="I121" s="42"/>
      <c r="J121" s="140">
        <v>0</v>
      </c>
      <c r="K121" s="42"/>
      <c r="L121" s="212"/>
      <c r="M121" s="213"/>
      <c r="N121" s="214" t="s">
        <v>45</v>
      </c>
      <c r="O121" s="213"/>
      <c r="P121" s="213"/>
      <c r="Q121" s="213"/>
      <c r="R121" s="213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6" t="s">
        <v>154</v>
      </c>
      <c r="AZ121" s="213"/>
      <c r="BA121" s="213"/>
      <c r="BB121" s="213"/>
      <c r="BC121" s="213"/>
      <c r="BD121" s="213"/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16" t="s">
        <v>88</v>
      </c>
      <c r="BK121" s="213"/>
      <c r="BL121" s="213"/>
      <c r="BM121" s="213"/>
    </row>
    <row r="122" s="2" customFormat="1" ht="18" customHeight="1">
      <c r="A122" s="40"/>
      <c r="B122" s="41"/>
      <c r="C122" s="42"/>
      <c r="D122" s="146" t="s">
        <v>158</v>
      </c>
      <c r="E122" s="139"/>
      <c r="F122" s="139"/>
      <c r="G122" s="42"/>
      <c r="H122" s="42"/>
      <c r="I122" s="42"/>
      <c r="J122" s="140">
        <v>0</v>
      </c>
      <c r="K122" s="42"/>
      <c r="L122" s="212"/>
      <c r="M122" s="213"/>
      <c r="N122" s="214" t="s">
        <v>45</v>
      </c>
      <c r="O122" s="213"/>
      <c r="P122" s="213"/>
      <c r="Q122" s="213"/>
      <c r="R122" s="213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6" t="s">
        <v>154</v>
      </c>
      <c r="AZ122" s="213"/>
      <c r="BA122" s="213"/>
      <c r="BB122" s="213"/>
      <c r="BC122" s="213"/>
      <c r="BD122" s="213"/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16" t="s">
        <v>88</v>
      </c>
      <c r="BK122" s="213"/>
      <c r="BL122" s="213"/>
      <c r="BM122" s="213"/>
    </row>
    <row r="123" s="2" customFormat="1" ht="18" customHeight="1">
      <c r="A123" s="40"/>
      <c r="B123" s="41"/>
      <c r="C123" s="42"/>
      <c r="D123" s="139" t="s">
        <v>159</v>
      </c>
      <c r="E123" s="42"/>
      <c r="F123" s="42"/>
      <c r="G123" s="42"/>
      <c r="H123" s="42"/>
      <c r="I123" s="42"/>
      <c r="J123" s="140">
        <f>ROUND(J30*T123,2)</f>
        <v>0</v>
      </c>
      <c r="K123" s="42"/>
      <c r="L123" s="212"/>
      <c r="M123" s="213"/>
      <c r="N123" s="214" t="s">
        <v>45</v>
      </c>
      <c r="O123" s="213"/>
      <c r="P123" s="213"/>
      <c r="Q123" s="213"/>
      <c r="R123" s="213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6" t="s">
        <v>160</v>
      </c>
      <c r="AZ123" s="213"/>
      <c r="BA123" s="213"/>
      <c r="BB123" s="213"/>
      <c r="BC123" s="213"/>
      <c r="BD123" s="213"/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16" t="s">
        <v>88</v>
      </c>
      <c r="BK123" s="213"/>
      <c r="BL123" s="213"/>
      <c r="BM123" s="213"/>
    </row>
    <row r="124" s="2" customForma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9.28" customHeight="1">
      <c r="A125" s="40"/>
      <c r="B125" s="41"/>
      <c r="C125" s="150" t="s">
        <v>102</v>
      </c>
      <c r="D125" s="151"/>
      <c r="E125" s="151"/>
      <c r="F125" s="151"/>
      <c r="G125" s="151"/>
      <c r="H125" s="151"/>
      <c r="I125" s="151"/>
      <c r="J125" s="152">
        <f>ROUND(J96+J117,2)</f>
        <v>0</v>
      </c>
      <c r="K125" s="15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3" t="s">
        <v>161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94" t="str">
        <f>E7</f>
        <v>FVE na střechách objektů ČEPRO a.s.- Smyslov</v>
      </c>
      <c r="F134" s="32"/>
      <c r="G134" s="32"/>
      <c r="H134" s="3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2" t="s">
        <v>121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6.5" customHeight="1">
      <c r="A136" s="40"/>
      <c r="B136" s="41"/>
      <c r="C136" s="42"/>
      <c r="D136" s="42"/>
      <c r="E136" s="78" t="str">
        <f>E9</f>
        <v>131/2020/dř - Dispečerské řízení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2" t="s">
        <v>20</v>
      </c>
      <c r="D138" s="42"/>
      <c r="E138" s="42"/>
      <c r="F138" s="27" t="str">
        <f>F12</f>
        <v>sklad Smyslov,ČEPRO a.s.</v>
      </c>
      <c r="G138" s="42"/>
      <c r="H138" s="42"/>
      <c r="I138" s="32" t="s">
        <v>22</v>
      </c>
      <c r="J138" s="81" t="str">
        <f>IF(J12="","",J12)</f>
        <v>17. 5. 2021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25.65" customHeight="1">
      <c r="A140" s="40"/>
      <c r="B140" s="41"/>
      <c r="C140" s="32" t="s">
        <v>24</v>
      </c>
      <c r="D140" s="42"/>
      <c r="E140" s="42"/>
      <c r="F140" s="27" t="str">
        <f>E15</f>
        <v>ČEPRO,a.s.,Dělnická 213/12,Praha 7</v>
      </c>
      <c r="G140" s="42"/>
      <c r="H140" s="42"/>
      <c r="I140" s="32" t="s">
        <v>30</v>
      </c>
      <c r="J140" s="36" t="str">
        <f>E21</f>
        <v>Atlantis Management s.r.o.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2" t="s">
        <v>28</v>
      </c>
      <c r="D141" s="42"/>
      <c r="E141" s="42"/>
      <c r="F141" s="27" t="str">
        <f>IF(E18="","",E18)</f>
        <v>Vyplň údaj</v>
      </c>
      <c r="G141" s="42"/>
      <c r="H141" s="42"/>
      <c r="I141" s="32" t="s">
        <v>33</v>
      </c>
      <c r="J141" s="36" t="str">
        <f>E24</f>
        <v>Ing.Myšík Petr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0.32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11" customFormat="1" ht="29.28" customHeight="1">
      <c r="A143" s="218"/>
      <c r="B143" s="219"/>
      <c r="C143" s="220" t="s">
        <v>162</v>
      </c>
      <c r="D143" s="221" t="s">
        <v>65</v>
      </c>
      <c r="E143" s="221" t="s">
        <v>61</v>
      </c>
      <c r="F143" s="221" t="s">
        <v>62</v>
      </c>
      <c r="G143" s="221" t="s">
        <v>163</v>
      </c>
      <c r="H143" s="221" t="s">
        <v>164</v>
      </c>
      <c r="I143" s="221" t="s">
        <v>165</v>
      </c>
      <c r="J143" s="222" t="s">
        <v>131</v>
      </c>
      <c r="K143" s="223" t="s">
        <v>166</v>
      </c>
      <c r="L143" s="224"/>
      <c r="M143" s="102" t="s">
        <v>1</v>
      </c>
      <c r="N143" s="103" t="s">
        <v>44</v>
      </c>
      <c r="O143" s="103" t="s">
        <v>167</v>
      </c>
      <c r="P143" s="103" t="s">
        <v>168</v>
      </c>
      <c r="Q143" s="103" t="s">
        <v>169</v>
      </c>
      <c r="R143" s="103" t="s">
        <v>170</v>
      </c>
      <c r="S143" s="103" t="s">
        <v>171</v>
      </c>
      <c r="T143" s="104" t="s">
        <v>172</v>
      </c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</row>
    <row r="144" s="2" customFormat="1" ht="22.8" customHeight="1">
      <c r="A144" s="40"/>
      <c r="B144" s="41"/>
      <c r="C144" s="109" t="s">
        <v>173</v>
      </c>
      <c r="D144" s="42"/>
      <c r="E144" s="42"/>
      <c r="F144" s="42"/>
      <c r="G144" s="42"/>
      <c r="H144" s="42"/>
      <c r="I144" s="42"/>
      <c r="J144" s="225">
        <f>BK144</f>
        <v>0</v>
      </c>
      <c r="K144" s="42"/>
      <c r="L144" s="43"/>
      <c r="M144" s="105"/>
      <c r="N144" s="226"/>
      <c r="O144" s="106"/>
      <c r="P144" s="227">
        <f>P145+P362+P378</f>
        <v>0</v>
      </c>
      <c r="Q144" s="106"/>
      <c r="R144" s="227">
        <f>R145+R362+R378</f>
        <v>0</v>
      </c>
      <c r="S144" s="106"/>
      <c r="T144" s="228">
        <f>T145+T362+T378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79</v>
      </c>
      <c r="AU144" s="17" t="s">
        <v>133</v>
      </c>
      <c r="BK144" s="229">
        <f>BK145+BK362+BK378</f>
        <v>0</v>
      </c>
    </row>
    <row r="145" s="12" customFormat="1" ht="25.92" customHeight="1">
      <c r="A145" s="12"/>
      <c r="B145" s="230"/>
      <c r="C145" s="231"/>
      <c r="D145" s="232" t="s">
        <v>79</v>
      </c>
      <c r="E145" s="233" t="s">
        <v>88</v>
      </c>
      <c r="F145" s="233" t="s">
        <v>174</v>
      </c>
      <c r="G145" s="231"/>
      <c r="H145" s="231"/>
      <c r="I145" s="234"/>
      <c r="J145" s="235">
        <f>BK145</f>
        <v>0</v>
      </c>
      <c r="K145" s="231"/>
      <c r="L145" s="236"/>
      <c r="M145" s="237"/>
      <c r="N145" s="238"/>
      <c r="O145" s="238"/>
      <c r="P145" s="239">
        <f>P146+P162+P176+P181+P203+P224+P245+P266+P287+P316+P352</f>
        <v>0</v>
      </c>
      <c r="Q145" s="238"/>
      <c r="R145" s="239">
        <f>R146+R162+R176+R181+R203+R224+R245+R266+R287+R316+R352</f>
        <v>0</v>
      </c>
      <c r="S145" s="238"/>
      <c r="T145" s="240">
        <f>T146+T162+T176+T181+T203+T224+T245+T266+T287+T316+T352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88</v>
      </c>
      <c r="AT145" s="242" t="s">
        <v>79</v>
      </c>
      <c r="AU145" s="242" t="s">
        <v>80</v>
      </c>
      <c r="AY145" s="241" t="s">
        <v>175</v>
      </c>
      <c r="BK145" s="243">
        <f>BK146+BK162+BK176+BK181+BK203+BK224+BK245+BK266+BK287+BK316+BK352</f>
        <v>0</v>
      </c>
    </row>
    <row r="146" s="12" customFormat="1" ht="22.8" customHeight="1">
      <c r="A146" s="12"/>
      <c r="B146" s="230"/>
      <c r="C146" s="231"/>
      <c r="D146" s="232" t="s">
        <v>79</v>
      </c>
      <c r="E146" s="244" t="s">
        <v>176</v>
      </c>
      <c r="F146" s="244" t="s">
        <v>177</v>
      </c>
      <c r="G146" s="231"/>
      <c r="H146" s="231"/>
      <c r="I146" s="234"/>
      <c r="J146" s="245">
        <f>BK146</f>
        <v>0</v>
      </c>
      <c r="K146" s="231"/>
      <c r="L146" s="236"/>
      <c r="M146" s="237"/>
      <c r="N146" s="238"/>
      <c r="O146" s="238"/>
      <c r="P146" s="239">
        <f>SUM(P147:P161)</f>
        <v>0</v>
      </c>
      <c r="Q146" s="238"/>
      <c r="R146" s="239">
        <f>SUM(R147:R161)</f>
        <v>0</v>
      </c>
      <c r="S146" s="238"/>
      <c r="T146" s="240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88</v>
      </c>
      <c r="AT146" s="242" t="s">
        <v>79</v>
      </c>
      <c r="AU146" s="242" t="s">
        <v>88</v>
      </c>
      <c r="AY146" s="241" t="s">
        <v>175</v>
      </c>
      <c r="BK146" s="243">
        <f>SUM(BK147:BK161)</f>
        <v>0</v>
      </c>
    </row>
    <row r="147" s="2" customFormat="1" ht="14.4" customHeight="1">
      <c r="A147" s="40"/>
      <c r="B147" s="41"/>
      <c r="C147" s="246" t="s">
        <v>88</v>
      </c>
      <c r="D147" s="246" t="s">
        <v>178</v>
      </c>
      <c r="E147" s="247" t="s">
        <v>179</v>
      </c>
      <c r="F147" s="248" t="s">
        <v>180</v>
      </c>
      <c r="G147" s="249" t="s">
        <v>181</v>
      </c>
      <c r="H147" s="250">
        <v>1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45</v>
      </c>
      <c r="O147" s="93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182</v>
      </c>
      <c r="AT147" s="258" t="s">
        <v>178</v>
      </c>
      <c r="AU147" s="258" t="s">
        <v>90</v>
      </c>
      <c r="AY147" s="17" t="s">
        <v>175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88</v>
      </c>
      <c r="BK147" s="145">
        <f>ROUND(I147*H147,2)</f>
        <v>0</v>
      </c>
      <c r="BL147" s="17" t="s">
        <v>182</v>
      </c>
      <c r="BM147" s="258" t="s">
        <v>183</v>
      </c>
    </row>
    <row r="148" s="13" customFormat="1">
      <c r="A148" s="13"/>
      <c r="B148" s="259"/>
      <c r="C148" s="260"/>
      <c r="D148" s="261" t="s">
        <v>184</v>
      </c>
      <c r="E148" s="262" t="s">
        <v>1</v>
      </c>
      <c r="F148" s="263" t="s">
        <v>185</v>
      </c>
      <c r="G148" s="260"/>
      <c r="H148" s="262" t="s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184</v>
      </c>
      <c r="AU148" s="269" t="s">
        <v>90</v>
      </c>
      <c r="AV148" s="13" t="s">
        <v>88</v>
      </c>
      <c r="AW148" s="13" t="s">
        <v>32</v>
      </c>
      <c r="AX148" s="13" t="s">
        <v>80</v>
      </c>
      <c r="AY148" s="269" t="s">
        <v>175</v>
      </c>
    </row>
    <row r="149" s="14" customFormat="1">
      <c r="A149" s="14"/>
      <c r="B149" s="270"/>
      <c r="C149" s="271"/>
      <c r="D149" s="261" t="s">
        <v>184</v>
      </c>
      <c r="E149" s="272" t="s">
        <v>1</v>
      </c>
      <c r="F149" s="273" t="s">
        <v>88</v>
      </c>
      <c r="G149" s="271"/>
      <c r="H149" s="274">
        <v>1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184</v>
      </c>
      <c r="AU149" s="280" t="s">
        <v>90</v>
      </c>
      <c r="AV149" s="14" t="s">
        <v>90</v>
      </c>
      <c r="AW149" s="14" t="s">
        <v>32</v>
      </c>
      <c r="AX149" s="14" t="s">
        <v>88</v>
      </c>
      <c r="AY149" s="280" t="s">
        <v>175</v>
      </c>
    </row>
    <row r="150" s="2" customFormat="1" ht="24.15" customHeight="1">
      <c r="A150" s="40"/>
      <c r="B150" s="41"/>
      <c r="C150" s="281" t="s">
        <v>90</v>
      </c>
      <c r="D150" s="281" t="s">
        <v>186</v>
      </c>
      <c r="E150" s="282" t="s">
        <v>187</v>
      </c>
      <c r="F150" s="283" t="s">
        <v>188</v>
      </c>
      <c r="G150" s="284" t="s">
        <v>189</v>
      </c>
      <c r="H150" s="285">
        <v>7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45</v>
      </c>
      <c r="O150" s="93"/>
      <c r="P150" s="256">
        <f>O150*H150</f>
        <v>0</v>
      </c>
      <c r="Q150" s="256">
        <v>0</v>
      </c>
      <c r="R150" s="256">
        <f>Q150*H150</f>
        <v>0</v>
      </c>
      <c r="S150" s="256">
        <v>0</v>
      </c>
      <c r="T150" s="25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8" t="s">
        <v>190</v>
      </c>
      <c r="AT150" s="258" t="s">
        <v>186</v>
      </c>
      <c r="AU150" s="258" t="s">
        <v>90</v>
      </c>
      <c r="AY150" s="17" t="s">
        <v>175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88</v>
      </c>
      <c r="BK150" s="145">
        <f>ROUND(I150*H150,2)</f>
        <v>0</v>
      </c>
      <c r="BL150" s="17" t="s">
        <v>182</v>
      </c>
      <c r="BM150" s="258" t="s">
        <v>191</v>
      </c>
    </row>
    <row r="151" s="14" customFormat="1">
      <c r="A151" s="14"/>
      <c r="B151" s="270"/>
      <c r="C151" s="271"/>
      <c r="D151" s="261" t="s">
        <v>184</v>
      </c>
      <c r="E151" s="272" t="s">
        <v>1</v>
      </c>
      <c r="F151" s="273" t="s">
        <v>192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184</v>
      </c>
      <c r="AU151" s="280" t="s">
        <v>90</v>
      </c>
      <c r="AV151" s="14" t="s">
        <v>90</v>
      </c>
      <c r="AW151" s="14" t="s">
        <v>32</v>
      </c>
      <c r="AX151" s="14" t="s">
        <v>88</v>
      </c>
      <c r="AY151" s="280" t="s">
        <v>175</v>
      </c>
    </row>
    <row r="152" s="2" customFormat="1" ht="14.4" customHeight="1">
      <c r="A152" s="40"/>
      <c r="B152" s="41"/>
      <c r="C152" s="281" t="s">
        <v>193</v>
      </c>
      <c r="D152" s="281" t="s">
        <v>186</v>
      </c>
      <c r="E152" s="282" t="s">
        <v>194</v>
      </c>
      <c r="F152" s="283" t="s">
        <v>195</v>
      </c>
      <c r="G152" s="284" t="s">
        <v>181</v>
      </c>
      <c r="H152" s="285">
        <v>4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45</v>
      </c>
      <c r="O152" s="93"/>
      <c r="P152" s="256">
        <f>O152*H152</f>
        <v>0</v>
      </c>
      <c r="Q152" s="256">
        <v>0</v>
      </c>
      <c r="R152" s="256">
        <f>Q152*H152</f>
        <v>0</v>
      </c>
      <c r="S152" s="256">
        <v>0</v>
      </c>
      <c r="T152" s="25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8" t="s">
        <v>190</v>
      </c>
      <c r="AT152" s="258" t="s">
        <v>186</v>
      </c>
      <c r="AU152" s="258" t="s">
        <v>90</v>
      </c>
      <c r="AY152" s="17" t="s">
        <v>175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88</v>
      </c>
      <c r="BK152" s="145">
        <f>ROUND(I152*H152,2)</f>
        <v>0</v>
      </c>
      <c r="BL152" s="17" t="s">
        <v>182</v>
      </c>
      <c r="BM152" s="258" t="s">
        <v>196</v>
      </c>
    </row>
    <row r="153" s="14" customFormat="1">
      <c r="A153" s="14"/>
      <c r="B153" s="270"/>
      <c r="C153" s="271"/>
      <c r="D153" s="261" t="s">
        <v>184</v>
      </c>
      <c r="E153" s="272" t="s">
        <v>1</v>
      </c>
      <c r="F153" s="273" t="s">
        <v>182</v>
      </c>
      <c r="G153" s="271"/>
      <c r="H153" s="274">
        <v>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184</v>
      </c>
      <c r="AU153" s="280" t="s">
        <v>90</v>
      </c>
      <c r="AV153" s="14" t="s">
        <v>90</v>
      </c>
      <c r="AW153" s="14" t="s">
        <v>32</v>
      </c>
      <c r="AX153" s="14" t="s">
        <v>88</v>
      </c>
      <c r="AY153" s="280" t="s">
        <v>175</v>
      </c>
    </row>
    <row r="154" s="2" customFormat="1" ht="24.15" customHeight="1">
      <c r="A154" s="40"/>
      <c r="B154" s="41"/>
      <c r="C154" s="281" t="s">
        <v>182</v>
      </c>
      <c r="D154" s="281" t="s">
        <v>186</v>
      </c>
      <c r="E154" s="282" t="s">
        <v>197</v>
      </c>
      <c r="F154" s="283" t="s">
        <v>198</v>
      </c>
      <c r="G154" s="284" t="s">
        <v>189</v>
      </c>
      <c r="H154" s="285">
        <v>4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45</v>
      </c>
      <c r="O154" s="93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8" t="s">
        <v>190</v>
      </c>
      <c r="AT154" s="258" t="s">
        <v>186</v>
      </c>
      <c r="AU154" s="258" t="s">
        <v>90</v>
      </c>
      <c r="AY154" s="17" t="s">
        <v>175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88</v>
      </c>
      <c r="BK154" s="145">
        <f>ROUND(I154*H154,2)</f>
        <v>0</v>
      </c>
      <c r="BL154" s="17" t="s">
        <v>182</v>
      </c>
      <c r="BM154" s="258" t="s">
        <v>199</v>
      </c>
    </row>
    <row r="155" s="14" customFormat="1">
      <c r="A155" s="14"/>
      <c r="B155" s="270"/>
      <c r="C155" s="271"/>
      <c r="D155" s="261" t="s">
        <v>184</v>
      </c>
      <c r="E155" s="272" t="s">
        <v>1</v>
      </c>
      <c r="F155" s="273" t="s">
        <v>182</v>
      </c>
      <c r="G155" s="271"/>
      <c r="H155" s="274">
        <v>4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184</v>
      </c>
      <c r="AU155" s="280" t="s">
        <v>90</v>
      </c>
      <c r="AV155" s="14" t="s">
        <v>90</v>
      </c>
      <c r="AW155" s="14" t="s">
        <v>32</v>
      </c>
      <c r="AX155" s="14" t="s">
        <v>88</v>
      </c>
      <c r="AY155" s="280" t="s">
        <v>175</v>
      </c>
    </row>
    <row r="156" s="2" customFormat="1" ht="24.15" customHeight="1">
      <c r="A156" s="40"/>
      <c r="B156" s="41"/>
      <c r="C156" s="281" t="s">
        <v>200</v>
      </c>
      <c r="D156" s="281" t="s">
        <v>186</v>
      </c>
      <c r="E156" s="282" t="s">
        <v>201</v>
      </c>
      <c r="F156" s="283" t="s">
        <v>202</v>
      </c>
      <c r="G156" s="284" t="s">
        <v>189</v>
      </c>
      <c r="H156" s="285">
        <v>9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45</v>
      </c>
      <c r="O156" s="93"/>
      <c r="P156" s="256">
        <f>O156*H156</f>
        <v>0</v>
      </c>
      <c r="Q156" s="256">
        <v>0</v>
      </c>
      <c r="R156" s="256">
        <f>Q156*H156</f>
        <v>0</v>
      </c>
      <c r="S156" s="256">
        <v>0</v>
      </c>
      <c r="T156" s="25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8" t="s">
        <v>190</v>
      </c>
      <c r="AT156" s="258" t="s">
        <v>186</v>
      </c>
      <c r="AU156" s="258" t="s">
        <v>90</v>
      </c>
      <c r="AY156" s="17" t="s">
        <v>175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88</v>
      </c>
      <c r="BK156" s="145">
        <f>ROUND(I156*H156,2)</f>
        <v>0</v>
      </c>
      <c r="BL156" s="17" t="s">
        <v>182</v>
      </c>
      <c r="BM156" s="258" t="s">
        <v>203</v>
      </c>
    </row>
    <row r="157" s="14" customFormat="1">
      <c r="A157" s="14"/>
      <c r="B157" s="270"/>
      <c r="C157" s="271"/>
      <c r="D157" s="261" t="s">
        <v>184</v>
      </c>
      <c r="E157" s="272" t="s">
        <v>1</v>
      </c>
      <c r="F157" s="273" t="s">
        <v>204</v>
      </c>
      <c r="G157" s="271"/>
      <c r="H157" s="274">
        <v>9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184</v>
      </c>
      <c r="AU157" s="280" t="s">
        <v>90</v>
      </c>
      <c r="AV157" s="14" t="s">
        <v>90</v>
      </c>
      <c r="AW157" s="14" t="s">
        <v>32</v>
      </c>
      <c r="AX157" s="14" t="s">
        <v>88</v>
      </c>
      <c r="AY157" s="280" t="s">
        <v>175</v>
      </c>
    </row>
    <row r="158" s="2" customFormat="1" ht="24.15" customHeight="1">
      <c r="A158" s="40"/>
      <c r="B158" s="41"/>
      <c r="C158" s="281" t="s">
        <v>205</v>
      </c>
      <c r="D158" s="281" t="s">
        <v>186</v>
      </c>
      <c r="E158" s="282" t="s">
        <v>206</v>
      </c>
      <c r="F158" s="283" t="s">
        <v>207</v>
      </c>
      <c r="G158" s="284" t="s">
        <v>189</v>
      </c>
      <c r="H158" s="285">
        <v>3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45</v>
      </c>
      <c r="O158" s="93"/>
      <c r="P158" s="256">
        <f>O158*H158</f>
        <v>0</v>
      </c>
      <c r="Q158" s="256">
        <v>0</v>
      </c>
      <c r="R158" s="256">
        <f>Q158*H158</f>
        <v>0</v>
      </c>
      <c r="S158" s="256">
        <v>0</v>
      </c>
      <c r="T158" s="25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8" t="s">
        <v>190</v>
      </c>
      <c r="AT158" s="258" t="s">
        <v>186</v>
      </c>
      <c r="AU158" s="258" t="s">
        <v>90</v>
      </c>
      <c r="AY158" s="17" t="s">
        <v>175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88</v>
      </c>
      <c r="BK158" s="145">
        <f>ROUND(I158*H158,2)</f>
        <v>0</v>
      </c>
      <c r="BL158" s="17" t="s">
        <v>182</v>
      </c>
      <c r="BM158" s="258" t="s">
        <v>208</v>
      </c>
    </row>
    <row r="159" s="14" customFormat="1">
      <c r="A159" s="14"/>
      <c r="B159" s="270"/>
      <c r="C159" s="271"/>
      <c r="D159" s="261" t="s">
        <v>184</v>
      </c>
      <c r="E159" s="272" t="s">
        <v>1</v>
      </c>
      <c r="F159" s="273" t="s">
        <v>193</v>
      </c>
      <c r="G159" s="271"/>
      <c r="H159" s="274">
        <v>3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184</v>
      </c>
      <c r="AU159" s="280" t="s">
        <v>90</v>
      </c>
      <c r="AV159" s="14" t="s">
        <v>90</v>
      </c>
      <c r="AW159" s="14" t="s">
        <v>32</v>
      </c>
      <c r="AX159" s="14" t="s">
        <v>88</v>
      </c>
      <c r="AY159" s="280" t="s">
        <v>175</v>
      </c>
    </row>
    <row r="160" s="2" customFormat="1" ht="24.15" customHeight="1">
      <c r="A160" s="40"/>
      <c r="B160" s="41"/>
      <c r="C160" s="281" t="s">
        <v>192</v>
      </c>
      <c r="D160" s="281" t="s">
        <v>186</v>
      </c>
      <c r="E160" s="282" t="s">
        <v>209</v>
      </c>
      <c r="F160" s="283" t="s">
        <v>210</v>
      </c>
      <c r="G160" s="284" t="s">
        <v>189</v>
      </c>
      <c r="H160" s="285">
        <v>4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45</v>
      </c>
      <c r="O160" s="93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8" t="s">
        <v>190</v>
      </c>
      <c r="AT160" s="258" t="s">
        <v>186</v>
      </c>
      <c r="AU160" s="258" t="s">
        <v>90</v>
      </c>
      <c r="AY160" s="17" t="s">
        <v>175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88</v>
      </c>
      <c r="BK160" s="145">
        <f>ROUND(I160*H160,2)</f>
        <v>0</v>
      </c>
      <c r="BL160" s="17" t="s">
        <v>182</v>
      </c>
      <c r="BM160" s="258" t="s">
        <v>211</v>
      </c>
    </row>
    <row r="161" s="14" customFormat="1">
      <c r="A161" s="14"/>
      <c r="B161" s="270"/>
      <c r="C161" s="271"/>
      <c r="D161" s="261" t="s">
        <v>184</v>
      </c>
      <c r="E161" s="272" t="s">
        <v>1</v>
      </c>
      <c r="F161" s="273" t="s">
        <v>182</v>
      </c>
      <c r="G161" s="271"/>
      <c r="H161" s="274">
        <v>4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184</v>
      </c>
      <c r="AU161" s="280" t="s">
        <v>90</v>
      </c>
      <c r="AV161" s="14" t="s">
        <v>90</v>
      </c>
      <c r="AW161" s="14" t="s">
        <v>32</v>
      </c>
      <c r="AX161" s="14" t="s">
        <v>88</v>
      </c>
      <c r="AY161" s="280" t="s">
        <v>175</v>
      </c>
    </row>
    <row r="162" s="12" customFormat="1" ht="22.8" customHeight="1">
      <c r="A162" s="12"/>
      <c r="B162" s="230"/>
      <c r="C162" s="231"/>
      <c r="D162" s="232" t="s">
        <v>79</v>
      </c>
      <c r="E162" s="244" t="s">
        <v>212</v>
      </c>
      <c r="F162" s="244" t="s">
        <v>213</v>
      </c>
      <c r="G162" s="231"/>
      <c r="H162" s="231"/>
      <c r="I162" s="234"/>
      <c r="J162" s="245">
        <f>BK162</f>
        <v>0</v>
      </c>
      <c r="K162" s="231"/>
      <c r="L162" s="236"/>
      <c r="M162" s="237"/>
      <c r="N162" s="238"/>
      <c r="O162" s="238"/>
      <c r="P162" s="239">
        <f>SUM(P163:P175)</f>
        <v>0</v>
      </c>
      <c r="Q162" s="238"/>
      <c r="R162" s="239">
        <f>SUM(R163:R175)</f>
        <v>0</v>
      </c>
      <c r="S162" s="238"/>
      <c r="T162" s="240">
        <f>SUM(T163:T175)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1" t="s">
        <v>88</v>
      </c>
      <c r="AT162" s="242" t="s">
        <v>79</v>
      </c>
      <c r="AU162" s="242" t="s">
        <v>88</v>
      </c>
      <c r="AY162" s="241" t="s">
        <v>175</v>
      </c>
      <c r="BK162" s="243">
        <f>SUM(BK163:BK175)</f>
        <v>0</v>
      </c>
    </row>
    <row r="163" s="2" customFormat="1" ht="14.4" customHeight="1">
      <c r="A163" s="40"/>
      <c r="B163" s="41"/>
      <c r="C163" s="246" t="s">
        <v>190</v>
      </c>
      <c r="D163" s="246" t="s">
        <v>178</v>
      </c>
      <c r="E163" s="247" t="s">
        <v>214</v>
      </c>
      <c r="F163" s="248" t="s">
        <v>215</v>
      </c>
      <c r="G163" s="249" t="s">
        <v>189</v>
      </c>
      <c r="H163" s="250">
        <v>1</v>
      </c>
      <c r="I163" s="251"/>
      <c r="J163" s="252">
        <f>ROUND(I163*H163,2)</f>
        <v>0</v>
      </c>
      <c r="K163" s="253"/>
      <c r="L163" s="43"/>
      <c r="M163" s="254" t="s">
        <v>1</v>
      </c>
      <c r="N163" s="255" t="s">
        <v>45</v>
      </c>
      <c r="O163" s="93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8" t="s">
        <v>182</v>
      </c>
      <c r="AT163" s="258" t="s">
        <v>178</v>
      </c>
      <c r="AU163" s="258" t="s">
        <v>90</v>
      </c>
      <c r="AY163" s="17" t="s">
        <v>175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88</v>
      </c>
      <c r="BK163" s="145">
        <f>ROUND(I163*H163,2)</f>
        <v>0</v>
      </c>
      <c r="BL163" s="17" t="s">
        <v>182</v>
      </c>
      <c r="BM163" s="258" t="s">
        <v>216</v>
      </c>
    </row>
    <row r="164" s="14" customFormat="1">
      <c r="A164" s="14"/>
      <c r="B164" s="270"/>
      <c r="C164" s="271"/>
      <c r="D164" s="261" t="s">
        <v>184</v>
      </c>
      <c r="E164" s="272" t="s">
        <v>1</v>
      </c>
      <c r="F164" s="273" t="s">
        <v>88</v>
      </c>
      <c r="G164" s="271"/>
      <c r="H164" s="274">
        <v>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184</v>
      </c>
      <c r="AU164" s="280" t="s">
        <v>90</v>
      </c>
      <c r="AV164" s="14" t="s">
        <v>90</v>
      </c>
      <c r="AW164" s="14" t="s">
        <v>32</v>
      </c>
      <c r="AX164" s="14" t="s">
        <v>88</v>
      </c>
      <c r="AY164" s="280" t="s">
        <v>175</v>
      </c>
    </row>
    <row r="165" s="2" customFormat="1" ht="24.15" customHeight="1">
      <c r="A165" s="40"/>
      <c r="B165" s="41"/>
      <c r="C165" s="281" t="s">
        <v>204</v>
      </c>
      <c r="D165" s="281" t="s">
        <v>186</v>
      </c>
      <c r="E165" s="282" t="s">
        <v>217</v>
      </c>
      <c r="F165" s="283" t="s">
        <v>218</v>
      </c>
      <c r="G165" s="284" t="s">
        <v>189</v>
      </c>
      <c r="H165" s="285">
        <v>1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45</v>
      </c>
      <c r="O165" s="93"/>
      <c r="P165" s="256">
        <f>O165*H165</f>
        <v>0</v>
      </c>
      <c r="Q165" s="256">
        <v>0</v>
      </c>
      <c r="R165" s="256">
        <f>Q165*H165</f>
        <v>0</v>
      </c>
      <c r="S165" s="256">
        <v>0</v>
      </c>
      <c r="T165" s="25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8" t="s">
        <v>190</v>
      </c>
      <c r="AT165" s="258" t="s">
        <v>186</v>
      </c>
      <c r="AU165" s="258" t="s">
        <v>90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88</v>
      </c>
      <c r="BK165" s="145">
        <f>ROUND(I165*H165,2)</f>
        <v>0</v>
      </c>
      <c r="BL165" s="17" t="s">
        <v>182</v>
      </c>
      <c r="BM165" s="258" t="s">
        <v>219</v>
      </c>
    </row>
    <row r="166" s="14" customFormat="1">
      <c r="A166" s="14"/>
      <c r="B166" s="270"/>
      <c r="C166" s="271"/>
      <c r="D166" s="261" t="s">
        <v>184</v>
      </c>
      <c r="E166" s="272" t="s">
        <v>1</v>
      </c>
      <c r="F166" s="273" t="s">
        <v>88</v>
      </c>
      <c r="G166" s="271"/>
      <c r="H166" s="274">
        <v>1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184</v>
      </c>
      <c r="AU166" s="280" t="s">
        <v>90</v>
      </c>
      <c r="AV166" s="14" t="s">
        <v>90</v>
      </c>
      <c r="AW166" s="14" t="s">
        <v>32</v>
      </c>
      <c r="AX166" s="14" t="s">
        <v>88</v>
      </c>
      <c r="AY166" s="280" t="s">
        <v>175</v>
      </c>
    </row>
    <row r="167" s="2" customFormat="1" ht="24.15" customHeight="1">
      <c r="A167" s="40"/>
      <c r="B167" s="41"/>
      <c r="C167" s="246" t="s">
        <v>105</v>
      </c>
      <c r="D167" s="246" t="s">
        <v>178</v>
      </c>
      <c r="E167" s="247" t="s">
        <v>220</v>
      </c>
      <c r="F167" s="248" t="s">
        <v>221</v>
      </c>
      <c r="G167" s="249" t="s">
        <v>181</v>
      </c>
      <c r="H167" s="250">
        <v>1</v>
      </c>
      <c r="I167" s="251"/>
      <c r="J167" s="252">
        <f>ROUND(I167*H167,2)</f>
        <v>0</v>
      </c>
      <c r="K167" s="253"/>
      <c r="L167" s="43"/>
      <c r="M167" s="254" t="s">
        <v>1</v>
      </c>
      <c r="N167" s="255" t="s">
        <v>45</v>
      </c>
      <c r="O167" s="93"/>
      <c r="P167" s="256">
        <f>O167*H167</f>
        <v>0</v>
      </c>
      <c r="Q167" s="256">
        <v>0</v>
      </c>
      <c r="R167" s="256">
        <f>Q167*H167</f>
        <v>0</v>
      </c>
      <c r="S167" s="256">
        <v>0</v>
      </c>
      <c r="T167" s="25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8" t="s">
        <v>182</v>
      </c>
      <c r="AT167" s="258" t="s">
        <v>178</v>
      </c>
      <c r="AU167" s="258" t="s">
        <v>90</v>
      </c>
      <c r="AY167" s="17" t="s">
        <v>175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88</v>
      </c>
      <c r="BK167" s="145">
        <f>ROUND(I167*H167,2)</f>
        <v>0</v>
      </c>
      <c r="BL167" s="17" t="s">
        <v>182</v>
      </c>
      <c r="BM167" s="258" t="s">
        <v>222</v>
      </c>
    </row>
    <row r="168" s="13" customFormat="1">
      <c r="A168" s="13"/>
      <c r="B168" s="259"/>
      <c r="C168" s="260"/>
      <c r="D168" s="261" t="s">
        <v>184</v>
      </c>
      <c r="E168" s="262" t="s">
        <v>1</v>
      </c>
      <c r="F168" s="263" t="s">
        <v>223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184</v>
      </c>
      <c r="AU168" s="269" t="s">
        <v>90</v>
      </c>
      <c r="AV168" s="13" t="s">
        <v>88</v>
      </c>
      <c r="AW168" s="13" t="s">
        <v>32</v>
      </c>
      <c r="AX168" s="13" t="s">
        <v>80</v>
      </c>
      <c r="AY168" s="269" t="s">
        <v>175</v>
      </c>
    </row>
    <row r="169" s="13" customFormat="1">
      <c r="A169" s="13"/>
      <c r="B169" s="259"/>
      <c r="C169" s="260"/>
      <c r="D169" s="261" t="s">
        <v>184</v>
      </c>
      <c r="E169" s="262" t="s">
        <v>1</v>
      </c>
      <c r="F169" s="263" t="s">
        <v>224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184</v>
      </c>
      <c r="AU169" s="269" t="s">
        <v>90</v>
      </c>
      <c r="AV169" s="13" t="s">
        <v>88</v>
      </c>
      <c r="AW169" s="13" t="s">
        <v>32</v>
      </c>
      <c r="AX169" s="13" t="s">
        <v>80</v>
      </c>
      <c r="AY169" s="269" t="s">
        <v>175</v>
      </c>
    </row>
    <row r="170" s="13" customFormat="1">
      <c r="A170" s="13"/>
      <c r="B170" s="259"/>
      <c r="C170" s="260"/>
      <c r="D170" s="261" t="s">
        <v>184</v>
      </c>
      <c r="E170" s="262" t="s">
        <v>1</v>
      </c>
      <c r="F170" s="263" t="s">
        <v>225</v>
      </c>
      <c r="G170" s="260"/>
      <c r="H170" s="262" t="s">
        <v>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184</v>
      </c>
      <c r="AU170" s="269" t="s">
        <v>90</v>
      </c>
      <c r="AV170" s="13" t="s">
        <v>88</v>
      </c>
      <c r="AW170" s="13" t="s">
        <v>32</v>
      </c>
      <c r="AX170" s="13" t="s">
        <v>80</v>
      </c>
      <c r="AY170" s="269" t="s">
        <v>175</v>
      </c>
    </row>
    <row r="171" s="13" customFormat="1">
      <c r="A171" s="13"/>
      <c r="B171" s="259"/>
      <c r="C171" s="260"/>
      <c r="D171" s="261" t="s">
        <v>184</v>
      </c>
      <c r="E171" s="262" t="s">
        <v>1</v>
      </c>
      <c r="F171" s="263" t="s">
        <v>226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184</v>
      </c>
      <c r="AU171" s="269" t="s">
        <v>90</v>
      </c>
      <c r="AV171" s="13" t="s">
        <v>88</v>
      </c>
      <c r="AW171" s="13" t="s">
        <v>32</v>
      </c>
      <c r="AX171" s="13" t="s">
        <v>80</v>
      </c>
      <c r="AY171" s="269" t="s">
        <v>175</v>
      </c>
    </row>
    <row r="172" s="13" customFormat="1">
      <c r="A172" s="13"/>
      <c r="B172" s="259"/>
      <c r="C172" s="260"/>
      <c r="D172" s="261" t="s">
        <v>184</v>
      </c>
      <c r="E172" s="262" t="s">
        <v>1</v>
      </c>
      <c r="F172" s="263" t="s">
        <v>227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184</v>
      </c>
      <c r="AU172" s="269" t="s">
        <v>90</v>
      </c>
      <c r="AV172" s="13" t="s">
        <v>88</v>
      </c>
      <c r="AW172" s="13" t="s">
        <v>32</v>
      </c>
      <c r="AX172" s="13" t="s">
        <v>80</v>
      </c>
      <c r="AY172" s="269" t="s">
        <v>175</v>
      </c>
    </row>
    <row r="173" s="13" customFormat="1">
      <c r="A173" s="13"/>
      <c r="B173" s="259"/>
      <c r="C173" s="260"/>
      <c r="D173" s="261" t="s">
        <v>184</v>
      </c>
      <c r="E173" s="262" t="s">
        <v>1</v>
      </c>
      <c r="F173" s="263" t="s">
        <v>228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184</v>
      </c>
      <c r="AU173" s="269" t="s">
        <v>90</v>
      </c>
      <c r="AV173" s="13" t="s">
        <v>88</v>
      </c>
      <c r="AW173" s="13" t="s">
        <v>32</v>
      </c>
      <c r="AX173" s="13" t="s">
        <v>80</v>
      </c>
      <c r="AY173" s="269" t="s">
        <v>175</v>
      </c>
    </row>
    <row r="174" s="13" customFormat="1">
      <c r="A174" s="13"/>
      <c r="B174" s="259"/>
      <c r="C174" s="260"/>
      <c r="D174" s="261" t="s">
        <v>184</v>
      </c>
      <c r="E174" s="262" t="s">
        <v>1</v>
      </c>
      <c r="F174" s="263" t="s">
        <v>229</v>
      </c>
      <c r="G174" s="260"/>
      <c r="H174" s="262" t="s">
        <v>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184</v>
      </c>
      <c r="AU174" s="269" t="s">
        <v>90</v>
      </c>
      <c r="AV174" s="13" t="s">
        <v>88</v>
      </c>
      <c r="AW174" s="13" t="s">
        <v>32</v>
      </c>
      <c r="AX174" s="13" t="s">
        <v>80</v>
      </c>
      <c r="AY174" s="269" t="s">
        <v>175</v>
      </c>
    </row>
    <row r="175" s="14" customFormat="1">
      <c r="A175" s="14"/>
      <c r="B175" s="270"/>
      <c r="C175" s="271"/>
      <c r="D175" s="261" t="s">
        <v>184</v>
      </c>
      <c r="E175" s="272" t="s">
        <v>1</v>
      </c>
      <c r="F175" s="273" t="s">
        <v>88</v>
      </c>
      <c r="G175" s="271"/>
      <c r="H175" s="274">
        <v>1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184</v>
      </c>
      <c r="AU175" s="280" t="s">
        <v>90</v>
      </c>
      <c r="AV175" s="14" t="s">
        <v>90</v>
      </c>
      <c r="AW175" s="14" t="s">
        <v>32</v>
      </c>
      <c r="AX175" s="14" t="s">
        <v>88</v>
      </c>
      <c r="AY175" s="280" t="s">
        <v>175</v>
      </c>
    </row>
    <row r="176" s="12" customFormat="1" ht="22.8" customHeight="1">
      <c r="A176" s="12"/>
      <c r="B176" s="230"/>
      <c r="C176" s="231"/>
      <c r="D176" s="232" t="s">
        <v>79</v>
      </c>
      <c r="E176" s="244" t="s">
        <v>230</v>
      </c>
      <c r="F176" s="244" t="s">
        <v>231</v>
      </c>
      <c r="G176" s="231"/>
      <c r="H176" s="231"/>
      <c r="I176" s="234"/>
      <c r="J176" s="245">
        <f>BK176</f>
        <v>0</v>
      </c>
      <c r="K176" s="231"/>
      <c r="L176" s="236"/>
      <c r="M176" s="237"/>
      <c r="N176" s="238"/>
      <c r="O176" s="238"/>
      <c r="P176" s="239">
        <f>SUM(P177:P180)</f>
        <v>0</v>
      </c>
      <c r="Q176" s="238"/>
      <c r="R176" s="239">
        <f>SUM(R177:R180)</f>
        <v>0</v>
      </c>
      <c r="S176" s="238"/>
      <c r="T176" s="240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1" t="s">
        <v>88</v>
      </c>
      <c r="AT176" s="242" t="s">
        <v>79</v>
      </c>
      <c r="AU176" s="242" t="s">
        <v>88</v>
      </c>
      <c r="AY176" s="241" t="s">
        <v>175</v>
      </c>
      <c r="BK176" s="243">
        <f>SUM(BK177:BK180)</f>
        <v>0</v>
      </c>
    </row>
    <row r="177" s="2" customFormat="1" ht="14.4" customHeight="1">
      <c r="A177" s="40"/>
      <c r="B177" s="41"/>
      <c r="C177" s="246" t="s">
        <v>232</v>
      </c>
      <c r="D177" s="246" t="s">
        <v>178</v>
      </c>
      <c r="E177" s="247" t="s">
        <v>233</v>
      </c>
      <c r="F177" s="248" t="s">
        <v>234</v>
      </c>
      <c r="G177" s="249" t="s">
        <v>189</v>
      </c>
      <c r="H177" s="250">
        <v>1</v>
      </c>
      <c r="I177" s="251"/>
      <c r="J177" s="252">
        <f>ROUND(I177*H177,2)</f>
        <v>0</v>
      </c>
      <c r="K177" s="253"/>
      <c r="L177" s="43"/>
      <c r="M177" s="254" t="s">
        <v>1</v>
      </c>
      <c r="N177" s="255" t="s">
        <v>45</v>
      </c>
      <c r="O177" s="93"/>
      <c r="P177" s="256">
        <f>O177*H177</f>
        <v>0</v>
      </c>
      <c r="Q177" s="256">
        <v>0</v>
      </c>
      <c r="R177" s="256">
        <f>Q177*H177</f>
        <v>0</v>
      </c>
      <c r="S177" s="256">
        <v>0</v>
      </c>
      <c r="T177" s="25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8" t="s">
        <v>182</v>
      </c>
      <c r="AT177" s="258" t="s">
        <v>178</v>
      </c>
      <c r="AU177" s="258" t="s">
        <v>90</v>
      </c>
      <c r="AY177" s="17" t="s">
        <v>175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88</v>
      </c>
      <c r="BK177" s="145">
        <f>ROUND(I177*H177,2)</f>
        <v>0</v>
      </c>
      <c r="BL177" s="17" t="s">
        <v>182</v>
      </c>
      <c r="BM177" s="258" t="s">
        <v>235</v>
      </c>
    </row>
    <row r="178" s="14" customFormat="1">
      <c r="A178" s="14"/>
      <c r="B178" s="270"/>
      <c r="C178" s="271"/>
      <c r="D178" s="261" t="s">
        <v>184</v>
      </c>
      <c r="E178" s="272" t="s">
        <v>1</v>
      </c>
      <c r="F178" s="273" t="s">
        <v>88</v>
      </c>
      <c r="G178" s="271"/>
      <c r="H178" s="274">
        <v>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184</v>
      </c>
      <c r="AU178" s="280" t="s">
        <v>90</v>
      </c>
      <c r="AV178" s="14" t="s">
        <v>90</v>
      </c>
      <c r="AW178" s="14" t="s">
        <v>32</v>
      </c>
      <c r="AX178" s="14" t="s">
        <v>88</v>
      </c>
      <c r="AY178" s="280" t="s">
        <v>175</v>
      </c>
    </row>
    <row r="179" s="2" customFormat="1" ht="14.4" customHeight="1">
      <c r="A179" s="40"/>
      <c r="B179" s="41"/>
      <c r="C179" s="281" t="s">
        <v>236</v>
      </c>
      <c r="D179" s="281" t="s">
        <v>186</v>
      </c>
      <c r="E179" s="282" t="s">
        <v>237</v>
      </c>
      <c r="F179" s="283" t="s">
        <v>231</v>
      </c>
      <c r="G179" s="284" t="s">
        <v>238</v>
      </c>
      <c r="H179" s="285">
        <v>1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45</v>
      </c>
      <c r="O179" s="93"/>
      <c r="P179" s="256">
        <f>O179*H179</f>
        <v>0</v>
      </c>
      <c r="Q179" s="256">
        <v>0</v>
      </c>
      <c r="R179" s="256">
        <f>Q179*H179</f>
        <v>0</v>
      </c>
      <c r="S179" s="256">
        <v>0</v>
      </c>
      <c r="T179" s="25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8" t="s">
        <v>190</v>
      </c>
      <c r="AT179" s="258" t="s">
        <v>186</v>
      </c>
      <c r="AU179" s="258" t="s">
        <v>90</v>
      </c>
      <c r="AY179" s="17" t="s">
        <v>175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88</v>
      </c>
      <c r="BK179" s="145">
        <f>ROUND(I179*H179,2)</f>
        <v>0</v>
      </c>
      <c r="BL179" s="17" t="s">
        <v>182</v>
      </c>
      <c r="BM179" s="258" t="s">
        <v>239</v>
      </c>
    </row>
    <row r="180" s="14" customFormat="1">
      <c r="A180" s="14"/>
      <c r="B180" s="270"/>
      <c r="C180" s="271"/>
      <c r="D180" s="261" t="s">
        <v>184</v>
      </c>
      <c r="E180" s="272" t="s">
        <v>1</v>
      </c>
      <c r="F180" s="273" t="s">
        <v>88</v>
      </c>
      <c r="G180" s="271"/>
      <c r="H180" s="274">
        <v>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184</v>
      </c>
      <c r="AU180" s="280" t="s">
        <v>90</v>
      </c>
      <c r="AV180" s="14" t="s">
        <v>90</v>
      </c>
      <c r="AW180" s="14" t="s">
        <v>32</v>
      </c>
      <c r="AX180" s="14" t="s">
        <v>88</v>
      </c>
      <c r="AY180" s="280" t="s">
        <v>175</v>
      </c>
    </row>
    <row r="181" s="12" customFormat="1" ht="22.8" customHeight="1">
      <c r="A181" s="12"/>
      <c r="B181" s="230"/>
      <c r="C181" s="231"/>
      <c r="D181" s="232" t="s">
        <v>79</v>
      </c>
      <c r="E181" s="244" t="s">
        <v>240</v>
      </c>
      <c r="F181" s="244" t="s">
        <v>241</v>
      </c>
      <c r="G181" s="231"/>
      <c r="H181" s="231"/>
      <c r="I181" s="234"/>
      <c r="J181" s="245">
        <f>BK181</f>
        <v>0</v>
      </c>
      <c r="K181" s="231"/>
      <c r="L181" s="236"/>
      <c r="M181" s="237"/>
      <c r="N181" s="238"/>
      <c r="O181" s="238"/>
      <c r="P181" s="239">
        <f>SUM(P182:P202)</f>
        <v>0</v>
      </c>
      <c r="Q181" s="238"/>
      <c r="R181" s="239">
        <f>SUM(R182:R202)</f>
        <v>0</v>
      </c>
      <c r="S181" s="238"/>
      <c r="T181" s="240">
        <f>SUM(T182:T202)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1" t="s">
        <v>88</v>
      </c>
      <c r="AT181" s="242" t="s">
        <v>79</v>
      </c>
      <c r="AU181" s="242" t="s">
        <v>88</v>
      </c>
      <c r="AY181" s="241" t="s">
        <v>175</v>
      </c>
      <c r="BK181" s="243">
        <f>SUM(BK182:BK202)</f>
        <v>0</v>
      </c>
    </row>
    <row r="182" s="2" customFormat="1" ht="14.4" customHeight="1">
      <c r="A182" s="40"/>
      <c r="B182" s="41"/>
      <c r="C182" s="246" t="s">
        <v>242</v>
      </c>
      <c r="D182" s="246" t="s">
        <v>178</v>
      </c>
      <c r="E182" s="247" t="s">
        <v>243</v>
      </c>
      <c r="F182" s="248" t="s">
        <v>244</v>
      </c>
      <c r="G182" s="249" t="s">
        <v>189</v>
      </c>
      <c r="H182" s="250">
        <v>1</v>
      </c>
      <c r="I182" s="251"/>
      <c r="J182" s="252">
        <f>ROUND(I182*H182,2)</f>
        <v>0</v>
      </c>
      <c r="K182" s="253"/>
      <c r="L182" s="43"/>
      <c r="M182" s="254" t="s">
        <v>1</v>
      </c>
      <c r="N182" s="255" t="s">
        <v>45</v>
      </c>
      <c r="O182" s="93"/>
      <c r="P182" s="256">
        <f>O182*H182</f>
        <v>0</v>
      </c>
      <c r="Q182" s="256">
        <v>0</v>
      </c>
      <c r="R182" s="256">
        <f>Q182*H182</f>
        <v>0</v>
      </c>
      <c r="S182" s="256">
        <v>0</v>
      </c>
      <c r="T182" s="25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8" t="s">
        <v>182</v>
      </c>
      <c r="AT182" s="258" t="s">
        <v>178</v>
      </c>
      <c r="AU182" s="258" t="s">
        <v>90</v>
      </c>
      <c r="AY182" s="17" t="s">
        <v>175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88</v>
      </c>
      <c r="BK182" s="145">
        <f>ROUND(I182*H182,2)</f>
        <v>0</v>
      </c>
      <c r="BL182" s="17" t="s">
        <v>182</v>
      </c>
      <c r="BM182" s="258" t="s">
        <v>245</v>
      </c>
    </row>
    <row r="183" s="14" customFormat="1">
      <c r="A183" s="14"/>
      <c r="B183" s="270"/>
      <c r="C183" s="271"/>
      <c r="D183" s="261" t="s">
        <v>184</v>
      </c>
      <c r="E183" s="272" t="s">
        <v>1</v>
      </c>
      <c r="F183" s="273" t="s">
        <v>88</v>
      </c>
      <c r="G183" s="271"/>
      <c r="H183" s="274">
        <v>1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184</v>
      </c>
      <c r="AU183" s="280" t="s">
        <v>90</v>
      </c>
      <c r="AV183" s="14" t="s">
        <v>90</v>
      </c>
      <c r="AW183" s="14" t="s">
        <v>32</v>
      </c>
      <c r="AX183" s="14" t="s">
        <v>88</v>
      </c>
      <c r="AY183" s="280" t="s">
        <v>175</v>
      </c>
    </row>
    <row r="184" s="2" customFormat="1" ht="24.15" customHeight="1">
      <c r="A184" s="40"/>
      <c r="B184" s="41"/>
      <c r="C184" s="281" t="s">
        <v>246</v>
      </c>
      <c r="D184" s="281" t="s">
        <v>186</v>
      </c>
      <c r="E184" s="282" t="s">
        <v>247</v>
      </c>
      <c r="F184" s="283" t="s">
        <v>248</v>
      </c>
      <c r="G184" s="284" t="s">
        <v>189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45</v>
      </c>
      <c r="O184" s="93"/>
      <c r="P184" s="256">
        <f>O184*H184</f>
        <v>0</v>
      </c>
      <c r="Q184" s="256">
        <v>0</v>
      </c>
      <c r="R184" s="256">
        <f>Q184*H184</f>
        <v>0</v>
      </c>
      <c r="S184" s="256">
        <v>0</v>
      </c>
      <c r="T184" s="25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8" t="s">
        <v>190</v>
      </c>
      <c r="AT184" s="258" t="s">
        <v>186</v>
      </c>
      <c r="AU184" s="258" t="s">
        <v>90</v>
      </c>
      <c r="AY184" s="17" t="s">
        <v>175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88</v>
      </c>
      <c r="BK184" s="145">
        <f>ROUND(I184*H184,2)</f>
        <v>0</v>
      </c>
      <c r="BL184" s="17" t="s">
        <v>182</v>
      </c>
      <c r="BM184" s="258" t="s">
        <v>249</v>
      </c>
    </row>
    <row r="185" s="14" customFormat="1">
      <c r="A185" s="14"/>
      <c r="B185" s="270"/>
      <c r="C185" s="271"/>
      <c r="D185" s="261" t="s">
        <v>184</v>
      </c>
      <c r="E185" s="272" t="s">
        <v>1</v>
      </c>
      <c r="F185" s="273" t="s">
        <v>88</v>
      </c>
      <c r="G185" s="271"/>
      <c r="H185" s="274">
        <v>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184</v>
      </c>
      <c r="AU185" s="280" t="s">
        <v>90</v>
      </c>
      <c r="AV185" s="14" t="s">
        <v>90</v>
      </c>
      <c r="AW185" s="14" t="s">
        <v>32</v>
      </c>
      <c r="AX185" s="14" t="s">
        <v>88</v>
      </c>
      <c r="AY185" s="280" t="s">
        <v>175</v>
      </c>
    </row>
    <row r="186" s="2" customFormat="1" ht="24.15" customHeight="1">
      <c r="A186" s="40"/>
      <c r="B186" s="41"/>
      <c r="C186" s="246" t="s">
        <v>8</v>
      </c>
      <c r="D186" s="246" t="s">
        <v>178</v>
      </c>
      <c r="E186" s="247" t="s">
        <v>250</v>
      </c>
      <c r="F186" s="248" t="s">
        <v>251</v>
      </c>
      <c r="G186" s="249" t="s">
        <v>189</v>
      </c>
      <c r="H186" s="250">
        <v>1</v>
      </c>
      <c r="I186" s="251"/>
      <c r="J186" s="252">
        <f>ROUND(I186*H186,2)</f>
        <v>0</v>
      </c>
      <c r="K186" s="253"/>
      <c r="L186" s="43"/>
      <c r="M186" s="254" t="s">
        <v>1</v>
      </c>
      <c r="N186" s="255" t="s">
        <v>45</v>
      </c>
      <c r="O186" s="93"/>
      <c r="P186" s="256">
        <f>O186*H186</f>
        <v>0</v>
      </c>
      <c r="Q186" s="256">
        <v>0</v>
      </c>
      <c r="R186" s="256">
        <f>Q186*H186</f>
        <v>0</v>
      </c>
      <c r="S186" s="256">
        <v>0</v>
      </c>
      <c r="T186" s="25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8" t="s">
        <v>182</v>
      </c>
      <c r="AT186" s="258" t="s">
        <v>178</v>
      </c>
      <c r="AU186" s="258" t="s">
        <v>90</v>
      </c>
      <c r="AY186" s="17" t="s">
        <v>175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88</v>
      </c>
      <c r="BK186" s="145">
        <f>ROUND(I186*H186,2)</f>
        <v>0</v>
      </c>
      <c r="BL186" s="17" t="s">
        <v>182</v>
      </c>
      <c r="BM186" s="258" t="s">
        <v>252</v>
      </c>
    </row>
    <row r="187" s="13" customFormat="1">
      <c r="A187" s="13"/>
      <c r="B187" s="259"/>
      <c r="C187" s="260"/>
      <c r="D187" s="261" t="s">
        <v>184</v>
      </c>
      <c r="E187" s="262" t="s">
        <v>1</v>
      </c>
      <c r="F187" s="263" t="s">
        <v>253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184</v>
      </c>
      <c r="AU187" s="269" t="s">
        <v>90</v>
      </c>
      <c r="AV187" s="13" t="s">
        <v>88</v>
      </c>
      <c r="AW187" s="13" t="s">
        <v>32</v>
      </c>
      <c r="AX187" s="13" t="s">
        <v>80</v>
      </c>
      <c r="AY187" s="269" t="s">
        <v>175</v>
      </c>
    </row>
    <row r="188" s="13" customFormat="1">
      <c r="A188" s="13"/>
      <c r="B188" s="259"/>
      <c r="C188" s="260"/>
      <c r="D188" s="261" t="s">
        <v>184</v>
      </c>
      <c r="E188" s="262" t="s">
        <v>1</v>
      </c>
      <c r="F188" s="263" t="s">
        <v>254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184</v>
      </c>
      <c r="AU188" s="269" t="s">
        <v>90</v>
      </c>
      <c r="AV188" s="13" t="s">
        <v>88</v>
      </c>
      <c r="AW188" s="13" t="s">
        <v>32</v>
      </c>
      <c r="AX188" s="13" t="s">
        <v>80</v>
      </c>
      <c r="AY188" s="269" t="s">
        <v>175</v>
      </c>
    </row>
    <row r="189" s="13" customFormat="1">
      <c r="A189" s="13"/>
      <c r="B189" s="259"/>
      <c r="C189" s="260"/>
      <c r="D189" s="261" t="s">
        <v>184</v>
      </c>
      <c r="E189" s="262" t="s">
        <v>1</v>
      </c>
      <c r="F189" s="263" t="s">
        <v>255</v>
      </c>
      <c r="G189" s="260"/>
      <c r="H189" s="262" t="s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184</v>
      </c>
      <c r="AU189" s="269" t="s">
        <v>90</v>
      </c>
      <c r="AV189" s="13" t="s">
        <v>88</v>
      </c>
      <c r="AW189" s="13" t="s">
        <v>32</v>
      </c>
      <c r="AX189" s="13" t="s">
        <v>80</v>
      </c>
      <c r="AY189" s="269" t="s">
        <v>175</v>
      </c>
    </row>
    <row r="190" s="13" customFormat="1">
      <c r="A190" s="13"/>
      <c r="B190" s="259"/>
      <c r="C190" s="260"/>
      <c r="D190" s="261" t="s">
        <v>184</v>
      </c>
      <c r="E190" s="262" t="s">
        <v>1</v>
      </c>
      <c r="F190" s="263" t="s">
        <v>256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184</v>
      </c>
      <c r="AU190" s="269" t="s">
        <v>90</v>
      </c>
      <c r="AV190" s="13" t="s">
        <v>88</v>
      </c>
      <c r="AW190" s="13" t="s">
        <v>32</v>
      </c>
      <c r="AX190" s="13" t="s">
        <v>80</v>
      </c>
      <c r="AY190" s="269" t="s">
        <v>175</v>
      </c>
    </row>
    <row r="191" s="13" customFormat="1">
      <c r="A191" s="13"/>
      <c r="B191" s="259"/>
      <c r="C191" s="260"/>
      <c r="D191" s="261" t="s">
        <v>184</v>
      </c>
      <c r="E191" s="262" t="s">
        <v>1</v>
      </c>
      <c r="F191" s="263" t="s">
        <v>257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184</v>
      </c>
      <c r="AU191" s="269" t="s">
        <v>90</v>
      </c>
      <c r="AV191" s="13" t="s">
        <v>88</v>
      </c>
      <c r="AW191" s="13" t="s">
        <v>32</v>
      </c>
      <c r="AX191" s="13" t="s">
        <v>80</v>
      </c>
      <c r="AY191" s="269" t="s">
        <v>175</v>
      </c>
    </row>
    <row r="192" s="13" customFormat="1">
      <c r="A192" s="13"/>
      <c r="B192" s="259"/>
      <c r="C192" s="260"/>
      <c r="D192" s="261" t="s">
        <v>184</v>
      </c>
      <c r="E192" s="262" t="s">
        <v>1</v>
      </c>
      <c r="F192" s="263" t="s">
        <v>258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184</v>
      </c>
      <c r="AU192" s="269" t="s">
        <v>90</v>
      </c>
      <c r="AV192" s="13" t="s">
        <v>88</v>
      </c>
      <c r="AW192" s="13" t="s">
        <v>32</v>
      </c>
      <c r="AX192" s="13" t="s">
        <v>80</v>
      </c>
      <c r="AY192" s="269" t="s">
        <v>175</v>
      </c>
    </row>
    <row r="193" s="13" customFormat="1">
      <c r="A193" s="13"/>
      <c r="B193" s="259"/>
      <c r="C193" s="260"/>
      <c r="D193" s="261" t="s">
        <v>184</v>
      </c>
      <c r="E193" s="262" t="s">
        <v>1</v>
      </c>
      <c r="F193" s="263" t="s">
        <v>259</v>
      </c>
      <c r="G193" s="260"/>
      <c r="H193" s="262" t="s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184</v>
      </c>
      <c r="AU193" s="269" t="s">
        <v>90</v>
      </c>
      <c r="AV193" s="13" t="s">
        <v>88</v>
      </c>
      <c r="AW193" s="13" t="s">
        <v>32</v>
      </c>
      <c r="AX193" s="13" t="s">
        <v>80</v>
      </c>
      <c r="AY193" s="269" t="s">
        <v>175</v>
      </c>
    </row>
    <row r="194" s="13" customFormat="1">
      <c r="A194" s="13"/>
      <c r="B194" s="259"/>
      <c r="C194" s="260"/>
      <c r="D194" s="261" t="s">
        <v>184</v>
      </c>
      <c r="E194" s="262" t="s">
        <v>1</v>
      </c>
      <c r="F194" s="263" t="s">
        <v>260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184</v>
      </c>
      <c r="AU194" s="269" t="s">
        <v>90</v>
      </c>
      <c r="AV194" s="13" t="s">
        <v>88</v>
      </c>
      <c r="AW194" s="13" t="s">
        <v>32</v>
      </c>
      <c r="AX194" s="13" t="s">
        <v>80</v>
      </c>
      <c r="AY194" s="269" t="s">
        <v>175</v>
      </c>
    </row>
    <row r="195" s="13" customFormat="1">
      <c r="A195" s="13"/>
      <c r="B195" s="259"/>
      <c r="C195" s="260"/>
      <c r="D195" s="261" t="s">
        <v>184</v>
      </c>
      <c r="E195" s="262" t="s">
        <v>1</v>
      </c>
      <c r="F195" s="263" t="s">
        <v>261</v>
      </c>
      <c r="G195" s="260"/>
      <c r="H195" s="262" t="s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184</v>
      </c>
      <c r="AU195" s="269" t="s">
        <v>90</v>
      </c>
      <c r="AV195" s="13" t="s">
        <v>88</v>
      </c>
      <c r="AW195" s="13" t="s">
        <v>32</v>
      </c>
      <c r="AX195" s="13" t="s">
        <v>80</v>
      </c>
      <c r="AY195" s="269" t="s">
        <v>175</v>
      </c>
    </row>
    <row r="196" s="13" customFormat="1">
      <c r="A196" s="13"/>
      <c r="B196" s="259"/>
      <c r="C196" s="260"/>
      <c r="D196" s="261" t="s">
        <v>184</v>
      </c>
      <c r="E196" s="262" t="s">
        <v>1</v>
      </c>
      <c r="F196" s="263" t="s">
        <v>262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184</v>
      </c>
      <c r="AU196" s="269" t="s">
        <v>90</v>
      </c>
      <c r="AV196" s="13" t="s">
        <v>88</v>
      </c>
      <c r="AW196" s="13" t="s">
        <v>32</v>
      </c>
      <c r="AX196" s="13" t="s">
        <v>80</v>
      </c>
      <c r="AY196" s="269" t="s">
        <v>175</v>
      </c>
    </row>
    <row r="197" s="13" customFormat="1">
      <c r="A197" s="13"/>
      <c r="B197" s="259"/>
      <c r="C197" s="260"/>
      <c r="D197" s="261" t="s">
        <v>184</v>
      </c>
      <c r="E197" s="262" t="s">
        <v>1</v>
      </c>
      <c r="F197" s="263" t="s">
        <v>263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184</v>
      </c>
      <c r="AU197" s="269" t="s">
        <v>90</v>
      </c>
      <c r="AV197" s="13" t="s">
        <v>88</v>
      </c>
      <c r="AW197" s="13" t="s">
        <v>32</v>
      </c>
      <c r="AX197" s="13" t="s">
        <v>80</v>
      </c>
      <c r="AY197" s="269" t="s">
        <v>175</v>
      </c>
    </row>
    <row r="198" s="13" customFormat="1">
      <c r="A198" s="13"/>
      <c r="B198" s="259"/>
      <c r="C198" s="260"/>
      <c r="D198" s="261" t="s">
        <v>184</v>
      </c>
      <c r="E198" s="262" t="s">
        <v>1</v>
      </c>
      <c r="F198" s="263" t="s">
        <v>264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184</v>
      </c>
      <c r="AU198" s="269" t="s">
        <v>90</v>
      </c>
      <c r="AV198" s="13" t="s">
        <v>88</v>
      </c>
      <c r="AW198" s="13" t="s">
        <v>32</v>
      </c>
      <c r="AX198" s="13" t="s">
        <v>80</v>
      </c>
      <c r="AY198" s="269" t="s">
        <v>175</v>
      </c>
    </row>
    <row r="199" s="13" customFormat="1">
      <c r="A199" s="13"/>
      <c r="B199" s="259"/>
      <c r="C199" s="260"/>
      <c r="D199" s="261" t="s">
        <v>184</v>
      </c>
      <c r="E199" s="262" t="s">
        <v>1</v>
      </c>
      <c r="F199" s="263" t="s">
        <v>265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184</v>
      </c>
      <c r="AU199" s="269" t="s">
        <v>90</v>
      </c>
      <c r="AV199" s="13" t="s">
        <v>88</v>
      </c>
      <c r="AW199" s="13" t="s">
        <v>32</v>
      </c>
      <c r="AX199" s="13" t="s">
        <v>80</v>
      </c>
      <c r="AY199" s="269" t="s">
        <v>175</v>
      </c>
    </row>
    <row r="200" s="13" customFormat="1">
      <c r="A200" s="13"/>
      <c r="B200" s="259"/>
      <c r="C200" s="260"/>
      <c r="D200" s="261" t="s">
        <v>184</v>
      </c>
      <c r="E200" s="262" t="s">
        <v>1</v>
      </c>
      <c r="F200" s="263" t="s">
        <v>228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184</v>
      </c>
      <c r="AU200" s="269" t="s">
        <v>90</v>
      </c>
      <c r="AV200" s="13" t="s">
        <v>88</v>
      </c>
      <c r="AW200" s="13" t="s">
        <v>32</v>
      </c>
      <c r="AX200" s="13" t="s">
        <v>80</v>
      </c>
      <c r="AY200" s="269" t="s">
        <v>175</v>
      </c>
    </row>
    <row r="201" s="13" customFormat="1">
      <c r="A201" s="13"/>
      <c r="B201" s="259"/>
      <c r="C201" s="260"/>
      <c r="D201" s="261" t="s">
        <v>184</v>
      </c>
      <c r="E201" s="262" t="s">
        <v>1</v>
      </c>
      <c r="F201" s="263" t="s">
        <v>266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184</v>
      </c>
      <c r="AU201" s="269" t="s">
        <v>90</v>
      </c>
      <c r="AV201" s="13" t="s">
        <v>88</v>
      </c>
      <c r="AW201" s="13" t="s">
        <v>32</v>
      </c>
      <c r="AX201" s="13" t="s">
        <v>80</v>
      </c>
      <c r="AY201" s="269" t="s">
        <v>175</v>
      </c>
    </row>
    <row r="202" s="14" customFormat="1">
      <c r="A202" s="14"/>
      <c r="B202" s="270"/>
      <c r="C202" s="271"/>
      <c r="D202" s="261" t="s">
        <v>184</v>
      </c>
      <c r="E202" s="272" t="s">
        <v>1</v>
      </c>
      <c r="F202" s="273" t="s">
        <v>88</v>
      </c>
      <c r="G202" s="271"/>
      <c r="H202" s="274">
        <v>1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184</v>
      </c>
      <c r="AU202" s="280" t="s">
        <v>90</v>
      </c>
      <c r="AV202" s="14" t="s">
        <v>90</v>
      </c>
      <c r="AW202" s="14" t="s">
        <v>32</v>
      </c>
      <c r="AX202" s="14" t="s">
        <v>88</v>
      </c>
      <c r="AY202" s="280" t="s">
        <v>175</v>
      </c>
    </row>
    <row r="203" s="12" customFormat="1" ht="22.8" customHeight="1">
      <c r="A203" s="12"/>
      <c r="B203" s="230"/>
      <c r="C203" s="231"/>
      <c r="D203" s="232" t="s">
        <v>79</v>
      </c>
      <c r="E203" s="244" t="s">
        <v>267</v>
      </c>
      <c r="F203" s="244" t="s">
        <v>268</v>
      </c>
      <c r="G203" s="231"/>
      <c r="H203" s="231"/>
      <c r="I203" s="234"/>
      <c r="J203" s="245">
        <f>BK203</f>
        <v>0</v>
      </c>
      <c r="K203" s="231"/>
      <c r="L203" s="236"/>
      <c r="M203" s="237"/>
      <c r="N203" s="238"/>
      <c r="O203" s="238"/>
      <c r="P203" s="239">
        <f>SUM(P204:P223)</f>
        <v>0</v>
      </c>
      <c r="Q203" s="238"/>
      <c r="R203" s="239">
        <f>SUM(R204:R223)</f>
        <v>0</v>
      </c>
      <c r="S203" s="238"/>
      <c r="T203" s="240">
        <f>SUM(T204:T223)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1" t="s">
        <v>88</v>
      </c>
      <c r="AT203" s="242" t="s">
        <v>79</v>
      </c>
      <c r="AU203" s="242" t="s">
        <v>88</v>
      </c>
      <c r="AY203" s="241" t="s">
        <v>175</v>
      </c>
      <c r="BK203" s="243">
        <f>SUM(BK204:BK223)</f>
        <v>0</v>
      </c>
    </row>
    <row r="204" s="2" customFormat="1" ht="14.4" customHeight="1">
      <c r="A204" s="40"/>
      <c r="B204" s="41"/>
      <c r="C204" s="246" t="s">
        <v>269</v>
      </c>
      <c r="D204" s="246" t="s">
        <v>178</v>
      </c>
      <c r="E204" s="247" t="s">
        <v>270</v>
      </c>
      <c r="F204" s="248" t="s">
        <v>271</v>
      </c>
      <c r="G204" s="249" t="s">
        <v>189</v>
      </c>
      <c r="H204" s="250">
        <v>1</v>
      </c>
      <c r="I204" s="251"/>
      <c r="J204" s="252">
        <f>ROUND(I204*H204,2)</f>
        <v>0</v>
      </c>
      <c r="K204" s="253"/>
      <c r="L204" s="43"/>
      <c r="M204" s="254" t="s">
        <v>1</v>
      </c>
      <c r="N204" s="255" t="s">
        <v>45</v>
      </c>
      <c r="O204" s="93"/>
      <c r="P204" s="256">
        <f>O204*H204</f>
        <v>0</v>
      </c>
      <c r="Q204" s="256">
        <v>0</v>
      </c>
      <c r="R204" s="256">
        <f>Q204*H204</f>
        <v>0</v>
      </c>
      <c r="S204" s="256">
        <v>0</v>
      </c>
      <c r="T204" s="25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8" t="s">
        <v>182</v>
      </c>
      <c r="AT204" s="258" t="s">
        <v>178</v>
      </c>
      <c r="AU204" s="258" t="s">
        <v>90</v>
      </c>
      <c r="AY204" s="17" t="s">
        <v>175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88</v>
      </c>
      <c r="BK204" s="145">
        <f>ROUND(I204*H204,2)</f>
        <v>0</v>
      </c>
      <c r="BL204" s="17" t="s">
        <v>182</v>
      </c>
      <c r="BM204" s="258" t="s">
        <v>272</v>
      </c>
    </row>
    <row r="205" s="14" customFormat="1">
      <c r="A205" s="14"/>
      <c r="B205" s="270"/>
      <c r="C205" s="271"/>
      <c r="D205" s="261" t="s">
        <v>184</v>
      </c>
      <c r="E205" s="272" t="s">
        <v>1</v>
      </c>
      <c r="F205" s="273" t="s">
        <v>88</v>
      </c>
      <c r="G205" s="271"/>
      <c r="H205" s="274">
        <v>1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184</v>
      </c>
      <c r="AU205" s="280" t="s">
        <v>90</v>
      </c>
      <c r="AV205" s="14" t="s">
        <v>90</v>
      </c>
      <c r="AW205" s="14" t="s">
        <v>32</v>
      </c>
      <c r="AX205" s="14" t="s">
        <v>88</v>
      </c>
      <c r="AY205" s="280" t="s">
        <v>175</v>
      </c>
    </row>
    <row r="206" s="2" customFormat="1" ht="24.15" customHeight="1">
      <c r="A206" s="40"/>
      <c r="B206" s="41"/>
      <c r="C206" s="281" t="s">
        <v>273</v>
      </c>
      <c r="D206" s="281" t="s">
        <v>186</v>
      </c>
      <c r="E206" s="282" t="s">
        <v>274</v>
      </c>
      <c r="F206" s="283" t="s">
        <v>275</v>
      </c>
      <c r="G206" s="284" t="s">
        <v>189</v>
      </c>
      <c r="H206" s="285">
        <v>1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45</v>
      </c>
      <c r="O206" s="93"/>
      <c r="P206" s="256">
        <f>O206*H206</f>
        <v>0</v>
      </c>
      <c r="Q206" s="256">
        <v>0</v>
      </c>
      <c r="R206" s="256">
        <f>Q206*H206</f>
        <v>0</v>
      </c>
      <c r="S206" s="256">
        <v>0</v>
      </c>
      <c r="T206" s="25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8" t="s">
        <v>190</v>
      </c>
      <c r="AT206" s="258" t="s">
        <v>186</v>
      </c>
      <c r="AU206" s="258" t="s">
        <v>90</v>
      </c>
      <c r="AY206" s="17" t="s">
        <v>175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88</v>
      </c>
      <c r="BK206" s="145">
        <f>ROUND(I206*H206,2)</f>
        <v>0</v>
      </c>
      <c r="BL206" s="17" t="s">
        <v>182</v>
      </c>
      <c r="BM206" s="258" t="s">
        <v>276</v>
      </c>
    </row>
    <row r="207" s="14" customFormat="1">
      <c r="A207" s="14"/>
      <c r="B207" s="270"/>
      <c r="C207" s="271"/>
      <c r="D207" s="261" t="s">
        <v>184</v>
      </c>
      <c r="E207" s="272" t="s">
        <v>1</v>
      </c>
      <c r="F207" s="273" t="s">
        <v>88</v>
      </c>
      <c r="G207" s="271"/>
      <c r="H207" s="274">
        <v>1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184</v>
      </c>
      <c r="AU207" s="280" t="s">
        <v>90</v>
      </c>
      <c r="AV207" s="14" t="s">
        <v>90</v>
      </c>
      <c r="AW207" s="14" t="s">
        <v>32</v>
      </c>
      <c r="AX207" s="14" t="s">
        <v>88</v>
      </c>
      <c r="AY207" s="280" t="s">
        <v>175</v>
      </c>
    </row>
    <row r="208" s="2" customFormat="1" ht="24.15" customHeight="1">
      <c r="A208" s="40"/>
      <c r="B208" s="41"/>
      <c r="C208" s="246" t="s">
        <v>277</v>
      </c>
      <c r="D208" s="246" t="s">
        <v>178</v>
      </c>
      <c r="E208" s="247" t="s">
        <v>278</v>
      </c>
      <c r="F208" s="248" t="s">
        <v>279</v>
      </c>
      <c r="G208" s="249" t="s">
        <v>189</v>
      </c>
      <c r="H208" s="250">
        <v>1</v>
      </c>
      <c r="I208" s="251"/>
      <c r="J208" s="252">
        <f>ROUND(I208*H208,2)</f>
        <v>0</v>
      </c>
      <c r="K208" s="253"/>
      <c r="L208" s="43"/>
      <c r="M208" s="254" t="s">
        <v>1</v>
      </c>
      <c r="N208" s="255" t="s">
        <v>45</v>
      </c>
      <c r="O208" s="93"/>
      <c r="P208" s="256">
        <f>O208*H208</f>
        <v>0</v>
      </c>
      <c r="Q208" s="256">
        <v>0</v>
      </c>
      <c r="R208" s="256">
        <f>Q208*H208</f>
        <v>0</v>
      </c>
      <c r="S208" s="256">
        <v>0</v>
      </c>
      <c r="T208" s="25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8" t="s">
        <v>182</v>
      </c>
      <c r="AT208" s="258" t="s">
        <v>178</v>
      </c>
      <c r="AU208" s="258" t="s">
        <v>90</v>
      </c>
      <c r="AY208" s="17" t="s">
        <v>175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88</v>
      </c>
      <c r="BK208" s="145">
        <f>ROUND(I208*H208,2)</f>
        <v>0</v>
      </c>
      <c r="BL208" s="17" t="s">
        <v>182</v>
      </c>
      <c r="BM208" s="258" t="s">
        <v>280</v>
      </c>
    </row>
    <row r="209" s="13" customFormat="1">
      <c r="A209" s="13"/>
      <c r="B209" s="259"/>
      <c r="C209" s="260"/>
      <c r="D209" s="261" t="s">
        <v>184</v>
      </c>
      <c r="E209" s="262" t="s">
        <v>1</v>
      </c>
      <c r="F209" s="263" t="s">
        <v>253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184</v>
      </c>
      <c r="AU209" s="269" t="s">
        <v>90</v>
      </c>
      <c r="AV209" s="13" t="s">
        <v>88</v>
      </c>
      <c r="AW209" s="13" t="s">
        <v>32</v>
      </c>
      <c r="AX209" s="13" t="s">
        <v>80</v>
      </c>
      <c r="AY209" s="269" t="s">
        <v>175</v>
      </c>
    </row>
    <row r="210" s="13" customFormat="1">
      <c r="A210" s="13"/>
      <c r="B210" s="259"/>
      <c r="C210" s="260"/>
      <c r="D210" s="261" t="s">
        <v>184</v>
      </c>
      <c r="E210" s="262" t="s">
        <v>1</v>
      </c>
      <c r="F210" s="263" t="s">
        <v>254</v>
      </c>
      <c r="G210" s="260"/>
      <c r="H210" s="262" t="s">
        <v>1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184</v>
      </c>
      <c r="AU210" s="269" t="s">
        <v>90</v>
      </c>
      <c r="AV210" s="13" t="s">
        <v>88</v>
      </c>
      <c r="AW210" s="13" t="s">
        <v>32</v>
      </c>
      <c r="AX210" s="13" t="s">
        <v>80</v>
      </c>
      <c r="AY210" s="269" t="s">
        <v>175</v>
      </c>
    </row>
    <row r="211" s="13" customFormat="1">
      <c r="A211" s="13"/>
      <c r="B211" s="259"/>
      <c r="C211" s="260"/>
      <c r="D211" s="261" t="s">
        <v>184</v>
      </c>
      <c r="E211" s="262" t="s">
        <v>1</v>
      </c>
      <c r="F211" s="263" t="s">
        <v>255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184</v>
      </c>
      <c r="AU211" s="269" t="s">
        <v>90</v>
      </c>
      <c r="AV211" s="13" t="s">
        <v>88</v>
      </c>
      <c r="AW211" s="13" t="s">
        <v>32</v>
      </c>
      <c r="AX211" s="13" t="s">
        <v>80</v>
      </c>
      <c r="AY211" s="269" t="s">
        <v>175</v>
      </c>
    </row>
    <row r="212" s="13" customFormat="1">
      <c r="A212" s="13"/>
      <c r="B212" s="259"/>
      <c r="C212" s="260"/>
      <c r="D212" s="261" t="s">
        <v>184</v>
      </c>
      <c r="E212" s="262" t="s">
        <v>1</v>
      </c>
      <c r="F212" s="263" t="s">
        <v>256</v>
      </c>
      <c r="G212" s="260"/>
      <c r="H212" s="262" t="s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184</v>
      </c>
      <c r="AU212" s="269" t="s">
        <v>90</v>
      </c>
      <c r="AV212" s="13" t="s">
        <v>88</v>
      </c>
      <c r="AW212" s="13" t="s">
        <v>32</v>
      </c>
      <c r="AX212" s="13" t="s">
        <v>80</v>
      </c>
      <c r="AY212" s="269" t="s">
        <v>175</v>
      </c>
    </row>
    <row r="213" s="13" customFormat="1">
      <c r="A213" s="13"/>
      <c r="B213" s="259"/>
      <c r="C213" s="260"/>
      <c r="D213" s="261" t="s">
        <v>184</v>
      </c>
      <c r="E213" s="262" t="s">
        <v>1</v>
      </c>
      <c r="F213" s="263" t="s">
        <v>257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184</v>
      </c>
      <c r="AU213" s="269" t="s">
        <v>90</v>
      </c>
      <c r="AV213" s="13" t="s">
        <v>88</v>
      </c>
      <c r="AW213" s="13" t="s">
        <v>32</v>
      </c>
      <c r="AX213" s="13" t="s">
        <v>80</v>
      </c>
      <c r="AY213" s="269" t="s">
        <v>175</v>
      </c>
    </row>
    <row r="214" s="13" customFormat="1">
      <c r="A214" s="13"/>
      <c r="B214" s="259"/>
      <c r="C214" s="260"/>
      <c r="D214" s="261" t="s">
        <v>184</v>
      </c>
      <c r="E214" s="262" t="s">
        <v>1</v>
      </c>
      <c r="F214" s="263" t="s">
        <v>281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184</v>
      </c>
      <c r="AU214" s="269" t="s">
        <v>90</v>
      </c>
      <c r="AV214" s="13" t="s">
        <v>88</v>
      </c>
      <c r="AW214" s="13" t="s">
        <v>32</v>
      </c>
      <c r="AX214" s="13" t="s">
        <v>80</v>
      </c>
      <c r="AY214" s="269" t="s">
        <v>175</v>
      </c>
    </row>
    <row r="215" s="13" customFormat="1">
      <c r="A215" s="13"/>
      <c r="B215" s="259"/>
      <c r="C215" s="260"/>
      <c r="D215" s="261" t="s">
        <v>184</v>
      </c>
      <c r="E215" s="262" t="s">
        <v>1</v>
      </c>
      <c r="F215" s="263" t="s">
        <v>282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184</v>
      </c>
      <c r="AU215" s="269" t="s">
        <v>90</v>
      </c>
      <c r="AV215" s="13" t="s">
        <v>88</v>
      </c>
      <c r="AW215" s="13" t="s">
        <v>32</v>
      </c>
      <c r="AX215" s="13" t="s">
        <v>80</v>
      </c>
      <c r="AY215" s="269" t="s">
        <v>175</v>
      </c>
    </row>
    <row r="216" s="13" customFormat="1">
      <c r="A216" s="13"/>
      <c r="B216" s="259"/>
      <c r="C216" s="260"/>
      <c r="D216" s="261" t="s">
        <v>184</v>
      </c>
      <c r="E216" s="262" t="s">
        <v>1</v>
      </c>
      <c r="F216" s="263" t="s">
        <v>283</v>
      </c>
      <c r="G216" s="260"/>
      <c r="H216" s="262" t="s">
        <v>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184</v>
      </c>
      <c r="AU216" s="269" t="s">
        <v>90</v>
      </c>
      <c r="AV216" s="13" t="s">
        <v>88</v>
      </c>
      <c r="AW216" s="13" t="s">
        <v>32</v>
      </c>
      <c r="AX216" s="13" t="s">
        <v>80</v>
      </c>
      <c r="AY216" s="269" t="s">
        <v>175</v>
      </c>
    </row>
    <row r="217" s="13" customFormat="1">
      <c r="A217" s="13"/>
      <c r="B217" s="259"/>
      <c r="C217" s="260"/>
      <c r="D217" s="261" t="s">
        <v>184</v>
      </c>
      <c r="E217" s="262" t="s">
        <v>1</v>
      </c>
      <c r="F217" s="263" t="s">
        <v>262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184</v>
      </c>
      <c r="AU217" s="269" t="s">
        <v>90</v>
      </c>
      <c r="AV217" s="13" t="s">
        <v>88</v>
      </c>
      <c r="AW217" s="13" t="s">
        <v>32</v>
      </c>
      <c r="AX217" s="13" t="s">
        <v>80</v>
      </c>
      <c r="AY217" s="269" t="s">
        <v>175</v>
      </c>
    </row>
    <row r="218" s="13" customFormat="1">
      <c r="A218" s="13"/>
      <c r="B218" s="259"/>
      <c r="C218" s="260"/>
      <c r="D218" s="261" t="s">
        <v>184</v>
      </c>
      <c r="E218" s="262" t="s">
        <v>1</v>
      </c>
      <c r="F218" s="263" t="s">
        <v>284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184</v>
      </c>
      <c r="AU218" s="269" t="s">
        <v>90</v>
      </c>
      <c r="AV218" s="13" t="s">
        <v>88</v>
      </c>
      <c r="AW218" s="13" t="s">
        <v>32</v>
      </c>
      <c r="AX218" s="13" t="s">
        <v>80</v>
      </c>
      <c r="AY218" s="269" t="s">
        <v>175</v>
      </c>
    </row>
    <row r="219" s="13" customFormat="1">
      <c r="A219" s="13"/>
      <c r="B219" s="259"/>
      <c r="C219" s="260"/>
      <c r="D219" s="261" t="s">
        <v>184</v>
      </c>
      <c r="E219" s="262" t="s">
        <v>1</v>
      </c>
      <c r="F219" s="263" t="s">
        <v>285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184</v>
      </c>
      <c r="AU219" s="269" t="s">
        <v>90</v>
      </c>
      <c r="AV219" s="13" t="s">
        <v>88</v>
      </c>
      <c r="AW219" s="13" t="s">
        <v>32</v>
      </c>
      <c r="AX219" s="13" t="s">
        <v>80</v>
      </c>
      <c r="AY219" s="269" t="s">
        <v>175</v>
      </c>
    </row>
    <row r="220" s="13" customFormat="1">
      <c r="A220" s="13"/>
      <c r="B220" s="259"/>
      <c r="C220" s="260"/>
      <c r="D220" s="261" t="s">
        <v>184</v>
      </c>
      <c r="E220" s="262" t="s">
        <v>1</v>
      </c>
      <c r="F220" s="263" t="s">
        <v>286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184</v>
      </c>
      <c r="AU220" s="269" t="s">
        <v>90</v>
      </c>
      <c r="AV220" s="13" t="s">
        <v>88</v>
      </c>
      <c r="AW220" s="13" t="s">
        <v>32</v>
      </c>
      <c r="AX220" s="13" t="s">
        <v>80</v>
      </c>
      <c r="AY220" s="269" t="s">
        <v>175</v>
      </c>
    </row>
    <row r="221" s="13" customFormat="1">
      <c r="A221" s="13"/>
      <c r="B221" s="259"/>
      <c r="C221" s="260"/>
      <c r="D221" s="261" t="s">
        <v>184</v>
      </c>
      <c r="E221" s="262" t="s">
        <v>1</v>
      </c>
      <c r="F221" s="263" t="s">
        <v>287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184</v>
      </c>
      <c r="AU221" s="269" t="s">
        <v>90</v>
      </c>
      <c r="AV221" s="13" t="s">
        <v>88</v>
      </c>
      <c r="AW221" s="13" t="s">
        <v>32</v>
      </c>
      <c r="AX221" s="13" t="s">
        <v>80</v>
      </c>
      <c r="AY221" s="269" t="s">
        <v>175</v>
      </c>
    </row>
    <row r="222" s="13" customFormat="1">
      <c r="A222" s="13"/>
      <c r="B222" s="259"/>
      <c r="C222" s="260"/>
      <c r="D222" s="261" t="s">
        <v>184</v>
      </c>
      <c r="E222" s="262" t="s">
        <v>1</v>
      </c>
      <c r="F222" s="263" t="s">
        <v>288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184</v>
      </c>
      <c r="AU222" s="269" t="s">
        <v>90</v>
      </c>
      <c r="AV222" s="13" t="s">
        <v>88</v>
      </c>
      <c r="AW222" s="13" t="s">
        <v>32</v>
      </c>
      <c r="AX222" s="13" t="s">
        <v>80</v>
      </c>
      <c r="AY222" s="269" t="s">
        <v>175</v>
      </c>
    </row>
    <row r="223" s="14" customFormat="1">
      <c r="A223" s="14"/>
      <c r="B223" s="270"/>
      <c r="C223" s="271"/>
      <c r="D223" s="261" t="s">
        <v>184</v>
      </c>
      <c r="E223" s="272" t="s">
        <v>1</v>
      </c>
      <c r="F223" s="273" t="s">
        <v>88</v>
      </c>
      <c r="G223" s="271"/>
      <c r="H223" s="274">
        <v>1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184</v>
      </c>
      <c r="AU223" s="280" t="s">
        <v>90</v>
      </c>
      <c r="AV223" s="14" t="s">
        <v>90</v>
      </c>
      <c r="AW223" s="14" t="s">
        <v>32</v>
      </c>
      <c r="AX223" s="14" t="s">
        <v>88</v>
      </c>
      <c r="AY223" s="280" t="s">
        <v>175</v>
      </c>
    </row>
    <row r="224" s="12" customFormat="1" ht="22.8" customHeight="1">
      <c r="A224" s="12"/>
      <c r="B224" s="230"/>
      <c r="C224" s="231"/>
      <c r="D224" s="232" t="s">
        <v>79</v>
      </c>
      <c r="E224" s="244" t="s">
        <v>289</v>
      </c>
      <c r="F224" s="244" t="s">
        <v>290</v>
      </c>
      <c r="G224" s="231"/>
      <c r="H224" s="231"/>
      <c r="I224" s="234"/>
      <c r="J224" s="245">
        <f>BK224</f>
        <v>0</v>
      </c>
      <c r="K224" s="231"/>
      <c r="L224" s="236"/>
      <c r="M224" s="237"/>
      <c r="N224" s="238"/>
      <c r="O224" s="238"/>
      <c r="P224" s="239">
        <f>SUM(P225:P244)</f>
        <v>0</v>
      </c>
      <c r="Q224" s="238"/>
      <c r="R224" s="239">
        <f>SUM(R225:R244)</f>
        <v>0</v>
      </c>
      <c r="S224" s="238"/>
      <c r="T224" s="240">
        <f>SUM(T225:T244)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1" t="s">
        <v>88</v>
      </c>
      <c r="AT224" s="242" t="s">
        <v>79</v>
      </c>
      <c r="AU224" s="242" t="s">
        <v>88</v>
      </c>
      <c r="AY224" s="241" t="s">
        <v>175</v>
      </c>
      <c r="BK224" s="243">
        <f>SUM(BK225:BK244)</f>
        <v>0</v>
      </c>
    </row>
    <row r="225" s="2" customFormat="1" ht="14.4" customHeight="1">
      <c r="A225" s="40"/>
      <c r="B225" s="41"/>
      <c r="C225" s="246" t="s">
        <v>291</v>
      </c>
      <c r="D225" s="246" t="s">
        <v>178</v>
      </c>
      <c r="E225" s="247" t="s">
        <v>292</v>
      </c>
      <c r="F225" s="248" t="s">
        <v>293</v>
      </c>
      <c r="G225" s="249" t="s">
        <v>189</v>
      </c>
      <c r="H225" s="250">
        <v>1</v>
      </c>
      <c r="I225" s="251"/>
      <c r="J225" s="252">
        <f>ROUND(I225*H225,2)</f>
        <v>0</v>
      </c>
      <c r="K225" s="253"/>
      <c r="L225" s="43"/>
      <c r="M225" s="254" t="s">
        <v>1</v>
      </c>
      <c r="N225" s="255" t="s">
        <v>45</v>
      </c>
      <c r="O225" s="93"/>
      <c r="P225" s="256">
        <f>O225*H225</f>
        <v>0</v>
      </c>
      <c r="Q225" s="256">
        <v>0</v>
      </c>
      <c r="R225" s="256">
        <f>Q225*H225</f>
        <v>0</v>
      </c>
      <c r="S225" s="256">
        <v>0</v>
      </c>
      <c r="T225" s="25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8" t="s">
        <v>182</v>
      </c>
      <c r="AT225" s="258" t="s">
        <v>178</v>
      </c>
      <c r="AU225" s="258" t="s">
        <v>90</v>
      </c>
      <c r="AY225" s="17" t="s">
        <v>175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88</v>
      </c>
      <c r="BK225" s="145">
        <f>ROUND(I225*H225,2)</f>
        <v>0</v>
      </c>
      <c r="BL225" s="17" t="s">
        <v>182</v>
      </c>
      <c r="BM225" s="258" t="s">
        <v>294</v>
      </c>
    </row>
    <row r="226" s="14" customFormat="1">
      <c r="A226" s="14"/>
      <c r="B226" s="270"/>
      <c r="C226" s="271"/>
      <c r="D226" s="261" t="s">
        <v>184</v>
      </c>
      <c r="E226" s="272" t="s">
        <v>1</v>
      </c>
      <c r="F226" s="273" t="s">
        <v>88</v>
      </c>
      <c r="G226" s="271"/>
      <c r="H226" s="274">
        <v>1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184</v>
      </c>
      <c r="AU226" s="280" t="s">
        <v>90</v>
      </c>
      <c r="AV226" s="14" t="s">
        <v>90</v>
      </c>
      <c r="AW226" s="14" t="s">
        <v>32</v>
      </c>
      <c r="AX226" s="14" t="s">
        <v>88</v>
      </c>
      <c r="AY226" s="280" t="s">
        <v>175</v>
      </c>
    </row>
    <row r="227" s="2" customFormat="1" ht="24.15" customHeight="1">
      <c r="A227" s="40"/>
      <c r="B227" s="41"/>
      <c r="C227" s="281" t="s">
        <v>295</v>
      </c>
      <c r="D227" s="281" t="s">
        <v>186</v>
      </c>
      <c r="E227" s="282" t="s">
        <v>296</v>
      </c>
      <c r="F227" s="283" t="s">
        <v>275</v>
      </c>
      <c r="G227" s="284" t="s">
        <v>189</v>
      </c>
      <c r="H227" s="285">
        <v>1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45</v>
      </c>
      <c r="O227" s="93"/>
      <c r="P227" s="256">
        <f>O227*H227</f>
        <v>0</v>
      </c>
      <c r="Q227" s="256">
        <v>0</v>
      </c>
      <c r="R227" s="256">
        <f>Q227*H227</f>
        <v>0</v>
      </c>
      <c r="S227" s="256">
        <v>0</v>
      </c>
      <c r="T227" s="25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8" t="s">
        <v>190</v>
      </c>
      <c r="AT227" s="258" t="s">
        <v>186</v>
      </c>
      <c r="AU227" s="258" t="s">
        <v>90</v>
      </c>
      <c r="AY227" s="17" t="s">
        <v>175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88</v>
      </c>
      <c r="BK227" s="145">
        <f>ROUND(I227*H227,2)</f>
        <v>0</v>
      </c>
      <c r="BL227" s="17" t="s">
        <v>182</v>
      </c>
      <c r="BM227" s="258" t="s">
        <v>297</v>
      </c>
    </row>
    <row r="228" s="14" customFormat="1">
      <c r="A228" s="14"/>
      <c r="B228" s="270"/>
      <c r="C228" s="271"/>
      <c r="D228" s="261" t="s">
        <v>184</v>
      </c>
      <c r="E228" s="272" t="s">
        <v>1</v>
      </c>
      <c r="F228" s="273" t="s">
        <v>88</v>
      </c>
      <c r="G228" s="271"/>
      <c r="H228" s="274">
        <v>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184</v>
      </c>
      <c r="AU228" s="280" t="s">
        <v>90</v>
      </c>
      <c r="AV228" s="14" t="s">
        <v>90</v>
      </c>
      <c r="AW228" s="14" t="s">
        <v>32</v>
      </c>
      <c r="AX228" s="14" t="s">
        <v>88</v>
      </c>
      <c r="AY228" s="280" t="s">
        <v>175</v>
      </c>
    </row>
    <row r="229" s="2" customFormat="1" ht="24.15" customHeight="1">
      <c r="A229" s="40"/>
      <c r="B229" s="41"/>
      <c r="C229" s="246" t="s">
        <v>7</v>
      </c>
      <c r="D229" s="246" t="s">
        <v>178</v>
      </c>
      <c r="E229" s="247" t="s">
        <v>298</v>
      </c>
      <c r="F229" s="248" t="s">
        <v>299</v>
      </c>
      <c r="G229" s="249" t="s">
        <v>189</v>
      </c>
      <c r="H229" s="250">
        <v>1</v>
      </c>
      <c r="I229" s="251"/>
      <c r="J229" s="252">
        <f>ROUND(I229*H229,2)</f>
        <v>0</v>
      </c>
      <c r="K229" s="253"/>
      <c r="L229" s="43"/>
      <c r="M229" s="254" t="s">
        <v>1</v>
      </c>
      <c r="N229" s="255" t="s">
        <v>45</v>
      </c>
      <c r="O229" s="93"/>
      <c r="P229" s="256">
        <f>O229*H229</f>
        <v>0</v>
      </c>
      <c r="Q229" s="256">
        <v>0</v>
      </c>
      <c r="R229" s="256">
        <f>Q229*H229</f>
        <v>0</v>
      </c>
      <c r="S229" s="256">
        <v>0</v>
      </c>
      <c r="T229" s="25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8" t="s">
        <v>182</v>
      </c>
      <c r="AT229" s="258" t="s">
        <v>178</v>
      </c>
      <c r="AU229" s="258" t="s">
        <v>90</v>
      </c>
      <c r="AY229" s="17" t="s">
        <v>175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88</v>
      </c>
      <c r="BK229" s="145">
        <f>ROUND(I229*H229,2)</f>
        <v>0</v>
      </c>
      <c r="BL229" s="17" t="s">
        <v>182</v>
      </c>
      <c r="BM229" s="258" t="s">
        <v>300</v>
      </c>
    </row>
    <row r="230" s="13" customFormat="1">
      <c r="A230" s="13"/>
      <c r="B230" s="259"/>
      <c r="C230" s="260"/>
      <c r="D230" s="261" t="s">
        <v>184</v>
      </c>
      <c r="E230" s="262" t="s">
        <v>1</v>
      </c>
      <c r="F230" s="263" t="s">
        <v>253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184</v>
      </c>
      <c r="AU230" s="269" t="s">
        <v>90</v>
      </c>
      <c r="AV230" s="13" t="s">
        <v>88</v>
      </c>
      <c r="AW230" s="13" t="s">
        <v>32</v>
      </c>
      <c r="AX230" s="13" t="s">
        <v>80</v>
      </c>
      <c r="AY230" s="269" t="s">
        <v>175</v>
      </c>
    </row>
    <row r="231" s="13" customFormat="1">
      <c r="A231" s="13"/>
      <c r="B231" s="259"/>
      <c r="C231" s="260"/>
      <c r="D231" s="261" t="s">
        <v>184</v>
      </c>
      <c r="E231" s="262" t="s">
        <v>1</v>
      </c>
      <c r="F231" s="263" t="s">
        <v>254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184</v>
      </c>
      <c r="AU231" s="269" t="s">
        <v>90</v>
      </c>
      <c r="AV231" s="13" t="s">
        <v>88</v>
      </c>
      <c r="AW231" s="13" t="s">
        <v>32</v>
      </c>
      <c r="AX231" s="13" t="s">
        <v>80</v>
      </c>
      <c r="AY231" s="269" t="s">
        <v>175</v>
      </c>
    </row>
    <row r="232" s="13" customFormat="1">
      <c r="A232" s="13"/>
      <c r="B232" s="259"/>
      <c r="C232" s="260"/>
      <c r="D232" s="261" t="s">
        <v>184</v>
      </c>
      <c r="E232" s="262" t="s">
        <v>1</v>
      </c>
      <c r="F232" s="263" t="s">
        <v>255</v>
      </c>
      <c r="G232" s="260"/>
      <c r="H232" s="262" t="s">
        <v>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184</v>
      </c>
      <c r="AU232" s="269" t="s">
        <v>90</v>
      </c>
      <c r="AV232" s="13" t="s">
        <v>88</v>
      </c>
      <c r="AW232" s="13" t="s">
        <v>32</v>
      </c>
      <c r="AX232" s="13" t="s">
        <v>80</v>
      </c>
      <c r="AY232" s="269" t="s">
        <v>175</v>
      </c>
    </row>
    <row r="233" s="13" customFormat="1">
      <c r="A233" s="13"/>
      <c r="B233" s="259"/>
      <c r="C233" s="260"/>
      <c r="D233" s="261" t="s">
        <v>184</v>
      </c>
      <c r="E233" s="262" t="s">
        <v>1</v>
      </c>
      <c r="F233" s="263" t="s">
        <v>256</v>
      </c>
      <c r="G233" s="260"/>
      <c r="H233" s="262" t="s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184</v>
      </c>
      <c r="AU233" s="269" t="s">
        <v>90</v>
      </c>
      <c r="AV233" s="13" t="s">
        <v>88</v>
      </c>
      <c r="AW233" s="13" t="s">
        <v>32</v>
      </c>
      <c r="AX233" s="13" t="s">
        <v>80</v>
      </c>
      <c r="AY233" s="269" t="s">
        <v>175</v>
      </c>
    </row>
    <row r="234" s="13" customFormat="1">
      <c r="A234" s="13"/>
      <c r="B234" s="259"/>
      <c r="C234" s="260"/>
      <c r="D234" s="261" t="s">
        <v>184</v>
      </c>
      <c r="E234" s="262" t="s">
        <v>1</v>
      </c>
      <c r="F234" s="263" t="s">
        <v>257</v>
      </c>
      <c r="G234" s="260"/>
      <c r="H234" s="262" t="s">
        <v>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184</v>
      </c>
      <c r="AU234" s="269" t="s">
        <v>90</v>
      </c>
      <c r="AV234" s="13" t="s">
        <v>88</v>
      </c>
      <c r="AW234" s="13" t="s">
        <v>32</v>
      </c>
      <c r="AX234" s="13" t="s">
        <v>80</v>
      </c>
      <c r="AY234" s="269" t="s">
        <v>175</v>
      </c>
    </row>
    <row r="235" s="13" customFormat="1">
      <c r="A235" s="13"/>
      <c r="B235" s="259"/>
      <c r="C235" s="260"/>
      <c r="D235" s="261" t="s">
        <v>184</v>
      </c>
      <c r="E235" s="262" t="s">
        <v>1</v>
      </c>
      <c r="F235" s="263" t="s">
        <v>281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184</v>
      </c>
      <c r="AU235" s="269" t="s">
        <v>90</v>
      </c>
      <c r="AV235" s="13" t="s">
        <v>88</v>
      </c>
      <c r="AW235" s="13" t="s">
        <v>32</v>
      </c>
      <c r="AX235" s="13" t="s">
        <v>80</v>
      </c>
      <c r="AY235" s="269" t="s">
        <v>175</v>
      </c>
    </row>
    <row r="236" s="13" customFormat="1">
      <c r="A236" s="13"/>
      <c r="B236" s="259"/>
      <c r="C236" s="260"/>
      <c r="D236" s="261" t="s">
        <v>184</v>
      </c>
      <c r="E236" s="262" t="s">
        <v>1</v>
      </c>
      <c r="F236" s="263" t="s">
        <v>282</v>
      </c>
      <c r="G236" s="260"/>
      <c r="H236" s="262" t="s">
        <v>1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184</v>
      </c>
      <c r="AU236" s="269" t="s">
        <v>90</v>
      </c>
      <c r="AV236" s="13" t="s">
        <v>88</v>
      </c>
      <c r="AW236" s="13" t="s">
        <v>32</v>
      </c>
      <c r="AX236" s="13" t="s">
        <v>80</v>
      </c>
      <c r="AY236" s="269" t="s">
        <v>175</v>
      </c>
    </row>
    <row r="237" s="13" customFormat="1">
      <c r="A237" s="13"/>
      <c r="B237" s="259"/>
      <c r="C237" s="260"/>
      <c r="D237" s="261" t="s">
        <v>184</v>
      </c>
      <c r="E237" s="262" t="s">
        <v>1</v>
      </c>
      <c r="F237" s="263" t="s">
        <v>283</v>
      </c>
      <c r="G237" s="260"/>
      <c r="H237" s="262" t="s">
        <v>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184</v>
      </c>
      <c r="AU237" s="269" t="s">
        <v>90</v>
      </c>
      <c r="AV237" s="13" t="s">
        <v>88</v>
      </c>
      <c r="AW237" s="13" t="s">
        <v>32</v>
      </c>
      <c r="AX237" s="13" t="s">
        <v>80</v>
      </c>
      <c r="AY237" s="269" t="s">
        <v>175</v>
      </c>
    </row>
    <row r="238" s="13" customFormat="1">
      <c r="A238" s="13"/>
      <c r="B238" s="259"/>
      <c r="C238" s="260"/>
      <c r="D238" s="261" t="s">
        <v>184</v>
      </c>
      <c r="E238" s="262" t="s">
        <v>1</v>
      </c>
      <c r="F238" s="263" t="s">
        <v>262</v>
      </c>
      <c r="G238" s="260"/>
      <c r="H238" s="262" t="s">
        <v>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184</v>
      </c>
      <c r="AU238" s="269" t="s">
        <v>90</v>
      </c>
      <c r="AV238" s="13" t="s">
        <v>88</v>
      </c>
      <c r="AW238" s="13" t="s">
        <v>32</v>
      </c>
      <c r="AX238" s="13" t="s">
        <v>80</v>
      </c>
      <c r="AY238" s="269" t="s">
        <v>175</v>
      </c>
    </row>
    <row r="239" s="13" customFormat="1">
      <c r="A239" s="13"/>
      <c r="B239" s="259"/>
      <c r="C239" s="260"/>
      <c r="D239" s="261" t="s">
        <v>184</v>
      </c>
      <c r="E239" s="262" t="s">
        <v>1</v>
      </c>
      <c r="F239" s="263" t="s">
        <v>284</v>
      </c>
      <c r="G239" s="260"/>
      <c r="H239" s="262" t="s">
        <v>1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184</v>
      </c>
      <c r="AU239" s="269" t="s">
        <v>90</v>
      </c>
      <c r="AV239" s="13" t="s">
        <v>88</v>
      </c>
      <c r="AW239" s="13" t="s">
        <v>32</v>
      </c>
      <c r="AX239" s="13" t="s">
        <v>80</v>
      </c>
      <c r="AY239" s="269" t="s">
        <v>175</v>
      </c>
    </row>
    <row r="240" s="13" customFormat="1">
      <c r="A240" s="13"/>
      <c r="B240" s="259"/>
      <c r="C240" s="260"/>
      <c r="D240" s="261" t="s">
        <v>184</v>
      </c>
      <c r="E240" s="262" t="s">
        <v>1</v>
      </c>
      <c r="F240" s="263" t="s">
        <v>285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184</v>
      </c>
      <c r="AU240" s="269" t="s">
        <v>90</v>
      </c>
      <c r="AV240" s="13" t="s">
        <v>88</v>
      </c>
      <c r="AW240" s="13" t="s">
        <v>32</v>
      </c>
      <c r="AX240" s="13" t="s">
        <v>80</v>
      </c>
      <c r="AY240" s="269" t="s">
        <v>175</v>
      </c>
    </row>
    <row r="241" s="13" customFormat="1">
      <c r="A241" s="13"/>
      <c r="B241" s="259"/>
      <c r="C241" s="260"/>
      <c r="D241" s="261" t="s">
        <v>184</v>
      </c>
      <c r="E241" s="262" t="s">
        <v>1</v>
      </c>
      <c r="F241" s="263" t="s">
        <v>286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184</v>
      </c>
      <c r="AU241" s="269" t="s">
        <v>90</v>
      </c>
      <c r="AV241" s="13" t="s">
        <v>88</v>
      </c>
      <c r="AW241" s="13" t="s">
        <v>32</v>
      </c>
      <c r="AX241" s="13" t="s">
        <v>80</v>
      </c>
      <c r="AY241" s="269" t="s">
        <v>175</v>
      </c>
    </row>
    <row r="242" s="13" customFormat="1">
      <c r="A242" s="13"/>
      <c r="B242" s="259"/>
      <c r="C242" s="260"/>
      <c r="D242" s="261" t="s">
        <v>184</v>
      </c>
      <c r="E242" s="262" t="s">
        <v>1</v>
      </c>
      <c r="F242" s="263" t="s">
        <v>287</v>
      </c>
      <c r="G242" s="260"/>
      <c r="H242" s="262" t="s">
        <v>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184</v>
      </c>
      <c r="AU242" s="269" t="s">
        <v>90</v>
      </c>
      <c r="AV242" s="13" t="s">
        <v>88</v>
      </c>
      <c r="AW242" s="13" t="s">
        <v>32</v>
      </c>
      <c r="AX242" s="13" t="s">
        <v>80</v>
      </c>
      <c r="AY242" s="269" t="s">
        <v>175</v>
      </c>
    </row>
    <row r="243" s="13" customFormat="1">
      <c r="A243" s="13"/>
      <c r="B243" s="259"/>
      <c r="C243" s="260"/>
      <c r="D243" s="261" t="s">
        <v>184</v>
      </c>
      <c r="E243" s="262" t="s">
        <v>1</v>
      </c>
      <c r="F243" s="263" t="s">
        <v>288</v>
      </c>
      <c r="G243" s="260"/>
      <c r="H243" s="262" t="s">
        <v>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184</v>
      </c>
      <c r="AU243" s="269" t="s">
        <v>90</v>
      </c>
      <c r="AV243" s="13" t="s">
        <v>88</v>
      </c>
      <c r="AW243" s="13" t="s">
        <v>32</v>
      </c>
      <c r="AX243" s="13" t="s">
        <v>80</v>
      </c>
      <c r="AY243" s="269" t="s">
        <v>175</v>
      </c>
    </row>
    <row r="244" s="14" customFormat="1">
      <c r="A244" s="14"/>
      <c r="B244" s="270"/>
      <c r="C244" s="271"/>
      <c r="D244" s="261" t="s">
        <v>184</v>
      </c>
      <c r="E244" s="272" t="s">
        <v>1</v>
      </c>
      <c r="F244" s="273" t="s">
        <v>88</v>
      </c>
      <c r="G244" s="271"/>
      <c r="H244" s="274">
        <v>1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184</v>
      </c>
      <c r="AU244" s="280" t="s">
        <v>90</v>
      </c>
      <c r="AV244" s="14" t="s">
        <v>90</v>
      </c>
      <c r="AW244" s="14" t="s">
        <v>32</v>
      </c>
      <c r="AX244" s="14" t="s">
        <v>88</v>
      </c>
      <c r="AY244" s="280" t="s">
        <v>175</v>
      </c>
    </row>
    <row r="245" s="12" customFormat="1" ht="22.8" customHeight="1">
      <c r="A245" s="12"/>
      <c r="B245" s="230"/>
      <c r="C245" s="231"/>
      <c r="D245" s="232" t="s">
        <v>79</v>
      </c>
      <c r="E245" s="244" t="s">
        <v>301</v>
      </c>
      <c r="F245" s="244" t="s">
        <v>302</v>
      </c>
      <c r="G245" s="231"/>
      <c r="H245" s="231"/>
      <c r="I245" s="234"/>
      <c r="J245" s="245">
        <f>BK245</f>
        <v>0</v>
      </c>
      <c r="K245" s="231"/>
      <c r="L245" s="236"/>
      <c r="M245" s="237"/>
      <c r="N245" s="238"/>
      <c r="O245" s="238"/>
      <c r="P245" s="239">
        <f>SUM(P246:P265)</f>
        <v>0</v>
      </c>
      <c r="Q245" s="238"/>
      <c r="R245" s="239">
        <f>SUM(R246:R265)</f>
        <v>0</v>
      </c>
      <c r="S245" s="238"/>
      <c r="T245" s="240">
        <f>SUM(T246:T265)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1" t="s">
        <v>88</v>
      </c>
      <c r="AT245" s="242" t="s">
        <v>79</v>
      </c>
      <c r="AU245" s="242" t="s">
        <v>88</v>
      </c>
      <c r="AY245" s="241" t="s">
        <v>175</v>
      </c>
      <c r="BK245" s="243">
        <f>SUM(BK246:BK265)</f>
        <v>0</v>
      </c>
    </row>
    <row r="246" s="2" customFormat="1" ht="14.4" customHeight="1">
      <c r="A246" s="40"/>
      <c r="B246" s="41"/>
      <c r="C246" s="246" t="s">
        <v>303</v>
      </c>
      <c r="D246" s="246" t="s">
        <v>178</v>
      </c>
      <c r="E246" s="247" t="s">
        <v>304</v>
      </c>
      <c r="F246" s="248" t="s">
        <v>305</v>
      </c>
      <c r="G246" s="249" t="s">
        <v>189</v>
      </c>
      <c r="H246" s="250">
        <v>1</v>
      </c>
      <c r="I246" s="251"/>
      <c r="J246" s="252">
        <f>ROUND(I246*H246,2)</f>
        <v>0</v>
      </c>
      <c r="K246" s="253"/>
      <c r="L246" s="43"/>
      <c r="M246" s="254" t="s">
        <v>1</v>
      </c>
      <c r="N246" s="255" t="s">
        <v>45</v>
      </c>
      <c r="O246" s="93"/>
      <c r="P246" s="256">
        <f>O246*H246</f>
        <v>0</v>
      </c>
      <c r="Q246" s="256">
        <v>0</v>
      </c>
      <c r="R246" s="256">
        <f>Q246*H246</f>
        <v>0</v>
      </c>
      <c r="S246" s="256">
        <v>0</v>
      </c>
      <c r="T246" s="25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8" t="s">
        <v>182</v>
      </c>
      <c r="AT246" s="258" t="s">
        <v>178</v>
      </c>
      <c r="AU246" s="258" t="s">
        <v>90</v>
      </c>
      <c r="AY246" s="17" t="s">
        <v>175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88</v>
      </c>
      <c r="BK246" s="145">
        <f>ROUND(I246*H246,2)</f>
        <v>0</v>
      </c>
      <c r="BL246" s="17" t="s">
        <v>182</v>
      </c>
      <c r="BM246" s="258" t="s">
        <v>306</v>
      </c>
    </row>
    <row r="247" s="14" customFormat="1">
      <c r="A247" s="14"/>
      <c r="B247" s="270"/>
      <c r="C247" s="271"/>
      <c r="D247" s="261" t="s">
        <v>184</v>
      </c>
      <c r="E247" s="272" t="s">
        <v>1</v>
      </c>
      <c r="F247" s="273" t="s">
        <v>88</v>
      </c>
      <c r="G247" s="271"/>
      <c r="H247" s="274">
        <v>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184</v>
      </c>
      <c r="AU247" s="280" t="s">
        <v>90</v>
      </c>
      <c r="AV247" s="14" t="s">
        <v>90</v>
      </c>
      <c r="AW247" s="14" t="s">
        <v>32</v>
      </c>
      <c r="AX247" s="14" t="s">
        <v>88</v>
      </c>
      <c r="AY247" s="280" t="s">
        <v>175</v>
      </c>
    </row>
    <row r="248" s="2" customFormat="1" ht="24.15" customHeight="1">
      <c r="A248" s="40"/>
      <c r="B248" s="41"/>
      <c r="C248" s="281" t="s">
        <v>307</v>
      </c>
      <c r="D248" s="281" t="s">
        <v>186</v>
      </c>
      <c r="E248" s="282" t="s">
        <v>308</v>
      </c>
      <c r="F248" s="283" t="s">
        <v>275</v>
      </c>
      <c r="G248" s="284" t="s">
        <v>189</v>
      </c>
      <c r="H248" s="285">
        <v>1</v>
      </c>
      <c r="I248" s="286"/>
      <c r="J248" s="287">
        <f>ROUND(I248*H248,2)</f>
        <v>0</v>
      </c>
      <c r="K248" s="288"/>
      <c r="L248" s="289"/>
      <c r="M248" s="290" t="s">
        <v>1</v>
      </c>
      <c r="N248" s="291" t="s">
        <v>45</v>
      </c>
      <c r="O248" s="93"/>
      <c r="P248" s="256">
        <f>O248*H248</f>
        <v>0</v>
      </c>
      <c r="Q248" s="256">
        <v>0</v>
      </c>
      <c r="R248" s="256">
        <f>Q248*H248</f>
        <v>0</v>
      </c>
      <c r="S248" s="256">
        <v>0</v>
      </c>
      <c r="T248" s="25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8" t="s">
        <v>190</v>
      </c>
      <c r="AT248" s="258" t="s">
        <v>186</v>
      </c>
      <c r="AU248" s="258" t="s">
        <v>90</v>
      </c>
      <c r="AY248" s="17" t="s">
        <v>175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88</v>
      </c>
      <c r="BK248" s="145">
        <f>ROUND(I248*H248,2)</f>
        <v>0</v>
      </c>
      <c r="BL248" s="17" t="s">
        <v>182</v>
      </c>
      <c r="BM248" s="258" t="s">
        <v>309</v>
      </c>
    </row>
    <row r="249" s="14" customFormat="1">
      <c r="A249" s="14"/>
      <c r="B249" s="270"/>
      <c r="C249" s="271"/>
      <c r="D249" s="261" t="s">
        <v>184</v>
      </c>
      <c r="E249" s="272" t="s">
        <v>1</v>
      </c>
      <c r="F249" s="273" t="s">
        <v>88</v>
      </c>
      <c r="G249" s="271"/>
      <c r="H249" s="274">
        <v>1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184</v>
      </c>
      <c r="AU249" s="280" t="s">
        <v>90</v>
      </c>
      <c r="AV249" s="14" t="s">
        <v>90</v>
      </c>
      <c r="AW249" s="14" t="s">
        <v>32</v>
      </c>
      <c r="AX249" s="14" t="s">
        <v>88</v>
      </c>
      <c r="AY249" s="280" t="s">
        <v>175</v>
      </c>
    </row>
    <row r="250" s="2" customFormat="1" ht="24.15" customHeight="1">
      <c r="A250" s="40"/>
      <c r="B250" s="41"/>
      <c r="C250" s="246" t="s">
        <v>310</v>
      </c>
      <c r="D250" s="246" t="s">
        <v>178</v>
      </c>
      <c r="E250" s="247" t="s">
        <v>311</v>
      </c>
      <c r="F250" s="248" t="s">
        <v>312</v>
      </c>
      <c r="G250" s="249" t="s">
        <v>189</v>
      </c>
      <c r="H250" s="250">
        <v>1</v>
      </c>
      <c r="I250" s="251"/>
      <c r="J250" s="252">
        <f>ROUND(I250*H250,2)</f>
        <v>0</v>
      </c>
      <c r="K250" s="253"/>
      <c r="L250" s="43"/>
      <c r="M250" s="254" t="s">
        <v>1</v>
      </c>
      <c r="N250" s="255" t="s">
        <v>45</v>
      </c>
      <c r="O250" s="93"/>
      <c r="P250" s="256">
        <f>O250*H250</f>
        <v>0</v>
      </c>
      <c r="Q250" s="256">
        <v>0</v>
      </c>
      <c r="R250" s="256">
        <f>Q250*H250</f>
        <v>0</v>
      </c>
      <c r="S250" s="256">
        <v>0</v>
      </c>
      <c r="T250" s="25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8" t="s">
        <v>182</v>
      </c>
      <c r="AT250" s="258" t="s">
        <v>178</v>
      </c>
      <c r="AU250" s="258" t="s">
        <v>90</v>
      </c>
      <c r="AY250" s="17" t="s">
        <v>175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88</v>
      </c>
      <c r="BK250" s="145">
        <f>ROUND(I250*H250,2)</f>
        <v>0</v>
      </c>
      <c r="BL250" s="17" t="s">
        <v>182</v>
      </c>
      <c r="BM250" s="258" t="s">
        <v>313</v>
      </c>
    </row>
    <row r="251" s="13" customFormat="1">
      <c r="A251" s="13"/>
      <c r="B251" s="259"/>
      <c r="C251" s="260"/>
      <c r="D251" s="261" t="s">
        <v>184</v>
      </c>
      <c r="E251" s="262" t="s">
        <v>1</v>
      </c>
      <c r="F251" s="263" t="s">
        <v>253</v>
      </c>
      <c r="G251" s="260"/>
      <c r="H251" s="262" t="s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184</v>
      </c>
      <c r="AU251" s="269" t="s">
        <v>90</v>
      </c>
      <c r="AV251" s="13" t="s">
        <v>88</v>
      </c>
      <c r="AW251" s="13" t="s">
        <v>32</v>
      </c>
      <c r="AX251" s="13" t="s">
        <v>80</v>
      </c>
      <c r="AY251" s="269" t="s">
        <v>175</v>
      </c>
    </row>
    <row r="252" s="13" customFormat="1">
      <c r="A252" s="13"/>
      <c r="B252" s="259"/>
      <c r="C252" s="260"/>
      <c r="D252" s="261" t="s">
        <v>184</v>
      </c>
      <c r="E252" s="262" t="s">
        <v>1</v>
      </c>
      <c r="F252" s="263" t="s">
        <v>254</v>
      </c>
      <c r="G252" s="260"/>
      <c r="H252" s="262" t="s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184</v>
      </c>
      <c r="AU252" s="269" t="s">
        <v>90</v>
      </c>
      <c r="AV252" s="13" t="s">
        <v>88</v>
      </c>
      <c r="AW252" s="13" t="s">
        <v>32</v>
      </c>
      <c r="AX252" s="13" t="s">
        <v>80</v>
      </c>
      <c r="AY252" s="269" t="s">
        <v>175</v>
      </c>
    </row>
    <row r="253" s="13" customFormat="1">
      <c r="A253" s="13"/>
      <c r="B253" s="259"/>
      <c r="C253" s="260"/>
      <c r="D253" s="261" t="s">
        <v>184</v>
      </c>
      <c r="E253" s="262" t="s">
        <v>1</v>
      </c>
      <c r="F253" s="263" t="s">
        <v>255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184</v>
      </c>
      <c r="AU253" s="269" t="s">
        <v>90</v>
      </c>
      <c r="AV253" s="13" t="s">
        <v>88</v>
      </c>
      <c r="AW253" s="13" t="s">
        <v>32</v>
      </c>
      <c r="AX253" s="13" t="s">
        <v>80</v>
      </c>
      <c r="AY253" s="269" t="s">
        <v>175</v>
      </c>
    </row>
    <row r="254" s="13" customFormat="1">
      <c r="A254" s="13"/>
      <c r="B254" s="259"/>
      <c r="C254" s="260"/>
      <c r="D254" s="261" t="s">
        <v>184</v>
      </c>
      <c r="E254" s="262" t="s">
        <v>1</v>
      </c>
      <c r="F254" s="263" t="s">
        <v>256</v>
      </c>
      <c r="G254" s="260"/>
      <c r="H254" s="262" t="s">
        <v>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184</v>
      </c>
      <c r="AU254" s="269" t="s">
        <v>90</v>
      </c>
      <c r="AV254" s="13" t="s">
        <v>88</v>
      </c>
      <c r="AW254" s="13" t="s">
        <v>32</v>
      </c>
      <c r="AX254" s="13" t="s">
        <v>80</v>
      </c>
      <c r="AY254" s="269" t="s">
        <v>175</v>
      </c>
    </row>
    <row r="255" s="13" customFormat="1">
      <c r="A255" s="13"/>
      <c r="B255" s="259"/>
      <c r="C255" s="260"/>
      <c r="D255" s="261" t="s">
        <v>184</v>
      </c>
      <c r="E255" s="262" t="s">
        <v>1</v>
      </c>
      <c r="F255" s="263" t="s">
        <v>257</v>
      </c>
      <c r="G255" s="260"/>
      <c r="H255" s="262" t="s">
        <v>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184</v>
      </c>
      <c r="AU255" s="269" t="s">
        <v>90</v>
      </c>
      <c r="AV255" s="13" t="s">
        <v>88</v>
      </c>
      <c r="AW255" s="13" t="s">
        <v>32</v>
      </c>
      <c r="AX255" s="13" t="s">
        <v>80</v>
      </c>
      <c r="AY255" s="269" t="s">
        <v>175</v>
      </c>
    </row>
    <row r="256" s="13" customFormat="1">
      <c r="A256" s="13"/>
      <c r="B256" s="259"/>
      <c r="C256" s="260"/>
      <c r="D256" s="261" t="s">
        <v>184</v>
      </c>
      <c r="E256" s="262" t="s">
        <v>1</v>
      </c>
      <c r="F256" s="263" t="s">
        <v>281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184</v>
      </c>
      <c r="AU256" s="269" t="s">
        <v>90</v>
      </c>
      <c r="AV256" s="13" t="s">
        <v>88</v>
      </c>
      <c r="AW256" s="13" t="s">
        <v>32</v>
      </c>
      <c r="AX256" s="13" t="s">
        <v>80</v>
      </c>
      <c r="AY256" s="269" t="s">
        <v>175</v>
      </c>
    </row>
    <row r="257" s="13" customFormat="1">
      <c r="A257" s="13"/>
      <c r="B257" s="259"/>
      <c r="C257" s="260"/>
      <c r="D257" s="261" t="s">
        <v>184</v>
      </c>
      <c r="E257" s="262" t="s">
        <v>1</v>
      </c>
      <c r="F257" s="263" t="s">
        <v>282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184</v>
      </c>
      <c r="AU257" s="269" t="s">
        <v>90</v>
      </c>
      <c r="AV257" s="13" t="s">
        <v>88</v>
      </c>
      <c r="AW257" s="13" t="s">
        <v>32</v>
      </c>
      <c r="AX257" s="13" t="s">
        <v>80</v>
      </c>
      <c r="AY257" s="269" t="s">
        <v>175</v>
      </c>
    </row>
    <row r="258" s="13" customFormat="1">
      <c r="A258" s="13"/>
      <c r="B258" s="259"/>
      <c r="C258" s="260"/>
      <c r="D258" s="261" t="s">
        <v>184</v>
      </c>
      <c r="E258" s="262" t="s">
        <v>1</v>
      </c>
      <c r="F258" s="263" t="s">
        <v>283</v>
      </c>
      <c r="G258" s="260"/>
      <c r="H258" s="262" t="s">
        <v>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184</v>
      </c>
      <c r="AU258" s="269" t="s">
        <v>90</v>
      </c>
      <c r="AV258" s="13" t="s">
        <v>88</v>
      </c>
      <c r="AW258" s="13" t="s">
        <v>32</v>
      </c>
      <c r="AX258" s="13" t="s">
        <v>80</v>
      </c>
      <c r="AY258" s="269" t="s">
        <v>175</v>
      </c>
    </row>
    <row r="259" s="13" customFormat="1">
      <c r="A259" s="13"/>
      <c r="B259" s="259"/>
      <c r="C259" s="260"/>
      <c r="D259" s="261" t="s">
        <v>184</v>
      </c>
      <c r="E259" s="262" t="s">
        <v>1</v>
      </c>
      <c r="F259" s="263" t="s">
        <v>262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184</v>
      </c>
      <c r="AU259" s="269" t="s">
        <v>90</v>
      </c>
      <c r="AV259" s="13" t="s">
        <v>88</v>
      </c>
      <c r="AW259" s="13" t="s">
        <v>32</v>
      </c>
      <c r="AX259" s="13" t="s">
        <v>80</v>
      </c>
      <c r="AY259" s="269" t="s">
        <v>175</v>
      </c>
    </row>
    <row r="260" s="13" customFormat="1">
      <c r="A260" s="13"/>
      <c r="B260" s="259"/>
      <c r="C260" s="260"/>
      <c r="D260" s="261" t="s">
        <v>184</v>
      </c>
      <c r="E260" s="262" t="s">
        <v>1</v>
      </c>
      <c r="F260" s="263" t="s">
        <v>284</v>
      </c>
      <c r="G260" s="260"/>
      <c r="H260" s="262" t="s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184</v>
      </c>
      <c r="AU260" s="269" t="s">
        <v>90</v>
      </c>
      <c r="AV260" s="13" t="s">
        <v>88</v>
      </c>
      <c r="AW260" s="13" t="s">
        <v>32</v>
      </c>
      <c r="AX260" s="13" t="s">
        <v>80</v>
      </c>
      <c r="AY260" s="269" t="s">
        <v>175</v>
      </c>
    </row>
    <row r="261" s="13" customFormat="1">
      <c r="A261" s="13"/>
      <c r="B261" s="259"/>
      <c r="C261" s="260"/>
      <c r="D261" s="261" t="s">
        <v>184</v>
      </c>
      <c r="E261" s="262" t="s">
        <v>1</v>
      </c>
      <c r="F261" s="263" t="s">
        <v>314</v>
      </c>
      <c r="G261" s="260"/>
      <c r="H261" s="262" t="s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184</v>
      </c>
      <c r="AU261" s="269" t="s">
        <v>90</v>
      </c>
      <c r="AV261" s="13" t="s">
        <v>88</v>
      </c>
      <c r="AW261" s="13" t="s">
        <v>32</v>
      </c>
      <c r="AX261" s="13" t="s">
        <v>80</v>
      </c>
      <c r="AY261" s="269" t="s">
        <v>175</v>
      </c>
    </row>
    <row r="262" s="13" customFormat="1">
      <c r="A262" s="13"/>
      <c r="B262" s="259"/>
      <c r="C262" s="260"/>
      <c r="D262" s="261" t="s">
        <v>184</v>
      </c>
      <c r="E262" s="262" t="s">
        <v>1</v>
      </c>
      <c r="F262" s="263" t="s">
        <v>315</v>
      </c>
      <c r="G262" s="260"/>
      <c r="H262" s="262" t="s">
        <v>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184</v>
      </c>
      <c r="AU262" s="269" t="s">
        <v>90</v>
      </c>
      <c r="AV262" s="13" t="s">
        <v>88</v>
      </c>
      <c r="AW262" s="13" t="s">
        <v>32</v>
      </c>
      <c r="AX262" s="13" t="s">
        <v>80</v>
      </c>
      <c r="AY262" s="269" t="s">
        <v>175</v>
      </c>
    </row>
    <row r="263" s="13" customFormat="1">
      <c r="A263" s="13"/>
      <c r="B263" s="259"/>
      <c r="C263" s="260"/>
      <c r="D263" s="261" t="s">
        <v>184</v>
      </c>
      <c r="E263" s="262" t="s">
        <v>1</v>
      </c>
      <c r="F263" s="263" t="s">
        <v>287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184</v>
      </c>
      <c r="AU263" s="269" t="s">
        <v>90</v>
      </c>
      <c r="AV263" s="13" t="s">
        <v>88</v>
      </c>
      <c r="AW263" s="13" t="s">
        <v>32</v>
      </c>
      <c r="AX263" s="13" t="s">
        <v>80</v>
      </c>
      <c r="AY263" s="269" t="s">
        <v>175</v>
      </c>
    </row>
    <row r="264" s="13" customFormat="1">
      <c r="A264" s="13"/>
      <c r="B264" s="259"/>
      <c r="C264" s="260"/>
      <c r="D264" s="261" t="s">
        <v>184</v>
      </c>
      <c r="E264" s="262" t="s">
        <v>1</v>
      </c>
      <c r="F264" s="263" t="s">
        <v>288</v>
      </c>
      <c r="G264" s="260"/>
      <c r="H264" s="262" t="s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184</v>
      </c>
      <c r="AU264" s="269" t="s">
        <v>90</v>
      </c>
      <c r="AV264" s="13" t="s">
        <v>88</v>
      </c>
      <c r="AW264" s="13" t="s">
        <v>32</v>
      </c>
      <c r="AX264" s="13" t="s">
        <v>80</v>
      </c>
      <c r="AY264" s="269" t="s">
        <v>175</v>
      </c>
    </row>
    <row r="265" s="14" customFormat="1">
      <c r="A265" s="14"/>
      <c r="B265" s="270"/>
      <c r="C265" s="271"/>
      <c r="D265" s="261" t="s">
        <v>184</v>
      </c>
      <c r="E265" s="272" t="s">
        <v>1</v>
      </c>
      <c r="F265" s="273" t="s">
        <v>88</v>
      </c>
      <c r="G265" s="271"/>
      <c r="H265" s="274">
        <v>1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184</v>
      </c>
      <c r="AU265" s="280" t="s">
        <v>90</v>
      </c>
      <c r="AV265" s="14" t="s">
        <v>90</v>
      </c>
      <c r="AW265" s="14" t="s">
        <v>32</v>
      </c>
      <c r="AX265" s="14" t="s">
        <v>88</v>
      </c>
      <c r="AY265" s="280" t="s">
        <v>175</v>
      </c>
    </row>
    <row r="266" s="12" customFormat="1" ht="22.8" customHeight="1">
      <c r="A266" s="12"/>
      <c r="B266" s="230"/>
      <c r="C266" s="231"/>
      <c r="D266" s="232" t="s">
        <v>79</v>
      </c>
      <c r="E266" s="244" t="s">
        <v>316</v>
      </c>
      <c r="F266" s="244" t="s">
        <v>317</v>
      </c>
      <c r="G266" s="231"/>
      <c r="H266" s="231"/>
      <c r="I266" s="234"/>
      <c r="J266" s="245">
        <f>BK266</f>
        <v>0</v>
      </c>
      <c r="K266" s="231"/>
      <c r="L266" s="236"/>
      <c r="M266" s="237"/>
      <c r="N266" s="238"/>
      <c r="O266" s="238"/>
      <c r="P266" s="239">
        <f>SUM(P267:P286)</f>
        <v>0</v>
      </c>
      <c r="Q266" s="238"/>
      <c r="R266" s="239">
        <f>SUM(R267:R286)</f>
        <v>0</v>
      </c>
      <c r="S266" s="238"/>
      <c r="T266" s="240">
        <f>SUM(T267:T286)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41" t="s">
        <v>88</v>
      </c>
      <c r="AT266" s="242" t="s">
        <v>79</v>
      </c>
      <c r="AU266" s="242" t="s">
        <v>88</v>
      </c>
      <c r="AY266" s="241" t="s">
        <v>175</v>
      </c>
      <c r="BK266" s="243">
        <f>SUM(BK267:BK286)</f>
        <v>0</v>
      </c>
    </row>
    <row r="267" s="2" customFormat="1" ht="14.4" customHeight="1">
      <c r="A267" s="40"/>
      <c r="B267" s="41"/>
      <c r="C267" s="246" t="s">
        <v>318</v>
      </c>
      <c r="D267" s="246" t="s">
        <v>178</v>
      </c>
      <c r="E267" s="247" t="s">
        <v>319</v>
      </c>
      <c r="F267" s="248" t="s">
        <v>320</v>
      </c>
      <c r="G267" s="249" t="s">
        <v>189</v>
      </c>
      <c r="H267" s="250">
        <v>1</v>
      </c>
      <c r="I267" s="251"/>
      <c r="J267" s="252">
        <f>ROUND(I267*H267,2)</f>
        <v>0</v>
      </c>
      <c r="K267" s="253"/>
      <c r="L267" s="43"/>
      <c r="M267" s="254" t="s">
        <v>1</v>
      </c>
      <c r="N267" s="255" t="s">
        <v>45</v>
      </c>
      <c r="O267" s="93"/>
      <c r="P267" s="256">
        <f>O267*H267</f>
        <v>0</v>
      </c>
      <c r="Q267" s="256">
        <v>0</v>
      </c>
      <c r="R267" s="256">
        <f>Q267*H267</f>
        <v>0</v>
      </c>
      <c r="S267" s="256">
        <v>0</v>
      </c>
      <c r="T267" s="25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58" t="s">
        <v>182</v>
      </c>
      <c r="AT267" s="258" t="s">
        <v>178</v>
      </c>
      <c r="AU267" s="258" t="s">
        <v>90</v>
      </c>
      <c r="AY267" s="17" t="s">
        <v>175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88</v>
      </c>
      <c r="BK267" s="145">
        <f>ROUND(I267*H267,2)</f>
        <v>0</v>
      </c>
      <c r="BL267" s="17" t="s">
        <v>182</v>
      </c>
      <c r="BM267" s="258" t="s">
        <v>321</v>
      </c>
    </row>
    <row r="268" s="14" customFormat="1">
      <c r="A268" s="14"/>
      <c r="B268" s="270"/>
      <c r="C268" s="271"/>
      <c r="D268" s="261" t="s">
        <v>184</v>
      </c>
      <c r="E268" s="272" t="s">
        <v>1</v>
      </c>
      <c r="F268" s="273" t="s">
        <v>88</v>
      </c>
      <c r="G268" s="271"/>
      <c r="H268" s="274">
        <v>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184</v>
      </c>
      <c r="AU268" s="280" t="s">
        <v>90</v>
      </c>
      <c r="AV268" s="14" t="s">
        <v>90</v>
      </c>
      <c r="AW268" s="14" t="s">
        <v>32</v>
      </c>
      <c r="AX268" s="14" t="s">
        <v>88</v>
      </c>
      <c r="AY268" s="280" t="s">
        <v>175</v>
      </c>
    </row>
    <row r="269" s="2" customFormat="1" ht="24.15" customHeight="1">
      <c r="A269" s="40"/>
      <c r="B269" s="41"/>
      <c r="C269" s="281" t="s">
        <v>322</v>
      </c>
      <c r="D269" s="281" t="s">
        <v>186</v>
      </c>
      <c r="E269" s="282" t="s">
        <v>323</v>
      </c>
      <c r="F269" s="283" t="s">
        <v>275</v>
      </c>
      <c r="G269" s="284" t="s">
        <v>189</v>
      </c>
      <c r="H269" s="285">
        <v>1</v>
      </c>
      <c r="I269" s="286"/>
      <c r="J269" s="287">
        <f>ROUND(I269*H269,2)</f>
        <v>0</v>
      </c>
      <c r="K269" s="288"/>
      <c r="L269" s="289"/>
      <c r="M269" s="290" t="s">
        <v>1</v>
      </c>
      <c r="N269" s="291" t="s">
        <v>45</v>
      </c>
      <c r="O269" s="93"/>
      <c r="P269" s="256">
        <f>O269*H269</f>
        <v>0</v>
      </c>
      <c r="Q269" s="256">
        <v>0</v>
      </c>
      <c r="R269" s="256">
        <f>Q269*H269</f>
        <v>0</v>
      </c>
      <c r="S269" s="256">
        <v>0</v>
      </c>
      <c r="T269" s="25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58" t="s">
        <v>190</v>
      </c>
      <c r="AT269" s="258" t="s">
        <v>186</v>
      </c>
      <c r="AU269" s="258" t="s">
        <v>90</v>
      </c>
      <c r="AY269" s="17" t="s">
        <v>175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88</v>
      </c>
      <c r="BK269" s="145">
        <f>ROUND(I269*H269,2)</f>
        <v>0</v>
      </c>
      <c r="BL269" s="17" t="s">
        <v>182</v>
      </c>
      <c r="BM269" s="258" t="s">
        <v>324</v>
      </c>
    </row>
    <row r="270" s="14" customFormat="1">
      <c r="A270" s="14"/>
      <c r="B270" s="270"/>
      <c r="C270" s="271"/>
      <c r="D270" s="261" t="s">
        <v>184</v>
      </c>
      <c r="E270" s="272" t="s">
        <v>1</v>
      </c>
      <c r="F270" s="273" t="s">
        <v>88</v>
      </c>
      <c r="G270" s="271"/>
      <c r="H270" s="274">
        <v>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184</v>
      </c>
      <c r="AU270" s="280" t="s">
        <v>90</v>
      </c>
      <c r="AV270" s="14" t="s">
        <v>90</v>
      </c>
      <c r="AW270" s="14" t="s">
        <v>32</v>
      </c>
      <c r="AX270" s="14" t="s">
        <v>88</v>
      </c>
      <c r="AY270" s="280" t="s">
        <v>175</v>
      </c>
    </row>
    <row r="271" s="2" customFormat="1" ht="24.15" customHeight="1">
      <c r="A271" s="40"/>
      <c r="B271" s="41"/>
      <c r="C271" s="246" t="s">
        <v>325</v>
      </c>
      <c r="D271" s="246" t="s">
        <v>178</v>
      </c>
      <c r="E271" s="247" t="s">
        <v>326</v>
      </c>
      <c r="F271" s="248" t="s">
        <v>327</v>
      </c>
      <c r="G271" s="249" t="s">
        <v>189</v>
      </c>
      <c r="H271" s="250">
        <v>1</v>
      </c>
      <c r="I271" s="251"/>
      <c r="J271" s="252">
        <f>ROUND(I271*H271,2)</f>
        <v>0</v>
      </c>
      <c r="K271" s="253"/>
      <c r="L271" s="43"/>
      <c r="M271" s="254" t="s">
        <v>1</v>
      </c>
      <c r="N271" s="255" t="s">
        <v>45</v>
      </c>
      <c r="O271" s="93"/>
      <c r="P271" s="256">
        <f>O271*H271</f>
        <v>0</v>
      </c>
      <c r="Q271" s="256">
        <v>0</v>
      </c>
      <c r="R271" s="256">
        <f>Q271*H271</f>
        <v>0</v>
      </c>
      <c r="S271" s="256">
        <v>0</v>
      </c>
      <c r="T271" s="25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8" t="s">
        <v>182</v>
      </c>
      <c r="AT271" s="258" t="s">
        <v>178</v>
      </c>
      <c r="AU271" s="258" t="s">
        <v>90</v>
      </c>
      <c r="AY271" s="17" t="s">
        <v>175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88</v>
      </c>
      <c r="BK271" s="145">
        <f>ROUND(I271*H271,2)</f>
        <v>0</v>
      </c>
      <c r="BL271" s="17" t="s">
        <v>182</v>
      </c>
      <c r="BM271" s="258" t="s">
        <v>328</v>
      </c>
    </row>
    <row r="272" s="13" customFormat="1">
      <c r="A272" s="13"/>
      <c r="B272" s="259"/>
      <c r="C272" s="260"/>
      <c r="D272" s="261" t="s">
        <v>184</v>
      </c>
      <c r="E272" s="262" t="s">
        <v>1</v>
      </c>
      <c r="F272" s="263" t="s">
        <v>253</v>
      </c>
      <c r="G272" s="260"/>
      <c r="H272" s="262" t="s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184</v>
      </c>
      <c r="AU272" s="269" t="s">
        <v>90</v>
      </c>
      <c r="AV272" s="13" t="s">
        <v>88</v>
      </c>
      <c r="AW272" s="13" t="s">
        <v>32</v>
      </c>
      <c r="AX272" s="13" t="s">
        <v>80</v>
      </c>
      <c r="AY272" s="269" t="s">
        <v>175</v>
      </c>
    </row>
    <row r="273" s="13" customFormat="1">
      <c r="A273" s="13"/>
      <c r="B273" s="259"/>
      <c r="C273" s="260"/>
      <c r="D273" s="261" t="s">
        <v>184</v>
      </c>
      <c r="E273" s="262" t="s">
        <v>1</v>
      </c>
      <c r="F273" s="263" t="s">
        <v>254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184</v>
      </c>
      <c r="AU273" s="269" t="s">
        <v>90</v>
      </c>
      <c r="AV273" s="13" t="s">
        <v>88</v>
      </c>
      <c r="AW273" s="13" t="s">
        <v>32</v>
      </c>
      <c r="AX273" s="13" t="s">
        <v>80</v>
      </c>
      <c r="AY273" s="269" t="s">
        <v>175</v>
      </c>
    </row>
    <row r="274" s="13" customFormat="1">
      <c r="A274" s="13"/>
      <c r="B274" s="259"/>
      <c r="C274" s="260"/>
      <c r="D274" s="261" t="s">
        <v>184</v>
      </c>
      <c r="E274" s="262" t="s">
        <v>1</v>
      </c>
      <c r="F274" s="263" t="s">
        <v>255</v>
      </c>
      <c r="G274" s="260"/>
      <c r="H274" s="262" t="s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184</v>
      </c>
      <c r="AU274" s="269" t="s">
        <v>90</v>
      </c>
      <c r="AV274" s="13" t="s">
        <v>88</v>
      </c>
      <c r="AW274" s="13" t="s">
        <v>32</v>
      </c>
      <c r="AX274" s="13" t="s">
        <v>80</v>
      </c>
      <c r="AY274" s="269" t="s">
        <v>175</v>
      </c>
    </row>
    <row r="275" s="13" customFormat="1">
      <c r="A275" s="13"/>
      <c r="B275" s="259"/>
      <c r="C275" s="260"/>
      <c r="D275" s="261" t="s">
        <v>184</v>
      </c>
      <c r="E275" s="262" t="s">
        <v>1</v>
      </c>
      <c r="F275" s="263" t="s">
        <v>256</v>
      </c>
      <c r="G275" s="260"/>
      <c r="H275" s="262" t="s">
        <v>1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184</v>
      </c>
      <c r="AU275" s="269" t="s">
        <v>90</v>
      </c>
      <c r="AV275" s="13" t="s">
        <v>88</v>
      </c>
      <c r="AW275" s="13" t="s">
        <v>32</v>
      </c>
      <c r="AX275" s="13" t="s">
        <v>80</v>
      </c>
      <c r="AY275" s="269" t="s">
        <v>175</v>
      </c>
    </row>
    <row r="276" s="13" customFormat="1">
      <c r="A276" s="13"/>
      <c r="B276" s="259"/>
      <c r="C276" s="260"/>
      <c r="D276" s="261" t="s">
        <v>184</v>
      </c>
      <c r="E276" s="262" t="s">
        <v>1</v>
      </c>
      <c r="F276" s="263" t="s">
        <v>257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184</v>
      </c>
      <c r="AU276" s="269" t="s">
        <v>90</v>
      </c>
      <c r="AV276" s="13" t="s">
        <v>88</v>
      </c>
      <c r="AW276" s="13" t="s">
        <v>32</v>
      </c>
      <c r="AX276" s="13" t="s">
        <v>80</v>
      </c>
      <c r="AY276" s="269" t="s">
        <v>175</v>
      </c>
    </row>
    <row r="277" s="13" customFormat="1">
      <c r="A277" s="13"/>
      <c r="B277" s="259"/>
      <c r="C277" s="260"/>
      <c r="D277" s="261" t="s">
        <v>184</v>
      </c>
      <c r="E277" s="262" t="s">
        <v>1</v>
      </c>
      <c r="F277" s="263" t="s">
        <v>281</v>
      </c>
      <c r="G277" s="260"/>
      <c r="H277" s="262" t="s">
        <v>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184</v>
      </c>
      <c r="AU277" s="269" t="s">
        <v>90</v>
      </c>
      <c r="AV277" s="13" t="s">
        <v>88</v>
      </c>
      <c r="AW277" s="13" t="s">
        <v>32</v>
      </c>
      <c r="AX277" s="13" t="s">
        <v>80</v>
      </c>
      <c r="AY277" s="269" t="s">
        <v>175</v>
      </c>
    </row>
    <row r="278" s="13" customFormat="1">
      <c r="A278" s="13"/>
      <c r="B278" s="259"/>
      <c r="C278" s="260"/>
      <c r="D278" s="261" t="s">
        <v>184</v>
      </c>
      <c r="E278" s="262" t="s">
        <v>1</v>
      </c>
      <c r="F278" s="263" t="s">
        <v>282</v>
      </c>
      <c r="G278" s="260"/>
      <c r="H278" s="262" t="s">
        <v>1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184</v>
      </c>
      <c r="AU278" s="269" t="s">
        <v>90</v>
      </c>
      <c r="AV278" s="13" t="s">
        <v>88</v>
      </c>
      <c r="AW278" s="13" t="s">
        <v>32</v>
      </c>
      <c r="AX278" s="13" t="s">
        <v>80</v>
      </c>
      <c r="AY278" s="269" t="s">
        <v>175</v>
      </c>
    </row>
    <row r="279" s="13" customFormat="1">
      <c r="A279" s="13"/>
      <c r="B279" s="259"/>
      <c r="C279" s="260"/>
      <c r="D279" s="261" t="s">
        <v>184</v>
      </c>
      <c r="E279" s="262" t="s">
        <v>1</v>
      </c>
      <c r="F279" s="263" t="s">
        <v>283</v>
      </c>
      <c r="G279" s="260"/>
      <c r="H279" s="262" t="s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184</v>
      </c>
      <c r="AU279" s="269" t="s">
        <v>90</v>
      </c>
      <c r="AV279" s="13" t="s">
        <v>88</v>
      </c>
      <c r="AW279" s="13" t="s">
        <v>32</v>
      </c>
      <c r="AX279" s="13" t="s">
        <v>80</v>
      </c>
      <c r="AY279" s="269" t="s">
        <v>175</v>
      </c>
    </row>
    <row r="280" s="13" customFormat="1">
      <c r="A280" s="13"/>
      <c r="B280" s="259"/>
      <c r="C280" s="260"/>
      <c r="D280" s="261" t="s">
        <v>184</v>
      </c>
      <c r="E280" s="262" t="s">
        <v>1</v>
      </c>
      <c r="F280" s="263" t="s">
        <v>262</v>
      </c>
      <c r="G280" s="260"/>
      <c r="H280" s="262" t="s">
        <v>1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184</v>
      </c>
      <c r="AU280" s="269" t="s">
        <v>90</v>
      </c>
      <c r="AV280" s="13" t="s">
        <v>88</v>
      </c>
      <c r="AW280" s="13" t="s">
        <v>32</v>
      </c>
      <c r="AX280" s="13" t="s">
        <v>80</v>
      </c>
      <c r="AY280" s="269" t="s">
        <v>175</v>
      </c>
    </row>
    <row r="281" s="13" customFormat="1">
      <c r="A281" s="13"/>
      <c r="B281" s="259"/>
      <c r="C281" s="260"/>
      <c r="D281" s="261" t="s">
        <v>184</v>
      </c>
      <c r="E281" s="262" t="s">
        <v>1</v>
      </c>
      <c r="F281" s="263" t="s">
        <v>284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184</v>
      </c>
      <c r="AU281" s="269" t="s">
        <v>90</v>
      </c>
      <c r="AV281" s="13" t="s">
        <v>88</v>
      </c>
      <c r="AW281" s="13" t="s">
        <v>32</v>
      </c>
      <c r="AX281" s="13" t="s">
        <v>80</v>
      </c>
      <c r="AY281" s="269" t="s">
        <v>175</v>
      </c>
    </row>
    <row r="282" s="13" customFormat="1">
      <c r="A282" s="13"/>
      <c r="B282" s="259"/>
      <c r="C282" s="260"/>
      <c r="D282" s="261" t="s">
        <v>184</v>
      </c>
      <c r="E282" s="262" t="s">
        <v>1</v>
      </c>
      <c r="F282" s="263" t="s">
        <v>285</v>
      </c>
      <c r="G282" s="260"/>
      <c r="H282" s="262" t="s">
        <v>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184</v>
      </c>
      <c r="AU282" s="269" t="s">
        <v>90</v>
      </c>
      <c r="AV282" s="13" t="s">
        <v>88</v>
      </c>
      <c r="AW282" s="13" t="s">
        <v>32</v>
      </c>
      <c r="AX282" s="13" t="s">
        <v>80</v>
      </c>
      <c r="AY282" s="269" t="s">
        <v>175</v>
      </c>
    </row>
    <row r="283" s="13" customFormat="1">
      <c r="A283" s="13"/>
      <c r="B283" s="259"/>
      <c r="C283" s="260"/>
      <c r="D283" s="261" t="s">
        <v>184</v>
      </c>
      <c r="E283" s="262" t="s">
        <v>1</v>
      </c>
      <c r="F283" s="263" t="s">
        <v>286</v>
      </c>
      <c r="G283" s="260"/>
      <c r="H283" s="262" t="s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184</v>
      </c>
      <c r="AU283" s="269" t="s">
        <v>90</v>
      </c>
      <c r="AV283" s="13" t="s">
        <v>88</v>
      </c>
      <c r="AW283" s="13" t="s">
        <v>32</v>
      </c>
      <c r="AX283" s="13" t="s">
        <v>80</v>
      </c>
      <c r="AY283" s="269" t="s">
        <v>175</v>
      </c>
    </row>
    <row r="284" s="13" customFormat="1">
      <c r="A284" s="13"/>
      <c r="B284" s="259"/>
      <c r="C284" s="260"/>
      <c r="D284" s="261" t="s">
        <v>184</v>
      </c>
      <c r="E284" s="262" t="s">
        <v>1</v>
      </c>
      <c r="F284" s="263" t="s">
        <v>287</v>
      </c>
      <c r="G284" s="260"/>
      <c r="H284" s="262" t="s">
        <v>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184</v>
      </c>
      <c r="AU284" s="269" t="s">
        <v>90</v>
      </c>
      <c r="AV284" s="13" t="s">
        <v>88</v>
      </c>
      <c r="AW284" s="13" t="s">
        <v>32</v>
      </c>
      <c r="AX284" s="13" t="s">
        <v>80</v>
      </c>
      <c r="AY284" s="269" t="s">
        <v>175</v>
      </c>
    </row>
    <row r="285" s="13" customFormat="1">
      <c r="A285" s="13"/>
      <c r="B285" s="259"/>
      <c r="C285" s="260"/>
      <c r="D285" s="261" t="s">
        <v>184</v>
      </c>
      <c r="E285" s="262" t="s">
        <v>1</v>
      </c>
      <c r="F285" s="263" t="s">
        <v>288</v>
      </c>
      <c r="G285" s="260"/>
      <c r="H285" s="262" t="s">
        <v>1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184</v>
      </c>
      <c r="AU285" s="269" t="s">
        <v>90</v>
      </c>
      <c r="AV285" s="13" t="s">
        <v>88</v>
      </c>
      <c r="AW285" s="13" t="s">
        <v>32</v>
      </c>
      <c r="AX285" s="13" t="s">
        <v>80</v>
      </c>
      <c r="AY285" s="269" t="s">
        <v>175</v>
      </c>
    </row>
    <row r="286" s="14" customFormat="1">
      <c r="A286" s="14"/>
      <c r="B286" s="270"/>
      <c r="C286" s="271"/>
      <c r="D286" s="261" t="s">
        <v>184</v>
      </c>
      <c r="E286" s="272" t="s">
        <v>1</v>
      </c>
      <c r="F286" s="273" t="s">
        <v>88</v>
      </c>
      <c r="G286" s="271"/>
      <c r="H286" s="274">
        <v>1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184</v>
      </c>
      <c r="AU286" s="280" t="s">
        <v>90</v>
      </c>
      <c r="AV286" s="14" t="s">
        <v>90</v>
      </c>
      <c r="AW286" s="14" t="s">
        <v>32</v>
      </c>
      <c r="AX286" s="14" t="s">
        <v>88</v>
      </c>
      <c r="AY286" s="280" t="s">
        <v>175</v>
      </c>
    </row>
    <row r="287" s="12" customFormat="1" ht="22.8" customHeight="1">
      <c r="A287" s="12"/>
      <c r="B287" s="230"/>
      <c r="C287" s="231"/>
      <c r="D287" s="232" t="s">
        <v>79</v>
      </c>
      <c r="E287" s="244" t="s">
        <v>329</v>
      </c>
      <c r="F287" s="244" t="s">
        <v>330</v>
      </c>
      <c r="G287" s="231"/>
      <c r="H287" s="231"/>
      <c r="I287" s="234"/>
      <c r="J287" s="245">
        <f>BK287</f>
        <v>0</v>
      </c>
      <c r="K287" s="231"/>
      <c r="L287" s="236"/>
      <c r="M287" s="237"/>
      <c r="N287" s="238"/>
      <c r="O287" s="238"/>
      <c r="P287" s="239">
        <f>SUM(P288:P315)</f>
        <v>0</v>
      </c>
      <c r="Q287" s="238"/>
      <c r="R287" s="239">
        <f>SUM(R288:R315)</f>
        <v>0</v>
      </c>
      <c r="S287" s="238"/>
      <c r="T287" s="240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41" t="s">
        <v>88</v>
      </c>
      <c r="AT287" s="242" t="s">
        <v>79</v>
      </c>
      <c r="AU287" s="242" t="s">
        <v>88</v>
      </c>
      <c r="AY287" s="241" t="s">
        <v>175</v>
      </c>
      <c r="BK287" s="243">
        <f>SUM(BK288:BK315)</f>
        <v>0</v>
      </c>
    </row>
    <row r="288" s="2" customFormat="1" ht="14.4" customHeight="1">
      <c r="A288" s="40"/>
      <c r="B288" s="41"/>
      <c r="C288" s="246" t="s">
        <v>331</v>
      </c>
      <c r="D288" s="246" t="s">
        <v>178</v>
      </c>
      <c r="E288" s="247" t="s">
        <v>332</v>
      </c>
      <c r="F288" s="248" t="s">
        <v>333</v>
      </c>
      <c r="G288" s="249" t="s">
        <v>334</v>
      </c>
      <c r="H288" s="250">
        <v>42</v>
      </c>
      <c r="I288" s="251"/>
      <c r="J288" s="252">
        <f>ROUND(I288*H288,2)</f>
        <v>0</v>
      </c>
      <c r="K288" s="253"/>
      <c r="L288" s="43"/>
      <c r="M288" s="254" t="s">
        <v>1</v>
      </c>
      <c r="N288" s="255" t="s">
        <v>45</v>
      </c>
      <c r="O288" s="93"/>
      <c r="P288" s="256">
        <f>O288*H288</f>
        <v>0</v>
      </c>
      <c r="Q288" s="256">
        <v>0</v>
      </c>
      <c r="R288" s="256">
        <f>Q288*H288</f>
        <v>0</v>
      </c>
      <c r="S288" s="256">
        <v>0</v>
      </c>
      <c r="T288" s="25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58" t="s">
        <v>182</v>
      </c>
      <c r="AT288" s="258" t="s">
        <v>178</v>
      </c>
      <c r="AU288" s="258" t="s">
        <v>90</v>
      </c>
      <c r="AY288" s="17" t="s">
        <v>175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88</v>
      </c>
      <c r="BK288" s="145">
        <f>ROUND(I288*H288,2)</f>
        <v>0</v>
      </c>
      <c r="BL288" s="17" t="s">
        <v>182</v>
      </c>
      <c r="BM288" s="258" t="s">
        <v>335</v>
      </c>
    </row>
    <row r="289" s="14" customFormat="1">
      <c r="A289" s="14"/>
      <c r="B289" s="270"/>
      <c r="C289" s="271"/>
      <c r="D289" s="261" t="s">
        <v>184</v>
      </c>
      <c r="E289" s="272" t="s">
        <v>1</v>
      </c>
      <c r="F289" s="273" t="s">
        <v>336</v>
      </c>
      <c r="G289" s="271"/>
      <c r="H289" s="274">
        <v>42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184</v>
      </c>
      <c r="AU289" s="280" t="s">
        <v>90</v>
      </c>
      <c r="AV289" s="14" t="s">
        <v>90</v>
      </c>
      <c r="AW289" s="14" t="s">
        <v>32</v>
      </c>
      <c r="AX289" s="14" t="s">
        <v>88</v>
      </c>
      <c r="AY289" s="280" t="s">
        <v>175</v>
      </c>
    </row>
    <row r="290" s="2" customFormat="1" ht="14.4" customHeight="1">
      <c r="A290" s="40"/>
      <c r="B290" s="41"/>
      <c r="C290" s="246" t="s">
        <v>337</v>
      </c>
      <c r="D290" s="246" t="s">
        <v>178</v>
      </c>
      <c r="E290" s="247" t="s">
        <v>338</v>
      </c>
      <c r="F290" s="248" t="s">
        <v>339</v>
      </c>
      <c r="G290" s="249" t="s">
        <v>189</v>
      </c>
      <c r="H290" s="250">
        <v>4</v>
      </c>
      <c r="I290" s="251"/>
      <c r="J290" s="252">
        <f>ROUND(I290*H290,2)</f>
        <v>0</v>
      </c>
      <c r="K290" s="253"/>
      <c r="L290" s="43"/>
      <c r="M290" s="254" t="s">
        <v>1</v>
      </c>
      <c r="N290" s="255" t="s">
        <v>45</v>
      </c>
      <c r="O290" s="93"/>
      <c r="P290" s="256">
        <f>O290*H290</f>
        <v>0</v>
      </c>
      <c r="Q290" s="256">
        <v>0</v>
      </c>
      <c r="R290" s="256">
        <f>Q290*H290</f>
        <v>0</v>
      </c>
      <c r="S290" s="256">
        <v>0</v>
      </c>
      <c r="T290" s="25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58" t="s">
        <v>182</v>
      </c>
      <c r="AT290" s="258" t="s">
        <v>178</v>
      </c>
      <c r="AU290" s="258" t="s">
        <v>90</v>
      </c>
      <c r="AY290" s="17" t="s">
        <v>175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88</v>
      </c>
      <c r="BK290" s="145">
        <f>ROUND(I290*H290,2)</f>
        <v>0</v>
      </c>
      <c r="BL290" s="17" t="s">
        <v>182</v>
      </c>
      <c r="BM290" s="258" t="s">
        <v>340</v>
      </c>
    </row>
    <row r="291" s="2" customFormat="1" ht="14.4" customHeight="1">
      <c r="A291" s="40"/>
      <c r="B291" s="41"/>
      <c r="C291" s="246" t="s">
        <v>341</v>
      </c>
      <c r="D291" s="246" t="s">
        <v>178</v>
      </c>
      <c r="E291" s="247" t="s">
        <v>342</v>
      </c>
      <c r="F291" s="248" t="s">
        <v>343</v>
      </c>
      <c r="G291" s="249" t="s">
        <v>181</v>
      </c>
      <c r="H291" s="250">
        <v>5</v>
      </c>
      <c r="I291" s="251"/>
      <c r="J291" s="252">
        <f>ROUND(I291*H291,2)</f>
        <v>0</v>
      </c>
      <c r="K291" s="253"/>
      <c r="L291" s="43"/>
      <c r="M291" s="254" t="s">
        <v>1</v>
      </c>
      <c r="N291" s="255" t="s">
        <v>45</v>
      </c>
      <c r="O291" s="93"/>
      <c r="P291" s="256">
        <f>O291*H291</f>
        <v>0</v>
      </c>
      <c r="Q291" s="256">
        <v>0</v>
      </c>
      <c r="R291" s="256">
        <f>Q291*H291</f>
        <v>0</v>
      </c>
      <c r="S291" s="256">
        <v>0</v>
      </c>
      <c r="T291" s="25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8" t="s">
        <v>182</v>
      </c>
      <c r="AT291" s="258" t="s">
        <v>178</v>
      </c>
      <c r="AU291" s="258" t="s">
        <v>90</v>
      </c>
      <c r="AY291" s="17" t="s">
        <v>175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88</v>
      </c>
      <c r="BK291" s="145">
        <f>ROUND(I291*H291,2)</f>
        <v>0</v>
      </c>
      <c r="BL291" s="17" t="s">
        <v>182</v>
      </c>
      <c r="BM291" s="258" t="s">
        <v>344</v>
      </c>
    </row>
    <row r="292" s="14" customFormat="1">
      <c r="A292" s="14"/>
      <c r="B292" s="270"/>
      <c r="C292" s="271"/>
      <c r="D292" s="261" t="s">
        <v>184</v>
      </c>
      <c r="E292" s="272" t="s">
        <v>1</v>
      </c>
      <c r="F292" s="273" t="s">
        <v>200</v>
      </c>
      <c r="G292" s="271"/>
      <c r="H292" s="274">
        <v>5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184</v>
      </c>
      <c r="AU292" s="280" t="s">
        <v>90</v>
      </c>
      <c r="AV292" s="14" t="s">
        <v>90</v>
      </c>
      <c r="AW292" s="14" t="s">
        <v>32</v>
      </c>
      <c r="AX292" s="14" t="s">
        <v>88</v>
      </c>
      <c r="AY292" s="280" t="s">
        <v>175</v>
      </c>
    </row>
    <row r="293" s="2" customFormat="1" ht="14.4" customHeight="1">
      <c r="A293" s="40"/>
      <c r="B293" s="41"/>
      <c r="C293" s="281" t="s">
        <v>345</v>
      </c>
      <c r="D293" s="281" t="s">
        <v>186</v>
      </c>
      <c r="E293" s="282" t="s">
        <v>346</v>
      </c>
      <c r="F293" s="283" t="s">
        <v>347</v>
      </c>
      <c r="G293" s="284" t="s">
        <v>189</v>
      </c>
      <c r="H293" s="285">
        <v>5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45</v>
      </c>
      <c r="O293" s="93"/>
      <c r="P293" s="256">
        <f>O293*H293</f>
        <v>0</v>
      </c>
      <c r="Q293" s="256">
        <v>0</v>
      </c>
      <c r="R293" s="256">
        <f>Q293*H293</f>
        <v>0</v>
      </c>
      <c r="S293" s="256">
        <v>0</v>
      </c>
      <c r="T293" s="25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8" t="s">
        <v>190</v>
      </c>
      <c r="AT293" s="258" t="s">
        <v>186</v>
      </c>
      <c r="AU293" s="258" t="s">
        <v>90</v>
      </c>
      <c r="AY293" s="17" t="s">
        <v>175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88</v>
      </c>
      <c r="BK293" s="145">
        <f>ROUND(I293*H293,2)</f>
        <v>0</v>
      </c>
      <c r="BL293" s="17" t="s">
        <v>182</v>
      </c>
      <c r="BM293" s="258" t="s">
        <v>348</v>
      </c>
    </row>
    <row r="294" s="14" customFormat="1">
      <c r="A294" s="14"/>
      <c r="B294" s="270"/>
      <c r="C294" s="271"/>
      <c r="D294" s="261" t="s">
        <v>184</v>
      </c>
      <c r="E294" s="272" t="s">
        <v>1</v>
      </c>
      <c r="F294" s="273" t="s">
        <v>200</v>
      </c>
      <c r="G294" s="271"/>
      <c r="H294" s="274">
        <v>5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184</v>
      </c>
      <c r="AU294" s="280" t="s">
        <v>90</v>
      </c>
      <c r="AV294" s="14" t="s">
        <v>90</v>
      </c>
      <c r="AW294" s="14" t="s">
        <v>32</v>
      </c>
      <c r="AX294" s="14" t="s">
        <v>88</v>
      </c>
      <c r="AY294" s="280" t="s">
        <v>175</v>
      </c>
    </row>
    <row r="295" s="2" customFormat="1" ht="14.4" customHeight="1">
      <c r="A295" s="40"/>
      <c r="B295" s="41"/>
      <c r="C295" s="246" t="s">
        <v>349</v>
      </c>
      <c r="D295" s="246" t="s">
        <v>178</v>
      </c>
      <c r="E295" s="247" t="s">
        <v>350</v>
      </c>
      <c r="F295" s="248" t="s">
        <v>351</v>
      </c>
      <c r="G295" s="249" t="s">
        <v>189</v>
      </c>
      <c r="H295" s="250">
        <v>5</v>
      </c>
      <c r="I295" s="251"/>
      <c r="J295" s="252">
        <f>ROUND(I295*H295,2)</f>
        <v>0</v>
      </c>
      <c r="K295" s="253"/>
      <c r="L295" s="43"/>
      <c r="M295" s="254" t="s">
        <v>1</v>
      </c>
      <c r="N295" s="255" t="s">
        <v>45</v>
      </c>
      <c r="O295" s="93"/>
      <c r="P295" s="256">
        <f>O295*H295</f>
        <v>0</v>
      </c>
      <c r="Q295" s="256">
        <v>0</v>
      </c>
      <c r="R295" s="256">
        <f>Q295*H295</f>
        <v>0</v>
      </c>
      <c r="S295" s="256">
        <v>0</v>
      </c>
      <c r="T295" s="25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58" t="s">
        <v>182</v>
      </c>
      <c r="AT295" s="258" t="s">
        <v>178</v>
      </c>
      <c r="AU295" s="258" t="s">
        <v>90</v>
      </c>
      <c r="AY295" s="17" t="s">
        <v>175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88</v>
      </c>
      <c r="BK295" s="145">
        <f>ROUND(I295*H295,2)</f>
        <v>0</v>
      </c>
      <c r="BL295" s="17" t="s">
        <v>182</v>
      </c>
      <c r="BM295" s="258" t="s">
        <v>352</v>
      </c>
    </row>
    <row r="296" s="14" customFormat="1">
      <c r="A296" s="14"/>
      <c r="B296" s="270"/>
      <c r="C296" s="271"/>
      <c r="D296" s="261" t="s">
        <v>184</v>
      </c>
      <c r="E296" s="272" t="s">
        <v>1</v>
      </c>
      <c r="F296" s="273" t="s">
        <v>200</v>
      </c>
      <c r="G296" s="271"/>
      <c r="H296" s="274">
        <v>5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184</v>
      </c>
      <c r="AU296" s="280" t="s">
        <v>90</v>
      </c>
      <c r="AV296" s="14" t="s">
        <v>90</v>
      </c>
      <c r="AW296" s="14" t="s">
        <v>32</v>
      </c>
      <c r="AX296" s="14" t="s">
        <v>88</v>
      </c>
      <c r="AY296" s="280" t="s">
        <v>175</v>
      </c>
    </row>
    <row r="297" s="2" customFormat="1" ht="14.4" customHeight="1">
      <c r="A297" s="40"/>
      <c r="B297" s="41"/>
      <c r="C297" s="281" t="s">
        <v>353</v>
      </c>
      <c r="D297" s="281" t="s">
        <v>186</v>
      </c>
      <c r="E297" s="282" t="s">
        <v>354</v>
      </c>
      <c r="F297" s="283" t="s">
        <v>355</v>
      </c>
      <c r="G297" s="284" t="s">
        <v>189</v>
      </c>
      <c r="H297" s="285">
        <v>5</v>
      </c>
      <c r="I297" s="286"/>
      <c r="J297" s="287">
        <f>ROUND(I297*H297,2)</f>
        <v>0</v>
      </c>
      <c r="K297" s="288"/>
      <c r="L297" s="289"/>
      <c r="M297" s="290" t="s">
        <v>1</v>
      </c>
      <c r="N297" s="291" t="s">
        <v>45</v>
      </c>
      <c r="O297" s="93"/>
      <c r="P297" s="256">
        <f>O297*H297</f>
        <v>0</v>
      </c>
      <c r="Q297" s="256">
        <v>0</v>
      </c>
      <c r="R297" s="256">
        <f>Q297*H297</f>
        <v>0</v>
      </c>
      <c r="S297" s="256">
        <v>0</v>
      </c>
      <c r="T297" s="25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8" t="s">
        <v>190</v>
      </c>
      <c r="AT297" s="258" t="s">
        <v>186</v>
      </c>
      <c r="AU297" s="258" t="s">
        <v>90</v>
      </c>
      <c r="AY297" s="17" t="s">
        <v>175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88</v>
      </c>
      <c r="BK297" s="145">
        <f>ROUND(I297*H297,2)</f>
        <v>0</v>
      </c>
      <c r="BL297" s="17" t="s">
        <v>182</v>
      </c>
      <c r="BM297" s="258" t="s">
        <v>356</v>
      </c>
    </row>
    <row r="298" s="14" customFormat="1">
      <c r="A298" s="14"/>
      <c r="B298" s="270"/>
      <c r="C298" s="271"/>
      <c r="D298" s="261" t="s">
        <v>184</v>
      </c>
      <c r="E298" s="272" t="s">
        <v>1</v>
      </c>
      <c r="F298" s="273" t="s">
        <v>200</v>
      </c>
      <c r="G298" s="271"/>
      <c r="H298" s="274">
        <v>5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184</v>
      </c>
      <c r="AU298" s="280" t="s">
        <v>90</v>
      </c>
      <c r="AV298" s="14" t="s">
        <v>90</v>
      </c>
      <c r="AW298" s="14" t="s">
        <v>32</v>
      </c>
      <c r="AX298" s="14" t="s">
        <v>88</v>
      </c>
      <c r="AY298" s="280" t="s">
        <v>175</v>
      </c>
    </row>
    <row r="299" s="2" customFormat="1" ht="14.4" customHeight="1">
      <c r="A299" s="40"/>
      <c r="B299" s="41"/>
      <c r="C299" s="246" t="s">
        <v>357</v>
      </c>
      <c r="D299" s="246" t="s">
        <v>178</v>
      </c>
      <c r="E299" s="247" t="s">
        <v>358</v>
      </c>
      <c r="F299" s="248" t="s">
        <v>359</v>
      </c>
      <c r="G299" s="249" t="s">
        <v>189</v>
      </c>
      <c r="H299" s="250">
        <v>1</v>
      </c>
      <c r="I299" s="251"/>
      <c r="J299" s="252">
        <f>ROUND(I299*H299,2)</f>
        <v>0</v>
      </c>
      <c r="K299" s="253"/>
      <c r="L299" s="43"/>
      <c r="M299" s="254" t="s">
        <v>1</v>
      </c>
      <c r="N299" s="255" t="s">
        <v>45</v>
      </c>
      <c r="O299" s="93"/>
      <c r="P299" s="256">
        <f>O299*H299</f>
        <v>0</v>
      </c>
      <c r="Q299" s="256">
        <v>0</v>
      </c>
      <c r="R299" s="256">
        <f>Q299*H299</f>
        <v>0</v>
      </c>
      <c r="S299" s="256">
        <v>0</v>
      </c>
      <c r="T299" s="25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58" t="s">
        <v>182</v>
      </c>
      <c r="AT299" s="258" t="s">
        <v>178</v>
      </c>
      <c r="AU299" s="258" t="s">
        <v>90</v>
      </c>
      <c r="AY299" s="17" t="s">
        <v>175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88</v>
      </c>
      <c r="BK299" s="145">
        <f>ROUND(I299*H299,2)</f>
        <v>0</v>
      </c>
      <c r="BL299" s="17" t="s">
        <v>182</v>
      </c>
      <c r="BM299" s="258" t="s">
        <v>360</v>
      </c>
    </row>
    <row r="300" s="14" customFormat="1">
      <c r="A300" s="14"/>
      <c r="B300" s="270"/>
      <c r="C300" s="271"/>
      <c r="D300" s="261" t="s">
        <v>184</v>
      </c>
      <c r="E300" s="272" t="s">
        <v>1</v>
      </c>
      <c r="F300" s="273" t="s">
        <v>88</v>
      </c>
      <c r="G300" s="271"/>
      <c r="H300" s="274">
        <v>1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184</v>
      </c>
      <c r="AU300" s="280" t="s">
        <v>90</v>
      </c>
      <c r="AV300" s="14" t="s">
        <v>90</v>
      </c>
      <c r="AW300" s="14" t="s">
        <v>32</v>
      </c>
      <c r="AX300" s="14" t="s">
        <v>88</v>
      </c>
      <c r="AY300" s="280" t="s">
        <v>175</v>
      </c>
    </row>
    <row r="301" s="2" customFormat="1" ht="24.15" customHeight="1">
      <c r="A301" s="40"/>
      <c r="B301" s="41"/>
      <c r="C301" s="281" t="s">
        <v>361</v>
      </c>
      <c r="D301" s="281" t="s">
        <v>186</v>
      </c>
      <c r="E301" s="282" t="s">
        <v>362</v>
      </c>
      <c r="F301" s="283" t="s">
        <v>363</v>
      </c>
      <c r="G301" s="284" t="s">
        <v>189</v>
      </c>
      <c r="H301" s="285">
        <v>1</v>
      </c>
      <c r="I301" s="286"/>
      <c r="J301" s="287">
        <f>ROUND(I301*H301,2)</f>
        <v>0</v>
      </c>
      <c r="K301" s="288"/>
      <c r="L301" s="289"/>
      <c r="M301" s="290" t="s">
        <v>1</v>
      </c>
      <c r="N301" s="291" t="s">
        <v>45</v>
      </c>
      <c r="O301" s="93"/>
      <c r="P301" s="256">
        <f>O301*H301</f>
        <v>0</v>
      </c>
      <c r="Q301" s="256">
        <v>0</v>
      </c>
      <c r="R301" s="256">
        <f>Q301*H301</f>
        <v>0</v>
      </c>
      <c r="S301" s="256">
        <v>0</v>
      </c>
      <c r="T301" s="25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58" t="s">
        <v>190</v>
      </c>
      <c r="AT301" s="258" t="s">
        <v>186</v>
      </c>
      <c r="AU301" s="258" t="s">
        <v>90</v>
      </c>
      <c r="AY301" s="17" t="s">
        <v>175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88</v>
      </c>
      <c r="BK301" s="145">
        <f>ROUND(I301*H301,2)</f>
        <v>0</v>
      </c>
      <c r="BL301" s="17" t="s">
        <v>182</v>
      </c>
      <c r="BM301" s="258" t="s">
        <v>364</v>
      </c>
    </row>
    <row r="302" s="14" customFormat="1">
      <c r="A302" s="14"/>
      <c r="B302" s="270"/>
      <c r="C302" s="271"/>
      <c r="D302" s="261" t="s">
        <v>184</v>
      </c>
      <c r="E302" s="272" t="s">
        <v>1</v>
      </c>
      <c r="F302" s="273" t="s">
        <v>88</v>
      </c>
      <c r="G302" s="271"/>
      <c r="H302" s="274">
        <v>1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184</v>
      </c>
      <c r="AU302" s="280" t="s">
        <v>90</v>
      </c>
      <c r="AV302" s="14" t="s">
        <v>90</v>
      </c>
      <c r="AW302" s="14" t="s">
        <v>32</v>
      </c>
      <c r="AX302" s="14" t="s">
        <v>88</v>
      </c>
      <c r="AY302" s="280" t="s">
        <v>175</v>
      </c>
    </row>
    <row r="303" s="2" customFormat="1" ht="14.4" customHeight="1">
      <c r="A303" s="40"/>
      <c r="B303" s="41"/>
      <c r="C303" s="246" t="s">
        <v>365</v>
      </c>
      <c r="D303" s="246" t="s">
        <v>178</v>
      </c>
      <c r="E303" s="247" t="s">
        <v>366</v>
      </c>
      <c r="F303" s="248" t="s">
        <v>367</v>
      </c>
      <c r="G303" s="249" t="s">
        <v>189</v>
      </c>
      <c r="H303" s="250">
        <v>5</v>
      </c>
      <c r="I303" s="251"/>
      <c r="J303" s="252">
        <f>ROUND(I303*H303,2)</f>
        <v>0</v>
      </c>
      <c r="K303" s="253"/>
      <c r="L303" s="43"/>
      <c r="M303" s="254" t="s">
        <v>1</v>
      </c>
      <c r="N303" s="255" t="s">
        <v>45</v>
      </c>
      <c r="O303" s="93"/>
      <c r="P303" s="256">
        <f>O303*H303</f>
        <v>0</v>
      </c>
      <c r="Q303" s="256">
        <v>0</v>
      </c>
      <c r="R303" s="256">
        <f>Q303*H303</f>
        <v>0</v>
      </c>
      <c r="S303" s="256">
        <v>0</v>
      </c>
      <c r="T303" s="25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58" t="s">
        <v>182</v>
      </c>
      <c r="AT303" s="258" t="s">
        <v>178</v>
      </c>
      <c r="AU303" s="258" t="s">
        <v>90</v>
      </c>
      <c r="AY303" s="17" t="s">
        <v>175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88</v>
      </c>
      <c r="BK303" s="145">
        <f>ROUND(I303*H303,2)</f>
        <v>0</v>
      </c>
      <c r="BL303" s="17" t="s">
        <v>182</v>
      </c>
      <c r="BM303" s="258" t="s">
        <v>368</v>
      </c>
    </row>
    <row r="304" s="2" customFormat="1" ht="14.4" customHeight="1">
      <c r="A304" s="40"/>
      <c r="B304" s="41"/>
      <c r="C304" s="281" t="s">
        <v>369</v>
      </c>
      <c r="D304" s="281" t="s">
        <v>186</v>
      </c>
      <c r="E304" s="282" t="s">
        <v>370</v>
      </c>
      <c r="F304" s="283" t="s">
        <v>371</v>
      </c>
      <c r="G304" s="284" t="s">
        <v>189</v>
      </c>
      <c r="H304" s="285">
        <v>4</v>
      </c>
      <c r="I304" s="286"/>
      <c r="J304" s="287">
        <f>ROUND(I304*H304,2)</f>
        <v>0</v>
      </c>
      <c r="K304" s="288"/>
      <c r="L304" s="289"/>
      <c r="M304" s="290" t="s">
        <v>1</v>
      </c>
      <c r="N304" s="291" t="s">
        <v>45</v>
      </c>
      <c r="O304" s="93"/>
      <c r="P304" s="256">
        <f>O304*H304</f>
        <v>0</v>
      </c>
      <c r="Q304" s="256">
        <v>0</v>
      </c>
      <c r="R304" s="256">
        <f>Q304*H304</f>
        <v>0</v>
      </c>
      <c r="S304" s="256">
        <v>0</v>
      </c>
      <c r="T304" s="25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8" t="s">
        <v>190</v>
      </c>
      <c r="AT304" s="258" t="s">
        <v>186</v>
      </c>
      <c r="AU304" s="258" t="s">
        <v>90</v>
      </c>
      <c r="AY304" s="17" t="s">
        <v>175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88</v>
      </c>
      <c r="BK304" s="145">
        <f>ROUND(I304*H304,2)</f>
        <v>0</v>
      </c>
      <c r="BL304" s="17" t="s">
        <v>182</v>
      </c>
      <c r="BM304" s="258" t="s">
        <v>372</v>
      </c>
    </row>
    <row r="305" s="2" customFormat="1" ht="14.4" customHeight="1">
      <c r="A305" s="40"/>
      <c r="B305" s="41"/>
      <c r="C305" s="281" t="s">
        <v>373</v>
      </c>
      <c r="D305" s="281" t="s">
        <v>186</v>
      </c>
      <c r="E305" s="282" t="s">
        <v>374</v>
      </c>
      <c r="F305" s="283" t="s">
        <v>375</v>
      </c>
      <c r="G305" s="284" t="s">
        <v>189</v>
      </c>
      <c r="H305" s="285">
        <v>1</v>
      </c>
      <c r="I305" s="286"/>
      <c r="J305" s="287">
        <f>ROUND(I305*H305,2)</f>
        <v>0</v>
      </c>
      <c r="K305" s="288"/>
      <c r="L305" s="289"/>
      <c r="M305" s="290" t="s">
        <v>1</v>
      </c>
      <c r="N305" s="291" t="s">
        <v>45</v>
      </c>
      <c r="O305" s="93"/>
      <c r="P305" s="256">
        <f>O305*H305</f>
        <v>0</v>
      </c>
      <c r="Q305" s="256">
        <v>0</v>
      </c>
      <c r="R305" s="256">
        <f>Q305*H305</f>
        <v>0</v>
      </c>
      <c r="S305" s="256">
        <v>0</v>
      </c>
      <c r="T305" s="25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8" t="s">
        <v>190</v>
      </c>
      <c r="AT305" s="258" t="s">
        <v>186</v>
      </c>
      <c r="AU305" s="258" t="s">
        <v>90</v>
      </c>
      <c r="AY305" s="17" t="s">
        <v>175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88</v>
      </c>
      <c r="BK305" s="145">
        <f>ROUND(I305*H305,2)</f>
        <v>0</v>
      </c>
      <c r="BL305" s="17" t="s">
        <v>182</v>
      </c>
      <c r="BM305" s="258" t="s">
        <v>376</v>
      </c>
    </row>
    <row r="306" s="2" customFormat="1" ht="14.4" customHeight="1">
      <c r="A306" s="40"/>
      <c r="B306" s="41"/>
      <c r="C306" s="246" t="s">
        <v>377</v>
      </c>
      <c r="D306" s="246" t="s">
        <v>178</v>
      </c>
      <c r="E306" s="247" t="s">
        <v>378</v>
      </c>
      <c r="F306" s="248" t="s">
        <v>379</v>
      </c>
      <c r="G306" s="249" t="s">
        <v>189</v>
      </c>
      <c r="H306" s="250">
        <v>3</v>
      </c>
      <c r="I306" s="251"/>
      <c r="J306" s="252">
        <f>ROUND(I306*H306,2)</f>
        <v>0</v>
      </c>
      <c r="K306" s="253"/>
      <c r="L306" s="43"/>
      <c r="M306" s="254" t="s">
        <v>1</v>
      </c>
      <c r="N306" s="255" t="s">
        <v>45</v>
      </c>
      <c r="O306" s="93"/>
      <c r="P306" s="256">
        <f>O306*H306</f>
        <v>0</v>
      </c>
      <c r="Q306" s="256">
        <v>0</v>
      </c>
      <c r="R306" s="256">
        <f>Q306*H306</f>
        <v>0</v>
      </c>
      <c r="S306" s="256">
        <v>0</v>
      </c>
      <c r="T306" s="25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58" t="s">
        <v>182</v>
      </c>
      <c r="AT306" s="258" t="s">
        <v>178</v>
      </c>
      <c r="AU306" s="258" t="s">
        <v>90</v>
      </c>
      <c r="AY306" s="17" t="s">
        <v>175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88</v>
      </c>
      <c r="BK306" s="145">
        <f>ROUND(I306*H306,2)</f>
        <v>0</v>
      </c>
      <c r="BL306" s="17" t="s">
        <v>182</v>
      </c>
      <c r="BM306" s="258" t="s">
        <v>380</v>
      </c>
    </row>
    <row r="307" s="2" customFormat="1" ht="14.4" customHeight="1">
      <c r="A307" s="40"/>
      <c r="B307" s="41"/>
      <c r="C307" s="281" t="s">
        <v>120</v>
      </c>
      <c r="D307" s="281" t="s">
        <v>186</v>
      </c>
      <c r="E307" s="282" t="s">
        <v>381</v>
      </c>
      <c r="F307" s="283" t="s">
        <v>382</v>
      </c>
      <c r="G307" s="284" t="s">
        <v>189</v>
      </c>
      <c r="H307" s="285">
        <v>3</v>
      </c>
      <c r="I307" s="286"/>
      <c r="J307" s="287">
        <f>ROUND(I307*H307,2)</f>
        <v>0</v>
      </c>
      <c r="K307" s="288"/>
      <c r="L307" s="289"/>
      <c r="M307" s="290" t="s">
        <v>1</v>
      </c>
      <c r="N307" s="291" t="s">
        <v>45</v>
      </c>
      <c r="O307" s="93"/>
      <c r="P307" s="256">
        <f>O307*H307</f>
        <v>0</v>
      </c>
      <c r="Q307" s="256">
        <v>0</v>
      </c>
      <c r="R307" s="256">
        <f>Q307*H307</f>
        <v>0</v>
      </c>
      <c r="S307" s="256">
        <v>0</v>
      </c>
      <c r="T307" s="25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8" t="s">
        <v>190</v>
      </c>
      <c r="AT307" s="258" t="s">
        <v>186</v>
      </c>
      <c r="AU307" s="258" t="s">
        <v>90</v>
      </c>
      <c r="AY307" s="17" t="s">
        <v>175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88</v>
      </c>
      <c r="BK307" s="145">
        <f>ROUND(I307*H307,2)</f>
        <v>0</v>
      </c>
      <c r="BL307" s="17" t="s">
        <v>182</v>
      </c>
      <c r="BM307" s="258" t="s">
        <v>383</v>
      </c>
    </row>
    <row r="308" s="2" customFormat="1" ht="14.4" customHeight="1">
      <c r="A308" s="40"/>
      <c r="B308" s="41"/>
      <c r="C308" s="246" t="s">
        <v>384</v>
      </c>
      <c r="D308" s="246" t="s">
        <v>178</v>
      </c>
      <c r="E308" s="247" t="s">
        <v>385</v>
      </c>
      <c r="F308" s="248" t="s">
        <v>386</v>
      </c>
      <c r="G308" s="249" t="s">
        <v>189</v>
      </c>
      <c r="H308" s="250">
        <v>5</v>
      </c>
      <c r="I308" s="251"/>
      <c r="J308" s="252">
        <f>ROUND(I308*H308,2)</f>
        <v>0</v>
      </c>
      <c r="K308" s="253"/>
      <c r="L308" s="43"/>
      <c r="M308" s="254" t="s">
        <v>1</v>
      </c>
      <c r="N308" s="255" t="s">
        <v>45</v>
      </c>
      <c r="O308" s="93"/>
      <c r="P308" s="256">
        <f>O308*H308</f>
        <v>0</v>
      </c>
      <c r="Q308" s="256">
        <v>0</v>
      </c>
      <c r="R308" s="256">
        <f>Q308*H308</f>
        <v>0</v>
      </c>
      <c r="S308" s="256">
        <v>0</v>
      </c>
      <c r="T308" s="25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8" t="s">
        <v>182</v>
      </c>
      <c r="AT308" s="258" t="s">
        <v>178</v>
      </c>
      <c r="AU308" s="258" t="s">
        <v>90</v>
      </c>
      <c r="AY308" s="17" t="s">
        <v>175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88</v>
      </c>
      <c r="BK308" s="145">
        <f>ROUND(I308*H308,2)</f>
        <v>0</v>
      </c>
      <c r="BL308" s="17" t="s">
        <v>182</v>
      </c>
      <c r="BM308" s="258" t="s">
        <v>387</v>
      </c>
    </row>
    <row r="309" s="14" customFormat="1">
      <c r="A309" s="14"/>
      <c r="B309" s="270"/>
      <c r="C309" s="271"/>
      <c r="D309" s="261" t="s">
        <v>184</v>
      </c>
      <c r="E309" s="272" t="s">
        <v>1</v>
      </c>
      <c r="F309" s="273" t="s">
        <v>200</v>
      </c>
      <c r="G309" s="271"/>
      <c r="H309" s="274">
        <v>5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184</v>
      </c>
      <c r="AU309" s="280" t="s">
        <v>90</v>
      </c>
      <c r="AV309" s="14" t="s">
        <v>90</v>
      </c>
      <c r="AW309" s="14" t="s">
        <v>32</v>
      </c>
      <c r="AX309" s="14" t="s">
        <v>88</v>
      </c>
      <c r="AY309" s="280" t="s">
        <v>175</v>
      </c>
    </row>
    <row r="310" s="2" customFormat="1" ht="14.4" customHeight="1">
      <c r="A310" s="40"/>
      <c r="B310" s="41"/>
      <c r="C310" s="281" t="s">
        <v>336</v>
      </c>
      <c r="D310" s="281" t="s">
        <v>186</v>
      </c>
      <c r="E310" s="282" t="s">
        <v>388</v>
      </c>
      <c r="F310" s="283" t="s">
        <v>389</v>
      </c>
      <c r="G310" s="284" t="s">
        <v>189</v>
      </c>
      <c r="H310" s="285">
        <v>5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45</v>
      </c>
      <c r="O310" s="93"/>
      <c r="P310" s="256">
        <f>O310*H310</f>
        <v>0</v>
      </c>
      <c r="Q310" s="256">
        <v>0</v>
      </c>
      <c r="R310" s="256">
        <f>Q310*H310</f>
        <v>0</v>
      </c>
      <c r="S310" s="256">
        <v>0</v>
      </c>
      <c r="T310" s="25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58" t="s">
        <v>190</v>
      </c>
      <c r="AT310" s="258" t="s">
        <v>186</v>
      </c>
      <c r="AU310" s="258" t="s">
        <v>90</v>
      </c>
      <c r="AY310" s="17" t="s">
        <v>175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88</v>
      </c>
      <c r="BK310" s="145">
        <f>ROUND(I310*H310,2)</f>
        <v>0</v>
      </c>
      <c r="BL310" s="17" t="s">
        <v>182</v>
      </c>
      <c r="BM310" s="258" t="s">
        <v>390</v>
      </c>
    </row>
    <row r="311" s="14" customFormat="1">
      <c r="A311" s="14"/>
      <c r="B311" s="270"/>
      <c r="C311" s="271"/>
      <c r="D311" s="261" t="s">
        <v>184</v>
      </c>
      <c r="E311" s="272" t="s">
        <v>1</v>
      </c>
      <c r="F311" s="273" t="s">
        <v>200</v>
      </c>
      <c r="G311" s="271"/>
      <c r="H311" s="274">
        <v>5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184</v>
      </c>
      <c r="AU311" s="280" t="s">
        <v>90</v>
      </c>
      <c r="AV311" s="14" t="s">
        <v>90</v>
      </c>
      <c r="AW311" s="14" t="s">
        <v>32</v>
      </c>
      <c r="AX311" s="14" t="s">
        <v>88</v>
      </c>
      <c r="AY311" s="280" t="s">
        <v>175</v>
      </c>
    </row>
    <row r="312" s="2" customFormat="1" ht="14.4" customHeight="1">
      <c r="A312" s="40"/>
      <c r="B312" s="41"/>
      <c r="C312" s="281" t="s">
        <v>391</v>
      </c>
      <c r="D312" s="281" t="s">
        <v>186</v>
      </c>
      <c r="E312" s="282" t="s">
        <v>392</v>
      </c>
      <c r="F312" s="283" t="s">
        <v>393</v>
      </c>
      <c r="G312" s="284" t="s">
        <v>189</v>
      </c>
      <c r="H312" s="285">
        <v>1</v>
      </c>
      <c r="I312" s="286"/>
      <c r="J312" s="287">
        <f>ROUND(I312*H312,2)</f>
        <v>0</v>
      </c>
      <c r="K312" s="288"/>
      <c r="L312" s="289"/>
      <c r="M312" s="290" t="s">
        <v>1</v>
      </c>
      <c r="N312" s="291" t="s">
        <v>45</v>
      </c>
      <c r="O312" s="93"/>
      <c r="P312" s="256">
        <f>O312*H312</f>
        <v>0</v>
      </c>
      <c r="Q312" s="256">
        <v>0</v>
      </c>
      <c r="R312" s="256">
        <f>Q312*H312</f>
        <v>0</v>
      </c>
      <c r="S312" s="256">
        <v>0</v>
      </c>
      <c r="T312" s="25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8" t="s">
        <v>190</v>
      </c>
      <c r="AT312" s="258" t="s">
        <v>186</v>
      </c>
      <c r="AU312" s="258" t="s">
        <v>90</v>
      </c>
      <c r="AY312" s="17" t="s">
        <v>175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88</v>
      </c>
      <c r="BK312" s="145">
        <f>ROUND(I312*H312,2)</f>
        <v>0</v>
      </c>
      <c r="BL312" s="17" t="s">
        <v>182</v>
      </c>
      <c r="BM312" s="258" t="s">
        <v>394</v>
      </c>
    </row>
    <row r="313" s="14" customFormat="1">
      <c r="A313" s="14"/>
      <c r="B313" s="270"/>
      <c r="C313" s="271"/>
      <c r="D313" s="261" t="s">
        <v>184</v>
      </c>
      <c r="E313" s="272" t="s">
        <v>1</v>
      </c>
      <c r="F313" s="273" t="s">
        <v>88</v>
      </c>
      <c r="G313" s="271"/>
      <c r="H313" s="274">
        <v>1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184</v>
      </c>
      <c r="AU313" s="280" t="s">
        <v>90</v>
      </c>
      <c r="AV313" s="14" t="s">
        <v>90</v>
      </c>
      <c r="AW313" s="14" t="s">
        <v>32</v>
      </c>
      <c r="AX313" s="14" t="s">
        <v>88</v>
      </c>
      <c r="AY313" s="280" t="s">
        <v>175</v>
      </c>
    </row>
    <row r="314" s="2" customFormat="1" ht="14.4" customHeight="1">
      <c r="A314" s="40"/>
      <c r="B314" s="41"/>
      <c r="C314" s="281" t="s">
        <v>395</v>
      </c>
      <c r="D314" s="281" t="s">
        <v>186</v>
      </c>
      <c r="E314" s="282" t="s">
        <v>396</v>
      </c>
      <c r="F314" s="283" t="s">
        <v>397</v>
      </c>
      <c r="G314" s="284" t="s">
        <v>189</v>
      </c>
      <c r="H314" s="285">
        <v>4</v>
      </c>
      <c r="I314" s="286"/>
      <c r="J314" s="287">
        <f>ROUND(I314*H314,2)</f>
        <v>0</v>
      </c>
      <c r="K314" s="288"/>
      <c r="L314" s="289"/>
      <c r="M314" s="290" t="s">
        <v>1</v>
      </c>
      <c r="N314" s="291" t="s">
        <v>45</v>
      </c>
      <c r="O314" s="93"/>
      <c r="P314" s="256">
        <f>O314*H314</f>
        <v>0</v>
      </c>
      <c r="Q314" s="256">
        <v>0</v>
      </c>
      <c r="R314" s="256">
        <f>Q314*H314</f>
        <v>0</v>
      </c>
      <c r="S314" s="256">
        <v>0</v>
      </c>
      <c r="T314" s="25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58" t="s">
        <v>190</v>
      </c>
      <c r="AT314" s="258" t="s">
        <v>186</v>
      </c>
      <c r="AU314" s="258" t="s">
        <v>90</v>
      </c>
      <c r="AY314" s="17" t="s">
        <v>175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88</v>
      </c>
      <c r="BK314" s="145">
        <f>ROUND(I314*H314,2)</f>
        <v>0</v>
      </c>
      <c r="BL314" s="17" t="s">
        <v>182</v>
      </c>
      <c r="BM314" s="258" t="s">
        <v>398</v>
      </c>
    </row>
    <row r="315" s="14" customFormat="1">
      <c r="A315" s="14"/>
      <c r="B315" s="270"/>
      <c r="C315" s="271"/>
      <c r="D315" s="261" t="s">
        <v>184</v>
      </c>
      <c r="E315" s="272" t="s">
        <v>1</v>
      </c>
      <c r="F315" s="273" t="s">
        <v>182</v>
      </c>
      <c r="G315" s="271"/>
      <c r="H315" s="274">
        <v>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184</v>
      </c>
      <c r="AU315" s="280" t="s">
        <v>90</v>
      </c>
      <c r="AV315" s="14" t="s">
        <v>90</v>
      </c>
      <c r="AW315" s="14" t="s">
        <v>32</v>
      </c>
      <c r="AX315" s="14" t="s">
        <v>88</v>
      </c>
      <c r="AY315" s="280" t="s">
        <v>175</v>
      </c>
    </row>
    <row r="316" s="12" customFormat="1" ht="22.8" customHeight="1">
      <c r="A316" s="12"/>
      <c r="B316" s="230"/>
      <c r="C316" s="231"/>
      <c r="D316" s="232" t="s">
        <v>79</v>
      </c>
      <c r="E316" s="244" t="s">
        <v>399</v>
      </c>
      <c r="F316" s="244" t="s">
        <v>400</v>
      </c>
      <c r="G316" s="231"/>
      <c r="H316" s="231"/>
      <c r="I316" s="234"/>
      <c r="J316" s="245">
        <f>BK316</f>
        <v>0</v>
      </c>
      <c r="K316" s="231"/>
      <c r="L316" s="236"/>
      <c r="M316" s="237"/>
      <c r="N316" s="238"/>
      <c r="O316" s="238"/>
      <c r="P316" s="239">
        <f>SUM(P317:P351)</f>
        <v>0</v>
      </c>
      <c r="Q316" s="238"/>
      <c r="R316" s="239">
        <f>SUM(R317:R351)</f>
        <v>0</v>
      </c>
      <c r="S316" s="238"/>
      <c r="T316" s="240">
        <f>SUM(T317:T351)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41" t="s">
        <v>88</v>
      </c>
      <c r="AT316" s="242" t="s">
        <v>79</v>
      </c>
      <c r="AU316" s="242" t="s">
        <v>88</v>
      </c>
      <c r="AY316" s="241" t="s">
        <v>175</v>
      </c>
      <c r="BK316" s="243">
        <f>SUM(BK317:BK351)</f>
        <v>0</v>
      </c>
    </row>
    <row r="317" s="2" customFormat="1" ht="14.4" customHeight="1">
      <c r="A317" s="40"/>
      <c r="B317" s="41"/>
      <c r="C317" s="246" t="s">
        <v>401</v>
      </c>
      <c r="D317" s="246" t="s">
        <v>178</v>
      </c>
      <c r="E317" s="247" t="s">
        <v>402</v>
      </c>
      <c r="F317" s="248" t="s">
        <v>403</v>
      </c>
      <c r="G317" s="249" t="s">
        <v>108</v>
      </c>
      <c r="H317" s="250">
        <v>555</v>
      </c>
      <c r="I317" s="251"/>
      <c r="J317" s="252">
        <f>ROUND(I317*H317,2)</f>
        <v>0</v>
      </c>
      <c r="K317" s="253"/>
      <c r="L317" s="43"/>
      <c r="M317" s="254" t="s">
        <v>1</v>
      </c>
      <c r="N317" s="255" t="s">
        <v>45</v>
      </c>
      <c r="O317" s="93"/>
      <c r="P317" s="256">
        <f>O317*H317</f>
        <v>0</v>
      </c>
      <c r="Q317" s="256">
        <v>0</v>
      </c>
      <c r="R317" s="256">
        <f>Q317*H317</f>
        <v>0</v>
      </c>
      <c r="S317" s="256">
        <v>0</v>
      </c>
      <c r="T317" s="25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8" t="s">
        <v>182</v>
      </c>
      <c r="AT317" s="258" t="s">
        <v>178</v>
      </c>
      <c r="AU317" s="258" t="s">
        <v>90</v>
      </c>
      <c r="AY317" s="17" t="s">
        <v>175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88</v>
      </c>
      <c r="BK317" s="145">
        <f>ROUND(I317*H317,2)</f>
        <v>0</v>
      </c>
      <c r="BL317" s="17" t="s">
        <v>182</v>
      </c>
      <c r="BM317" s="258" t="s">
        <v>404</v>
      </c>
    </row>
    <row r="318" s="14" customFormat="1">
      <c r="A318" s="14"/>
      <c r="B318" s="270"/>
      <c r="C318" s="271"/>
      <c r="D318" s="261" t="s">
        <v>184</v>
      </c>
      <c r="E318" s="272" t="s">
        <v>1</v>
      </c>
      <c r="F318" s="273" t="s">
        <v>405</v>
      </c>
      <c r="G318" s="271"/>
      <c r="H318" s="274">
        <v>555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184</v>
      </c>
      <c r="AU318" s="280" t="s">
        <v>90</v>
      </c>
      <c r="AV318" s="14" t="s">
        <v>90</v>
      </c>
      <c r="AW318" s="14" t="s">
        <v>32</v>
      </c>
      <c r="AX318" s="14" t="s">
        <v>88</v>
      </c>
      <c r="AY318" s="280" t="s">
        <v>175</v>
      </c>
    </row>
    <row r="319" s="2" customFormat="1" ht="14.4" customHeight="1">
      <c r="A319" s="40"/>
      <c r="B319" s="41"/>
      <c r="C319" s="281" t="s">
        <v>406</v>
      </c>
      <c r="D319" s="281" t="s">
        <v>186</v>
      </c>
      <c r="E319" s="282" t="s">
        <v>407</v>
      </c>
      <c r="F319" s="283" t="s">
        <v>408</v>
      </c>
      <c r="G319" s="284" t="s">
        <v>108</v>
      </c>
      <c r="H319" s="285">
        <v>60</v>
      </c>
      <c r="I319" s="286"/>
      <c r="J319" s="287">
        <f>ROUND(I319*H319,2)</f>
        <v>0</v>
      </c>
      <c r="K319" s="288"/>
      <c r="L319" s="289"/>
      <c r="M319" s="290" t="s">
        <v>1</v>
      </c>
      <c r="N319" s="291" t="s">
        <v>45</v>
      </c>
      <c r="O319" s="93"/>
      <c r="P319" s="256">
        <f>O319*H319</f>
        <v>0</v>
      </c>
      <c r="Q319" s="256">
        <v>0</v>
      </c>
      <c r="R319" s="256">
        <f>Q319*H319</f>
        <v>0</v>
      </c>
      <c r="S319" s="256">
        <v>0</v>
      </c>
      <c r="T319" s="25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58" t="s">
        <v>190</v>
      </c>
      <c r="AT319" s="258" t="s">
        <v>186</v>
      </c>
      <c r="AU319" s="258" t="s">
        <v>90</v>
      </c>
      <c r="AY319" s="17" t="s">
        <v>175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88</v>
      </c>
      <c r="BK319" s="145">
        <f>ROUND(I319*H319,2)</f>
        <v>0</v>
      </c>
      <c r="BL319" s="17" t="s">
        <v>182</v>
      </c>
      <c r="BM319" s="258" t="s">
        <v>409</v>
      </c>
    </row>
    <row r="320" s="14" customFormat="1">
      <c r="A320" s="14"/>
      <c r="B320" s="270"/>
      <c r="C320" s="271"/>
      <c r="D320" s="261" t="s">
        <v>184</v>
      </c>
      <c r="E320" s="272" t="s">
        <v>125</v>
      </c>
      <c r="F320" s="273" t="s">
        <v>127</v>
      </c>
      <c r="G320" s="271"/>
      <c r="H320" s="274">
        <v>60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184</v>
      </c>
      <c r="AU320" s="280" t="s">
        <v>90</v>
      </c>
      <c r="AV320" s="14" t="s">
        <v>90</v>
      </c>
      <c r="AW320" s="14" t="s">
        <v>32</v>
      </c>
      <c r="AX320" s="14" t="s">
        <v>88</v>
      </c>
      <c r="AY320" s="280" t="s">
        <v>175</v>
      </c>
    </row>
    <row r="321" s="2" customFormat="1" ht="14.4" customHeight="1">
      <c r="A321" s="40"/>
      <c r="B321" s="41"/>
      <c r="C321" s="281" t="s">
        <v>410</v>
      </c>
      <c r="D321" s="281" t="s">
        <v>186</v>
      </c>
      <c r="E321" s="282" t="s">
        <v>411</v>
      </c>
      <c r="F321" s="283" t="s">
        <v>412</v>
      </c>
      <c r="G321" s="284" t="s">
        <v>108</v>
      </c>
      <c r="H321" s="285">
        <v>135</v>
      </c>
      <c r="I321" s="286"/>
      <c r="J321" s="287">
        <f>ROUND(I321*H321,2)</f>
        <v>0</v>
      </c>
      <c r="K321" s="288"/>
      <c r="L321" s="289"/>
      <c r="M321" s="290" t="s">
        <v>1</v>
      </c>
      <c r="N321" s="291" t="s">
        <v>45</v>
      </c>
      <c r="O321" s="93"/>
      <c r="P321" s="256">
        <f>O321*H321</f>
        <v>0</v>
      </c>
      <c r="Q321" s="256">
        <v>0</v>
      </c>
      <c r="R321" s="256">
        <f>Q321*H321</f>
        <v>0</v>
      </c>
      <c r="S321" s="256">
        <v>0</v>
      </c>
      <c r="T321" s="25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8" t="s">
        <v>190</v>
      </c>
      <c r="AT321" s="258" t="s">
        <v>186</v>
      </c>
      <c r="AU321" s="258" t="s">
        <v>90</v>
      </c>
      <c r="AY321" s="17" t="s">
        <v>175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88</v>
      </c>
      <c r="BK321" s="145">
        <f>ROUND(I321*H321,2)</f>
        <v>0</v>
      </c>
      <c r="BL321" s="17" t="s">
        <v>182</v>
      </c>
      <c r="BM321" s="258" t="s">
        <v>413</v>
      </c>
    </row>
    <row r="322" s="14" customFormat="1">
      <c r="A322" s="14"/>
      <c r="B322" s="270"/>
      <c r="C322" s="271"/>
      <c r="D322" s="261" t="s">
        <v>184</v>
      </c>
      <c r="E322" s="272" t="s">
        <v>113</v>
      </c>
      <c r="F322" s="273" t="s">
        <v>115</v>
      </c>
      <c r="G322" s="271"/>
      <c r="H322" s="274">
        <v>135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184</v>
      </c>
      <c r="AU322" s="280" t="s">
        <v>90</v>
      </c>
      <c r="AV322" s="14" t="s">
        <v>90</v>
      </c>
      <c r="AW322" s="14" t="s">
        <v>32</v>
      </c>
      <c r="AX322" s="14" t="s">
        <v>88</v>
      </c>
      <c r="AY322" s="280" t="s">
        <v>175</v>
      </c>
    </row>
    <row r="323" s="2" customFormat="1" ht="14.4" customHeight="1">
      <c r="A323" s="40"/>
      <c r="B323" s="41"/>
      <c r="C323" s="281" t="s">
        <v>414</v>
      </c>
      <c r="D323" s="281" t="s">
        <v>186</v>
      </c>
      <c r="E323" s="282" t="s">
        <v>415</v>
      </c>
      <c r="F323" s="283" t="s">
        <v>416</v>
      </c>
      <c r="G323" s="284" t="s">
        <v>108</v>
      </c>
      <c r="H323" s="285">
        <v>200</v>
      </c>
      <c r="I323" s="286"/>
      <c r="J323" s="287">
        <f>ROUND(I323*H323,2)</f>
        <v>0</v>
      </c>
      <c r="K323" s="288"/>
      <c r="L323" s="289"/>
      <c r="M323" s="290" t="s">
        <v>1</v>
      </c>
      <c r="N323" s="291" t="s">
        <v>45</v>
      </c>
      <c r="O323" s="93"/>
      <c r="P323" s="256">
        <f>O323*H323</f>
        <v>0</v>
      </c>
      <c r="Q323" s="256">
        <v>0</v>
      </c>
      <c r="R323" s="256">
        <f>Q323*H323</f>
        <v>0</v>
      </c>
      <c r="S323" s="256">
        <v>0</v>
      </c>
      <c r="T323" s="25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58" t="s">
        <v>190</v>
      </c>
      <c r="AT323" s="258" t="s">
        <v>186</v>
      </c>
      <c r="AU323" s="258" t="s">
        <v>90</v>
      </c>
      <c r="AY323" s="17" t="s">
        <v>175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88</v>
      </c>
      <c r="BK323" s="145">
        <f>ROUND(I323*H323,2)</f>
        <v>0</v>
      </c>
      <c r="BL323" s="17" t="s">
        <v>182</v>
      </c>
      <c r="BM323" s="258" t="s">
        <v>417</v>
      </c>
    </row>
    <row r="324" s="14" customFormat="1">
      <c r="A324" s="14"/>
      <c r="B324" s="270"/>
      <c r="C324" s="271"/>
      <c r="D324" s="261" t="s">
        <v>184</v>
      </c>
      <c r="E324" s="272" t="s">
        <v>116</v>
      </c>
      <c r="F324" s="273" t="s">
        <v>118</v>
      </c>
      <c r="G324" s="271"/>
      <c r="H324" s="274">
        <v>200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184</v>
      </c>
      <c r="AU324" s="280" t="s">
        <v>90</v>
      </c>
      <c r="AV324" s="14" t="s">
        <v>90</v>
      </c>
      <c r="AW324" s="14" t="s">
        <v>32</v>
      </c>
      <c r="AX324" s="14" t="s">
        <v>88</v>
      </c>
      <c r="AY324" s="280" t="s">
        <v>175</v>
      </c>
    </row>
    <row r="325" s="2" customFormat="1" ht="14.4" customHeight="1">
      <c r="A325" s="40"/>
      <c r="B325" s="41"/>
      <c r="C325" s="281" t="s">
        <v>418</v>
      </c>
      <c r="D325" s="281" t="s">
        <v>186</v>
      </c>
      <c r="E325" s="282" t="s">
        <v>419</v>
      </c>
      <c r="F325" s="283" t="s">
        <v>420</v>
      </c>
      <c r="G325" s="284" t="s">
        <v>108</v>
      </c>
      <c r="H325" s="285">
        <v>40</v>
      </c>
      <c r="I325" s="286"/>
      <c r="J325" s="287">
        <f>ROUND(I325*H325,2)</f>
        <v>0</v>
      </c>
      <c r="K325" s="288"/>
      <c r="L325" s="289"/>
      <c r="M325" s="290" t="s">
        <v>1</v>
      </c>
      <c r="N325" s="291" t="s">
        <v>45</v>
      </c>
      <c r="O325" s="93"/>
      <c r="P325" s="256">
        <f>O325*H325</f>
        <v>0</v>
      </c>
      <c r="Q325" s="256">
        <v>0</v>
      </c>
      <c r="R325" s="256">
        <f>Q325*H325</f>
        <v>0</v>
      </c>
      <c r="S325" s="256">
        <v>0</v>
      </c>
      <c r="T325" s="25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58" t="s">
        <v>190</v>
      </c>
      <c r="AT325" s="258" t="s">
        <v>186</v>
      </c>
      <c r="AU325" s="258" t="s">
        <v>90</v>
      </c>
      <c r="AY325" s="17" t="s">
        <v>175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88</v>
      </c>
      <c r="BK325" s="145">
        <f>ROUND(I325*H325,2)</f>
        <v>0</v>
      </c>
      <c r="BL325" s="17" t="s">
        <v>182</v>
      </c>
      <c r="BM325" s="258" t="s">
        <v>421</v>
      </c>
    </row>
    <row r="326" s="14" customFormat="1">
      <c r="A326" s="14"/>
      <c r="B326" s="270"/>
      <c r="C326" s="271"/>
      <c r="D326" s="261" t="s">
        <v>184</v>
      </c>
      <c r="E326" s="272" t="s">
        <v>119</v>
      </c>
      <c r="F326" s="273" t="s">
        <v>120</v>
      </c>
      <c r="G326" s="271"/>
      <c r="H326" s="274">
        <v>40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0" t="s">
        <v>184</v>
      </c>
      <c r="AU326" s="280" t="s">
        <v>90</v>
      </c>
      <c r="AV326" s="14" t="s">
        <v>90</v>
      </c>
      <c r="AW326" s="14" t="s">
        <v>32</v>
      </c>
      <c r="AX326" s="14" t="s">
        <v>88</v>
      </c>
      <c r="AY326" s="280" t="s">
        <v>175</v>
      </c>
    </row>
    <row r="327" s="2" customFormat="1" ht="14.4" customHeight="1">
      <c r="A327" s="40"/>
      <c r="B327" s="41"/>
      <c r="C327" s="281" t="s">
        <v>422</v>
      </c>
      <c r="D327" s="281" t="s">
        <v>186</v>
      </c>
      <c r="E327" s="282" t="s">
        <v>423</v>
      </c>
      <c r="F327" s="283" t="s">
        <v>424</v>
      </c>
      <c r="G327" s="284" t="s">
        <v>108</v>
      </c>
      <c r="H327" s="285">
        <v>15</v>
      </c>
      <c r="I327" s="286"/>
      <c r="J327" s="287">
        <f>ROUND(I327*H327,2)</f>
        <v>0</v>
      </c>
      <c r="K327" s="288"/>
      <c r="L327" s="289"/>
      <c r="M327" s="290" t="s">
        <v>1</v>
      </c>
      <c r="N327" s="291" t="s">
        <v>45</v>
      </c>
      <c r="O327" s="93"/>
      <c r="P327" s="256">
        <f>O327*H327</f>
        <v>0</v>
      </c>
      <c r="Q327" s="256">
        <v>0</v>
      </c>
      <c r="R327" s="256">
        <f>Q327*H327</f>
        <v>0</v>
      </c>
      <c r="S327" s="256">
        <v>0</v>
      </c>
      <c r="T327" s="25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58" t="s">
        <v>190</v>
      </c>
      <c r="AT327" s="258" t="s">
        <v>186</v>
      </c>
      <c r="AU327" s="258" t="s">
        <v>90</v>
      </c>
      <c r="AY327" s="17" t="s">
        <v>175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88</v>
      </c>
      <c r="BK327" s="145">
        <f>ROUND(I327*H327,2)</f>
        <v>0</v>
      </c>
      <c r="BL327" s="17" t="s">
        <v>182</v>
      </c>
      <c r="BM327" s="258" t="s">
        <v>425</v>
      </c>
    </row>
    <row r="328" s="14" customFormat="1">
      <c r="A328" s="14"/>
      <c r="B328" s="270"/>
      <c r="C328" s="271"/>
      <c r="D328" s="261" t="s">
        <v>184</v>
      </c>
      <c r="E328" s="272" t="s">
        <v>111</v>
      </c>
      <c r="F328" s="273" t="s">
        <v>8</v>
      </c>
      <c r="G328" s="271"/>
      <c r="H328" s="274">
        <v>15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184</v>
      </c>
      <c r="AU328" s="280" t="s">
        <v>90</v>
      </c>
      <c r="AV328" s="14" t="s">
        <v>90</v>
      </c>
      <c r="AW328" s="14" t="s">
        <v>32</v>
      </c>
      <c r="AX328" s="14" t="s">
        <v>88</v>
      </c>
      <c r="AY328" s="280" t="s">
        <v>175</v>
      </c>
    </row>
    <row r="329" s="2" customFormat="1" ht="14.4" customHeight="1">
      <c r="A329" s="40"/>
      <c r="B329" s="41"/>
      <c r="C329" s="281" t="s">
        <v>426</v>
      </c>
      <c r="D329" s="281" t="s">
        <v>186</v>
      </c>
      <c r="E329" s="282" t="s">
        <v>427</v>
      </c>
      <c r="F329" s="283" t="s">
        <v>428</v>
      </c>
      <c r="G329" s="284" t="s">
        <v>108</v>
      </c>
      <c r="H329" s="285">
        <v>10</v>
      </c>
      <c r="I329" s="286"/>
      <c r="J329" s="287">
        <f>ROUND(I329*H329,2)</f>
        <v>0</v>
      </c>
      <c r="K329" s="288"/>
      <c r="L329" s="289"/>
      <c r="M329" s="290" t="s">
        <v>1</v>
      </c>
      <c r="N329" s="291" t="s">
        <v>45</v>
      </c>
      <c r="O329" s="93"/>
      <c r="P329" s="256">
        <f>O329*H329</f>
        <v>0</v>
      </c>
      <c r="Q329" s="256">
        <v>0</v>
      </c>
      <c r="R329" s="256">
        <f>Q329*H329</f>
        <v>0</v>
      </c>
      <c r="S329" s="256">
        <v>0</v>
      </c>
      <c r="T329" s="25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8" t="s">
        <v>190</v>
      </c>
      <c r="AT329" s="258" t="s">
        <v>186</v>
      </c>
      <c r="AU329" s="258" t="s">
        <v>90</v>
      </c>
      <c r="AY329" s="17" t="s">
        <v>175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88</v>
      </c>
      <c r="BK329" s="145">
        <f>ROUND(I329*H329,2)</f>
        <v>0</v>
      </c>
      <c r="BL329" s="17" t="s">
        <v>182</v>
      </c>
      <c r="BM329" s="258" t="s">
        <v>429</v>
      </c>
    </row>
    <row r="330" s="14" customFormat="1">
      <c r="A330" s="14"/>
      <c r="B330" s="270"/>
      <c r="C330" s="271"/>
      <c r="D330" s="261" t="s">
        <v>184</v>
      </c>
      <c r="E330" s="272" t="s">
        <v>122</v>
      </c>
      <c r="F330" s="273" t="s">
        <v>105</v>
      </c>
      <c r="G330" s="271"/>
      <c r="H330" s="274">
        <v>10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184</v>
      </c>
      <c r="AU330" s="280" t="s">
        <v>90</v>
      </c>
      <c r="AV330" s="14" t="s">
        <v>90</v>
      </c>
      <c r="AW330" s="14" t="s">
        <v>32</v>
      </c>
      <c r="AX330" s="14" t="s">
        <v>88</v>
      </c>
      <c r="AY330" s="280" t="s">
        <v>175</v>
      </c>
    </row>
    <row r="331" s="2" customFormat="1" ht="14.4" customHeight="1">
      <c r="A331" s="40"/>
      <c r="B331" s="41"/>
      <c r="C331" s="281" t="s">
        <v>430</v>
      </c>
      <c r="D331" s="281" t="s">
        <v>186</v>
      </c>
      <c r="E331" s="282" t="s">
        <v>431</v>
      </c>
      <c r="F331" s="283" t="s">
        <v>432</v>
      </c>
      <c r="G331" s="284" t="s">
        <v>108</v>
      </c>
      <c r="H331" s="285">
        <v>10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45</v>
      </c>
      <c r="O331" s="93"/>
      <c r="P331" s="256">
        <f>O331*H331</f>
        <v>0</v>
      </c>
      <c r="Q331" s="256">
        <v>0</v>
      </c>
      <c r="R331" s="256">
        <f>Q331*H331</f>
        <v>0</v>
      </c>
      <c r="S331" s="256">
        <v>0</v>
      </c>
      <c r="T331" s="25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58" t="s">
        <v>190</v>
      </c>
      <c r="AT331" s="258" t="s">
        <v>186</v>
      </c>
      <c r="AU331" s="258" t="s">
        <v>90</v>
      </c>
      <c r="AY331" s="17" t="s">
        <v>175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88</v>
      </c>
      <c r="BK331" s="145">
        <f>ROUND(I331*H331,2)</f>
        <v>0</v>
      </c>
      <c r="BL331" s="17" t="s">
        <v>182</v>
      </c>
      <c r="BM331" s="258" t="s">
        <v>433</v>
      </c>
    </row>
    <row r="332" s="14" customFormat="1">
      <c r="A332" s="14"/>
      <c r="B332" s="270"/>
      <c r="C332" s="271"/>
      <c r="D332" s="261" t="s">
        <v>184</v>
      </c>
      <c r="E332" s="272" t="s">
        <v>103</v>
      </c>
      <c r="F332" s="273" t="s">
        <v>105</v>
      </c>
      <c r="G332" s="271"/>
      <c r="H332" s="274">
        <v>10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184</v>
      </c>
      <c r="AU332" s="280" t="s">
        <v>90</v>
      </c>
      <c r="AV332" s="14" t="s">
        <v>90</v>
      </c>
      <c r="AW332" s="14" t="s">
        <v>32</v>
      </c>
      <c r="AX332" s="14" t="s">
        <v>88</v>
      </c>
      <c r="AY332" s="280" t="s">
        <v>175</v>
      </c>
    </row>
    <row r="333" s="2" customFormat="1" ht="14.4" customHeight="1">
      <c r="A333" s="40"/>
      <c r="B333" s="41"/>
      <c r="C333" s="281" t="s">
        <v>434</v>
      </c>
      <c r="D333" s="281" t="s">
        <v>186</v>
      </c>
      <c r="E333" s="282" t="s">
        <v>435</v>
      </c>
      <c r="F333" s="283" t="s">
        <v>436</v>
      </c>
      <c r="G333" s="284" t="s">
        <v>108</v>
      </c>
      <c r="H333" s="285">
        <v>85</v>
      </c>
      <c r="I333" s="286"/>
      <c r="J333" s="287">
        <f>ROUND(I333*H333,2)</f>
        <v>0</v>
      </c>
      <c r="K333" s="288"/>
      <c r="L333" s="289"/>
      <c r="M333" s="290" t="s">
        <v>1</v>
      </c>
      <c r="N333" s="291" t="s">
        <v>45</v>
      </c>
      <c r="O333" s="93"/>
      <c r="P333" s="256">
        <f>O333*H333</f>
        <v>0</v>
      </c>
      <c r="Q333" s="256">
        <v>0</v>
      </c>
      <c r="R333" s="256">
        <f>Q333*H333</f>
        <v>0</v>
      </c>
      <c r="S333" s="256">
        <v>0</v>
      </c>
      <c r="T333" s="25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58" t="s">
        <v>190</v>
      </c>
      <c r="AT333" s="258" t="s">
        <v>186</v>
      </c>
      <c r="AU333" s="258" t="s">
        <v>90</v>
      </c>
      <c r="AY333" s="17" t="s">
        <v>175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7" t="s">
        <v>88</v>
      </c>
      <c r="BK333" s="145">
        <f>ROUND(I333*H333,2)</f>
        <v>0</v>
      </c>
      <c r="BL333" s="17" t="s">
        <v>182</v>
      </c>
      <c r="BM333" s="258" t="s">
        <v>437</v>
      </c>
    </row>
    <row r="334" s="14" customFormat="1">
      <c r="A334" s="14"/>
      <c r="B334" s="270"/>
      <c r="C334" s="271"/>
      <c r="D334" s="261" t="s">
        <v>184</v>
      </c>
      <c r="E334" s="272" t="s">
        <v>106</v>
      </c>
      <c r="F334" s="273" t="s">
        <v>109</v>
      </c>
      <c r="G334" s="271"/>
      <c r="H334" s="274">
        <v>85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184</v>
      </c>
      <c r="AU334" s="280" t="s">
        <v>90</v>
      </c>
      <c r="AV334" s="14" t="s">
        <v>90</v>
      </c>
      <c r="AW334" s="14" t="s">
        <v>32</v>
      </c>
      <c r="AX334" s="14" t="s">
        <v>88</v>
      </c>
      <c r="AY334" s="280" t="s">
        <v>175</v>
      </c>
    </row>
    <row r="335" s="2" customFormat="1" ht="14.4" customHeight="1">
      <c r="A335" s="40"/>
      <c r="B335" s="41"/>
      <c r="C335" s="246" t="s">
        <v>438</v>
      </c>
      <c r="D335" s="246" t="s">
        <v>178</v>
      </c>
      <c r="E335" s="247" t="s">
        <v>439</v>
      </c>
      <c r="F335" s="248" t="s">
        <v>440</v>
      </c>
      <c r="G335" s="249" t="s">
        <v>189</v>
      </c>
      <c r="H335" s="250">
        <v>47</v>
      </c>
      <c r="I335" s="251"/>
      <c r="J335" s="252">
        <f>ROUND(I335*H335,2)</f>
        <v>0</v>
      </c>
      <c r="K335" s="253"/>
      <c r="L335" s="43"/>
      <c r="M335" s="254" t="s">
        <v>1</v>
      </c>
      <c r="N335" s="255" t="s">
        <v>45</v>
      </c>
      <c r="O335" s="93"/>
      <c r="P335" s="256">
        <f>O335*H335</f>
        <v>0</v>
      </c>
      <c r="Q335" s="256">
        <v>0</v>
      </c>
      <c r="R335" s="256">
        <f>Q335*H335</f>
        <v>0</v>
      </c>
      <c r="S335" s="256">
        <v>0</v>
      </c>
      <c r="T335" s="25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58" t="s">
        <v>182</v>
      </c>
      <c r="AT335" s="258" t="s">
        <v>178</v>
      </c>
      <c r="AU335" s="258" t="s">
        <v>90</v>
      </c>
      <c r="AY335" s="17" t="s">
        <v>175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88</v>
      </c>
      <c r="BK335" s="145">
        <f>ROUND(I335*H335,2)</f>
        <v>0</v>
      </c>
      <c r="BL335" s="17" t="s">
        <v>182</v>
      </c>
      <c r="BM335" s="258" t="s">
        <v>441</v>
      </c>
    </row>
    <row r="336" s="14" customFormat="1">
      <c r="A336" s="14"/>
      <c r="B336" s="270"/>
      <c r="C336" s="271"/>
      <c r="D336" s="261" t="s">
        <v>184</v>
      </c>
      <c r="E336" s="272" t="s">
        <v>1</v>
      </c>
      <c r="F336" s="273" t="s">
        <v>410</v>
      </c>
      <c r="G336" s="271"/>
      <c r="H336" s="274">
        <v>47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184</v>
      </c>
      <c r="AU336" s="280" t="s">
        <v>90</v>
      </c>
      <c r="AV336" s="14" t="s">
        <v>90</v>
      </c>
      <c r="AW336" s="14" t="s">
        <v>32</v>
      </c>
      <c r="AX336" s="14" t="s">
        <v>88</v>
      </c>
      <c r="AY336" s="280" t="s">
        <v>175</v>
      </c>
    </row>
    <row r="337" s="2" customFormat="1" ht="24.15" customHeight="1">
      <c r="A337" s="40"/>
      <c r="B337" s="41"/>
      <c r="C337" s="246" t="s">
        <v>442</v>
      </c>
      <c r="D337" s="246" t="s">
        <v>178</v>
      </c>
      <c r="E337" s="247" t="s">
        <v>443</v>
      </c>
      <c r="F337" s="248" t="s">
        <v>444</v>
      </c>
      <c r="G337" s="249" t="s">
        <v>108</v>
      </c>
      <c r="H337" s="250">
        <v>15</v>
      </c>
      <c r="I337" s="251"/>
      <c r="J337" s="252">
        <f>ROUND(I337*H337,2)</f>
        <v>0</v>
      </c>
      <c r="K337" s="253"/>
      <c r="L337" s="43"/>
      <c r="M337" s="254" t="s">
        <v>1</v>
      </c>
      <c r="N337" s="255" t="s">
        <v>45</v>
      </c>
      <c r="O337" s="93"/>
      <c r="P337" s="256">
        <f>O337*H337</f>
        <v>0</v>
      </c>
      <c r="Q337" s="256">
        <v>0</v>
      </c>
      <c r="R337" s="256">
        <f>Q337*H337</f>
        <v>0</v>
      </c>
      <c r="S337" s="256">
        <v>0</v>
      </c>
      <c r="T337" s="25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58" t="s">
        <v>182</v>
      </c>
      <c r="AT337" s="258" t="s">
        <v>178</v>
      </c>
      <c r="AU337" s="258" t="s">
        <v>90</v>
      </c>
      <c r="AY337" s="17" t="s">
        <v>175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7" t="s">
        <v>88</v>
      </c>
      <c r="BK337" s="145">
        <f>ROUND(I337*H337,2)</f>
        <v>0</v>
      </c>
      <c r="BL337" s="17" t="s">
        <v>182</v>
      </c>
      <c r="BM337" s="258" t="s">
        <v>445</v>
      </c>
    </row>
    <row r="338" s="13" customFormat="1">
      <c r="A338" s="13"/>
      <c r="B338" s="259"/>
      <c r="C338" s="260"/>
      <c r="D338" s="261" t="s">
        <v>184</v>
      </c>
      <c r="E338" s="262" t="s">
        <v>1</v>
      </c>
      <c r="F338" s="263" t="s">
        <v>446</v>
      </c>
      <c r="G338" s="260"/>
      <c r="H338" s="262" t="s">
        <v>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184</v>
      </c>
      <c r="AU338" s="269" t="s">
        <v>90</v>
      </c>
      <c r="AV338" s="13" t="s">
        <v>88</v>
      </c>
      <c r="AW338" s="13" t="s">
        <v>32</v>
      </c>
      <c r="AX338" s="13" t="s">
        <v>80</v>
      </c>
      <c r="AY338" s="269" t="s">
        <v>175</v>
      </c>
    </row>
    <row r="339" s="14" customFormat="1">
      <c r="A339" s="14"/>
      <c r="B339" s="270"/>
      <c r="C339" s="271"/>
      <c r="D339" s="261" t="s">
        <v>184</v>
      </c>
      <c r="E339" s="272" t="s">
        <v>1</v>
      </c>
      <c r="F339" s="273" t="s">
        <v>8</v>
      </c>
      <c r="G339" s="271"/>
      <c r="H339" s="274">
        <v>15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184</v>
      </c>
      <c r="AU339" s="280" t="s">
        <v>90</v>
      </c>
      <c r="AV339" s="14" t="s">
        <v>90</v>
      </c>
      <c r="AW339" s="14" t="s">
        <v>32</v>
      </c>
      <c r="AX339" s="14" t="s">
        <v>88</v>
      </c>
      <c r="AY339" s="280" t="s">
        <v>175</v>
      </c>
    </row>
    <row r="340" s="2" customFormat="1" ht="14.4" customHeight="1">
      <c r="A340" s="40"/>
      <c r="B340" s="41"/>
      <c r="C340" s="281" t="s">
        <v>447</v>
      </c>
      <c r="D340" s="281" t="s">
        <v>186</v>
      </c>
      <c r="E340" s="282" t="s">
        <v>448</v>
      </c>
      <c r="F340" s="283" t="s">
        <v>449</v>
      </c>
      <c r="G340" s="284" t="s">
        <v>108</v>
      </c>
      <c r="H340" s="285">
        <v>15</v>
      </c>
      <c r="I340" s="286"/>
      <c r="J340" s="287">
        <f>ROUND(I340*H340,2)</f>
        <v>0</v>
      </c>
      <c r="K340" s="288"/>
      <c r="L340" s="289"/>
      <c r="M340" s="290" t="s">
        <v>1</v>
      </c>
      <c r="N340" s="291" t="s">
        <v>45</v>
      </c>
      <c r="O340" s="93"/>
      <c r="P340" s="256">
        <f>O340*H340</f>
        <v>0</v>
      </c>
      <c r="Q340" s="256">
        <v>0</v>
      </c>
      <c r="R340" s="256">
        <f>Q340*H340</f>
        <v>0</v>
      </c>
      <c r="S340" s="256">
        <v>0</v>
      </c>
      <c r="T340" s="25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58" t="s">
        <v>190</v>
      </c>
      <c r="AT340" s="258" t="s">
        <v>186</v>
      </c>
      <c r="AU340" s="258" t="s">
        <v>90</v>
      </c>
      <c r="AY340" s="17" t="s">
        <v>175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7" t="s">
        <v>88</v>
      </c>
      <c r="BK340" s="145">
        <f>ROUND(I340*H340,2)</f>
        <v>0</v>
      </c>
      <c r="BL340" s="17" t="s">
        <v>182</v>
      </c>
      <c r="BM340" s="258" t="s">
        <v>450</v>
      </c>
    </row>
    <row r="341" s="13" customFormat="1">
      <c r="A341" s="13"/>
      <c r="B341" s="259"/>
      <c r="C341" s="260"/>
      <c r="D341" s="261" t="s">
        <v>184</v>
      </c>
      <c r="E341" s="262" t="s">
        <v>1</v>
      </c>
      <c r="F341" s="263" t="s">
        <v>451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184</v>
      </c>
      <c r="AU341" s="269" t="s">
        <v>90</v>
      </c>
      <c r="AV341" s="13" t="s">
        <v>88</v>
      </c>
      <c r="AW341" s="13" t="s">
        <v>32</v>
      </c>
      <c r="AX341" s="13" t="s">
        <v>80</v>
      </c>
      <c r="AY341" s="269" t="s">
        <v>175</v>
      </c>
    </row>
    <row r="342" s="13" customFormat="1">
      <c r="A342" s="13"/>
      <c r="B342" s="259"/>
      <c r="C342" s="260"/>
      <c r="D342" s="261" t="s">
        <v>184</v>
      </c>
      <c r="E342" s="262" t="s">
        <v>1</v>
      </c>
      <c r="F342" s="263" t="s">
        <v>452</v>
      </c>
      <c r="G342" s="260"/>
      <c r="H342" s="262" t="s">
        <v>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184</v>
      </c>
      <c r="AU342" s="269" t="s">
        <v>90</v>
      </c>
      <c r="AV342" s="13" t="s">
        <v>88</v>
      </c>
      <c r="AW342" s="13" t="s">
        <v>32</v>
      </c>
      <c r="AX342" s="13" t="s">
        <v>80</v>
      </c>
      <c r="AY342" s="269" t="s">
        <v>175</v>
      </c>
    </row>
    <row r="343" s="13" customFormat="1">
      <c r="A343" s="13"/>
      <c r="B343" s="259"/>
      <c r="C343" s="260"/>
      <c r="D343" s="261" t="s">
        <v>184</v>
      </c>
      <c r="E343" s="262" t="s">
        <v>1</v>
      </c>
      <c r="F343" s="263" t="s">
        <v>453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184</v>
      </c>
      <c r="AU343" s="269" t="s">
        <v>90</v>
      </c>
      <c r="AV343" s="13" t="s">
        <v>88</v>
      </c>
      <c r="AW343" s="13" t="s">
        <v>32</v>
      </c>
      <c r="AX343" s="13" t="s">
        <v>80</v>
      </c>
      <c r="AY343" s="269" t="s">
        <v>175</v>
      </c>
    </row>
    <row r="344" s="14" customFormat="1">
      <c r="A344" s="14"/>
      <c r="B344" s="270"/>
      <c r="C344" s="271"/>
      <c r="D344" s="261" t="s">
        <v>184</v>
      </c>
      <c r="E344" s="272" t="s">
        <v>1</v>
      </c>
      <c r="F344" s="273" t="s">
        <v>8</v>
      </c>
      <c r="G344" s="271"/>
      <c r="H344" s="274">
        <v>15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184</v>
      </c>
      <c r="AU344" s="280" t="s">
        <v>90</v>
      </c>
      <c r="AV344" s="14" t="s">
        <v>90</v>
      </c>
      <c r="AW344" s="14" t="s">
        <v>32</v>
      </c>
      <c r="AX344" s="14" t="s">
        <v>88</v>
      </c>
      <c r="AY344" s="280" t="s">
        <v>175</v>
      </c>
    </row>
    <row r="345" s="2" customFormat="1" ht="14.4" customHeight="1">
      <c r="A345" s="40"/>
      <c r="B345" s="41"/>
      <c r="C345" s="281" t="s">
        <v>454</v>
      </c>
      <c r="D345" s="281" t="s">
        <v>186</v>
      </c>
      <c r="E345" s="282" t="s">
        <v>455</v>
      </c>
      <c r="F345" s="283" t="s">
        <v>456</v>
      </c>
      <c r="G345" s="284" t="s">
        <v>108</v>
      </c>
      <c r="H345" s="285">
        <v>15</v>
      </c>
      <c r="I345" s="286"/>
      <c r="J345" s="287">
        <f>ROUND(I345*H345,2)</f>
        <v>0</v>
      </c>
      <c r="K345" s="288"/>
      <c r="L345" s="289"/>
      <c r="M345" s="290" t="s">
        <v>1</v>
      </c>
      <c r="N345" s="291" t="s">
        <v>45</v>
      </c>
      <c r="O345" s="93"/>
      <c r="P345" s="256">
        <f>O345*H345</f>
        <v>0</v>
      </c>
      <c r="Q345" s="256">
        <v>0</v>
      </c>
      <c r="R345" s="256">
        <f>Q345*H345</f>
        <v>0</v>
      </c>
      <c r="S345" s="256">
        <v>0</v>
      </c>
      <c r="T345" s="25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58" t="s">
        <v>190</v>
      </c>
      <c r="AT345" s="258" t="s">
        <v>186</v>
      </c>
      <c r="AU345" s="258" t="s">
        <v>90</v>
      </c>
      <c r="AY345" s="17" t="s">
        <v>175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7" t="s">
        <v>88</v>
      </c>
      <c r="BK345" s="145">
        <f>ROUND(I345*H345,2)</f>
        <v>0</v>
      </c>
      <c r="BL345" s="17" t="s">
        <v>182</v>
      </c>
      <c r="BM345" s="258" t="s">
        <v>457</v>
      </c>
    </row>
    <row r="346" s="2" customFormat="1" ht="14.4" customHeight="1">
      <c r="A346" s="40"/>
      <c r="B346" s="41"/>
      <c r="C346" s="281" t="s">
        <v>458</v>
      </c>
      <c r="D346" s="281" t="s">
        <v>186</v>
      </c>
      <c r="E346" s="282" t="s">
        <v>459</v>
      </c>
      <c r="F346" s="283" t="s">
        <v>460</v>
      </c>
      <c r="G346" s="284" t="s">
        <v>189</v>
      </c>
      <c r="H346" s="285">
        <v>8</v>
      </c>
      <c r="I346" s="286"/>
      <c r="J346" s="287">
        <f>ROUND(I346*H346,2)</f>
        <v>0</v>
      </c>
      <c r="K346" s="288"/>
      <c r="L346" s="289"/>
      <c r="M346" s="290" t="s">
        <v>1</v>
      </c>
      <c r="N346" s="291" t="s">
        <v>45</v>
      </c>
      <c r="O346" s="93"/>
      <c r="P346" s="256">
        <f>O346*H346</f>
        <v>0</v>
      </c>
      <c r="Q346" s="256">
        <v>0</v>
      </c>
      <c r="R346" s="256">
        <f>Q346*H346</f>
        <v>0</v>
      </c>
      <c r="S346" s="256">
        <v>0</v>
      </c>
      <c r="T346" s="25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58" t="s">
        <v>190</v>
      </c>
      <c r="AT346" s="258" t="s">
        <v>186</v>
      </c>
      <c r="AU346" s="258" t="s">
        <v>90</v>
      </c>
      <c r="AY346" s="17" t="s">
        <v>175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7" t="s">
        <v>88</v>
      </c>
      <c r="BK346" s="145">
        <f>ROUND(I346*H346,2)</f>
        <v>0</v>
      </c>
      <c r="BL346" s="17" t="s">
        <v>182</v>
      </c>
      <c r="BM346" s="258" t="s">
        <v>461</v>
      </c>
    </row>
    <row r="347" s="2" customFormat="1" ht="14.4" customHeight="1">
      <c r="A347" s="40"/>
      <c r="B347" s="41"/>
      <c r="C347" s="246" t="s">
        <v>462</v>
      </c>
      <c r="D347" s="246" t="s">
        <v>178</v>
      </c>
      <c r="E347" s="247" t="s">
        <v>463</v>
      </c>
      <c r="F347" s="248" t="s">
        <v>464</v>
      </c>
      <c r="G347" s="249" t="s">
        <v>108</v>
      </c>
      <c r="H347" s="250">
        <v>380</v>
      </c>
      <c r="I347" s="251"/>
      <c r="J347" s="252">
        <f>ROUND(I347*H347,2)</f>
        <v>0</v>
      </c>
      <c r="K347" s="253"/>
      <c r="L347" s="43"/>
      <c r="M347" s="254" t="s">
        <v>1</v>
      </c>
      <c r="N347" s="255" t="s">
        <v>45</v>
      </c>
      <c r="O347" s="93"/>
      <c r="P347" s="256">
        <f>O347*H347</f>
        <v>0</v>
      </c>
      <c r="Q347" s="256">
        <v>0</v>
      </c>
      <c r="R347" s="256">
        <f>Q347*H347</f>
        <v>0</v>
      </c>
      <c r="S347" s="256">
        <v>0</v>
      </c>
      <c r="T347" s="25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58" t="s">
        <v>182</v>
      </c>
      <c r="AT347" s="258" t="s">
        <v>178</v>
      </c>
      <c r="AU347" s="258" t="s">
        <v>90</v>
      </c>
      <c r="AY347" s="17" t="s">
        <v>175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7" t="s">
        <v>88</v>
      </c>
      <c r="BK347" s="145">
        <f>ROUND(I347*H347,2)</f>
        <v>0</v>
      </c>
      <c r="BL347" s="17" t="s">
        <v>182</v>
      </c>
      <c r="BM347" s="258" t="s">
        <v>465</v>
      </c>
    </row>
    <row r="348" s="14" customFormat="1">
      <c r="A348" s="14"/>
      <c r="B348" s="270"/>
      <c r="C348" s="271"/>
      <c r="D348" s="261" t="s">
        <v>184</v>
      </c>
      <c r="E348" s="272" t="s">
        <v>1</v>
      </c>
      <c r="F348" s="273" t="s">
        <v>466</v>
      </c>
      <c r="G348" s="271"/>
      <c r="H348" s="274">
        <v>380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184</v>
      </c>
      <c r="AU348" s="280" t="s">
        <v>90</v>
      </c>
      <c r="AV348" s="14" t="s">
        <v>90</v>
      </c>
      <c r="AW348" s="14" t="s">
        <v>32</v>
      </c>
      <c r="AX348" s="14" t="s">
        <v>88</v>
      </c>
      <c r="AY348" s="280" t="s">
        <v>175</v>
      </c>
    </row>
    <row r="349" s="2" customFormat="1" ht="24.15" customHeight="1">
      <c r="A349" s="40"/>
      <c r="B349" s="41"/>
      <c r="C349" s="281" t="s">
        <v>127</v>
      </c>
      <c r="D349" s="281" t="s">
        <v>186</v>
      </c>
      <c r="E349" s="282" t="s">
        <v>467</v>
      </c>
      <c r="F349" s="283" t="s">
        <v>468</v>
      </c>
      <c r="G349" s="284" t="s">
        <v>108</v>
      </c>
      <c r="H349" s="285">
        <v>380</v>
      </c>
      <c r="I349" s="286"/>
      <c r="J349" s="287">
        <f>ROUND(I349*H349,2)</f>
        <v>0</v>
      </c>
      <c r="K349" s="288"/>
      <c r="L349" s="289"/>
      <c r="M349" s="290" t="s">
        <v>1</v>
      </c>
      <c r="N349" s="291" t="s">
        <v>45</v>
      </c>
      <c r="O349" s="93"/>
      <c r="P349" s="256">
        <f>O349*H349</f>
        <v>0</v>
      </c>
      <c r="Q349" s="256">
        <v>0</v>
      </c>
      <c r="R349" s="256">
        <f>Q349*H349</f>
        <v>0</v>
      </c>
      <c r="S349" s="256">
        <v>0</v>
      </c>
      <c r="T349" s="25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58" t="s">
        <v>190</v>
      </c>
      <c r="AT349" s="258" t="s">
        <v>186</v>
      </c>
      <c r="AU349" s="258" t="s">
        <v>90</v>
      </c>
      <c r="AY349" s="17" t="s">
        <v>175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88</v>
      </c>
      <c r="BK349" s="145">
        <f>ROUND(I349*H349,2)</f>
        <v>0</v>
      </c>
      <c r="BL349" s="17" t="s">
        <v>182</v>
      </c>
      <c r="BM349" s="258" t="s">
        <v>469</v>
      </c>
    </row>
    <row r="350" s="14" customFormat="1">
      <c r="A350" s="14"/>
      <c r="B350" s="270"/>
      <c r="C350" s="271"/>
      <c r="D350" s="261" t="s">
        <v>184</v>
      </c>
      <c r="E350" s="272" t="s">
        <v>1</v>
      </c>
      <c r="F350" s="273" t="s">
        <v>466</v>
      </c>
      <c r="G350" s="271"/>
      <c r="H350" s="274">
        <v>380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184</v>
      </c>
      <c r="AU350" s="280" t="s">
        <v>90</v>
      </c>
      <c r="AV350" s="14" t="s">
        <v>90</v>
      </c>
      <c r="AW350" s="14" t="s">
        <v>32</v>
      </c>
      <c r="AX350" s="14" t="s">
        <v>88</v>
      </c>
      <c r="AY350" s="280" t="s">
        <v>175</v>
      </c>
    </row>
    <row r="351" s="2" customFormat="1" ht="14.4" customHeight="1">
      <c r="A351" s="40"/>
      <c r="B351" s="41"/>
      <c r="C351" s="281" t="s">
        <v>470</v>
      </c>
      <c r="D351" s="281" t="s">
        <v>186</v>
      </c>
      <c r="E351" s="282" t="s">
        <v>471</v>
      </c>
      <c r="F351" s="283" t="s">
        <v>472</v>
      </c>
      <c r="G351" s="284" t="s">
        <v>189</v>
      </c>
      <c r="H351" s="285">
        <v>1</v>
      </c>
      <c r="I351" s="286"/>
      <c r="J351" s="287">
        <f>ROUND(I351*H351,2)</f>
        <v>0</v>
      </c>
      <c r="K351" s="288"/>
      <c r="L351" s="289"/>
      <c r="M351" s="290" t="s">
        <v>1</v>
      </c>
      <c r="N351" s="291" t="s">
        <v>45</v>
      </c>
      <c r="O351" s="93"/>
      <c r="P351" s="256">
        <f>O351*H351</f>
        <v>0</v>
      </c>
      <c r="Q351" s="256">
        <v>0</v>
      </c>
      <c r="R351" s="256">
        <f>Q351*H351</f>
        <v>0</v>
      </c>
      <c r="S351" s="256">
        <v>0</v>
      </c>
      <c r="T351" s="25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58" t="s">
        <v>190</v>
      </c>
      <c r="AT351" s="258" t="s">
        <v>186</v>
      </c>
      <c r="AU351" s="258" t="s">
        <v>90</v>
      </c>
      <c r="AY351" s="17" t="s">
        <v>175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7" t="s">
        <v>88</v>
      </c>
      <c r="BK351" s="145">
        <f>ROUND(I351*H351,2)</f>
        <v>0</v>
      </c>
      <c r="BL351" s="17" t="s">
        <v>182</v>
      </c>
      <c r="BM351" s="258" t="s">
        <v>473</v>
      </c>
    </row>
    <row r="352" s="12" customFormat="1" ht="22.8" customHeight="1">
      <c r="A352" s="12"/>
      <c r="B352" s="230"/>
      <c r="C352" s="231"/>
      <c r="D352" s="232" t="s">
        <v>79</v>
      </c>
      <c r="E352" s="244" t="s">
        <v>474</v>
      </c>
      <c r="F352" s="244" t="s">
        <v>475</v>
      </c>
      <c r="G352" s="231"/>
      <c r="H352" s="231"/>
      <c r="I352" s="234"/>
      <c r="J352" s="245">
        <f>BK352</f>
        <v>0</v>
      </c>
      <c r="K352" s="231"/>
      <c r="L352" s="236"/>
      <c r="M352" s="237"/>
      <c r="N352" s="238"/>
      <c r="O352" s="238"/>
      <c r="P352" s="239">
        <f>SUM(P353:P361)</f>
        <v>0</v>
      </c>
      <c r="Q352" s="238"/>
      <c r="R352" s="239">
        <f>SUM(R353:R361)</f>
        <v>0</v>
      </c>
      <c r="S352" s="238"/>
      <c r="T352" s="240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41" t="s">
        <v>88</v>
      </c>
      <c r="AT352" s="242" t="s">
        <v>79</v>
      </c>
      <c r="AU352" s="242" t="s">
        <v>88</v>
      </c>
      <c r="AY352" s="241" t="s">
        <v>175</v>
      </c>
      <c r="BK352" s="243">
        <f>SUM(BK353:BK361)</f>
        <v>0</v>
      </c>
    </row>
    <row r="353" s="2" customFormat="1" ht="14.4" customHeight="1">
      <c r="A353" s="40"/>
      <c r="B353" s="41"/>
      <c r="C353" s="246" t="s">
        <v>476</v>
      </c>
      <c r="D353" s="246" t="s">
        <v>178</v>
      </c>
      <c r="E353" s="247" t="s">
        <v>477</v>
      </c>
      <c r="F353" s="248" t="s">
        <v>478</v>
      </c>
      <c r="G353" s="249" t="s">
        <v>108</v>
      </c>
      <c r="H353" s="250">
        <v>12</v>
      </c>
      <c r="I353" s="251"/>
      <c r="J353" s="252">
        <f>ROUND(I353*H353,2)</f>
        <v>0</v>
      </c>
      <c r="K353" s="253"/>
      <c r="L353" s="43"/>
      <c r="M353" s="254" t="s">
        <v>1</v>
      </c>
      <c r="N353" s="255" t="s">
        <v>45</v>
      </c>
      <c r="O353" s="93"/>
      <c r="P353" s="256">
        <f>O353*H353</f>
        <v>0</v>
      </c>
      <c r="Q353" s="256">
        <v>0</v>
      </c>
      <c r="R353" s="256">
        <f>Q353*H353</f>
        <v>0</v>
      </c>
      <c r="S353" s="256">
        <v>0</v>
      </c>
      <c r="T353" s="25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58" t="s">
        <v>182</v>
      </c>
      <c r="AT353" s="258" t="s">
        <v>178</v>
      </c>
      <c r="AU353" s="258" t="s">
        <v>90</v>
      </c>
      <c r="AY353" s="17" t="s">
        <v>175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88</v>
      </c>
      <c r="BK353" s="145">
        <f>ROUND(I353*H353,2)</f>
        <v>0</v>
      </c>
      <c r="BL353" s="17" t="s">
        <v>182</v>
      </c>
      <c r="BM353" s="258" t="s">
        <v>479</v>
      </c>
    </row>
    <row r="354" s="14" customFormat="1">
      <c r="A354" s="14"/>
      <c r="B354" s="270"/>
      <c r="C354" s="271"/>
      <c r="D354" s="261" t="s">
        <v>184</v>
      </c>
      <c r="E354" s="272" t="s">
        <v>1</v>
      </c>
      <c r="F354" s="273" t="s">
        <v>236</v>
      </c>
      <c r="G354" s="271"/>
      <c r="H354" s="274">
        <v>12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184</v>
      </c>
      <c r="AU354" s="280" t="s">
        <v>90</v>
      </c>
      <c r="AV354" s="14" t="s">
        <v>90</v>
      </c>
      <c r="AW354" s="14" t="s">
        <v>32</v>
      </c>
      <c r="AX354" s="14" t="s">
        <v>88</v>
      </c>
      <c r="AY354" s="280" t="s">
        <v>175</v>
      </c>
    </row>
    <row r="355" s="2" customFormat="1" ht="14.4" customHeight="1">
      <c r="A355" s="40"/>
      <c r="B355" s="41"/>
      <c r="C355" s="281" t="s">
        <v>480</v>
      </c>
      <c r="D355" s="281" t="s">
        <v>186</v>
      </c>
      <c r="E355" s="282" t="s">
        <v>481</v>
      </c>
      <c r="F355" s="283" t="s">
        <v>482</v>
      </c>
      <c r="G355" s="284" t="s">
        <v>108</v>
      </c>
      <c r="H355" s="285">
        <v>12</v>
      </c>
      <c r="I355" s="286"/>
      <c r="J355" s="287">
        <f>ROUND(I355*H355,2)</f>
        <v>0</v>
      </c>
      <c r="K355" s="288"/>
      <c r="L355" s="289"/>
      <c r="M355" s="290" t="s">
        <v>1</v>
      </c>
      <c r="N355" s="291" t="s">
        <v>45</v>
      </c>
      <c r="O355" s="93"/>
      <c r="P355" s="256">
        <f>O355*H355</f>
        <v>0</v>
      </c>
      <c r="Q355" s="256">
        <v>0</v>
      </c>
      <c r="R355" s="256">
        <f>Q355*H355</f>
        <v>0</v>
      </c>
      <c r="S355" s="256">
        <v>0</v>
      </c>
      <c r="T355" s="25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58" t="s">
        <v>190</v>
      </c>
      <c r="AT355" s="258" t="s">
        <v>186</v>
      </c>
      <c r="AU355" s="258" t="s">
        <v>90</v>
      </c>
      <c r="AY355" s="17" t="s">
        <v>175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88</v>
      </c>
      <c r="BK355" s="145">
        <f>ROUND(I355*H355,2)</f>
        <v>0</v>
      </c>
      <c r="BL355" s="17" t="s">
        <v>182</v>
      </c>
      <c r="BM355" s="258" t="s">
        <v>483</v>
      </c>
    </row>
    <row r="356" s="2" customFormat="1" ht="14.4" customHeight="1">
      <c r="A356" s="40"/>
      <c r="B356" s="41"/>
      <c r="C356" s="246" t="s">
        <v>484</v>
      </c>
      <c r="D356" s="246" t="s">
        <v>178</v>
      </c>
      <c r="E356" s="247" t="s">
        <v>485</v>
      </c>
      <c r="F356" s="248" t="s">
        <v>486</v>
      </c>
      <c r="G356" s="249" t="s">
        <v>189</v>
      </c>
      <c r="H356" s="250">
        <v>12</v>
      </c>
      <c r="I356" s="251"/>
      <c r="J356" s="252">
        <f>ROUND(I356*H356,2)</f>
        <v>0</v>
      </c>
      <c r="K356" s="253"/>
      <c r="L356" s="43"/>
      <c r="M356" s="254" t="s">
        <v>1</v>
      </c>
      <c r="N356" s="255" t="s">
        <v>45</v>
      </c>
      <c r="O356" s="93"/>
      <c r="P356" s="256">
        <f>O356*H356</f>
        <v>0</v>
      </c>
      <c r="Q356" s="256">
        <v>0</v>
      </c>
      <c r="R356" s="256">
        <f>Q356*H356</f>
        <v>0</v>
      </c>
      <c r="S356" s="256">
        <v>0</v>
      </c>
      <c r="T356" s="25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58" t="s">
        <v>182</v>
      </c>
      <c r="AT356" s="258" t="s">
        <v>178</v>
      </c>
      <c r="AU356" s="258" t="s">
        <v>90</v>
      </c>
      <c r="AY356" s="17" t="s">
        <v>175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88</v>
      </c>
      <c r="BK356" s="145">
        <f>ROUND(I356*H356,2)</f>
        <v>0</v>
      </c>
      <c r="BL356" s="17" t="s">
        <v>182</v>
      </c>
      <c r="BM356" s="258" t="s">
        <v>487</v>
      </c>
    </row>
    <row r="357" s="14" customFormat="1">
      <c r="A357" s="14"/>
      <c r="B357" s="270"/>
      <c r="C357" s="271"/>
      <c r="D357" s="261" t="s">
        <v>184</v>
      </c>
      <c r="E357" s="272" t="s">
        <v>1</v>
      </c>
      <c r="F357" s="273" t="s">
        <v>488</v>
      </c>
      <c r="G357" s="271"/>
      <c r="H357" s="274">
        <v>12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184</v>
      </c>
      <c r="AU357" s="280" t="s">
        <v>90</v>
      </c>
      <c r="AV357" s="14" t="s">
        <v>90</v>
      </c>
      <c r="AW357" s="14" t="s">
        <v>32</v>
      </c>
      <c r="AX357" s="14" t="s">
        <v>88</v>
      </c>
      <c r="AY357" s="280" t="s">
        <v>175</v>
      </c>
    </row>
    <row r="358" s="2" customFormat="1" ht="14.4" customHeight="1">
      <c r="A358" s="40"/>
      <c r="B358" s="41"/>
      <c r="C358" s="281" t="s">
        <v>489</v>
      </c>
      <c r="D358" s="281" t="s">
        <v>186</v>
      </c>
      <c r="E358" s="282" t="s">
        <v>490</v>
      </c>
      <c r="F358" s="283" t="s">
        <v>491</v>
      </c>
      <c r="G358" s="284" t="s">
        <v>189</v>
      </c>
      <c r="H358" s="285">
        <v>8</v>
      </c>
      <c r="I358" s="286"/>
      <c r="J358" s="287">
        <f>ROUND(I358*H358,2)</f>
        <v>0</v>
      </c>
      <c r="K358" s="288"/>
      <c r="L358" s="289"/>
      <c r="M358" s="290" t="s">
        <v>1</v>
      </c>
      <c r="N358" s="291" t="s">
        <v>45</v>
      </c>
      <c r="O358" s="93"/>
      <c r="P358" s="256">
        <f>O358*H358</f>
        <v>0</v>
      </c>
      <c r="Q358" s="256">
        <v>0</v>
      </c>
      <c r="R358" s="256">
        <f>Q358*H358</f>
        <v>0</v>
      </c>
      <c r="S358" s="256">
        <v>0</v>
      </c>
      <c r="T358" s="25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58" t="s">
        <v>190</v>
      </c>
      <c r="AT358" s="258" t="s">
        <v>186</v>
      </c>
      <c r="AU358" s="258" t="s">
        <v>90</v>
      </c>
      <c r="AY358" s="17" t="s">
        <v>175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88</v>
      </c>
      <c r="BK358" s="145">
        <f>ROUND(I358*H358,2)</f>
        <v>0</v>
      </c>
      <c r="BL358" s="17" t="s">
        <v>182</v>
      </c>
      <c r="BM358" s="258" t="s">
        <v>492</v>
      </c>
    </row>
    <row r="359" s="2" customFormat="1" ht="14.4" customHeight="1">
      <c r="A359" s="40"/>
      <c r="B359" s="41"/>
      <c r="C359" s="281" t="s">
        <v>493</v>
      </c>
      <c r="D359" s="281" t="s">
        <v>186</v>
      </c>
      <c r="E359" s="282" t="s">
        <v>494</v>
      </c>
      <c r="F359" s="283" t="s">
        <v>495</v>
      </c>
      <c r="G359" s="284" t="s">
        <v>189</v>
      </c>
      <c r="H359" s="285">
        <v>4</v>
      </c>
      <c r="I359" s="286"/>
      <c r="J359" s="287">
        <f>ROUND(I359*H359,2)</f>
        <v>0</v>
      </c>
      <c r="K359" s="288"/>
      <c r="L359" s="289"/>
      <c r="M359" s="290" t="s">
        <v>1</v>
      </c>
      <c r="N359" s="291" t="s">
        <v>45</v>
      </c>
      <c r="O359" s="93"/>
      <c r="P359" s="256">
        <f>O359*H359</f>
        <v>0</v>
      </c>
      <c r="Q359" s="256">
        <v>0</v>
      </c>
      <c r="R359" s="256">
        <f>Q359*H359</f>
        <v>0</v>
      </c>
      <c r="S359" s="256">
        <v>0</v>
      </c>
      <c r="T359" s="25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58" t="s">
        <v>190</v>
      </c>
      <c r="AT359" s="258" t="s">
        <v>186</v>
      </c>
      <c r="AU359" s="258" t="s">
        <v>90</v>
      </c>
      <c r="AY359" s="17" t="s">
        <v>175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88</v>
      </c>
      <c r="BK359" s="145">
        <f>ROUND(I359*H359,2)</f>
        <v>0</v>
      </c>
      <c r="BL359" s="17" t="s">
        <v>182</v>
      </c>
      <c r="BM359" s="258" t="s">
        <v>496</v>
      </c>
    </row>
    <row r="360" s="2" customFormat="1" ht="14.4" customHeight="1">
      <c r="A360" s="40"/>
      <c r="B360" s="41"/>
      <c r="C360" s="246" t="s">
        <v>497</v>
      </c>
      <c r="D360" s="246" t="s">
        <v>178</v>
      </c>
      <c r="E360" s="247" t="s">
        <v>498</v>
      </c>
      <c r="F360" s="248" t="s">
        <v>499</v>
      </c>
      <c r="G360" s="249" t="s">
        <v>108</v>
      </c>
      <c r="H360" s="250">
        <v>25</v>
      </c>
      <c r="I360" s="251"/>
      <c r="J360" s="252">
        <f>ROUND(I360*H360,2)</f>
        <v>0</v>
      </c>
      <c r="K360" s="253"/>
      <c r="L360" s="43"/>
      <c r="M360" s="254" t="s">
        <v>1</v>
      </c>
      <c r="N360" s="255" t="s">
        <v>45</v>
      </c>
      <c r="O360" s="93"/>
      <c r="P360" s="256">
        <f>O360*H360</f>
        <v>0</v>
      </c>
      <c r="Q360" s="256">
        <v>0</v>
      </c>
      <c r="R360" s="256">
        <f>Q360*H360</f>
        <v>0</v>
      </c>
      <c r="S360" s="256">
        <v>0</v>
      </c>
      <c r="T360" s="25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58" t="s">
        <v>182</v>
      </c>
      <c r="AT360" s="258" t="s">
        <v>178</v>
      </c>
      <c r="AU360" s="258" t="s">
        <v>90</v>
      </c>
      <c r="AY360" s="17" t="s">
        <v>175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7" t="s">
        <v>88</v>
      </c>
      <c r="BK360" s="145">
        <f>ROUND(I360*H360,2)</f>
        <v>0</v>
      </c>
      <c r="BL360" s="17" t="s">
        <v>182</v>
      </c>
      <c r="BM360" s="258" t="s">
        <v>500</v>
      </c>
    </row>
    <row r="361" s="2" customFormat="1" ht="14.4" customHeight="1">
      <c r="A361" s="40"/>
      <c r="B361" s="41"/>
      <c r="C361" s="281" t="s">
        <v>501</v>
      </c>
      <c r="D361" s="281" t="s">
        <v>186</v>
      </c>
      <c r="E361" s="282" t="s">
        <v>502</v>
      </c>
      <c r="F361" s="283" t="s">
        <v>503</v>
      </c>
      <c r="G361" s="284" t="s">
        <v>108</v>
      </c>
      <c r="H361" s="285">
        <v>25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45</v>
      </c>
      <c r="O361" s="93"/>
      <c r="P361" s="256">
        <f>O361*H361</f>
        <v>0</v>
      </c>
      <c r="Q361" s="256">
        <v>0</v>
      </c>
      <c r="R361" s="256">
        <f>Q361*H361</f>
        <v>0</v>
      </c>
      <c r="S361" s="256">
        <v>0</v>
      </c>
      <c r="T361" s="25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58" t="s">
        <v>190</v>
      </c>
      <c r="AT361" s="258" t="s">
        <v>186</v>
      </c>
      <c r="AU361" s="258" t="s">
        <v>90</v>
      </c>
      <c r="AY361" s="17" t="s">
        <v>175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88</v>
      </c>
      <c r="BK361" s="145">
        <f>ROUND(I361*H361,2)</f>
        <v>0</v>
      </c>
      <c r="BL361" s="17" t="s">
        <v>182</v>
      </c>
      <c r="BM361" s="258" t="s">
        <v>504</v>
      </c>
    </row>
    <row r="362" s="12" customFormat="1" ht="25.92" customHeight="1">
      <c r="A362" s="12"/>
      <c r="B362" s="230"/>
      <c r="C362" s="231"/>
      <c r="D362" s="232" t="s">
        <v>79</v>
      </c>
      <c r="E362" s="233" t="s">
        <v>505</v>
      </c>
      <c r="F362" s="233" t="s">
        <v>506</v>
      </c>
      <c r="G362" s="231"/>
      <c r="H362" s="231"/>
      <c r="I362" s="234"/>
      <c r="J362" s="235">
        <f>BK362</f>
        <v>0</v>
      </c>
      <c r="K362" s="231"/>
      <c r="L362" s="236"/>
      <c r="M362" s="237"/>
      <c r="N362" s="238"/>
      <c r="O362" s="238"/>
      <c r="P362" s="239">
        <f>P363+P369+P374</f>
        <v>0</v>
      </c>
      <c r="Q362" s="238"/>
      <c r="R362" s="239">
        <f>R363+R369+R374</f>
        <v>0</v>
      </c>
      <c r="S362" s="238"/>
      <c r="T362" s="240">
        <f>T363+T369+T374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41" t="s">
        <v>182</v>
      </c>
      <c r="AT362" s="242" t="s">
        <v>79</v>
      </c>
      <c r="AU362" s="242" t="s">
        <v>80</v>
      </c>
      <c r="AY362" s="241" t="s">
        <v>175</v>
      </c>
      <c r="BK362" s="243">
        <f>BK363+BK369+BK374</f>
        <v>0</v>
      </c>
    </row>
    <row r="363" s="12" customFormat="1" ht="22.8" customHeight="1">
      <c r="A363" s="12"/>
      <c r="B363" s="230"/>
      <c r="C363" s="231"/>
      <c r="D363" s="232" t="s">
        <v>79</v>
      </c>
      <c r="E363" s="244" t="s">
        <v>507</v>
      </c>
      <c r="F363" s="244" t="s">
        <v>508</v>
      </c>
      <c r="G363" s="231"/>
      <c r="H363" s="231"/>
      <c r="I363" s="234"/>
      <c r="J363" s="245">
        <f>BK363</f>
        <v>0</v>
      </c>
      <c r="K363" s="231"/>
      <c r="L363" s="236"/>
      <c r="M363" s="237"/>
      <c r="N363" s="238"/>
      <c r="O363" s="238"/>
      <c r="P363" s="239">
        <f>SUM(P364:P368)</f>
        <v>0</v>
      </c>
      <c r="Q363" s="238"/>
      <c r="R363" s="239">
        <f>SUM(R364:R368)</f>
        <v>0</v>
      </c>
      <c r="S363" s="238"/>
      <c r="T363" s="240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41" t="s">
        <v>88</v>
      </c>
      <c r="AT363" s="242" t="s">
        <v>79</v>
      </c>
      <c r="AU363" s="242" t="s">
        <v>88</v>
      </c>
      <c r="AY363" s="241" t="s">
        <v>175</v>
      </c>
      <c r="BK363" s="243">
        <f>SUM(BK364:BK368)</f>
        <v>0</v>
      </c>
    </row>
    <row r="364" s="2" customFormat="1" ht="14.4" customHeight="1">
      <c r="A364" s="40"/>
      <c r="B364" s="41"/>
      <c r="C364" s="246" t="s">
        <v>509</v>
      </c>
      <c r="D364" s="246" t="s">
        <v>178</v>
      </c>
      <c r="E364" s="247" t="s">
        <v>510</v>
      </c>
      <c r="F364" s="248" t="s">
        <v>511</v>
      </c>
      <c r="G364" s="249" t="s">
        <v>334</v>
      </c>
      <c r="H364" s="250">
        <v>16</v>
      </c>
      <c r="I364" s="251"/>
      <c r="J364" s="252">
        <f>ROUND(I364*H364,2)</f>
        <v>0</v>
      </c>
      <c r="K364" s="253"/>
      <c r="L364" s="43"/>
      <c r="M364" s="254" t="s">
        <v>1</v>
      </c>
      <c r="N364" s="255" t="s">
        <v>45</v>
      </c>
      <c r="O364" s="93"/>
      <c r="P364" s="256">
        <f>O364*H364</f>
        <v>0</v>
      </c>
      <c r="Q364" s="256">
        <v>0</v>
      </c>
      <c r="R364" s="256">
        <f>Q364*H364</f>
        <v>0</v>
      </c>
      <c r="S364" s="256">
        <v>0</v>
      </c>
      <c r="T364" s="25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58" t="s">
        <v>182</v>
      </c>
      <c r="AT364" s="258" t="s">
        <v>178</v>
      </c>
      <c r="AU364" s="258" t="s">
        <v>90</v>
      </c>
      <c r="AY364" s="17" t="s">
        <v>175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88</v>
      </c>
      <c r="BK364" s="145">
        <f>ROUND(I364*H364,2)</f>
        <v>0</v>
      </c>
      <c r="BL364" s="17" t="s">
        <v>182</v>
      </c>
      <c r="BM364" s="258" t="s">
        <v>512</v>
      </c>
    </row>
    <row r="365" s="14" customFormat="1">
      <c r="A365" s="14"/>
      <c r="B365" s="270"/>
      <c r="C365" s="271"/>
      <c r="D365" s="261" t="s">
        <v>184</v>
      </c>
      <c r="E365" s="272" t="s">
        <v>1</v>
      </c>
      <c r="F365" s="273" t="s">
        <v>269</v>
      </c>
      <c r="G365" s="271"/>
      <c r="H365" s="274">
        <v>16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184</v>
      </c>
      <c r="AU365" s="280" t="s">
        <v>90</v>
      </c>
      <c r="AV365" s="14" t="s">
        <v>90</v>
      </c>
      <c r="AW365" s="14" t="s">
        <v>32</v>
      </c>
      <c r="AX365" s="14" t="s">
        <v>88</v>
      </c>
      <c r="AY365" s="280" t="s">
        <v>175</v>
      </c>
    </row>
    <row r="366" s="2" customFormat="1" ht="14.4" customHeight="1">
      <c r="A366" s="40"/>
      <c r="B366" s="41"/>
      <c r="C366" s="246" t="s">
        <v>513</v>
      </c>
      <c r="D366" s="246" t="s">
        <v>178</v>
      </c>
      <c r="E366" s="247" t="s">
        <v>514</v>
      </c>
      <c r="F366" s="248" t="s">
        <v>515</v>
      </c>
      <c r="G366" s="249" t="s">
        <v>334</v>
      </c>
      <c r="H366" s="250">
        <v>12</v>
      </c>
      <c r="I366" s="251"/>
      <c r="J366" s="252">
        <f>ROUND(I366*H366,2)</f>
        <v>0</v>
      </c>
      <c r="K366" s="253"/>
      <c r="L366" s="43"/>
      <c r="M366" s="254" t="s">
        <v>1</v>
      </c>
      <c r="N366" s="255" t="s">
        <v>45</v>
      </c>
      <c r="O366" s="93"/>
      <c r="P366" s="256">
        <f>O366*H366</f>
        <v>0</v>
      </c>
      <c r="Q366" s="256">
        <v>0</v>
      </c>
      <c r="R366" s="256">
        <f>Q366*H366</f>
        <v>0</v>
      </c>
      <c r="S366" s="256">
        <v>0</v>
      </c>
      <c r="T366" s="25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58" t="s">
        <v>182</v>
      </c>
      <c r="AT366" s="258" t="s">
        <v>178</v>
      </c>
      <c r="AU366" s="258" t="s">
        <v>90</v>
      </c>
      <c r="AY366" s="17" t="s">
        <v>175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88</v>
      </c>
      <c r="BK366" s="145">
        <f>ROUND(I366*H366,2)</f>
        <v>0</v>
      </c>
      <c r="BL366" s="17" t="s">
        <v>182</v>
      </c>
      <c r="BM366" s="258" t="s">
        <v>516</v>
      </c>
    </row>
    <row r="367" s="2" customFormat="1" ht="14.4" customHeight="1">
      <c r="A367" s="40"/>
      <c r="B367" s="41"/>
      <c r="C367" s="246" t="s">
        <v>517</v>
      </c>
      <c r="D367" s="246" t="s">
        <v>178</v>
      </c>
      <c r="E367" s="247" t="s">
        <v>518</v>
      </c>
      <c r="F367" s="248" t="s">
        <v>519</v>
      </c>
      <c r="G367" s="249" t="s">
        <v>334</v>
      </c>
      <c r="H367" s="250">
        <v>20</v>
      </c>
      <c r="I367" s="251"/>
      <c r="J367" s="252">
        <f>ROUND(I367*H367,2)</f>
        <v>0</v>
      </c>
      <c r="K367" s="253"/>
      <c r="L367" s="43"/>
      <c r="M367" s="254" t="s">
        <v>1</v>
      </c>
      <c r="N367" s="255" t="s">
        <v>45</v>
      </c>
      <c r="O367" s="93"/>
      <c r="P367" s="256">
        <f>O367*H367</f>
        <v>0</v>
      </c>
      <c r="Q367" s="256">
        <v>0</v>
      </c>
      <c r="R367" s="256">
        <f>Q367*H367</f>
        <v>0</v>
      </c>
      <c r="S367" s="256">
        <v>0</v>
      </c>
      <c r="T367" s="25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58" t="s">
        <v>182</v>
      </c>
      <c r="AT367" s="258" t="s">
        <v>178</v>
      </c>
      <c r="AU367" s="258" t="s">
        <v>90</v>
      </c>
      <c r="AY367" s="17" t="s">
        <v>175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88</v>
      </c>
      <c r="BK367" s="145">
        <f>ROUND(I367*H367,2)</f>
        <v>0</v>
      </c>
      <c r="BL367" s="17" t="s">
        <v>182</v>
      </c>
      <c r="BM367" s="258" t="s">
        <v>520</v>
      </c>
    </row>
    <row r="368" s="2" customFormat="1" ht="14.4" customHeight="1">
      <c r="A368" s="40"/>
      <c r="B368" s="41"/>
      <c r="C368" s="246" t="s">
        <v>521</v>
      </c>
      <c r="D368" s="246" t="s">
        <v>178</v>
      </c>
      <c r="E368" s="247" t="s">
        <v>522</v>
      </c>
      <c r="F368" s="248" t="s">
        <v>523</v>
      </c>
      <c r="G368" s="249" t="s">
        <v>334</v>
      </c>
      <c r="H368" s="250">
        <v>40</v>
      </c>
      <c r="I368" s="251"/>
      <c r="J368" s="252">
        <f>ROUND(I368*H368,2)</f>
        <v>0</v>
      </c>
      <c r="K368" s="253"/>
      <c r="L368" s="43"/>
      <c r="M368" s="254" t="s">
        <v>1</v>
      </c>
      <c r="N368" s="255" t="s">
        <v>45</v>
      </c>
      <c r="O368" s="93"/>
      <c r="P368" s="256">
        <f>O368*H368</f>
        <v>0</v>
      </c>
      <c r="Q368" s="256">
        <v>0</v>
      </c>
      <c r="R368" s="256">
        <f>Q368*H368</f>
        <v>0</v>
      </c>
      <c r="S368" s="256">
        <v>0</v>
      </c>
      <c r="T368" s="25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58" t="s">
        <v>182</v>
      </c>
      <c r="AT368" s="258" t="s">
        <v>178</v>
      </c>
      <c r="AU368" s="258" t="s">
        <v>90</v>
      </c>
      <c r="AY368" s="17" t="s">
        <v>175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88</v>
      </c>
      <c r="BK368" s="145">
        <f>ROUND(I368*H368,2)</f>
        <v>0</v>
      </c>
      <c r="BL368" s="17" t="s">
        <v>182</v>
      </c>
      <c r="BM368" s="258" t="s">
        <v>524</v>
      </c>
    </row>
    <row r="369" s="12" customFormat="1" ht="22.8" customHeight="1">
      <c r="A369" s="12"/>
      <c r="B369" s="230"/>
      <c r="C369" s="231"/>
      <c r="D369" s="232" t="s">
        <v>79</v>
      </c>
      <c r="E369" s="244" t="s">
        <v>525</v>
      </c>
      <c r="F369" s="244" t="s">
        <v>526</v>
      </c>
      <c r="G369" s="231"/>
      <c r="H369" s="231"/>
      <c r="I369" s="234"/>
      <c r="J369" s="245">
        <f>BK369</f>
        <v>0</v>
      </c>
      <c r="K369" s="231"/>
      <c r="L369" s="236"/>
      <c r="M369" s="237"/>
      <c r="N369" s="238"/>
      <c r="O369" s="238"/>
      <c r="P369" s="239">
        <f>SUM(P370:P373)</f>
        <v>0</v>
      </c>
      <c r="Q369" s="238"/>
      <c r="R369" s="239">
        <f>SUM(R370:R373)</f>
        <v>0</v>
      </c>
      <c r="S369" s="238"/>
      <c r="T369" s="240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41" t="s">
        <v>88</v>
      </c>
      <c r="AT369" s="242" t="s">
        <v>79</v>
      </c>
      <c r="AU369" s="242" t="s">
        <v>88</v>
      </c>
      <c r="AY369" s="241" t="s">
        <v>175</v>
      </c>
      <c r="BK369" s="243">
        <f>SUM(BK370:BK373)</f>
        <v>0</v>
      </c>
    </row>
    <row r="370" s="2" customFormat="1" ht="14.4" customHeight="1">
      <c r="A370" s="40"/>
      <c r="B370" s="41"/>
      <c r="C370" s="246" t="s">
        <v>527</v>
      </c>
      <c r="D370" s="246" t="s">
        <v>178</v>
      </c>
      <c r="E370" s="247" t="s">
        <v>528</v>
      </c>
      <c r="F370" s="248" t="s">
        <v>529</v>
      </c>
      <c r="G370" s="249" t="s">
        <v>334</v>
      </c>
      <c r="H370" s="250">
        <v>18</v>
      </c>
      <c r="I370" s="251"/>
      <c r="J370" s="252">
        <f>ROUND(I370*H370,2)</f>
        <v>0</v>
      </c>
      <c r="K370" s="253"/>
      <c r="L370" s="43"/>
      <c r="M370" s="254" t="s">
        <v>1</v>
      </c>
      <c r="N370" s="255" t="s">
        <v>45</v>
      </c>
      <c r="O370" s="93"/>
      <c r="P370" s="256">
        <f>O370*H370</f>
        <v>0</v>
      </c>
      <c r="Q370" s="256">
        <v>0</v>
      </c>
      <c r="R370" s="256">
        <f>Q370*H370</f>
        <v>0</v>
      </c>
      <c r="S370" s="256">
        <v>0</v>
      </c>
      <c r="T370" s="25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58" t="s">
        <v>182</v>
      </c>
      <c r="AT370" s="258" t="s">
        <v>178</v>
      </c>
      <c r="AU370" s="258" t="s">
        <v>90</v>
      </c>
      <c r="AY370" s="17" t="s">
        <v>175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7" t="s">
        <v>88</v>
      </c>
      <c r="BK370" s="145">
        <f>ROUND(I370*H370,2)</f>
        <v>0</v>
      </c>
      <c r="BL370" s="17" t="s">
        <v>182</v>
      </c>
      <c r="BM370" s="258" t="s">
        <v>530</v>
      </c>
    </row>
    <row r="371" s="14" customFormat="1">
      <c r="A371" s="14"/>
      <c r="B371" s="270"/>
      <c r="C371" s="271"/>
      <c r="D371" s="261" t="s">
        <v>184</v>
      </c>
      <c r="E371" s="272" t="s">
        <v>1</v>
      </c>
      <c r="F371" s="273" t="s">
        <v>277</v>
      </c>
      <c r="G371" s="271"/>
      <c r="H371" s="274">
        <v>18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184</v>
      </c>
      <c r="AU371" s="280" t="s">
        <v>90</v>
      </c>
      <c r="AV371" s="14" t="s">
        <v>90</v>
      </c>
      <c r="AW371" s="14" t="s">
        <v>32</v>
      </c>
      <c r="AX371" s="14" t="s">
        <v>88</v>
      </c>
      <c r="AY371" s="280" t="s">
        <v>175</v>
      </c>
    </row>
    <row r="372" s="2" customFormat="1" ht="14.4" customHeight="1">
      <c r="A372" s="40"/>
      <c r="B372" s="41"/>
      <c r="C372" s="246" t="s">
        <v>531</v>
      </c>
      <c r="D372" s="246" t="s">
        <v>178</v>
      </c>
      <c r="E372" s="247" t="s">
        <v>532</v>
      </c>
      <c r="F372" s="248" t="s">
        <v>533</v>
      </c>
      <c r="G372" s="249" t="s">
        <v>334</v>
      </c>
      <c r="H372" s="250">
        <v>10</v>
      </c>
      <c r="I372" s="251"/>
      <c r="J372" s="252">
        <f>ROUND(I372*H372,2)</f>
        <v>0</v>
      </c>
      <c r="K372" s="253"/>
      <c r="L372" s="43"/>
      <c r="M372" s="254" t="s">
        <v>1</v>
      </c>
      <c r="N372" s="255" t="s">
        <v>45</v>
      </c>
      <c r="O372" s="93"/>
      <c r="P372" s="256">
        <f>O372*H372</f>
        <v>0</v>
      </c>
      <c r="Q372" s="256">
        <v>0</v>
      </c>
      <c r="R372" s="256">
        <f>Q372*H372</f>
        <v>0</v>
      </c>
      <c r="S372" s="256">
        <v>0</v>
      </c>
      <c r="T372" s="25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58" t="s">
        <v>182</v>
      </c>
      <c r="AT372" s="258" t="s">
        <v>178</v>
      </c>
      <c r="AU372" s="258" t="s">
        <v>90</v>
      </c>
      <c r="AY372" s="17" t="s">
        <v>175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7" t="s">
        <v>88</v>
      </c>
      <c r="BK372" s="145">
        <f>ROUND(I372*H372,2)</f>
        <v>0</v>
      </c>
      <c r="BL372" s="17" t="s">
        <v>182</v>
      </c>
      <c r="BM372" s="258" t="s">
        <v>534</v>
      </c>
    </row>
    <row r="373" s="2" customFormat="1" ht="14.4" customHeight="1">
      <c r="A373" s="40"/>
      <c r="B373" s="41"/>
      <c r="C373" s="246" t="s">
        <v>535</v>
      </c>
      <c r="D373" s="246" t="s">
        <v>178</v>
      </c>
      <c r="E373" s="247" t="s">
        <v>536</v>
      </c>
      <c r="F373" s="248" t="s">
        <v>537</v>
      </c>
      <c r="G373" s="249" t="s">
        <v>334</v>
      </c>
      <c r="H373" s="250">
        <v>4</v>
      </c>
      <c r="I373" s="251"/>
      <c r="J373" s="252">
        <f>ROUND(I373*H373,2)</f>
        <v>0</v>
      </c>
      <c r="K373" s="253"/>
      <c r="L373" s="43"/>
      <c r="M373" s="254" t="s">
        <v>1</v>
      </c>
      <c r="N373" s="255" t="s">
        <v>45</v>
      </c>
      <c r="O373" s="93"/>
      <c r="P373" s="256">
        <f>O373*H373</f>
        <v>0</v>
      </c>
      <c r="Q373" s="256">
        <v>0</v>
      </c>
      <c r="R373" s="256">
        <f>Q373*H373</f>
        <v>0</v>
      </c>
      <c r="S373" s="256">
        <v>0</v>
      </c>
      <c r="T373" s="25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58" t="s">
        <v>182</v>
      </c>
      <c r="AT373" s="258" t="s">
        <v>178</v>
      </c>
      <c r="AU373" s="258" t="s">
        <v>90</v>
      </c>
      <c r="AY373" s="17" t="s">
        <v>175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88</v>
      </c>
      <c r="BK373" s="145">
        <f>ROUND(I373*H373,2)</f>
        <v>0</v>
      </c>
      <c r="BL373" s="17" t="s">
        <v>182</v>
      </c>
      <c r="BM373" s="258" t="s">
        <v>538</v>
      </c>
    </row>
    <row r="374" s="12" customFormat="1" ht="22.8" customHeight="1">
      <c r="A374" s="12"/>
      <c r="B374" s="230"/>
      <c r="C374" s="231"/>
      <c r="D374" s="232" t="s">
        <v>79</v>
      </c>
      <c r="E374" s="244" t="s">
        <v>539</v>
      </c>
      <c r="F374" s="244" t="s">
        <v>540</v>
      </c>
      <c r="G374" s="231"/>
      <c r="H374" s="231"/>
      <c r="I374" s="234"/>
      <c r="J374" s="245">
        <f>BK374</f>
        <v>0</v>
      </c>
      <c r="K374" s="231"/>
      <c r="L374" s="236"/>
      <c r="M374" s="237"/>
      <c r="N374" s="238"/>
      <c r="O374" s="238"/>
      <c r="P374" s="239">
        <f>SUM(P375:P377)</f>
        <v>0</v>
      </c>
      <c r="Q374" s="238"/>
      <c r="R374" s="239">
        <f>SUM(R375:R377)</f>
        <v>0</v>
      </c>
      <c r="S374" s="238"/>
      <c r="T374" s="240">
        <f>SUM(T375:T377)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1" t="s">
        <v>88</v>
      </c>
      <c r="AT374" s="242" t="s">
        <v>79</v>
      </c>
      <c r="AU374" s="242" t="s">
        <v>88</v>
      </c>
      <c r="AY374" s="241" t="s">
        <v>175</v>
      </c>
      <c r="BK374" s="243">
        <f>SUM(BK375:BK377)</f>
        <v>0</v>
      </c>
    </row>
    <row r="375" s="2" customFormat="1" ht="24.15" customHeight="1">
      <c r="A375" s="40"/>
      <c r="B375" s="41"/>
      <c r="C375" s="246" t="s">
        <v>541</v>
      </c>
      <c r="D375" s="246" t="s">
        <v>178</v>
      </c>
      <c r="E375" s="247" t="s">
        <v>542</v>
      </c>
      <c r="F375" s="248" t="s">
        <v>543</v>
      </c>
      <c r="G375" s="249" t="s">
        <v>181</v>
      </c>
      <c r="H375" s="250">
        <v>1</v>
      </c>
      <c r="I375" s="251"/>
      <c r="J375" s="252">
        <f>ROUND(I375*H375,2)</f>
        <v>0</v>
      </c>
      <c r="K375" s="253"/>
      <c r="L375" s="43"/>
      <c r="M375" s="254" t="s">
        <v>1</v>
      </c>
      <c r="N375" s="255" t="s">
        <v>45</v>
      </c>
      <c r="O375" s="93"/>
      <c r="P375" s="256">
        <f>O375*H375</f>
        <v>0</v>
      </c>
      <c r="Q375" s="256">
        <v>0</v>
      </c>
      <c r="R375" s="256">
        <f>Q375*H375</f>
        <v>0</v>
      </c>
      <c r="S375" s="256">
        <v>0</v>
      </c>
      <c r="T375" s="25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58" t="s">
        <v>544</v>
      </c>
      <c r="AT375" s="258" t="s">
        <v>178</v>
      </c>
      <c r="AU375" s="258" t="s">
        <v>90</v>
      </c>
      <c r="AY375" s="17" t="s">
        <v>175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88</v>
      </c>
      <c r="BK375" s="145">
        <f>ROUND(I375*H375,2)</f>
        <v>0</v>
      </c>
      <c r="BL375" s="17" t="s">
        <v>544</v>
      </c>
      <c r="BM375" s="258" t="s">
        <v>545</v>
      </c>
    </row>
    <row r="376" s="2" customFormat="1" ht="24.15" customHeight="1">
      <c r="A376" s="40"/>
      <c r="B376" s="41"/>
      <c r="C376" s="246" t="s">
        <v>546</v>
      </c>
      <c r="D376" s="246" t="s">
        <v>178</v>
      </c>
      <c r="E376" s="247" t="s">
        <v>547</v>
      </c>
      <c r="F376" s="248" t="s">
        <v>548</v>
      </c>
      <c r="G376" s="249" t="s">
        <v>181</v>
      </c>
      <c r="H376" s="250">
        <v>1</v>
      </c>
      <c r="I376" s="251"/>
      <c r="J376" s="252">
        <f>ROUND(I376*H376,2)</f>
        <v>0</v>
      </c>
      <c r="K376" s="253"/>
      <c r="L376" s="43"/>
      <c r="M376" s="254" t="s">
        <v>1</v>
      </c>
      <c r="N376" s="255" t="s">
        <v>45</v>
      </c>
      <c r="O376" s="93"/>
      <c r="P376" s="256">
        <f>O376*H376</f>
        <v>0</v>
      </c>
      <c r="Q376" s="256">
        <v>0</v>
      </c>
      <c r="R376" s="256">
        <f>Q376*H376</f>
        <v>0</v>
      </c>
      <c r="S376" s="256">
        <v>0</v>
      </c>
      <c r="T376" s="25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58" t="s">
        <v>544</v>
      </c>
      <c r="AT376" s="258" t="s">
        <v>178</v>
      </c>
      <c r="AU376" s="258" t="s">
        <v>90</v>
      </c>
      <c r="AY376" s="17" t="s">
        <v>175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7" t="s">
        <v>88</v>
      </c>
      <c r="BK376" s="145">
        <f>ROUND(I376*H376,2)</f>
        <v>0</v>
      </c>
      <c r="BL376" s="17" t="s">
        <v>544</v>
      </c>
      <c r="BM376" s="258" t="s">
        <v>549</v>
      </c>
    </row>
    <row r="377" s="2" customFormat="1" ht="14.4" customHeight="1">
      <c r="A377" s="40"/>
      <c r="B377" s="41"/>
      <c r="C377" s="246" t="s">
        <v>550</v>
      </c>
      <c r="D377" s="246" t="s">
        <v>178</v>
      </c>
      <c r="E377" s="247" t="s">
        <v>551</v>
      </c>
      <c r="F377" s="248" t="s">
        <v>552</v>
      </c>
      <c r="G377" s="249" t="s">
        <v>189</v>
      </c>
      <c r="H377" s="250">
        <v>1</v>
      </c>
      <c r="I377" s="251"/>
      <c r="J377" s="252">
        <f>ROUND(I377*H377,2)</f>
        <v>0</v>
      </c>
      <c r="K377" s="253"/>
      <c r="L377" s="43"/>
      <c r="M377" s="254" t="s">
        <v>1</v>
      </c>
      <c r="N377" s="255" t="s">
        <v>45</v>
      </c>
      <c r="O377" s="93"/>
      <c r="P377" s="256">
        <f>O377*H377</f>
        <v>0</v>
      </c>
      <c r="Q377" s="256">
        <v>0</v>
      </c>
      <c r="R377" s="256">
        <f>Q377*H377</f>
        <v>0</v>
      </c>
      <c r="S377" s="256">
        <v>0</v>
      </c>
      <c r="T377" s="25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58" t="s">
        <v>182</v>
      </c>
      <c r="AT377" s="258" t="s">
        <v>178</v>
      </c>
      <c r="AU377" s="258" t="s">
        <v>90</v>
      </c>
      <c r="AY377" s="17" t="s">
        <v>175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88</v>
      </c>
      <c r="BK377" s="145">
        <f>ROUND(I377*H377,2)</f>
        <v>0</v>
      </c>
      <c r="BL377" s="17" t="s">
        <v>182</v>
      </c>
      <c r="BM377" s="258" t="s">
        <v>553</v>
      </c>
    </row>
    <row r="378" s="12" customFormat="1" ht="25.92" customHeight="1">
      <c r="A378" s="12"/>
      <c r="B378" s="230"/>
      <c r="C378" s="231"/>
      <c r="D378" s="232" t="s">
        <v>79</v>
      </c>
      <c r="E378" s="233" t="s">
        <v>154</v>
      </c>
      <c r="F378" s="233" t="s">
        <v>554</v>
      </c>
      <c r="G378" s="231"/>
      <c r="H378" s="231"/>
      <c r="I378" s="234"/>
      <c r="J378" s="235">
        <f>BK378</f>
        <v>0</v>
      </c>
      <c r="K378" s="231"/>
      <c r="L378" s="236"/>
      <c r="M378" s="237"/>
      <c r="N378" s="238"/>
      <c r="O378" s="238"/>
      <c r="P378" s="239">
        <f>P379</f>
        <v>0</v>
      </c>
      <c r="Q378" s="238"/>
      <c r="R378" s="239">
        <f>R379</f>
        <v>0</v>
      </c>
      <c r="S378" s="238"/>
      <c r="T378" s="240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41" t="s">
        <v>88</v>
      </c>
      <c r="AT378" s="242" t="s">
        <v>79</v>
      </c>
      <c r="AU378" s="242" t="s">
        <v>80</v>
      </c>
      <c r="AY378" s="241" t="s">
        <v>175</v>
      </c>
      <c r="BK378" s="243">
        <f>BK379</f>
        <v>0</v>
      </c>
    </row>
    <row r="379" s="12" customFormat="1" ht="22.8" customHeight="1">
      <c r="A379" s="12"/>
      <c r="B379" s="230"/>
      <c r="C379" s="231"/>
      <c r="D379" s="232" t="s">
        <v>79</v>
      </c>
      <c r="E379" s="244" t="s">
        <v>555</v>
      </c>
      <c r="F379" s="244" t="s">
        <v>556</v>
      </c>
      <c r="G379" s="231"/>
      <c r="H379" s="231"/>
      <c r="I379" s="234"/>
      <c r="J379" s="245">
        <f>BK379</f>
        <v>0</v>
      </c>
      <c r="K379" s="231"/>
      <c r="L379" s="236"/>
      <c r="M379" s="292"/>
      <c r="N379" s="293"/>
      <c r="O379" s="293"/>
      <c r="P379" s="294">
        <v>0</v>
      </c>
      <c r="Q379" s="293"/>
      <c r="R379" s="294">
        <v>0</v>
      </c>
      <c r="S379" s="293"/>
      <c r="T379" s="295"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41" t="s">
        <v>200</v>
      </c>
      <c r="AT379" s="242" t="s">
        <v>79</v>
      </c>
      <c r="AU379" s="242" t="s">
        <v>88</v>
      </c>
      <c r="AY379" s="241" t="s">
        <v>175</v>
      </c>
      <c r="BK379" s="243">
        <v>0</v>
      </c>
    </row>
    <row r="380" s="2" customFormat="1" ht="6.96" customHeight="1">
      <c r="A380" s="40"/>
      <c r="B380" s="68"/>
      <c r="C380" s="69"/>
      <c r="D380" s="69"/>
      <c r="E380" s="69"/>
      <c r="F380" s="69"/>
      <c r="G380" s="69"/>
      <c r="H380" s="69"/>
      <c r="I380" s="69"/>
      <c r="J380" s="69"/>
      <c r="K380" s="69"/>
      <c r="L380" s="43"/>
      <c r="M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</sheetData>
  <sheetProtection sheet="1" autoFilter="0" formatColumns="0" formatRows="0" objects="1" scenarios="1" spinCount="100000" saltValue="+53OXkXeBd37Qzcs0at1N28qaJ8d1EAa9r9umusgFNG3bu5tPqNzRF3ytd+cQQVqJbI46zqadLJakr+RriAwhA==" hashValue="224Og/yWTaWLEWlKptJkjgPXNKzXXRC0+7EMQqbqnbl2wB/UgpHCd7xexWzS9XDbrvYWsNzpztJ6XbgL7ObhIg==" algorithmName="SHA-512" password="CC35"/>
  <autoFilter ref="C143:K379"/>
  <mergeCells count="14">
    <mergeCell ref="E7:H7"/>
    <mergeCell ref="E9:H9"/>
    <mergeCell ref="E18:H18"/>
    <mergeCell ref="E27:H27"/>
    <mergeCell ref="E85:H85"/>
    <mergeCell ref="E87:H87"/>
    <mergeCell ref="D118:F118"/>
    <mergeCell ref="D119:F119"/>
    <mergeCell ref="D120:F120"/>
    <mergeCell ref="D121:F121"/>
    <mergeCell ref="D122:F12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53" t="s">
        <v>557</v>
      </c>
      <c r="BA2" s="153" t="s">
        <v>558</v>
      </c>
      <c r="BB2" s="153" t="s">
        <v>108</v>
      </c>
      <c r="BC2" s="153" t="s">
        <v>559</v>
      </c>
      <c r="BD2" s="153" t="s">
        <v>90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  <c r="AZ3" s="153" t="s">
        <v>560</v>
      </c>
      <c r="BA3" s="153" t="s">
        <v>561</v>
      </c>
      <c r="BB3" s="153" t="s">
        <v>108</v>
      </c>
      <c r="BC3" s="153" t="s">
        <v>562</v>
      </c>
      <c r="BD3" s="153" t="s">
        <v>90</v>
      </c>
    </row>
    <row r="4" s="1" customFormat="1" ht="24.96" customHeight="1">
      <c r="B4" s="20"/>
      <c r="D4" s="156" t="s">
        <v>110</v>
      </c>
      <c r="L4" s="20"/>
      <c r="M4" s="157" t="s">
        <v>10</v>
      </c>
      <c r="AT4" s="17" t="s">
        <v>4</v>
      </c>
      <c r="AZ4" s="153" t="s">
        <v>563</v>
      </c>
      <c r="BA4" s="153" t="s">
        <v>564</v>
      </c>
      <c r="BB4" s="153" t="s">
        <v>108</v>
      </c>
      <c r="BC4" s="153" t="s">
        <v>295</v>
      </c>
      <c r="BD4" s="153" t="s">
        <v>90</v>
      </c>
    </row>
    <row r="5" s="1" customFormat="1" ht="6.96" customHeight="1">
      <c r="B5" s="20"/>
      <c r="L5" s="20"/>
      <c r="AZ5" s="153" t="s">
        <v>565</v>
      </c>
      <c r="BA5" s="153" t="s">
        <v>566</v>
      </c>
      <c r="BB5" s="153" t="s">
        <v>108</v>
      </c>
      <c r="BC5" s="153" t="s">
        <v>395</v>
      </c>
      <c r="BD5" s="153" t="s">
        <v>90</v>
      </c>
    </row>
    <row r="6" s="1" customFormat="1" ht="12" customHeight="1">
      <c r="B6" s="20"/>
      <c r="D6" s="158" t="s">
        <v>16</v>
      </c>
      <c r="L6" s="20"/>
      <c r="AZ6" s="153" t="s">
        <v>567</v>
      </c>
      <c r="BA6" s="153" t="s">
        <v>568</v>
      </c>
      <c r="BB6" s="153" t="s">
        <v>108</v>
      </c>
      <c r="BC6" s="153" t="s">
        <v>569</v>
      </c>
      <c r="BD6" s="153" t="s">
        <v>90</v>
      </c>
    </row>
    <row r="7" s="1" customFormat="1" ht="16.5" customHeight="1">
      <c r="B7" s="20"/>
      <c r="E7" s="159" t="str">
        <f>'Rekapitulace stavby'!K6</f>
        <v>FVE na střechách objektů ČEPRO a.s.- Smyslov</v>
      </c>
      <c r="F7" s="158"/>
      <c r="G7" s="158"/>
      <c r="H7" s="158"/>
      <c r="L7" s="20"/>
      <c r="AZ7" s="153" t="s">
        <v>570</v>
      </c>
      <c r="BA7" s="153" t="s">
        <v>571</v>
      </c>
      <c r="BB7" s="153" t="s">
        <v>108</v>
      </c>
      <c r="BC7" s="153" t="s">
        <v>572</v>
      </c>
      <c r="BD7" s="153" t="s">
        <v>90</v>
      </c>
    </row>
    <row r="8" s="2" customFormat="1" ht="12" customHeight="1">
      <c r="A8" s="40"/>
      <c r="B8" s="43"/>
      <c r="C8" s="40"/>
      <c r="D8" s="158" t="s">
        <v>121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53" t="s">
        <v>573</v>
      </c>
      <c r="BA8" s="153" t="s">
        <v>574</v>
      </c>
      <c r="BB8" s="153" t="s">
        <v>108</v>
      </c>
      <c r="BC8" s="153" t="s">
        <v>105</v>
      </c>
      <c r="BD8" s="153" t="s">
        <v>90</v>
      </c>
    </row>
    <row r="9" s="2" customFormat="1" ht="16.5" customHeight="1">
      <c r="A9" s="40"/>
      <c r="B9" s="43"/>
      <c r="C9" s="40"/>
      <c r="D9" s="40"/>
      <c r="E9" s="160" t="s">
        <v>575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53" t="s">
        <v>576</v>
      </c>
      <c r="BA9" s="153" t="s">
        <v>577</v>
      </c>
      <c r="BB9" s="153" t="s">
        <v>108</v>
      </c>
      <c r="BC9" s="153" t="s">
        <v>127</v>
      </c>
      <c r="BD9" s="153" t="s">
        <v>90</v>
      </c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53" t="s">
        <v>578</v>
      </c>
      <c r="BA10" s="153" t="s">
        <v>579</v>
      </c>
      <c r="BB10" s="153" t="s">
        <v>189</v>
      </c>
      <c r="BC10" s="153" t="s">
        <v>580</v>
      </c>
      <c r="BD10" s="153" t="s">
        <v>90</v>
      </c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53" t="s">
        <v>581</v>
      </c>
      <c r="BA11" s="153" t="s">
        <v>582</v>
      </c>
      <c r="BB11" s="153" t="s">
        <v>189</v>
      </c>
      <c r="BC11" s="153" t="s">
        <v>583</v>
      </c>
      <c r="BD11" s="153" t="s">
        <v>90</v>
      </c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17. 5. 2021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53" t="s">
        <v>584</v>
      </c>
      <c r="BA12" s="153" t="s">
        <v>585</v>
      </c>
      <c r="BB12" s="153" t="s">
        <v>189</v>
      </c>
      <c r="BC12" s="153" t="s">
        <v>193</v>
      </c>
      <c r="BD12" s="153" t="s">
        <v>90</v>
      </c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53" t="s">
        <v>586</v>
      </c>
      <c r="BA13" s="153" t="s">
        <v>587</v>
      </c>
      <c r="BB13" s="153" t="s">
        <v>108</v>
      </c>
      <c r="BC13" s="153" t="s">
        <v>588</v>
      </c>
      <c r="BD13" s="153" t="s">
        <v>90</v>
      </c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53" t="s">
        <v>589</v>
      </c>
      <c r="BA14" s="153" t="s">
        <v>590</v>
      </c>
      <c r="BB14" s="153" t="s">
        <v>108</v>
      </c>
      <c r="BC14" s="153" t="s">
        <v>105</v>
      </c>
      <c r="BD14" s="153" t="s">
        <v>90</v>
      </c>
    </row>
    <row r="15" s="2" customFormat="1" ht="18" customHeight="1">
      <c r="A15" s="40"/>
      <c r="B15" s="43"/>
      <c r="C15" s="40"/>
      <c r="D15" s="40"/>
      <c r="E15" s="161" t="s">
        <v>26</v>
      </c>
      <c r="F15" s="40"/>
      <c r="G15" s="40"/>
      <c r="H15" s="40"/>
      <c r="I15" s="158" t="s">
        <v>27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28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30</v>
      </c>
      <c r="E20" s="40"/>
      <c r="F20" s="40"/>
      <c r="G20" s="40"/>
      <c r="H20" s="40"/>
      <c r="I20" s="158" t="s">
        <v>25</v>
      </c>
      <c r="J20" s="161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31</v>
      </c>
      <c r="F21" s="40"/>
      <c r="G21" s="40"/>
      <c r="H21" s="40"/>
      <c r="I21" s="158" t="s">
        <v>27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33</v>
      </c>
      <c r="E23" s="40"/>
      <c r="F23" s="40"/>
      <c r="G23" s="40"/>
      <c r="H23" s="40"/>
      <c r="I23" s="158" t="s">
        <v>25</v>
      </c>
      <c r="J23" s="161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35</v>
      </c>
      <c r="F24" s="40"/>
      <c r="G24" s="40"/>
      <c r="H24" s="40"/>
      <c r="I24" s="158" t="s">
        <v>27</v>
      </c>
      <c r="J24" s="161" t="s">
        <v>36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128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97</v>
      </c>
      <c r="E31" s="40"/>
      <c r="F31" s="40"/>
      <c r="G31" s="40"/>
      <c r="H31" s="40"/>
      <c r="I31" s="40"/>
      <c r="J31" s="168">
        <f>J121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ROUND((SUM(BE121:BE128) + SUM(BE148:BE561)),  2)</f>
        <v>0</v>
      </c>
      <c r="G35" s="40"/>
      <c r="H35" s="40"/>
      <c r="I35" s="175">
        <v>0.20999999999999999</v>
      </c>
      <c r="J35" s="174">
        <f>ROUND(((SUM(BE121:BE128) + SUM(BE148:BE561))*I35),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ROUND((SUM(BF121:BF128) + SUM(BF148:BF561)),  2)</f>
        <v>0</v>
      </c>
      <c r="G36" s="40"/>
      <c r="H36" s="40"/>
      <c r="I36" s="175">
        <v>0.14999999999999999</v>
      </c>
      <c r="J36" s="174">
        <f>ROUND(((SUM(BF121:BF128) + SUM(BF148:BF561))*I36),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ROUND((SUM(BG121:BG128) + SUM(BG148:BG561)),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ROUND((SUM(BH121:BH128) + SUM(BH148:BH561)),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ROUND((SUM(BI121:BI128) + SUM(BI148:BI561)),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FVE na střechách objektů ČEPRO a.s.- Smyslov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121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131/2020/sk - FVE-  na objektech č.362,č.620,č.110,č.070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sklad Smyslov,ČEPRO a.s.</v>
      </c>
      <c r="G89" s="42"/>
      <c r="H89" s="42"/>
      <c r="I89" s="32" t="s">
        <v>22</v>
      </c>
      <c r="J89" s="81" t="str">
        <f>IF(J12="","",J12)</f>
        <v>17. 5. 2021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2" t="s">
        <v>24</v>
      </c>
      <c r="D91" s="42"/>
      <c r="E91" s="42"/>
      <c r="F91" s="27" t="str">
        <f>E15</f>
        <v>ČEPRO,a.s.,Dělnická 213/12,Praha 7</v>
      </c>
      <c r="G91" s="42"/>
      <c r="H91" s="42"/>
      <c r="I91" s="32" t="s">
        <v>30</v>
      </c>
      <c r="J91" s="36" t="str">
        <f>E21</f>
        <v>Atlantis Management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130</v>
      </c>
      <c r="D94" s="151"/>
      <c r="E94" s="151"/>
      <c r="F94" s="151"/>
      <c r="G94" s="151"/>
      <c r="H94" s="151"/>
      <c r="I94" s="151"/>
      <c r="J94" s="196" t="s">
        <v>131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132</v>
      </c>
      <c r="D96" s="42"/>
      <c r="E96" s="42"/>
      <c r="F96" s="42"/>
      <c r="G96" s="42"/>
      <c r="H96" s="42"/>
      <c r="I96" s="42"/>
      <c r="J96" s="112">
        <f>J148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133</v>
      </c>
    </row>
    <row r="97" s="9" customFormat="1" ht="24.96" customHeight="1">
      <c r="A97" s="9"/>
      <c r="B97" s="198"/>
      <c r="C97" s="199"/>
      <c r="D97" s="200" t="s">
        <v>591</v>
      </c>
      <c r="E97" s="201"/>
      <c r="F97" s="201"/>
      <c r="G97" s="201"/>
      <c r="H97" s="201"/>
      <c r="I97" s="201"/>
      <c r="J97" s="202">
        <f>J149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592</v>
      </c>
      <c r="E98" s="207"/>
      <c r="F98" s="207"/>
      <c r="G98" s="207"/>
      <c r="H98" s="207"/>
      <c r="I98" s="207"/>
      <c r="J98" s="208">
        <f>J150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593</v>
      </c>
      <c r="E99" s="207"/>
      <c r="F99" s="207"/>
      <c r="G99" s="207"/>
      <c r="H99" s="207"/>
      <c r="I99" s="207"/>
      <c r="J99" s="208">
        <f>J174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594</v>
      </c>
      <c r="E100" s="207"/>
      <c r="F100" s="207"/>
      <c r="G100" s="207"/>
      <c r="H100" s="207"/>
      <c r="I100" s="207"/>
      <c r="J100" s="208">
        <f>J201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595</v>
      </c>
      <c r="E101" s="207"/>
      <c r="F101" s="207"/>
      <c r="G101" s="207"/>
      <c r="H101" s="207"/>
      <c r="I101" s="207"/>
      <c r="J101" s="208">
        <f>J223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596</v>
      </c>
      <c r="E102" s="207"/>
      <c r="F102" s="207"/>
      <c r="G102" s="207"/>
      <c r="H102" s="207"/>
      <c r="I102" s="207"/>
      <c r="J102" s="208">
        <f>J307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597</v>
      </c>
      <c r="E103" s="207"/>
      <c r="F103" s="207"/>
      <c r="G103" s="207"/>
      <c r="H103" s="207"/>
      <c r="I103" s="207"/>
      <c r="J103" s="208">
        <f>J402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598</v>
      </c>
      <c r="E104" s="207"/>
      <c r="F104" s="207"/>
      <c r="G104" s="207"/>
      <c r="H104" s="207"/>
      <c r="I104" s="207"/>
      <c r="J104" s="208">
        <f>J446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4"/>
      <c r="C105" s="205"/>
      <c r="D105" s="206" t="s">
        <v>599</v>
      </c>
      <c r="E105" s="207"/>
      <c r="F105" s="207"/>
      <c r="G105" s="207"/>
      <c r="H105" s="207"/>
      <c r="I105" s="207"/>
      <c r="J105" s="208">
        <f>J447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600</v>
      </c>
      <c r="E106" s="207"/>
      <c r="F106" s="207"/>
      <c r="G106" s="207"/>
      <c r="H106" s="207"/>
      <c r="I106" s="207"/>
      <c r="J106" s="208">
        <f>J448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601</v>
      </c>
      <c r="E107" s="207"/>
      <c r="F107" s="207"/>
      <c r="G107" s="207"/>
      <c r="H107" s="207"/>
      <c r="I107" s="207"/>
      <c r="J107" s="208">
        <f>J456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602</v>
      </c>
      <c r="E108" s="207"/>
      <c r="F108" s="207"/>
      <c r="G108" s="207"/>
      <c r="H108" s="207"/>
      <c r="I108" s="207"/>
      <c r="J108" s="208">
        <f>J465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04"/>
      <c r="C109" s="205"/>
      <c r="D109" s="206" t="s">
        <v>603</v>
      </c>
      <c r="E109" s="207"/>
      <c r="F109" s="207"/>
      <c r="G109" s="207"/>
      <c r="H109" s="207"/>
      <c r="I109" s="207"/>
      <c r="J109" s="208">
        <f>J508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204"/>
      <c r="C110" s="205"/>
      <c r="D110" s="206" t="s">
        <v>604</v>
      </c>
      <c r="E110" s="207"/>
      <c r="F110" s="207"/>
      <c r="G110" s="207"/>
      <c r="H110" s="207"/>
      <c r="I110" s="207"/>
      <c r="J110" s="208">
        <f>J519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605</v>
      </c>
      <c r="E111" s="207"/>
      <c r="F111" s="207"/>
      <c r="G111" s="207"/>
      <c r="H111" s="207"/>
      <c r="I111" s="207"/>
      <c r="J111" s="208">
        <f>J525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606</v>
      </c>
      <c r="E112" s="207"/>
      <c r="F112" s="207"/>
      <c r="G112" s="207"/>
      <c r="H112" s="207"/>
      <c r="I112" s="207"/>
      <c r="J112" s="208">
        <f>J530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8"/>
      <c r="C113" s="199"/>
      <c r="D113" s="200" t="s">
        <v>150</v>
      </c>
      <c r="E113" s="201"/>
      <c r="F113" s="201"/>
      <c r="G113" s="201"/>
      <c r="H113" s="201"/>
      <c r="I113" s="201"/>
      <c r="J113" s="202">
        <f>J532</f>
        <v>0</v>
      </c>
      <c r="K113" s="199"/>
      <c r="L113" s="20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4"/>
      <c r="C114" s="205"/>
      <c r="D114" s="206" t="s">
        <v>151</v>
      </c>
      <c r="E114" s="207"/>
      <c r="F114" s="207"/>
      <c r="G114" s="207"/>
      <c r="H114" s="207"/>
      <c r="I114" s="207"/>
      <c r="J114" s="208">
        <f>J533</f>
        <v>0</v>
      </c>
      <c r="K114" s="205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4"/>
      <c r="C115" s="205"/>
      <c r="D115" s="206" t="s">
        <v>607</v>
      </c>
      <c r="E115" s="207"/>
      <c r="F115" s="207"/>
      <c r="G115" s="207"/>
      <c r="H115" s="207"/>
      <c r="I115" s="207"/>
      <c r="J115" s="208">
        <f>J542</f>
        <v>0</v>
      </c>
      <c r="K115" s="205"/>
      <c r="L115" s="20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4"/>
      <c r="C116" s="205"/>
      <c r="D116" s="206" t="s">
        <v>608</v>
      </c>
      <c r="E116" s="207"/>
      <c r="F116" s="207"/>
      <c r="G116" s="207"/>
      <c r="H116" s="207"/>
      <c r="I116" s="207"/>
      <c r="J116" s="208">
        <f>J545</f>
        <v>0</v>
      </c>
      <c r="K116" s="205"/>
      <c r="L116" s="20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4"/>
      <c r="C117" s="205"/>
      <c r="D117" s="206" t="s">
        <v>609</v>
      </c>
      <c r="E117" s="207"/>
      <c r="F117" s="207"/>
      <c r="G117" s="207"/>
      <c r="H117" s="207"/>
      <c r="I117" s="207"/>
      <c r="J117" s="208">
        <f>J550</f>
        <v>0</v>
      </c>
      <c r="K117" s="205"/>
      <c r="L117" s="20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4"/>
      <c r="C118" s="205"/>
      <c r="D118" s="206" t="s">
        <v>610</v>
      </c>
      <c r="E118" s="207"/>
      <c r="F118" s="207"/>
      <c r="G118" s="207"/>
      <c r="H118" s="207"/>
      <c r="I118" s="207"/>
      <c r="J118" s="208">
        <f>J555</f>
        <v>0</v>
      </c>
      <c r="K118" s="205"/>
      <c r="L118" s="20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9.28" customHeight="1">
      <c r="A121" s="40"/>
      <c r="B121" s="41"/>
      <c r="C121" s="197" t="s">
        <v>152</v>
      </c>
      <c r="D121" s="42"/>
      <c r="E121" s="42"/>
      <c r="F121" s="42"/>
      <c r="G121" s="42"/>
      <c r="H121" s="42"/>
      <c r="I121" s="42"/>
      <c r="J121" s="210">
        <f>ROUND(J122 + J123 + J124 + J125 + J126 + J127,2)</f>
        <v>0</v>
      </c>
      <c r="K121" s="42"/>
      <c r="L121" s="65"/>
      <c r="N121" s="211" t="s">
        <v>44</v>
      </c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8" customHeight="1">
      <c r="A122" s="40"/>
      <c r="B122" s="41"/>
      <c r="C122" s="42"/>
      <c r="D122" s="146" t="s">
        <v>153</v>
      </c>
      <c r="E122" s="139"/>
      <c r="F122" s="139"/>
      <c r="G122" s="42"/>
      <c r="H122" s="42"/>
      <c r="I122" s="42"/>
      <c r="J122" s="140">
        <v>0</v>
      </c>
      <c r="K122" s="42"/>
      <c r="L122" s="212"/>
      <c r="M122" s="213"/>
      <c r="N122" s="214" t="s">
        <v>45</v>
      </c>
      <c r="O122" s="213"/>
      <c r="P122" s="213"/>
      <c r="Q122" s="213"/>
      <c r="R122" s="213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6" t="s">
        <v>154</v>
      </c>
      <c r="AZ122" s="213"/>
      <c r="BA122" s="213"/>
      <c r="BB122" s="213"/>
      <c r="BC122" s="213"/>
      <c r="BD122" s="213"/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16" t="s">
        <v>88</v>
      </c>
      <c r="BK122" s="213"/>
      <c r="BL122" s="213"/>
      <c r="BM122" s="213"/>
    </row>
    <row r="123" s="2" customFormat="1" ht="18" customHeight="1">
      <c r="A123" s="40"/>
      <c r="B123" s="41"/>
      <c r="C123" s="42"/>
      <c r="D123" s="146" t="s">
        <v>155</v>
      </c>
      <c r="E123" s="139"/>
      <c r="F123" s="139"/>
      <c r="G123" s="42"/>
      <c r="H123" s="42"/>
      <c r="I123" s="42"/>
      <c r="J123" s="140">
        <v>0</v>
      </c>
      <c r="K123" s="42"/>
      <c r="L123" s="212"/>
      <c r="M123" s="213"/>
      <c r="N123" s="214" t="s">
        <v>45</v>
      </c>
      <c r="O123" s="213"/>
      <c r="P123" s="213"/>
      <c r="Q123" s="213"/>
      <c r="R123" s="213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6" t="s">
        <v>154</v>
      </c>
      <c r="AZ123" s="213"/>
      <c r="BA123" s="213"/>
      <c r="BB123" s="213"/>
      <c r="BC123" s="213"/>
      <c r="BD123" s="213"/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16" t="s">
        <v>88</v>
      </c>
      <c r="BK123" s="213"/>
      <c r="BL123" s="213"/>
      <c r="BM123" s="213"/>
    </row>
    <row r="124" s="2" customFormat="1" ht="18" customHeight="1">
      <c r="A124" s="40"/>
      <c r="B124" s="41"/>
      <c r="C124" s="42"/>
      <c r="D124" s="146" t="s">
        <v>156</v>
      </c>
      <c r="E124" s="139"/>
      <c r="F124" s="139"/>
      <c r="G124" s="42"/>
      <c r="H124" s="42"/>
      <c r="I124" s="42"/>
      <c r="J124" s="140">
        <v>0</v>
      </c>
      <c r="K124" s="42"/>
      <c r="L124" s="212"/>
      <c r="M124" s="213"/>
      <c r="N124" s="214" t="s">
        <v>45</v>
      </c>
      <c r="O124" s="213"/>
      <c r="P124" s="213"/>
      <c r="Q124" s="213"/>
      <c r="R124" s="213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6" t="s">
        <v>154</v>
      </c>
      <c r="AZ124" s="213"/>
      <c r="BA124" s="213"/>
      <c r="BB124" s="213"/>
      <c r="BC124" s="213"/>
      <c r="BD124" s="213"/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16" t="s">
        <v>88</v>
      </c>
      <c r="BK124" s="213"/>
      <c r="BL124" s="213"/>
      <c r="BM124" s="213"/>
    </row>
    <row r="125" s="2" customFormat="1" ht="18" customHeight="1">
      <c r="A125" s="40"/>
      <c r="B125" s="41"/>
      <c r="C125" s="42"/>
      <c r="D125" s="146" t="s">
        <v>157</v>
      </c>
      <c r="E125" s="139"/>
      <c r="F125" s="139"/>
      <c r="G125" s="42"/>
      <c r="H125" s="42"/>
      <c r="I125" s="42"/>
      <c r="J125" s="140">
        <v>0</v>
      </c>
      <c r="K125" s="42"/>
      <c r="L125" s="212"/>
      <c r="M125" s="213"/>
      <c r="N125" s="214" t="s">
        <v>45</v>
      </c>
      <c r="O125" s="213"/>
      <c r="P125" s="213"/>
      <c r="Q125" s="213"/>
      <c r="R125" s="213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6" t="s">
        <v>154</v>
      </c>
      <c r="AZ125" s="213"/>
      <c r="BA125" s="213"/>
      <c r="BB125" s="213"/>
      <c r="BC125" s="213"/>
      <c r="BD125" s="213"/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16" t="s">
        <v>88</v>
      </c>
      <c r="BK125" s="213"/>
      <c r="BL125" s="213"/>
      <c r="BM125" s="213"/>
    </row>
    <row r="126" s="2" customFormat="1" ht="18" customHeight="1">
      <c r="A126" s="40"/>
      <c r="B126" s="41"/>
      <c r="C126" s="42"/>
      <c r="D126" s="146" t="s">
        <v>158</v>
      </c>
      <c r="E126" s="139"/>
      <c r="F126" s="139"/>
      <c r="G126" s="42"/>
      <c r="H126" s="42"/>
      <c r="I126" s="42"/>
      <c r="J126" s="140">
        <v>0</v>
      </c>
      <c r="K126" s="42"/>
      <c r="L126" s="212"/>
      <c r="M126" s="213"/>
      <c r="N126" s="214" t="s">
        <v>45</v>
      </c>
      <c r="O126" s="213"/>
      <c r="P126" s="213"/>
      <c r="Q126" s="213"/>
      <c r="R126" s="213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6" t="s">
        <v>154</v>
      </c>
      <c r="AZ126" s="213"/>
      <c r="BA126" s="213"/>
      <c r="BB126" s="213"/>
      <c r="BC126" s="213"/>
      <c r="BD126" s="213"/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16" t="s">
        <v>88</v>
      </c>
      <c r="BK126" s="213"/>
      <c r="BL126" s="213"/>
      <c r="BM126" s="213"/>
    </row>
    <row r="127" s="2" customFormat="1" ht="18" customHeight="1">
      <c r="A127" s="40"/>
      <c r="B127" s="41"/>
      <c r="C127" s="42"/>
      <c r="D127" s="139" t="s">
        <v>159</v>
      </c>
      <c r="E127" s="42"/>
      <c r="F127" s="42"/>
      <c r="G127" s="42"/>
      <c r="H127" s="42"/>
      <c r="I127" s="42"/>
      <c r="J127" s="140">
        <f>ROUND(J30*T127,2)</f>
        <v>0</v>
      </c>
      <c r="K127" s="42"/>
      <c r="L127" s="212"/>
      <c r="M127" s="213"/>
      <c r="N127" s="214" t="s">
        <v>45</v>
      </c>
      <c r="O127" s="213"/>
      <c r="P127" s="213"/>
      <c r="Q127" s="213"/>
      <c r="R127" s="213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6" t="s">
        <v>160</v>
      </c>
      <c r="AZ127" s="213"/>
      <c r="BA127" s="213"/>
      <c r="BB127" s="213"/>
      <c r="BC127" s="213"/>
      <c r="BD127" s="213"/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216" t="s">
        <v>88</v>
      </c>
      <c r="BK127" s="213"/>
      <c r="BL127" s="213"/>
      <c r="BM127" s="213"/>
    </row>
    <row r="128" s="2" customForma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9.28" customHeight="1">
      <c r="A129" s="40"/>
      <c r="B129" s="41"/>
      <c r="C129" s="150" t="s">
        <v>102</v>
      </c>
      <c r="D129" s="151"/>
      <c r="E129" s="151"/>
      <c r="F129" s="151"/>
      <c r="G129" s="151"/>
      <c r="H129" s="151"/>
      <c r="I129" s="151"/>
      <c r="J129" s="152">
        <f>ROUND(J96+J121,2)</f>
        <v>0</v>
      </c>
      <c r="K129" s="15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3" t="s">
        <v>161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2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94" t="str">
        <f>E7</f>
        <v>FVE na střechách objektů ČEPRO a.s.- Smyslov</v>
      </c>
      <c r="F138" s="32"/>
      <c r="G138" s="32"/>
      <c r="H138" s="3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2" t="s">
        <v>121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78" t="str">
        <f>E9</f>
        <v xml:space="preserve">131/2020/sk - FVE-  na objektech č.362,č.620,č.110,č.070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2" t="s">
        <v>20</v>
      </c>
      <c r="D142" s="42"/>
      <c r="E142" s="42"/>
      <c r="F142" s="27" t="str">
        <f>F12</f>
        <v>sklad Smyslov,ČEPRO a.s.</v>
      </c>
      <c r="G142" s="42"/>
      <c r="H142" s="42"/>
      <c r="I142" s="32" t="s">
        <v>22</v>
      </c>
      <c r="J142" s="81" t="str">
        <f>IF(J12="","",J12)</f>
        <v>17. 5. 2021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5.65" customHeight="1">
      <c r="A144" s="40"/>
      <c r="B144" s="41"/>
      <c r="C144" s="32" t="s">
        <v>24</v>
      </c>
      <c r="D144" s="42"/>
      <c r="E144" s="42"/>
      <c r="F144" s="27" t="str">
        <f>E15</f>
        <v>ČEPRO,a.s.,Dělnická 213/12,Praha 7</v>
      </c>
      <c r="G144" s="42"/>
      <c r="H144" s="42"/>
      <c r="I144" s="32" t="s">
        <v>30</v>
      </c>
      <c r="J144" s="36" t="str">
        <f>E21</f>
        <v>Atlantis Management s.r.o.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5.15" customHeight="1">
      <c r="A145" s="40"/>
      <c r="B145" s="41"/>
      <c r="C145" s="32" t="s">
        <v>28</v>
      </c>
      <c r="D145" s="42"/>
      <c r="E145" s="42"/>
      <c r="F145" s="27" t="str">
        <f>IF(E18="","",E18)</f>
        <v>Vyplň údaj</v>
      </c>
      <c r="G145" s="42"/>
      <c r="H145" s="42"/>
      <c r="I145" s="32" t="s">
        <v>33</v>
      </c>
      <c r="J145" s="36" t="str">
        <f>E24</f>
        <v>Ing.Myšík Petr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0.32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11" customFormat="1" ht="29.28" customHeight="1">
      <c r="A147" s="218"/>
      <c r="B147" s="219"/>
      <c r="C147" s="220" t="s">
        <v>162</v>
      </c>
      <c r="D147" s="221" t="s">
        <v>65</v>
      </c>
      <c r="E147" s="221" t="s">
        <v>61</v>
      </c>
      <c r="F147" s="221" t="s">
        <v>62</v>
      </c>
      <c r="G147" s="221" t="s">
        <v>163</v>
      </c>
      <c r="H147" s="221" t="s">
        <v>164</v>
      </c>
      <c r="I147" s="221" t="s">
        <v>165</v>
      </c>
      <c r="J147" s="222" t="s">
        <v>131</v>
      </c>
      <c r="K147" s="223" t="s">
        <v>166</v>
      </c>
      <c r="L147" s="224"/>
      <c r="M147" s="102" t="s">
        <v>1</v>
      </c>
      <c r="N147" s="103" t="s">
        <v>44</v>
      </c>
      <c r="O147" s="103" t="s">
        <v>167</v>
      </c>
      <c r="P147" s="103" t="s">
        <v>168</v>
      </c>
      <c r="Q147" s="103" t="s">
        <v>169</v>
      </c>
      <c r="R147" s="103" t="s">
        <v>170</v>
      </c>
      <c r="S147" s="103" t="s">
        <v>171</v>
      </c>
      <c r="T147" s="104" t="s">
        <v>172</v>
      </c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</row>
    <row r="148" s="2" customFormat="1" ht="22.8" customHeight="1">
      <c r="A148" s="40"/>
      <c r="B148" s="41"/>
      <c r="C148" s="109" t="s">
        <v>173</v>
      </c>
      <c r="D148" s="42"/>
      <c r="E148" s="42"/>
      <c r="F148" s="42"/>
      <c r="G148" s="42"/>
      <c r="H148" s="42"/>
      <c r="I148" s="42"/>
      <c r="J148" s="225">
        <f>BK148</f>
        <v>0</v>
      </c>
      <c r="K148" s="42"/>
      <c r="L148" s="43"/>
      <c r="M148" s="105"/>
      <c r="N148" s="226"/>
      <c r="O148" s="106"/>
      <c r="P148" s="227">
        <f>P149+P532</f>
        <v>0</v>
      </c>
      <c r="Q148" s="106"/>
      <c r="R148" s="227">
        <f>R149+R532</f>
        <v>34.716825999999998</v>
      </c>
      <c r="S148" s="106"/>
      <c r="T148" s="228">
        <f>T149+T532</f>
        <v>0.10000000000000001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7" t="s">
        <v>79</v>
      </c>
      <c r="AU148" s="17" t="s">
        <v>133</v>
      </c>
      <c r="BK148" s="229">
        <f>BK149+BK532</f>
        <v>0</v>
      </c>
    </row>
    <row r="149" s="12" customFormat="1" ht="25.92" customHeight="1">
      <c r="A149" s="12"/>
      <c r="B149" s="230"/>
      <c r="C149" s="231"/>
      <c r="D149" s="232" t="s">
        <v>79</v>
      </c>
      <c r="E149" s="233" t="s">
        <v>611</v>
      </c>
      <c r="F149" s="233" t="s">
        <v>612</v>
      </c>
      <c r="G149" s="231"/>
      <c r="H149" s="231"/>
      <c r="I149" s="234"/>
      <c r="J149" s="235">
        <f>BK149</f>
        <v>0</v>
      </c>
      <c r="K149" s="231"/>
      <c r="L149" s="236"/>
      <c r="M149" s="237"/>
      <c r="N149" s="238"/>
      <c r="O149" s="238"/>
      <c r="P149" s="239">
        <f>P150+P174+P201+P223+P307+P402+P446+P448+P456+P465+P525+P530</f>
        <v>0</v>
      </c>
      <c r="Q149" s="238"/>
      <c r="R149" s="239">
        <f>R150+R174+R201+R223+R307+R402+R446+R448+R456+R465+R525+R530</f>
        <v>34.716825999999998</v>
      </c>
      <c r="S149" s="238"/>
      <c r="T149" s="240">
        <f>T150+T174+T201+T223+T307+T402+T446+T448+T456+T465+T525+T530</f>
        <v>0.10000000000000001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1" t="s">
        <v>182</v>
      </c>
      <c r="AT149" s="242" t="s">
        <v>79</v>
      </c>
      <c r="AU149" s="242" t="s">
        <v>80</v>
      </c>
      <c r="AY149" s="241" t="s">
        <v>175</v>
      </c>
      <c r="BK149" s="243">
        <f>BK150+BK174+BK201+BK223+BK307+BK402+BK446+BK448+BK456+BK465+BK525+BK530</f>
        <v>0</v>
      </c>
    </row>
    <row r="150" s="12" customFormat="1" ht="22.8" customHeight="1">
      <c r="A150" s="12"/>
      <c r="B150" s="230"/>
      <c r="C150" s="231"/>
      <c r="D150" s="232" t="s">
        <v>79</v>
      </c>
      <c r="E150" s="244" t="s">
        <v>613</v>
      </c>
      <c r="F150" s="244" t="s">
        <v>614</v>
      </c>
      <c r="G150" s="231"/>
      <c r="H150" s="231"/>
      <c r="I150" s="234"/>
      <c r="J150" s="245">
        <f>BK150</f>
        <v>0</v>
      </c>
      <c r="K150" s="231"/>
      <c r="L150" s="236"/>
      <c r="M150" s="237"/>
      <c r="N150" s="238"/>
      <c r="O150" s="238"/>
      <c r="P150" s="239">
        <f>SUM(P151:P173)</f>
        <v>0</v>
      </c>
      <c r="Q150" s="238"/>
      <c r="R150" s="239">
        <f>SUM(R151:R173)</f>
        <v>10.5</v>
      </c>
      <c r="S150" s="238"/>
      <c r="T150" s="240">
        <f>SUM(T151:T173)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1" t="s">
        <v>182</v>
      </c>
      <c r="AT150" s="242" t="s">
        <v>79</v>
      </c>
      <c r="AU150" s="242" t="s">
        <v>88</v>
      </c>
      <c r="AY150" s="241" t="s">
        <v>175</v>
      </c>
      <c r="BK150" s="243">
        <f>SUM(BK151:BK173)</f>
        <v>0</v>
      </c>
    </row>
    <row r="151" s="2" customFormat="1" ht="24.15" customHeight="1">
      <c r="A151" s="40"/>
      <c r="B151" s="41"/>
      <c r="C151" s="246" t="s">
        <v>88</v>
      </c>
      <c r="D151" s="246" t="s">
        <v>178</v>
      </c>
      <c r="E151" s="247" t="s">
        <v>179</v>
      </c>
      <c r="F151" s="248" t="s">
        <v>615</v>
      </c>
      <c r="G151" s="249" t="s">
        <v>189</v>
      </c>
      <c r="H151" s="250">
        <v>700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45</v>
      </c>
      <c r="O151" s="93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616</v>
      </c>
      <c r="AT151" s="258" t="s">
        <v>178</v>
      </c>
      <c r="AU151" s="258" t="s">
        <v>90</v>
      </c>
      <c r="AY151" s="17" t="s">
        <v>175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88</v>
      </c>
      <c r="BK151" s="145">
        <f>ROUND(I151*H151,2)</f>
        <v>0</v>
      </c>
      <c r="BL151" s="17" t="s">
        <v>616</v>
      </c>
      <c r="BM151" s="258" t="s">
        <v>617</v>
      </c>
    </row>
    <row r="152" s="13" customFormat="1">
      <c r="A152" s="13"/>
      <c r="B152" s="259"/>
      <c r="C152" s="260"/>
      <c r="D152" s="261" t="s">
        <v>184</v>
      </c>
      <c r="E152" s="262" t="s">
        <v>1</v>
      </c>
      <c r="F152" s="263" t="s">
        <v>618</v>
      </c>
      <c r="G152" s="260"/>
      <c r="H152" s="262" t="s">
        <v>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184</v>
      </c>
      <c r="AU152" s="269" t="s">
        <v>90</v>
      </c>
      <c r="AV152" s="13" t="s">
        <v>88</v>
      </c>
      <c r="AW152" s="13" t="s">
        <v>32</v>
      </c>
      <c r="AX152" s="13" t="s">
        <v>80</v>
      </c>
      <c r="AY152" s="269" t="s">
        <v>175</v>
      </c>
    </row>
    <row r="153" s="14" customFormat="1">
      <c r="A153" s="14"/>
      <c r="B153" s="270"/>
      <c r="C153" s="271"/>
      <c r="D153" s="261" t="s">
        <v>184</v>
      </c>
      <c r="E153" s="272" t="s">
        <v>1</v>
      </c>
      <c r="F153" s="273" t="s">
        <v>619</v>
      </c>
      <c r="G153" s="271"/>
      <c r="H153" s="274">
        <v>192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184</v>
      </c>
      <c r="AU153" s="280" t="s">
        <v>90</v>
      </c>
      <c r="AV153" s="14" t="s">
        <v>90</v>
      </c>
      <c r="AW153" s="14" t="s">
        <v>32</v>
      </c>
      <c r="AX153" s="14" t="s">
        <v>80</v>
      </c>
      <c r="AY153" s="280" t="s">
        <v>175</v>
      </c>
    </row>
    <row r="154" s="13" customFormat="1">
      <c r="A154" s="13"/>
      <c r="B154" s="259"/>
      <c r="C154" s="260"/>
      <c r="D154" s="261" t="s">
        <v>184</v>
      </c>
      <c r="E154" s="262" t="s">
        <v>1</v>
      </c>
      <c r="F154" s="263" t="s">
        <v>620</v>
      </c>
      <c r="G154" s="260"/>
      <c r="H154" s="262" t="s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184</v>
      </c>
      <c r="AU154" s="269" t="s">
        <v>90</v>
      </c>
      <c r="AV154" s="13" t="s">
        <v>88</v>
      </c>
      <c r="AW154" s="13" t="s">
        <v>32</v>
      </c>
      <c r="AX154" s="13" t="s">
        <v>80</v>
      </c>
      <c r="AY154" s="269" t="s">
        <v>175</v>
      </c>
    </row>
    <row r="155" s="14" customFormat="1">
      <c r="A155" s="14"/>
      <c r="B155" s="270"/>
      <c r="C155" s="271"/>
      <c r="D155" s="261" t="s">
        <v>184</v>
      </c>
      <c r="E155" s="272" t="s">
        <v>1</v>
      </c>
      <c r="F155" s="273" t="s">
        <v>336</v>
      </c>
      <c r="G155" s="271"/>
      <c r="H155" s="274">
        <v>42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184</v>
      </c>
      <c r="AU155" s="280" t="s">
        <v>90</v>
      </c>
      <c r="AV155" s="14" t="s">
        <v>90</v>
      </c>
      <c r="AW155" s="14" t="s">
        <v>32</v>
      </c>
      <c r="AX155" s="14" t="s">
        <v>80</v>
      </c>
      <c r="AY155" s="280" t="s">
        <v>175</v>
      </c>
    </row>
    <row r="156" s="13" customFormat="1">
      <c r="A156" s="13"/>
      <c r="B156" s="259"/>
      <c r="C156" s="260"/>
      <c r="D156" s="261" t="s">
        <v>184</v>
      </c>
      <c r="E156" s="262" t="s">
        <v>1</v>
      </c>
      <c r="F156" s="263" t="s">
        <v>621</v>
      </c>
      <c r="G156" s="260"/>
      <c r="H156" s="262" t="s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184</v>
      </c>
      <c r="AU156" s="269" t="s">
        <v>90</v>
      </c>
      <c r="AV156" s="13" t="s">
        <v>88</v>
      </c>
      <c r="AW156" s="13" t="s">
        <v>32</v>
      </c>
      <c r="AX156" s="13" t="s">
        <v>80</v>
      </c>
      <c r="AY156" s="269" t="s">
        <v>175</v>
      </c>
    </row>
    <row r="157" s="14" customFormat="1">
      <c r="A157" s="14"/>
      <c r="B157" s="270"/>
      <c r="C157" s="271"/>
      <c r="D157" s="261" t="s">
        <v>184</v>
      </c>
      <c r="E157" s="272" t="s">
        <v>1</v>
      </c>
      <c r="F157" s="273" t="s">
        <v>588</v>
      </c>
      <c r="G157" s="271"/>
      <c r="H157" s="274">
        <v>220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184</v>
      </c>
      <c r="AU157" s="280" t="s">
        <v>90</v>
      </c>
      <c r="AV157" s="14" t="s">
        <v>90</v>
      </c>
      <c r="AW157" s="14" t="s">
        <v>32</v>
      </c>
      <c r="AX157" s="14" t="s">
        <v>80</v>
      </c>
      <c r="AY157" s="280" t="s">
        <v>175</v>
      </c>
    </row>
    <row r="158" s="13" customFormat="1">
      <c r="A158" s="13"/>
      <c r="B158" s="259"/>
      <c r="C158" s="260"/>
      <c r="D158" s="261" t="s">
        <v>184</v>
      </c>
      <c r="E158" s="262" t="s">
        <v>1</v>
      </c>
      <c r="F158" s="263" t="s">
        <v>622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184</v>
      </c>
      <c r="AU158" s="269" t="s">
        <v>90</v>
      </c>
      <c r="AV158" s="13" t="s">
        <v>88</v>
      </c>
      <c r="AW158" s="13" t="s">
        <v>32</v>
      </c>
      <c r="AX158" s="13" t="s">
        <v>80</v>
      </c>
      <c r="AY158" s="269" t="s">
        <v>175</v>
      </c>
    </row>
    <row r="159" s="14" customFormat="1">
      <c r="A159" s="14"/>
      <c r="B159" s="270"/>
      <c r="C159" s="271"/>
      <c r="D159" s="261" t="s">
        <v>184</v>
      </c>
      <c r="E159" s="272" t="s">
        <v>1</v>
      </c>
      <c r="F159" s="273" t="s">
        <v>623</v>
      </c>
      <c r="G159" s="271"/>
      <c r="H159" s="274">
        <v>196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184</v>
      </c>
      <c r="AU159" s="280" t="s">
        <v>90</v>
      </c>
      <c r="AV159" s="14" t="s">
        <v>90</v>
      </c>
      <c r="AW159" s="14" t="s">
        <v>32</v>
      </c>
      <c r="AX159" s="14" t="s">
        <v>80</v>
      </c>
      <c r="AY159" s="280" t="s">
        <v>175</v>
      </c>
    </row>
    <row r="160" s="13" customFormat="1">
      <c r="A160" s="13"/>
      <c r="B160" s="259"/>
      <c r="C160" s="260"/>
      <c r="D160" s="261" t="s">
        <v>184</v>
      </c>
      <c r="E160" s="262" t="s">
        <v>1</v>
      </c>
      <c r="F160" s="263" t="s">
        <v>624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184</v>
      </c>
      <c r="AU160" s="269" t="s">
        <v>90</v>
      </c>
      <c r="AV160" s="13" t="s">
        <v>88</v>
      </c>
      <c r="AW160" s="13" t="s">
        <v>32</v>
      </c>
      <c r="AX160" s="13" t="s">
        <v>80</v>
      </c>
      <c r="AY160" s="269" t="s">
        <v>175</v>
      </c>
    </row>
    <row r="161" s="14" customFormat="1">
      <c r="A161" s="14"/>
      <c r="B161" s="270"/>
      <c r="C161" s="271"/>
      <c r="D161" s="261" t="s">
        <v>184</v>
      </c>
      <c r="E161" s="272" t="s">
        <v>1</v>
      </c>
      <c r="F161" s="273" t="s">
        <v>422</v>
      </c>
      <c r="G161" s="271"/>
      <c r="H161" s="274">
        <v>50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184</v>
      </c>
      <c r="AU161" s="280" t="s">
        <v>90</v>
      </c>
      <c r="AV161" s="14" t="s">
        <v>90</v>
      </c>
      <c r="AW161" s="14" t="s">
        <v>32</v>
      </c>
      <c r="AX161" s="14" t="s">
        <v>80</v>
      </c>
      <c r="AY161" s="280" t="s">
        <v>175</v>
      </c>
    </row>
    <row r="162" s="15" customFormat="1">
      <c r="A162" s="15"/>
      <c r="B162" s="296"/>
      <c r="C162" s="297"/>
      <c r="D162" s="261" t="s">
        <v>184</v>
      </c>
      <c r="E162" s="298" t="s">
        <v>581</v>
      </c>
      <c r="F162" s="299" t="s">
        <v>625</v>
      </c>
      <c r="G162" s="297"/>
      <c r="H162" s="300">
        <v>700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6" t="s">
        <v>184</v>
      </c>
      <c r="AU162" s="306" t="s">
        <v>90</v>
      </c>
      <c r="AV162" s="15" t="s">
        <v>182</v>
      </c>
      <c r="AW162" s="15" t="s">
        <v>32</v>
      </c>
      <c r="AX162" s="15" t="s">
        <v>88</v>
      </c>
      <c r="AY162" s="306" t="s">
        <v>175</v>
      </c>
    </row>
    <row r="163" s="2" customFormat="1" ht="14.4" customHeight="1">
      <c r="A163" s="40"/>
      <c r="B163" s="41"/>
      <c r="C163" s="281" t="s">
        <v>90</v>
      </c>
      <c r="D163" s="281" t="s">
        <v>186</v>
      </c>
      <c r="E163" s="282" t="s">
        <v>187</v>
      </c>
      <c r="F163" s="283" t="s">
        <v>626</v>
      </c>
      <c r="G163" s="284" t="s">
        <v>189</v>
      </c>
      <c r="H163" s="285">
        <v>700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45</v>
      </c>
      <c r="O163" s="93"/>
      <c r="P163" s="256">
        <f>O163*H163</f>
        <v>0</v>
      </c>
      <c r="Q163" s="256">
        <v>0.014999999999999999</v>
      </c>
      <c r="R163" s="256">
        <f>Q163*H163</f>
        <v>10.5</v>
      </c>
      <c r="S163" s="256">
        <v>0</v>
      </c>
      <c r="T163" s="25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8" t="s">
        <v>616</v>
      </c>
      <c r="AT163" s="258" t="s">
        <v>186</v>
      </c>
      <c r="AU163" s="258" t="s">
        <v>90</v>
      </c>
      <c r="AY163" s="17" t="s">
        <v>175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88</v>
      </c>
      <c r="BK163" s="145">
        <f>ROUND(I163*H163,2)</f>
        <v>0</v>
      </c>
      <c r="BL163" s="17" t="s">
        <v>616</v>
      </c>
      <c r="BM163" s="258" t="s">
        <v>627</v>
      </c>
    </row>
    <row r="164" s="14" customFormat="1">
      <c r="A164" s="14"/>
      <c r="B164" s="270"/>
      <c r="C164" s="271"/>
      <c r="D164" s="261" t="s">
        <v>184</v>
      </c>
      <c r="E164" s="272" t="s">
        <v>1</v>
      </c>
      <c r="F164" s="273" t="s">
        <v>581</v>
      </c>
      <c r="G164" s="271"/>
      <c r="H164" s="274">
        <v>700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184</v>
      </c>
      <c r="AU164" s="280" t="s">
        <v>90</v>
      </c>
      <c r="AV164" s="14" t="s">
        <v>90</v>
      </c>
      <c r="AW164" s="14" t="s">
        <v>32</v>
      </c>
      <c r="AX164" s="14" t="s">
        <v>88</v>
      </c>
      <c r="AY164" s="280" t="s">
        <v>175</v>
      </c>
    </row>
    <row r="165" s="2" customFormat="1" ht="14.4" customHeight="1">
      <c r="A165" s="40"/>
      <c r="B165" s="41"/>
      <c r="C165" s="246" t="s">
        <v>193</v>
      </c>
      <c r="D165" s="246" t="s">
        <v>178</v>
      </c>
      <c r="E165" s="247" t="s">
        <v>194</v>
      </c>
      <c r="F165" s="248" t="s">
        <v>628</v>
      </c>
      <c r="G165" s="249" t="s">
        <v>181</v>
      </c>
      <c r="H165" s="250">
        <v>376</v>
      </c>
      <c r="I165" s="251"/>
      <c r="J165" s="252">
        <f>ROUND(I165*H165,2)</f>
        <v>0</v>
      </c>
      <c r="K165" s="253"/>
      <c r="L165" s="43"/>
      <c r="M165" s="254" t="s">
        <v>1</v>
      </c>
      <c r="N165" s="255" t="s">
        <v>45</v>
      </c>
      <c r="O165" s="93"/>
      <c r="P165" s="256">
        <f>O165*H165</f>
        <v>0</v>
      </c>
      <c r="Q165" s="256">
        <v>0</v>
      </c>
      <c r="R165" s="256">
        <f>Q165*H165</f>
        <v>0</v>
      </c>
      <c r="S165" s="256">
        <v>0</v>
      </c>
      <c r="T165" s="25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8" t="s">
        <v>616</v>
      </c>
      <c r="AT165" s="258" t="s">
        <v>178</v>
      </c>
      <c r="AU165" s="258" t="s">
        <v>90</v>
      </c>
      <c r="AY165" s="17" t="s">
        <v>175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88</v>
      </c>
      <c r="BK165" s="145">
        <f>ROUND(I165*H165,2)</f>
        <v>0</v>
      </c>
      <c r="BL165" s="17" t="s">
        <v>616</v>
      </c>
      <c r="BM165" s="258" t="s">
        <v>629</v>
      </c>
    </row>
    <row r="166" s="13" customFormat="1">
      <c r="A166" s="13"/>
      <c r="B166" s="259"/>
      <c r="C166" s="260"/>
      <c r="D166" s="261" t="s">
        <v>184</v>
      </c>
      <c r="E166" s="262" t="s">
        <v>1</v>
      </c>
      <c r="F166" s="263" t="s">
        <v>630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184</v>
      </c>
      <c r="AU166" s="269" t="s">
        <v>90</v>
      </c>
      <c r="AV166" s="13" t="s">
        <v>88</v>
      </c>
      <c r="AW166" s="13" t="s">
        <v>32</v>
      </c>
      <c r="AX166" s="13" t="s">
        <v>80</v>
      </c>
      <c r="AY166" s="269" t="s">
        <v>175</v>
      </c>
    </row>
    <row r="167" s="13" customFormat="1">
      <c r="A167" s="13"/>
      <c r="B167" s="259"/>
      <c r="C167" s="260"/>
      <c r="D167" s="261" t="s">
        <v>184</v>
      </c>
      <c r="E167" s="262" t="s">
        <v>1</v>
      </c>
      <c r="F167" s="263" t="s">
        <v>631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184</v>
      </c>
      <c r="AU167" s="269" t="s">
        <v>90</v>
      </c>
      <c r="AV167" s="13" t="s">
        <v>88</v>
      </c>
      <c r="AW167" s="13" t="s">
        <v>32</v>
      </c>
      <c r="AX167" s="13" t="s">
        <v>80</v>
      </c>
      <c r="AY167" s="269" t="s">
        <v>175</v>
      </c>
    </row>
    <row r="168" s="13" customFormat="1">
      <c r="A168" s="13"/>
      <c r="B168" s="259"/>
      <c r="C168" s="260"/>
      <c r="D168" s="261" t="s">
        <v>184</v>
      </c>
      <c r="E168" s="262" t="s">
        <v>1</v>
      </c>
      <c r="F168" s="263" t="s">
        <v>632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184</v>
      </c>
      <c r="AU168" s="269" t="s">
        <v>90</v>
      </c>
      <c r="AV168" s="13" t="s">
        <v>88</v>
      </c>
      <c r="AW168" s="13" t="s">
        <v>32</v>
      </c>
      <c r="AX168" s="13" t="s">
        <v>80</v>
      </c>
      <c r="AY168" s="269" t="s">
        <v>175</v>
      </c>
    </row>
    <row r="169" s="14" customFormat="1">
      <c r="A169" s="14"/>
      <c r="B169" s="270"/>
      <c r="C169" s="271"/>
      <c r="D169" s="261" t="s">
        <v>184</v>
      </c>
      <c r="E169" s="272" t="s">
        <v>578</v>
      </c>
      <c r="F169" s="273" t="s">
        <v>633</v>
      </c>
      <c r="G169" s="271"/>
      <c r="H169" s="274">
        <v>376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184</v>
      </c>
      <c r="AU169" s="280" t="s">
        <v>90</v>
      </c>
      <c r="AV169" s="14" t="s">
        <v>90</v>
      </c>
      <c r="AW169" s="14" t="s">
        <v>32</v>
      </c>
      <c r="AX169" s="14" t="s">
        <v>88</v>
      </c>
      <c r="AY169" s="280" t="s">
        <v>175</v>
      </c>
    </row>
    <row r="170" s="2" customFormat="1" ht="14.4" customHeight="1">
      <c r="A170" s="40"/>
      <c r="B170" s="41"/>
      <c r="C170" s="281" t="s">
        <v>182</v>
      </c>
      <c r="D170" s="281" t="s">
        <v>186</v>
      </c>
      <c r="E170" s="282" t="s">
        <v>197</v>
      </c>
      <c r="F170" s="283" t="s">
        <v>634</v>
      </c>
      <c r="G170" s="284" t="s">
        <v>189</v>
      </c>
      <c r="H170" s="285">
        <v>326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45</v>
      </c>
      <c r="O170" s="93"/>
      <c r="P170" s="256">
        <f>O170*H170</f>
        <v>0</v>
      </c>
      <c r="Q170" s="256">
        <v>0</v>
      </c>
      <c r="R170" s="256">
        <f>Q170*H170</f>
        <v>0</v>
      </c>
      <c r="S170" s="256">
        <v>0</v>
      </c>
      <c r="T170" s="25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8" t="s">
        <v>616</v>
      </c>
      <c r="AT170" s="258" t="s">
        <v>186</v>
      </c>
      <c r="AU170" s="258" t="s">
        <v>90</v>
      </c>
      <c r="AY170" s="17" t="s">
        <v>175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88</v>
      </c>
      <c r="BK170" s="145">
        <f>ROUND(I170*H170,2)</f>
        <v>0</v>
      </c>
      <c r="BL170" s="17" t="s">
        <v>616</v>
      </c>
      <c r="BM170" s="258" t="s">
        <v>635</v>
      </c>
    </row>
    <row r="171" s="14" customFormat="1">
      <c r="A171" s="14"/>
      <c r="B171" s="270"/>
      <c r="C171" s="271"/>
      <c r="D171" s="261" t="s">
        <v>184</v>
      </c>
      <c r="E171" s="272" t="s">
        <v>1</v>
      </c>
      <c r="F171" s="273" t="s">
        <v>636</v>
      </c>
      <c r="G171" s="271"/>
      <c r="H171" s="274">
        <v>326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184</v>
      </c>
      <c r="AU171" s="280" t="s">
        <v>90</v>
      </c>
      <c r="AV171" s="14" t="s">
        <v>90</v>
      </c>
      <c r="AW171" s="14" t="s">
        <v>32</v>
      </c>
      <c r="AX171" s="14" t="s">
        <v>88</v>
      </c>
      <c r="AY171" s="280" t="s">
        <v>175</v>
      </c>
    </row>
    <row r="172" s="2" customFormat="1" ht="14.4" customHeight="1">
      <c r="A172" s="40"/>
      <c r="B172" s="41"/>
      <c r="C172" s="281" t="s">
        <v>200</v>
      </c>
      <c r="D172" s="281" t="s">
        <v>186</v>
      </c>
      <c r="E172" s="282" t="s">
        <v>201</v>
      </c>
      <c r="F172" s="283" t="s">
        <v>637</v>
      </c>
      <c r="G172" s="284" t="s">
        <v>189</v>
      </c>
      <c r="H172" s="285">
        <v>50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45</v>
      </c>
      <c r="O172" s="93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8" t="s">
        <v>616</v>
      </c>
      <c r="AT172" s="258" t="s">
        <v>186</v>
      </c>
      <c r="AU172" s="258" t="s">
        <v>90</v>
      </c>
      <c r="AY172" s="17" t="s">
        <v>175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88</v>
      </c>
      <c r="BK172" s="145">
        <f>ROUND(I172*H172,2)</f>
        <v>0</v>
      </c>
      <c r="BL172" s="17" t="s">
        <v>616</v>
      </c>
      <c r="BM172" s="258" t="s">
        <v>638</v>
      </c>
    </row>
    <row r="173" s="14" customFormat="1">
      <c r="A173" s="14"/>
      <c r="B173" s="270"/>
      <c r="C173" s="271"/>
      <c r="D173" s="261" t="s">
        <v>184</v>
      </c>
      <c r="E173" s="272" t="s">
        <v>1</v>
      </c>
      <c r="F173" s="273" t="s">
        <v>422</v>
      </c>
      <c r="G173" s="271"/>
      <c r="H173" s="274">
        <v>50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184</v>
      </c>
      <c r="AU173" s="280" t="s">
        <v>90</v>
      </c>
      <c r="AV173" s="14" t="s">
        <v>90</v>
      </c>
      <c r="AW173" s="14" t="s">
        <v>32</v>
      </c>
      <c r="AX173" s="14" t="s">
        <v>88</v>
      </c>
      <c r="AY173" s="280" t="s">
        <v>175</v>
      </c>
    </row>
    <row r="174" s="12" customFormat="1" ht="22.8" customHeight="1">
      <c r="A174" s="12"/>
      <c r="B174" s="230"/>
      <c r="C174" s="231"/>
      <c r="D174" s="232" t="s">
        <v>79</v>
      </c>
      <c r="E174" s="244" t="s">
        <v>639</v>
      </c>
      <c r="F174" s="244" t="s">
        <v>640</v>
      </c>
      <c r="G174" s="231"/>
      <c r="H174" s="231"/>
      <c r="I174" s="234"/>
      <c r="J174" s="245">
        <f>BK174</f>
        <v>0</v>
      </c>
      <c r="K174" s="231"/>
      <c r="L174" s="236"/>
      <c r="M174" s="237"/>
      <c r="N174" s="238"/>
      <c r="O174" s="238"/>
      <c r="P174" s="239">
        <f>SUM(P175:P200)</f>
        <v>0</v>
      </c>
      <c r="Q174" s="238"/>
      <c r="R174" s="239">
        <f>SUM(R175:R200)</f>
        <v>10.497600000000002</v>
      </c>
      <c r="S174" s="238"/>
      <c r="T174" s="240">
        <f>SUM(T175:T200)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1" t="s">
        <v>88</v>
      </c>
      <c r="AT174" s="242" t="s">
        <v>79</v>
      </c>
      <c r="AU174" s="242" t="s">
        <v>88</v>
      </c>
      <c r="AY174" s="241" t="s">
        <v>175</v>
      </c>
      <c r="BK174" s="243">
        <f>SUM(BK175:BK200)</f>
        <v>0</v>
      </c>
    </row>
    <row r="175" s="2" customFormat="1" ht="14.4" customHeight="1">
      <c r="A175" s="40"/>
      <c r="B175" s="41"/>
      <c r="C175" s="246" t="s">
        <v>205</v>
      </c>
      <c r="D175" s="246" t="s">
        <v>178</v>
      </c>
      <c r="E175" s="247" t="s">
        <v>214</v>
      </c>
      <c r="F175" s="248" t="s">
        <v>641</v>
      </c>
      <c r="G175" s="249" t="s">
        <v>181</v>
      </c>
      <c r="H175" s="250">
        <v>270</v>
      </c>
      <c r="I175" s="251"/>
      <c r="J175" s="252">
        <f>ROUND(I175*H175,2)</f>
        <v>0</v>
      </c>
      <c r="K175" s="253"/>
      <c r="L175" s="43"/>
      <c r="M175" s="254" t="s">
        <v>1</v>
      </c>
      <c r="N175" s="255" t="s">
        <v>45</v>
      </c>
      <c r="O175" s="93"/>
      <c r="P175" s="256">
        <f>O175*H175</f>
        <v>0</v>
      </c>
      <c r="Q175" s="256">
        <v>0</v>
      </c>
      <c r="R175" s="256">
        <f>Q175*H175</f>
        <v>0</v>
      </c>
      <c r="S175" s="256">
        <v>0</v>
      </c>
      <c r="T175" s="25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8" t="s">
        <v>616</v>
      </c>
      <c r="AT175" s="258" t="s">
        <v>178</v>
      </c>
      <c r="AU175" s="258" t="s">
        <v>90</v>
      </c>
      <c r="AY175" s="17" t="s">
        <v>175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88</v>
      </c>
      <c r="BK175" s="145">
        <f>ROUND(I175*H175,2)</f>
        <v>0</v>
      </c>
      <c r="BL175" s="17" t="s">
        <v>616</v>
      </c>
      <c r="BM175" s="258" t="s">
        <v>642</v>
      </c>
    </row>
    <row r="176" s="13" customFormat="1">
      <c r="A176" s="13"/>
      <c r="B176" s="259"/>
      <c r="C176" s="260"/>
      <c r="D176" s="261" t="s">
        <v>184</v>
      </c>
      <c r="E176" s="262" t="s">
        <v>1</v>
      </c>
      <c r="F176" s="263" t="s">
        <v>643</v>
      </c>
      <c r="G176" s="260"/>
      <c r="H176" s="262" t="s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184</v>
      </c>
      <c r="AU176" s="269" t="s">
        <v>90</v>
      </c>
      <c r="AV176" s="13" t="s">
        <v>88</v>
      </c>
      <c r="AW176" s="13" t="s">
        <v>32</v>
      </c>
      <c r="AX176" s="13" t="s">
        <v>80</v>
      </c>
      <c r="AY176" s="269" t="s">
        <v>175</v>
      </c>
    </row>
    <row r="177" s="14" customFormat="1">
      <c r="A177" s="14"/>
      <c r="B177" s="270"/>
      <c r="C177" s="271"/>
      <c r="D177" s="261" t="s">
        <v>184</v>
      </c>
      <c r="E177" s="272" t="s">
        <v>1</v>
      </c>
      <c r="F177" s="273" t="s">
        <v>644</v>
      </c>
      <c r="G177" s="271"/>
      <c r="H177" s="274">
        <v>270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184</v>
      </c>
      <c r="AU177" s="280" t="s">
        <v>90</v>
      </c>
      <c r="AV177" s="14" t="s">
        <v>90</v>
      </c>
      <c r="AW177" s="14" t="s">
        <v>32</v>
      </c>
      <c r="AX177" s="14" t="s">
        <v>88</v>
      </c>
      <c r="AY177" s="280" t="s">
        <v>175</v>
      </c>
    </row>
    <row r="178" s="2" customFormat="1" ht="14.4" customHeight="1">
      <c r="A178" s="40"/>
      <c r="B178" s="41"/>
      <c r="C178" s="281" t="s">
        <v>192</v>
      </c>
      <c r="D178" s="281" t="s">
        <v>186</v>
      </c>
      <c r="E178" s="282" t="s">
        <v>645</v>
      </c>
      <c r="F178" s="283" t="s">
        <v>646</v>
      </c>
      <c r="G178" s="284" t="s">
        <v>181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45</v>
      </c>
      <c r="O178" s="93"/>
      <c r="P178" s="256">
        <f>O178*H178</f>
        <v>0</v>
      </c>
      <c r="Q178" s="256">
        <v>0</v>
      </c>
      <c r="R178" s="256">
        <f>Q178*H178</f>
        <v>0</v>
      </c>
      <c r="S178" s="256">
        <v>0</v>
      </c>
      <c r="T178" s="25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8" t="s">
        <v>616</v>
      </c>
      <c r="AT178" s="258" t="s">
        <v>186</v>
      </c>
      <c r="AU178" s="258" t="s">
        <v>90</v>
      </c>
      <c r="AY178" s="17" t="s">
        <v>175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88</v>
      </c>
      <c r="BK178" s="145">
        <f>ROUND(I178*H178,2)</f>
        <v>0</v>
      </c>
      <c r="BL178" s="17" t="s">
        <v>616</v>
      </c>
      <c r="BM178" s="258" t="s">
        <v>647</v>
      </c>
    </row>
    <row r="179" s="13" customFormat="1">
      <c r="A179" s="13"/>
      <c r="B179" s="259"/>
      <c r="C179" s="260"/>
      <c r="D179" s="261" t="s">
        <v>184</v>
      </c>
      <c r="E179" s="262" t="s">
        <v>1</v>
      </c>
      <c r="F179" s="263" t="s">
        <v>648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184</v>
      </c>
      <c r="AU179" s="269" t="s">
        <v>90</v>
      </c>
      <c r="AV179" s="13" t="s">
        <v>88</v>
      </c>
      <c r="AW179" s="13" t="s">
        <v>32</v>
      </c>
      <c r="AX179" s="13" t="s">
        <v>80</v>
      </c>
      <c r="AY179" s="269" t="s">
        <v>175</v>
      </c>
    </row>
    <row r="180" s="13" customFormat="1">
      <c r="A180" s="13"/>
      <c r="B180" s="259"/>
      <c r="C180" s="260"/>
      <c r="D180" s="261" t="s">
        <v>184</v>
      </c>
      <c r="E180" s="262" t="s">
        <v>1</v>
      </c>
      <c r="F180" s="263" t="s">
        <v>649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184</v>
      </c>
      <c r="AU180" s="269" t="s">
        <v>90</v>
      </c>
      <c r="AV180" s="13" t="s">
        <v>88</v>
      </c>
      <c r="AW180" s="13" t="s">
        <v>32</v>
      </c>
      <c r="AX180" s="13" t="s">
        <v>80</v>
      </c>
      <c r="AY180" s="269" t="s">
        <v>175</v>
      </c>
    </row>
    <row r="181" s="14" customFormat="1">
      <c r="A181" s="14"/>
      <c r="B181" s="270"/>
      <c r="C181" s="271"/>
      <c r="D181" s="261" t="s">
        <v>184</v>
      </c>
      <c r="E181" s="272" t="s">
        <v>1</v>
      </c>
      <c r="F181" s="273" t="s">
        <v>88</v>
      </c>
      <c r="G181" s="271"/>
      <c r="H181" s="274">
        <v>1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184</v>
      </c>
      <c r="AU181" s="280" t="s">
        <v>90</v>
      </c>
      <c r="AV181" s="14" t="s">
        <v>90</v>
      </c>
      <c r="AW181" s="14" t="s">
        <v>32</v>
      </c>
      <c r="AX181" s="14" t="s">
        <v>88</v>
      </c>
      <c r="AY181" s="280" t="s">
        <v>175</v>
      </c>
    </row>
    <row r="182" s="2" customFormat="1" ht="14.4" customHeight="1">
      <c r="A182" s="40"/>
      <c r="B182" s="41"/>
      <c r="C182" s="246" t="s">
        <v>190</v>
      </c>
      <c r="D182" s="246" t="s">
        <v>178</v>
      </c>
      <c r="E182" s="247" t="s">
        <v>217</v>
      </c>
      <c r="F182" s="248" t="s">
        <v>650</v>
      </c>
      <c r="G182" s="249" t="s">
        <v>181</v>
      </c>
      <c r="H182" s="250">
        <v>430</v>
      </c>
      <c r="I182" s="251"/>
      <c r="J182" s="252">
        <f>ROUND(I182*H182,2)</f>
        <v>0</v>
      </c>
      <c r="K182" s="253"/>
      <c r="L182" s="43"/>
      <c r="M182" s="254" t="s">
        <v>1</v>
      </c>
      <c r="N182" s="255" t="s">
        <v>45</v>
      </c>
      <c r="O182" s="93"/>
      <c r="P182" s="256">
        <f>O182*H182</f>
        <v>0</v>
      </c>
      <c r="Q182" s="256">
        <v>0</v>
      </c>
      <c r="R182" s="256">
        <f>Q182*H182</f>
        <v>0</v>
      </c>
      <c r="S182" s="256">
        <v>0</v>
      </c>
      <c r="T182" s="25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8" t="s">
        <v>616</v>
      </c>
      <c r="AT182" s="258" t="s">
        <v>178</v>
      </c>
      <c r="AU182" s="258" t="s">
        <v>90</v>
      </c>
      <c r="AY182" s="17" t="s">
        <v>175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88</v>
      </c>
      <c r="BK182" s="145">
        <f>ROUND(I182*H182,2)</f>
        <v>0</v>
      </c>
      <c r="BL182" s="17" t="s">
        <v>616</v>
      </c>
      <c r="BM182" s="258" t="s">
        <v>651</v>
      </c>
    </row>
    <row r="183" s="13" customFormat="1">
      <c r="A183" s="13"/>
      <c r="B183" s="259"/>
      <c r="C183" s="260"/>
      <c r="D183" s="261" t="s">
        <v>184</v>
      </c>
      <c r="E183" s="262" t="s">
        <v>1</v>
      </c>
      <c r="F183" s="263" t="s">
        <v>643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184</v>
      </c>
      <c r="AU183" s="269" t="s">
        <v>90</v>
      </c>
      <c r="AV183" s="13" t="s">
        <v>88</v>
      </c>
      <c r="AW183" s="13" t="s">
        <v>32</v>
      </c>
      <c r="AX183" s="13" t="s">
        <v>80</v>
      </c>
      <c r="AY183" s="269" t="s">
        <v>175</v>
      </c>
    </row>
    <row r="184" s="14" customFormat="1">
      <c r="A184" s="14"/>
      <c r="B184" s="270"/>
      <c r="C184" s="271"/>
      <c r="D184" s="261" t="s">
        <v>184</v>
      </c>
      <c r="E184" s="272" t="s">
        <v>1</v>
      </c>
      <c r="F184" s="273" t="s">
        <v>652</v>
      </c>
      <c r="G184" s="271"/>
      <c r="H184" s="274">
        <v>430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184</v>
      </c>
      <c r="AU184" s="280" t="s">
        <v>90</v>
      </c>
      <c r="AV184" s="14" t="s">
        <v>90</v>
      </c>
      <c r="AW184" s="14" t="s">
        <v>32</v>
      </c>
      <c r="AX184" s="14" t="s">
        <v>88</v>
      </c>
      <c r="AY184" s="280" t="s">
        <v>175</v>
      </c>
    </row>
    <row r="185" s="2" customFormat="1" ht="14.4" customHeight="1">
      <c r="A185" s="40"/>
      <c r="B185" s="41"/>
      <c r="C185" s="281" t="s">
        <v>204</v>
      </c>
      <c r="D185" s="281" t="s">
        <v>186</v>
      </c>
      <c r="E185" s="282" t="s">
        <v>653</v>
      </c>
      <c r="F185" s="283" t="s">
        <v>654</v>
      </c>
      <c r="G185" s="284" t="s">
        <v>181</v>
      </c>
      <c r="H185" s="285">
        <v>1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45</v>
      </c>
      <c r="O185" s="93"/>
      <c r="P185" s="256">
        <f>O185*H185</f>
        <v>0</v>
      </c>
      <c r="Q185" s="256">
        <v>0.441</v>
      </c>
      <c r="R185" s="256">
        <f>Q185*H185</f>
        <v>0.441</v>
      </c>
      <c r="S185" s="256">
        <v>0</v>
      </c>
      <c r="T185" s="25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8" t="s">
        <v>616</v>
      </c>
      <c r="AT185" s="258" t="s">
        <v>186</v>
      </c>
      <c r="AU185" s="258" t="s">
        <v>90</v>
      </c>
      <c r="AY185" s="17" t="s">
        <v>175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88</v>
      </c>
      <c r="BK185" s="145">
        <f>ROUND(I185*H185,2)</f>
        <v>0</v>
      </c>
      <c r="BL185" s="17" t="s">
        <v>616</v>
      </c>
      <c r="BM185" s="258" t="s">
        <v>655</v>
      </c>
    </row>
    <row r="186" s="13" customFormat="1">
      <c r="A186" s="13"/>
      <c r="B186" s="259"/>
      <c r="C186" s="260"/>
      <c r="D186" s="261" t="s">
        <v>184</v>
      </c>
      <c r="E186" s="262" t="s">
        <v>1</v>
      </c>
      <c r="F186" s="263" t="s">
        <v>648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184</v>
      </c>
      <c r="AU186" s="269" t="s">
        <v>90</v>
      </c>
      <c r="AV186" s="13" t="s">
        <v>88</v>
      </c>
      <c r="AW186" s="13" t="s">
        <v>32</v>
      </c>
      <c r="AX186" s="13" t="s">
        <v>80</v>
      </c>
      <c r="AY186" s="269" t="s">
        <v>175</v>
      </c>
    </row>
    <row r="187" s="13" customFormat="1">
      <c r="A187" s="13"/>
      <c r="B187" s="259"/>
      <c r="C187" s="260"/>
      <c r="D187" s="261" t="s">
        <v>184</v>
      </c>
      <c r="E187" s="262" t="s">
        <v>1</v>
      </c>
      <c r="F187" s="263" t="s">
        <v>649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184</v>
      </c>
      <c r="AU187" s="269" t="s">
        <v>90</v>
      </c>
      <c r="AV187" s="13" t="s">
        <v>88</v>
      </c>
      <c r="AW187" s="13" t="s">
        <v>32</v>
      </c>
      <c r="AX187" s="13" t="s">
        <v>80</v>
      </c>
      <c r="AY187" s="269" t="s">
        <v>175</v>
      </c>
    </row>
    <row r="188" s="14" customFormat="1">
      <c r="A188" s="14"/>
      <c r="B188" s="270"/>
      <c r="C188" s="271"/>
      <c r="D188" s="261" t="s">
        <v>184</v>
      </c>
      <c r="E188" s="272" t="s">
        <v>1</v>
      </c>
      <c r="F188" s="273" t="s">
        <v>88</v>
      </c>
      <c r="G188" s="271"/>
      <c r="H188" s="274">
        <v>1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184</v>
      </c>
      <c r="AU188" s="280" t="s">
        <v>90</v>
      </c>
      <c r="AV188" s="14" t="s">
        <v>90</v>
      </c>
      <c r="AW188" s="14" t="s">
        <v>32</v>
      </c>
      <c r="AX188" s="14" t="s">
        <v>88</v>
      </c>
      <c r="AY188" s="280" t="s">
        <v>175</v>
      </c>
    </row>
    <row r="189" s="2" customFormat="1" ht="24.15" customHeight="1">
      <c r="A189" s="40"/>
      <c r="B189" s="41"/>
      <c r="C189" s="246" t="s">
        <v>105</v>
      </c>
      <c r="D189" s="246" t="s">
        <v>178</v>
      </c>
      <c r="E189" s="247" t="s">
        <v>220</v>
      </c>
      <c r="F189" s="248" t="s">
        <v>656</v>
      </c>
      <c r="G189" s="249" t="s">
        <v>189</v>
      </c>
      <c r="H189" s="250">
        <v>636</v>
      </c>
      <c r="I189" s="251"/>
      <c r="J189" s="252">
        <f>ROUND(I189*H189,2)</f>
        <v>0</v>
      </c>
      <c r="K189" s="253"/>
      <c r="L189" s="43"/>
      <c r="M189" s="254" t="s">
        <v>1</v>
      </c>
      <c r="N189" s="255" t="s">
        <v>45</v>
      </c>
      <c r="O189" s="93"/>
      <c r="P189" s="256">
        <f>O189*H189</f>
        <v>0</v>
      </c>
      <c r="Q189" s="256">
        <v>0.015800000000000002</v>
      </c>
      <c r="R189" s="256">
        <f>Q189*H189</f>
        <v>10.048800000000002</v>
      </c>
      <c r="S189" s="256">
        <v>0</v>
      </c>
      <c r="T189" s="25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8" t="s">
        <v>182</v>
      </c>
      <c r="AT189" s="258" t="s">
        <v>178</v>
      </c>
      <c r="AU189" s="258" t="s">
        <v>90</v>
      </c>
      <c r="AY189" s="17" t="s">
        <v>175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88</v>
      </c>
      <c r="BK189" s="145">
        <f>ROUND(I189*H189,2)</f>
        <v>0</v>
      </c>
      <c r="BL189" s="17" t="s">
        <v>182</v>
      </c>
      <c r="BM189" s="258" t="s">
        <v>657</v>
      </c>
    </row>
    <row r="190" s="13" customFormat="1">
      <c r="A190" s="13"/>
      <c r="B190" s="259"/>
      <c r="C190" s="260"/>
      <c r="D190" s="261" t="s">
        <v>184</v>
      </c>
      <c r="E190" s="262" t="s">
        <v>1</v>
      </c>
      <c r="F190" s="263" t="s">
        <v>658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184</v>
      </c>
      <c r="AU190" s="269" t="s">
        <v>90</v>
      </c>
      <c r="AV190" s="13" t="s">
        <v>88</v>
      </c>
      <c r="AW190" s="13" t="s">
        <v>32</v>
      </c>
      <c r="AX190" s="13" t="s">
        <v>80</v>
      </c>
      <c r="AY190" s="269" t="s">
        <v>175</v>
      </c>
    </row>
    <row r="191" s="13" customFormat="1">
      <c r="A191" s="13"/>
      <c r="B191" s="259"/>
      <c r="C191" s="260"/>
      <c r="D191" s="261" t="s">
        <v>184</v>
      </c>
      <c r="E191" s="262" t="s">
        <v>1</v>
      </c>
      <c r="F191" s="263" t="s">
        <v>659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184</v>
      </c>
      <c r="AU191" s="269" t="s">
        <v>90</v>
      </c>
      <c r="AV191" s="13" t="s">
        <v>88</v>
      </c>
      <c r="AW191" s="13" t="s">
        <v>32</v>
      </c>
      <c r="AX191" s="13" t="s">
        <v>80</v>
      </c>
      <c r="AY191" s="269" t="s">
        <v>175</v>
      </c>
    </row>
    <row r="192" s="13" customFormat="1">
      <c r="A192" s="13"/>
      <c r="B192" s="259"/>
      <c r="C192" s="260"/>
      <c r="D192" s="261" t="s">
        <v>184</v>
      </c>
      <c r="E192" s="262" t="s">
        <v>1</v>
      </c>
      <c r="F192" s="263" t="s">
        <v>660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184</v>
      </c>
      <c r="AU192" s="269" t="s">
        <v>90</v>
      </c>
      <c r="AV192" s="13" t="s">
        <v>88</v>
      </c>
      <c r="AW192" s="13" t="s">
        <v>32</v>
      </c>
      <c r="AX192" s="13" t="s">
        <v>80</v>
      </c>
      <c r="AY192" s="269" t="s">
        <v>175</v>
      </c>
    </row>
    <row r="193" s="14" customFormat="1">
      <c r="A193" s="14"/>
      <c r="B193" s="270"/>
      <c r="C193" s="271"/>
      <c r="D193" s="261" t="s">
        <v>184</v>
      </c>
      <c r="E193" s="272" t="s">
        <v>1</v>
      </c>
      <c r="F193" s="273" t="s">
        <v>661</v>
      </c>
      <c r="G193" s="271"/>
      <c r="H193" s="274">
        <v>636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184</v>
      </c>
      <c r="AU193" s="280" t="s">
        <v>90</v>
      </c>
      <c r="AV193" s="14" t="s">
        <v>90</v>
      </c>
      <c r="AW193" s="14" t="s">
        <v>32</v>
      </c>
      <c r="AX193" s="14" t="s">
        <v>80</v>
      </c>
      <c r="AY193" s="280" t="s">
        <v>175</v>
      </c>
    </row>
    <row r="194" s="15" customFormat="1">
      <c r="A194" s="15"/>
      <c r="B194" s="296"/>
      <c r="C194" s="297"/>
      <c r="D194" s="261" t="s">
        <v>184</v>
      </c>
      <c r="E194" s="298" t="s">
        <v>1</v>
      </c>
      <c r="F194" s="299" t="s">
        <v>625</v>
      </c>
      <c r="G194" s="297"/>
      <c r="H194" s="300">
        <v>636</v>
      </c>
      <c r="I194" s="301"/>
      <c r="J194" s="297"/>
      <c r="K194" s="297"/>
      <c r="L194" s="302"/>
      <c r="M194" s="303"/>
      <c r="N194" s="304"/>
      <c r="O194" s="304"/>
      <c r="P194" s="304"/>
      <c r="Q194" s="304"/>
      <c r="R194" s="304"/>
      <c r="S194" s="304"/>
      <c r="T194" s="30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6" t="s">
        <v>184</v>
      </c>
      <c r="AU194" s="306" t="s">
        <v>90</v>
      </c>
      <c r="AV194" s="15" t="s">
        <v>182</v>
      </c>
      <c r="AW194" s="15" t="s">
        <v>32</v>
      </c>
      <c r="AX194" s="15" t="s">
        <v>88</v>
      </c>
      <c r="AY194" s="306" t="s">
        <v>175</v>
      </c>
    </row>
    <row r="195" s="2" customFormat="1" ht="14.4" customHeight="1">
      <c r="A195" s="40"/>
      <c r="B195" s="41"/>
      <c r="C195" s="246" t="s">
        <v>232</v>
      </c>
      <c r="D195" s="246" t="s">
        <v>178</v>
      </c>
      <c r="E195" s="247" t="s">
        <v>662</v>
      </c>
      <c r="F195" s="248" t="s">
        <v>663</v>
      </c>
      <c r="G195" s="249" t="s">
        <v>108</v>
      </c>
      <c r="H195" s="250">
        <v>60</v>
      </c>
      <c r="I195" s="251"/>
      <c r="J195" s="252">
        <f>ROUND(I195*H195,2)</f>
        <v>0</v>
      </c>
      <c r="K195" s="253"/>
      <c r="L195" s="43"/>
      <c r="M195" s="254" t="s">
        <v>1</v>
      </c>
      <c r="N195" s="255" t="s">
        <v>45</v>
      </c>
      <c r="O195" s="93"/>
      <c r="P195" s="256">
        <f>O195*H195</f>
        <v>0</v>
      </c>
      <c r="Q195" s="256">
        <v>0</v>
      </c>
      <c r="R195" s="256">
        <f>Q195*H195</f>
        <v>0</v>
      </c>
      <c r="S195" s="256">
        <v>0</v>
      </c>
      <c r="T195" s="25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8" t="s">
        <v>269</v>
      </c>
      <c r="AT195" s="258" t="s">
        <v>178</v>
      </c>
      <c r="AU195" s="258" t="s">
        <v>90</v>
      </c>
      <c r="AY195" s="17" t="s">
        <v>175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88</v>
      </c>
      <c r="BK195" s="145">
        <f>ROUND(I195*H195,2)</f>
        <v>0</v>
      </c>
      <c r="BL195" s="17" t="s">
        <v>269</v>
      </c>
      <c r="BM195" s="258" t="s">
        <v>664</v>
      </c>
    </row>
    <row r="196" s="13" customFormat="1">
      <c r="A196" s="13"/>
      <c r="B196" s="259"/>
      <c r="C196" s="260"/>
      <c r="D196" s="261" t="s">
        <v>184</v>
      </c>
      <c r="E196" s="262" t="s">
        <v>1</v>
      </c>
      <c r="F196" s="263" t="s">
        <v>665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184</v>
      </c>
      <c r="AU196" s="269" t="s">
        <v>90</v>
      </c>
      <c r="AV196" s="13" t="s">
        <v>88</v>
      </c>
      <c r="AW196" s="13" t="s">
        <v>32</v>
      </c>
      <c r="AX196" s="13" t="s">
        <v>80</v>
      </c>
      <c r="AY196" s="269" t="s">
        <v>175</v>
      </c>
    </row>
    <row r="197" s="13" customFormat="1">
      <c r="A197" s="13"/>
      <c r="B197" s="259"/>
      <c r="C197" s="260"/>
      <c r="D197" s="261" t="s">
        <v>184</v>
      </c>
      <c r="E197" s="262" t="s">
        <v>1</v>
      </c>
      <c r="F197" s="263" t="s">
        <v>666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184</v>
      </c>
      <c r="AU197" s="269" t="s">
        <v>90</v>
      </c>
      <c r="AV197" s="13" t="s">
        <v>88</v>
      </c>
      <c r="AW197" s="13" t="s">
        <v>32</v>
      </c>
      <c r="AX197" s="13" t="s">
        <v>80</v>
      </c>
      <c r="AY197" s="269" t="s">
        <v>175</v>
      </c>
    </row>
    <row r="198" s="14" customFormat="1">
      <c r="A198" s="14"/>
      <c r="B198" s="270"/>
      <c r="C198" s="271"/>
      <c r="D198" s="261" t="s">
        <v>184</v>
      </c>
      <c r="E198" s="272" t="s">
        <v>1</v>
      </c>
      <c r="F198" s="273" t="s">
        <v>127</v>
      </c>
      <c r="G198" s="271"/>
      <c r="H198" s="274">
        <v>60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184</v>
      </c>
      <c r="AU198" s="280" t="s">
        <v>90</v>
      </c>
      <c r="AV198" s="14" t="s">
        <v>90</v>
      </c>
      <c r="AW198" s="14" t="s">
        <v>32</v>
      </c>
      <c r="AX198" s="14" t="s">
        <v>88</v>
      </c>
      <c r="AY198" s="280" t="s">
        <v>175</v>
      </c>
    </row>
    <row r="199" s="2" customFormat="1" ht="14.4" customHeight="1">
      <c r="A199" s="40"/>
      <c r="B199" s="41"/>
      <c r="C199" s="281" t="s">
        <v>236</v>
      </c>
      <c r="D199" s="281" t="s">
        <v>186</v>
      </c>
      <c r="E199" s="282" t="s">
        <v>667</v>
      </c>
      <c r="F199" s="283" t="s">
        <v>668</v>
      </c>
      <c r="G199" s="284" t="s">
        <v>108</v>
      </c>
      <c r="H199" s="285">
        <v>60</v>
      </c>
      <c r="I199" s="286"/>
      <c r="J199" s="287">
        <f>ROUND(I199*H199,2)</f>
        <v>0</v>
      </c>
      <c r="K199" s="288"/>
      <c r="L199" s="289"/>
      <c r="M199" s="290" t="s">
        <v>1</v>
      </c>
      <c r="N199" s="291" t="s">
        <v>45</v>
      </c>
      <c r="O199" s="93"/>
      <c r="P199" s="256">
        <f>O199*H199</f>
        <v>0</v>
      </c>
      <c r="Q199" s="256">
        <v>0.00012999999999999999</v>
      </c>
      <c r="R199" s="256">
        <f>Q199*H199</f>
        <v>0.0077999999999999996</v>
      </c>
      <c r="S199" s="256">
        <v>0</v>
      </c>
      <c r="T199" s="25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8" t="s">
        <v>349</v>
      </c>
      <c r="AT199" s="258" t="s">
        <v>186</v>
      </c>
      <c r="AU199" s="258" t="s">
        <v>90</v>
      </c>
      <c r="AY199" s="17" t="s">
        <v>175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88</v>
      </c>
      <c r="BK199" s="145">
        <f>ROUND(I199*H199,2)</f>
        <v>0</v>
      </c>
      <c r="BL199" s="17" t="s">
        <v>269</v>
      </c>
      <c r="BM199" s="258" t="s">
        <v>669</v>
      </c>
    </row>
    <row r="200" s="14" customFormat="1">
      <c r="A200" s="14"/>
      <c r="B200" s="270"/>
      <c r="C200" s="271"/>
      <c r="D200" s="261" t="s">
        <v>184</v>
      </c>
      <c r="E200" s="272" t="s">
        <v>1</v>
      </c>
      <c r="F200" s="273" t="s">
        <v>127</v>
      </c>
      <c r="G200" s="271"/>
      <c r="H200" s="274">
        <v>60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184</v>
      </c>
      <c r="AU200" s="280" t="s">
        <v>90</v>
      </c>
      <c r="AV200" s="14" t="s">
        <v>90</v>
      </c>
      <c r="AW200" s="14" t="s">
        <v>32</v>
      </c>
      <c r="AX200" s="14" t="s">
        <v>88</v>
      </c>
      <c r="AY200" s="280" t="s">
        <v>175</v>
      </c>
    </row>
    <row r="201" s="12" customFormat="1" ht="22.8" customHeight="1">
      <c r="A201" s="12"/>
      <c r="B201" s="230"/>
      <c r="C201" s="231"/>
      <c r="D201" s="232" t="s">
        <v>79</v>
      </c>
      <c r="E201" s="244" t="s">
        <v>670</v>
      </c>
      <c r="F201" s="244" t="s">
        <v>671</v>
      </c>
      <c r="G201" s="231"/>
      <c r="H201" s="231"/>
      <c r="I201" s="234"/>
      <c r="J201" s="245">
        <f>BK201</f>
        <v>0</v>
      </c>
      <c r="K201" s="231"/>
      <c r="L201" s="236"/>
      <c r="M201" s="237"/>
      <c r="N201" s="238"/>
      <c r="O201" s="238"/>
      <c r="P201" s="239">
        <f>SUM(P202:P222)</f>
        <v>0</v>
      </c>
      <c r="Q201" s="238"/>
      <c r="R201" s="239">
        <f>SUM(R202:R222)</f>
        <v>0.46400000000000002</v>
      </c>
      <c r="S201" s="238"/>
      <c r="T201" s="240">
        <f>SUM(T202:T222)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1" t="s">
        <v>88</v>
      </c>
      <c r="AT201" s="242" t="s">
        <v>79</v>
      </c>
      <c r="AU201" s="242" t="s">
        <v>88</v>
      </c>
      <c r="AY201" s="241" t="s">
        <v>175</v>
      </c>
      <c r="BK201" s="243">
        <f>SUM(BK202:BK222)</f>
        <v>0</v>
      </c>
    </row>
    <row r="202" s="2" customFormat="1" ht="14.4" customHeight="1">
      <c r="A202" s="40"/>
      <c r="B202" s="41"/>
      <c r="C202" s="246" t="s">
        <v>242</v>
      </c>
      <c r="D202" s="246" t="s">
        <v>178</v>
      </c>
      <c r="E202" s="247" t="s">
        <v>233</v>
      </c>
      <c r="F202" s="248" t="s">
        <v>672</v>
      </c>
      <c r="G202" s="249" t="s">
        <v>189</v>
      </c>
      <c r="H202" s="250">
        <v>3</v>
      </c>
      <c r="I202" s="251"/>
      <c r="J202" s="252">
        <f>ROUND(I202*H202,2)</f>
        <v>0</v>
      </c>
      <c r="K202" s="253"/>
      <c r="L202" s="43"/>
      <c r="M202" s="254" t="s">
        <v>1</v>
      </c>
      <c r="N202" s="255" t="s">
        <v>45</v>
      </c>
      <c r="O202" s="93"/>
      <c r="P202" s="256">
        <f>O202*H202</f>
        <v>0</v>
      </c>
      <c r="Q202" s="256">
        <v>0</v>
      </c>
      <c r="R202" s="256">
        <f>Q202*H202</f>
        <v>0</v>
      </c>
      <c r="S202" s="256">
        <v>0</v>
      </c>
      <c r="T202" s="25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8" t="s">
        <v>616</v>
      </c>
      <c r="AT202" s="258" t="s">
        <v>178</v>
      </c>
      <c r="AU202" s="258" t="s">
        <v>90</v>
      </c>
      <c r="AY202" s="17" t="s">
        <v>175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88</v>
      </c>
      <c r="BK202" s="145">
        <f>ROUND(I202*H202,2)</f>
        <v>0</v>
      </c>
      <c r="BL202" s="17" t="s">
        <v>616</v>
      </c>
      <c r="BM202" s="258" t="s">
        <v>673</v>
      </c>
    </row>
    <row r="203" s="13" customFormat="1">
      <c r="A203" s="13"/>
      <c r="B203" s="259"/>
      <c r="C203" s="260"/>
      <c r="D203" s="261" t="s">
        <v>184</v>
      </c>
      <c r="E203" s="262" t="s">
        <v>1</v>
      </c>
      <c r="F203" s="263" t="s">
        <v>674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184</v>
      </c>
      <c r="AU203" s="269" t="s">
        <v>90</v>
      </c>
      <c r="AV203" s="13" t="s">
        <v>88</v>
      </c>
      <c r="AW203" s="13" t="s">
        <v>32</v>
      </c>
      <c r="AX203" s="13" t="s">
        <v>80</v>
      </c>
      <c r="AY203" s="269" t="s">
        <v>175</v>
      </c>
    </row>
    <row r="204" s="13" customFormat="1">
      <c r="A204" s="13"/>
      <c r="B204" s="259"/>
      <c r="C204" s="260"/>
      <c r="D204" s="261" t="s">
        <v>184</v>
      </c>
      <c r="E204" s="262" t="s">
        <v>1</v>
      </c>
      <c r="F204" s="263" t="s">
        <v>675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184</v>
      </c>
      <c r="AU204" s="269" t="s">
        <v>90</v>
      </c>
      <c r="AV204" s="13" t="s">
        <v>88</v>
      </c>
      <c r="AW204" s="13" t="s">
        <v>32</v>
      </c>
      <c r="AX204" s="13" t="s">
        <v>80</v>
      </c>
      <c r="AY204" s="269" t="s">
        <v>175</v>
      </c>
    </row>
    <row r="205" s="14" customFormat="1">
      <c r="A205" s="14"/>
      <c r="B205" s="270"/>
      <c r="C205" s="271"/>
      <c r="D205" s="261" t="s">
        <v>184</v>
      </c>
      <c r="E205" s="272" t="s">
        <v>584</v>
      </c>
      <c r="F205" s="273" t="s">
        <v>193</v>
      </c>
      <c r="G205" s="271"/>
      <c r="H205" s="274">
        <v>3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184</v>
      </c>
      <c r="AU205" s="280" t="s">
        <v>90</v>
      </c>
      <c r="AV205" s="14" t="s">
        <v>90</v>
      </c>
      <c r="AW205" s="14" t="s">
        <v>32</v>
      </c>
      <c r="AX205" s="14" t="s">
        <v>88</v>
      </c>
      <c r="AY205" s="280" t="s">
        <v>175</v>
      </c>
    </row>
    <row r="206" s="2" customFormat="1" ht="14.4" customHeight="1">
      <c r="A206" s="40"/>
      <c r="B206" s="41"/>
      <c r="C206" s="281" t="s">
        <v>246</v>
      </c>
      <c r="D206" s="281" t="s">
        <v>186</v>
      </c>
      <c r="E206" s="282" t="s">
        <v>676</v>
      </c>
      <c r="F206" s="283" t="s">
        <v>677</v>
      </c>
      <c r="G206" s="284" t="s">
        <v>181</v>
      </c>
      <c r="H206" s="285">
        <v>3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45</v>
      </c>
      <c r="O206" s="93"/>
      <c r="P206" s="256">
        <f>O206*H206</f>
        <v>0</v>
      </c>
      <c r="Q206" s="256">
        <v>0.13800000000000001</v>
      </c>
      <c r="R206" s="256">
        <f>Q206*H206</f>
        <v>0.41400000000000003</v>
      </c>
      <c r="S206" s="256">
        <v>0</v>
      </c>
      <c r="T206" s="25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8" t="s">
        <v>616</v>
      </c>
      <c r="AT206" s="258" t="s">
        <v>186</v>
      </c>
      <c r="AU206" s="258" t="s">
        <v>90</v>
      </c>
      <c r="AY206" s="17" t="s">
        <v>175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88</v>
      </c>
      <c r="BK206" s="145">
        <f>ROUND(I206*H206,2)</f>
        <v>0</v>
      </c>
      <c r="BL206" s="17" t="s">
        <v>616</v>
      </c>
      <c r="BM206" s="258" t="s">
        <v>678</v>
      </c>
    </row>
    <row r="207" s="13" customFormat="1">
      <c r="A207" s="13"/>
      <c r="B207" s="259"/>
      <c r="C207" s="260"/>
      <c r="D207" s="261" t="s">
        <v>184</v>
      </c>
      <c r="E207" s="262" t="s">
        <v>1</v>
      </c>
      <c r="F207" s="263" t="s">
        <v>679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184</v>
      </c>
      <c r="AU207" s="269" t="s">
        <v>90</v>
      </c>
      <c r="AV207" s="13" t="s">
        <v>88</v>
      </c>
      <c r="AW207" s="13" t="s">
        <v>32</v>
      </c>
      <c r="AX207" s="13" t="s">
        <v>80</v>
      </c>
      <c r="AY207" s="269" t="s">
        <v>175</v>
      </c>
    </row>
    <row r="208" s="14" customFormat="1">
      <c r="A208" s="14"/>
      <c r="B208" s="270"/>
      <c r="C208" s="271"/>
      <c r="D208" s="261" t="s">
        <v>184</v>
      </c>
      <c r="E208" s="272" t="s">
        <v>1</v>
      </c>
      <c r="F208" s="273" t="s">
        <v>584</v>
      </c>
      <c r="G208" s="271"/>
      <c r="H208" s="274">
        <v>3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184</v>
      </c>
      <c r="AU208" s="280" t="s">
        <v>90</v>
      </c>
      <c r="AV208" s="14" t="s">
        <v>90</v>
      </c>
      <c r="AW208" s="14" t="s">
        <v>32</v>
      </c>
      <c r="AX208" s="14" t="s">
        <v>88</v>
      </c>
      <c r="AY208" s="280" t="s">
        <v>175</v>
      </c>
    </row>
    <row r="209" s="2" customFormat="1" ht="14.4" customHeight="1">
      <c r="A209" s="40"/>
      <c r="B209" s="41"/>
      <c r="C209" s="246" t="s">
        <v>8</v>
      </c>
      <c r="D209" s="246" t="s">
        <v>178</v>
      </c>
      <c r="E209" s="247" t="s">
        <v>237</v>
      </c>
      <c r="F209" s="248" t="s">
        <v>672</v>
      </c>
      <c r="G209" s="249" t="s">
        <v>189</v>
      </c>
      <c r="H209" s="250">
        <v>1</v>
      </c>
      <c r="I209" s="251"/>
      <c r="J209" s="252">
        <f>ROUND(I209*H209,2)</f>
        <v>0</v>
      </c>
      <c r="K209" s="253"/>
      <c r="L209" s="43"/>
      <c r="M209" s="254" t="s">
        <v>1</v>
      </c>
      <c r="N209" s="255" t="s">
        <v>45</v>
      </c>
      <c r="O209" s="93"/>
      <c r="P209" s="256">
        <f>O209*H209</f>
        <v>0</v>
      </c>
      <c r="Q209" s="256">
        <v>0</v>
      </c>
      <c r="R209" s="256">
        <f>Q209*H209</f>
        <v>0</v>
      </c>
      <c r="S209" s="256">
        <v>0</v>
      </c>
      <c r="T209" s="25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8" t="s">
        <v>616</v>
      </c>
      <c r="AT209" s="258" t="s">
        <v>178</v>
      </c>
      <c r="AU209" s="258" t="s">
        <v>90</v>
      </c>
      <c r="AY209" s="17" t="s">
        <v>175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88</v>
      </c>
      <c r="BK209" s="145">
        <f>ROUND(I209*H209,2)</f>
        <v>0</v>
      </c>
      <c r="BL209" s="17" t="s">
        <v>616</v>
      </c>
      <c r="BM209" s="258" t="s">
        <v>680</v>
      </c>
    </row>
    <row r="210" s="13" customFormat="1">
      <c r="A210" s="13"/>
      <c r="B210" s="259"/>
      <c r="C210" s="260"/>
      <c r="D210" s="261" t="s">
        <v>184</v>
      </c>
      <c r="E210" s="262" t="s">
        <v>1</v>
      </c>
      <c r="F210" s="263" t="s">
        <v>681</v>
      </c>
      <c r="G210" s="260"/>
      <c r="H210" s="262" t="s">
        <v>1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184</v>
      </c>
      <c r="AU210" s="269" t="s">
        <v>90</v>
      </c>
      <c r="AV210" s="13" t="s">
        <v>88</v>
      </c>
      <c r="AW210" s="13" t="s">
        <v>32</v>
      </c>
      <c r="AX210" s="13" t="s">
        <v>80</v>
      </c>
      <c r="AY210" s="269" t="s">
        <v>175</v>
      </c>
    </row>
    <row r="211" s="13" customFormat="1">
      <c r="A211" s="13"/>
      <c r="B211" s="259"/>
      <c r="C211" s="260"/>
      <c r="D211" s="261" t="s">
        <v>184</v>
      </c>
      <c r="E211" s="262" t="s">
        <v>1</v>
      </c>
      <c r="F211" s="263" t="s">
        <v>675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184</v>
      </c>
      <c r="AU211" s="269" t="s">
        <v>90</v>
      </c>
      <c r="AV211" s="13" t="s">
        <v>88</v>
      </c>
      <c r="AW211" s="13" t="s">
        <v>32</v>
      </c>
      <c r="AX211" s="13" t="s">
        <v>80</v>
      </c>
      <c r="AY211" s="269" t="s">
        <v>175</v>
      </c>
    </row>
    <row r="212" s="14" customFormat="1">
      <c r="A212" s="14"/>
      <c r="B212" s="270"/>
      <c r="C212" s="271"/>
      <c r="D212" s="261" t="s">
        <v>184</v>
      </c>
      <c r="E212" s="272" t="s">
        <v>1</v>
      </c>
      <c r="F212" s="273" t="s">
        <v>88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184</v>
      </c>
      <c r="AU212" s="280" t="s">
        <v>90</v>
      </c>
      <c r="AV212" s="14" t="s">
        <v>90</v>
      </c>
      <c r="AW212" s="14" t="s">
        <v>32</v>
      </c>
      <c r="AX212" s="14" t="s">
        <v>88</v>
      </c>
      <c r="AY212" s="280" t="s">
        <v>175</v>
      </c>
    </row>
    <row r="213" s="2" customFormat="1" ht="14.4" customHeight="1">
      <c r="A213" s="40"/>
      <c r="B213" s="41"/>
      <c r="C213" s="281" t="s">
        <v>269</v>
      </c>
      <c r="D213" s="281" t="s">
        <v>186</v>
      </c>
      <c r="E213" s="282" t="s">
        <v>682</v>
      </c>
      <c r="F213" s="283" t="s">
        <v>677</v>
      </c>
      <c r="G213" s="284" t="s">
        <v>181</v>
      </c>
      <c r="H213" s="285">
        <v>1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45</v>
      </c>
      <c r="O213" s="93"/>
      <c r="P213" s="256">
        <f>O213*H213</f>
        <v>0</v>
      </c>
      <c r="Q213" s="256">
        <v>0.050000000000000003</v>
      </c>
      <c r="R213" s="256">
        <f>Q213*H213</f>
        <v>0.050000000000000003</v>
      </c>
      <c r="S213" s="256">
        <v>0</v>
      </c>
      <c r="T213" s="25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8" t="s">
        <v>616</v>
      </c>
      <c r="AT213" s="258" t="s">
        <v>186</v>
      </c>
      <c r="AU213" s="258" t="s">
        <v>90</v>
      </c>
      <c r="AY213" s="17" t="s">
        <v>175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88</v>
      </c>
      <c r="BK213" s="145">
        <f>ROUND(I213*H213,2)</f>
        <v>0</v>
      </c>
      <c r="BL213" s="17" t="s">
        <v>616</v>
      </c>
      <c r="BM213" s="258" t="s">
        <v>683</v>
      </c>
    </row>
    <row r="214" s="13" customFormat="1">
      <c r="A214" s="13"/>
      <c r="B214" s="259"/>
      <c r="C214" s="260"/>
      <c r="D214" s="261" t="s">
        <v>184</v>
      </c>
      <c r="E214" s="262" t="s">
        <v>1</v>
      </c>
      <c r="F214" s="263" t="s">
        <v>684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184</v>
      </c>
      <c r="AU214" s="269" t="s">
        <v>90</v>
      </c>
      <c r="AV214" s="13" t="s">
        <v>88</v>
      </c>
      <c r="AW214" s="13" t="s">
        <v>32</v>
      </c>
      <c r="AX214" s="13" t="s">
        <v>80</v>
      </c>
      <c r="AY214" s="269" t="s">
        <v>175</v>
      </c>
    </row>
    <row r="215" s="14" customFormat="1">
      <c r="A215" s="14"/>
      <c r="B215" s="270"/>
      <c r="C215" s="271"/>
      <c r="D215" s="261" t="s">
        <v>184</v>
      </c>
      <c r="E215" s="272" t="s">
        <v>1</v>
      </c>
      <c r="F215" s="273" t="s">
        <v>88</v>
      </c>
      <c r="G215" s="271"/>
      <c r="H215" s="274">
        <v>1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184</v>
      </c>
      <c r="AU215" s="280" t="s">
        <v>90</v>
      </c>
      <c r="AV215" s="14" t="s">
        <v>90</v>
      </c>
      <c r="AW215" s="14" t="s">
        <v>32</v>
      </c>
      <c r="AX215" s="14" t="s">
        <v>88</v>
      </c>
      <c r="AY215" s="280" t="s">
        <v>175</v>
      </c>
    </row>
    <row r="216" s="2" customFormat="1" ht="14.4" customHeight="1">
      <c r="A216" s="40"/>
      <c r="B216" s="41"/>
      <c r="C216" s="246" t="s">
        <v>273</v>
      </c>
      <c r="D216" s="246" t="s">
        <v>178</v>
      </c>
      <c r="E216" s="247" t="s">
        <v>685</v>
      </c>
      <c r="F216" s="248" t="s">
        <v>686</v>
      </c>
      <c r="G216" s="249" t="s">
        <v>181</v>
      </c>
      <c r="H216" s="250">
        <v>4</v>
      </c>
      <c r="I216" s="251"/>
      <c r="J216" s="252">
        <f>ROUND(I216*H216,2)</f>
        <v>0</v>
      </c>
      <c r="K216" s="253"/>
      <c r="L216" s="43"/>
      <c r="M216" s="254" t="s">
        <v>1</v>
      </c>
      <c r="N216" s="255" t="s">
        <v>45</v>
      </c>
      <c r="O216" s="93"/>
      <c r="P216" s="256">
        <f>O216*H216</f>
        <v>0</v>
      </c>
      <c r="Q216" s="256">
        <v>0</v>
      </c>
      <c r="R216" s="256">
        <f>Q216*H216</f>
        <v>0</v>
      </c>
      <c r="S216" s="256">
        <v>0</v>
      </c>
      <c r="T216" s="25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8" t="s">
        <v>616</v>
      </c>
      <c r="AT216" s="258" t="s">
        <v>178</v>
      </c>
      <c r="AU216" s="258" t="s">
        <v>90</v>
      </c>
      <c r="AY216" s="17" t="s">
        <v>175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88</v>
      </c>
      <c r="BK216" s="145">
        <f>ROUND(I216*H216,2)</f>
        <v>0</v>
      </c>
      <c r="BL216" s="17" t="s">
        <v>616</v>
      </c>
      <c r="BM216" s="258" t="s">
        <v>687</v>
      </c>
    </row>
    <row r="217" s="14" customFormat="1">
      <c r="A217" s="14"/>
      <c r="B217" s="270"/>
      <c r="C217" s="271"/>
      <c r="D217" s="261" t="s">
        <v>184</v>
      </c>
      <c r="E217" s="272" t="s">
        <v>1</v>
      </c>
      <c r="F217" s="273" t="s">
        <v>182</v>
      </c>
      <c r="G217" s="271"/>
      <c r="H217" s="274">
        <v>4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184</v>
      </c>
      <c r="AU217" s="280" t="s">
        <v>90</v>
      </c>
      <c r="AV217" s="14" t="s">
        <v>90</v>
      </c>
      <c r="AW217" s="14" t="s">
        <v>32</v>
      </c>
      <c r="AX217" s="14" t="s">
        <v>88</v>
      </c>
      <c r="AY217" s="280" t="s">
        <v>175</v>
      </c>
    </row>
    <row r="218" s="2" customFormat="1" ht="24.15" customHeight="1">
      <c r="A218" s="40"/>
      <c r="B218" s="41"/>
      <c r="C218" s="246" t="s">
        <v>277</v>
      </c>
      <c r="D218" s="246" t="s">
        <v>178</v>
      </c>
      <c r="E218" s="247" t="s">
        <v>688</v>
      </c>
      <c r="F218" s="248" t="s">
        <v>689</v>
      </c>
      <c r="G218" s="249" t="s">
        <v>181</v>
      </c>
      <c r="H218" s="250">
        <v>4</v>
      </c>
      <c r="I218" s="251"/>
      <c r="J218" s="252">
        <f>ROUND(I218*H218,2)</f>
        <v>0</v>
      </c>
      <c r="K218" s="253"/>
      <c r="L218" s="43"/>
      <c r="M218" s="254" t="s">
        <v>1</v>
      </c>
      <c r="N218" s="255" t="s">
        <v>45</v>
      </c>
      <c r="O218" s="93"/>
      <c r="P218" s="256">
        <f>O218*H218</f>
        <v>0</v>
      </c>
      <c r="Q218" s="256">
        <v>0</v>
      </c>
      <c r="R218" s="256">
        <f>Q218*H218</f>
        <v>0</v>
      </c>
      <c r="S218" s="256">
        <v>0</v>
      </c>
      <c r="T218" s="25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8" t="s">
        <v>616</v>
      </c>
      <c r="AT218" s="258" t="s">
        <v>178</v>
      </c>
      <c r="AU218" s="258" t="s">
        <v>90</v>
      </c>
      <c r="AY218" s="17" t="s">
        <v>175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88</v>
      </c>
      <c r="BK218" s="145">
        <f>ROUND(I218*H218,2)</f>
        <v>0</v>
      </c>
      <c r="BL218" s="17" t="s">
        <v>616</v>
      </c>
      <c r="BM218" s="258" t="s">
        <v>690</v>
      </c>
    </row>
    <row r="219" s="13" customFormat="1">
      <c r="A219" s="13"/>
      <c r="B219" s="259"/>
      <c r="C219" s="260"/>
      <c r="D219" s="261" t="s">
        <v>184</v>
      </c>
      <c r="E219" s="262" t="s">
        <v>1</v>
      </c>
      <c r="F219" s="263" t="s">
        <v>691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184</v>
      </c>
      <c r="AU219" s="269" t="s">
        <v>90</v>
      </c>
      <c r="AV219" s="13" t="s">
        <v>88</v>
      </c>
      <c r="AW219" s="13" t="s">
        <v>32</v>
      </c>
      <c r="AX219" s="13" t="s">
        <v>80</v>
      </c>
      <c r="AY219" s="269" t="s">
        <v>175</v>
      </c>
    </row>
    <row r="220" s="13" customFormat="1">
      <c r="A220" s="13"/>
      <c r="B220" s="259"/>
      <c r="C220" s="260"/>
      <c r="D220" s="261" t="s">
        <v>184</v>
      </c>
      <c r="E220" s="262" t="s">
        <v>1</v>
      </c>
      <c r="F220" s="263" t="s">
        <v>692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184</v>
      </c>
      <c r="AU220" s="269" t="s">
        <v>90</v>
      </c>
      <c r="AV220" s="13" t="s">
        <v>88</v>
      </c>
      <c r="AW220" s="13" t="s">
        <v>32</v>
      </c>
      <c r="AX220" s="13" t="s">
        <v>80</v>
      </c>
      <c r="AY220" s="269" t="s">
        <v>175</v>
      </c>
    </row>
    <row r="221" s="13" customFormat="1">
      <c r="A221" s="13"/>
      <c r="B221" s="259"/>
      <c r="C221" s="260"/>
      <c r="D221" s="261" t="s">
        <v>184</v>
      </c>
      <c r="E221" s="262" t="s">
        <v>1</v>
      </c>
      <c r="F221" s="263" t="s">
        <v>693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184</v>
      </c>
      <c r="AU221" s="269" t="s">
        <v>90</v>
      </c>
      <c r="AV221" s="13" t="s">
        <v>88</v>
      </c>
      <c r="AW221" s="13" t="s">
        <v>32</v>
      </c>
      <c r="AX221" s="13" t="s">
        <v>80</v>
      </c>
      <c r="AY221" s="269" t="s">
        <v>175</v>
      </c>
    </row>
    <row r="222" s="14" customFormat="1">
      <c r="A222" s="14"/>
      <c r="B222" s="270"/>
      <c r="C222" s="271"/>
      <c r="D222" s="261" t="s">
        <v>184</v>
      </c>
      <c r="E222" s="272" t="s">
        <v>1</v>
      </c>
      <c r="F222" s="273" t="s">
        <v>182</v>
      </c>
      <c r="G222" s="271"/>
      <c r="H222" s="274">
        <v>4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184</v>
      </c>
      <c r="AU222" s="280" t="s">
        <v>90</v>
      </c>
      <c r="AV222" s="14" t="s">
        <v>90</v>
      </c>
      <c r="AW222" s="14" t="s">
        <v>32</v>
      </c>
      <c r="AX222" s="14" t="s">
        <v>88</v>
      </c>
      <c r="AY222" s="280" t="s">
        <v>175</v>
      </c>
    </row>
    <row r="223" s="12" customFormat="1" ht="22.8" customHeight="1">
      <c r="A223" s="12"/>
      <c r="B223" s="230"/>
      <c r="C223" s="231"/>
      <c r="D223" s="232" t="s">
        <v>79</v>
      </c>
      <c r="E223" s="244" t="s">
        <v>694</v>
      </c>
      <c r="F223" s="244" t="s">
        <v>695</v>
      </c>
      <c r="G223" s="231"/>
      <c r="H223" s="231"/>
      <c r="I223" s="234"/>
      <c r="J223" s="245">
        <f>BK223</f>
        <v>0</v>
      </c>
      <c r="K223" s="231"/>
      <c r="L223" s="236"/>
      <c r="M223" s="237"/>
      <c r="N223" s="238"/>
      <c r="O223" s="238"/>
      <c r="P223" s="239">
        <f>SUM(P224:P306)</f>
        <v>0</v>
      </c>
      <c r="Q223" s="238"/>
      <c r="R223" s="239">
        <f>SUM(R224:R306)</f>
        <v>5.6598999999999995</v>
      </c>
      <c r="S223" s="238"/>
      <c r="T223" s="240">
        <f>SUM(T224:T306)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1" t="s">
        <v>88</v>
      </c>
      <c r="AT223" s="242" t="s">
        <v>79</v>
      </c>
      <c r="AU223" s="242" t="s">
        <v>88</v>
      </c>
      <c r="AY223" s="241" t="s">
        <v>175</v>
      </c>
      <c r="BK223" s="243">
        <f>SUM(BK224:BK306)</f>
        <v>0</v>
      </c>
    </row>
    <row r="224" s="2" customFormat="1" ht="24.15" customHeight="1">
      <c r="A224" s="40"/>
      <c r="B224" s="41"/>
      <c r="C224" s="246" t="s">
        <v>291</v>
      </c>
      <c r="D224" s="246" t="s">
        <v>178</v>
      </c>
      <c r="E224" s="247" t="s">
        <v>696</v>
      </c>
      <c r="F224" s="248" t="s">
        <v>697</v>
      </c>
      <c r="G224" s="249" t="s">
        <v>108</v>
      </c>
      <c r="H224" s="250">
        <v>360</v>
      </c>
      <c r="I224" s="251"/>
      <c r="J224" s="252">
        <f>ROUND(I224*H224,2)</f>
        <v>0</v>
      </c>
      <c r="K224" s="253"/>
      <c r="L224" s="43"/>
      <c r="M224" s="254" t="s">
        <v>1</v>
      </c>
      <c r="N224" s="255" t="s">
        <v>45</v>
      </c>
      <c r="O224" s="93"/>
      <c r="P224" s="256">
        <f>O224*H224</f>
        <v>0</v>
      </c>
      <c r="Q224" s="256">
        <v>0</v>
      </c>
      <c r="R224" s="256">
        <f>Q224*H224</f>
        <v>0</v>
      </c>
      <c r="S224" s="256">
        <v>0</v>
      </c>
      <c r="T224" s="25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58" t="s">
        <v>269</v>
      </c>
      <c r="AT224" s="258" t="s">
        <v>178</v>
      </c>
      <c r="AU224" s="258" t="s">
        <v>90</v>
      </c>
      <c r="AY224" s="17" t="s">
        <v>175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88</v>
      </c>
      <c r="BK224" s="145">
        <f>ROUND(I224*H224,2)</f>
        <v>0</v>
      </c>
      <c r="BL224" s="17" t="s">
        <v>269</v>
      </c>
      <c r="BM224" s="258" t="s">
        <v>698</v>
      </c>
    </row>
    <row r="225" s="14" customFormat="1">
      <c r="A225" s="14"/>
      <c r="B225" s="270"/>
      <c r="C225" s="271"/>
      <c r="D225" s="261" t="s">
        <v>184</v>
      </c>
      <c r="E225" s="272" t="s">
        <v>1</v>
      </c>
      <c r="F225" s="273" t="s">
        <v>699</v>
      </c>
      <c r="G225" s="271"/>
      <c r="H225" s="274">
        <v>360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184</v>
      </c>
      <c r="AU225" s="280" t="s">
        <v>90</v>
      </c>
      <c r="AV225" s="14" t="s">
        <v>90</v>
      </c>
      <c r="AW225" s="14" t="s">
        <v>32</v>
      </c>
      <c r="AX225" s="14" t="s">
        <v>88</v>
      </c>
      <c r="AY225" s="280" t="s">
        <v>175</v>
      </c>
    </row>
    <row r="226" s="2" customFormat="1" ht="24.15" customHeight="1">
      <c r="A226" s="40"/>
      <c r="B226" s="41"/>
      <c r="C226" s="281" t="s">
        <v>295</v>
      </c>
      <c r="D226" s="281" t="s">
        <v>186</v>
      </c>
      <c r="E226" s="282" t="s">
        <v>700</v>
      </c>
      <c r="F226" s="283" t="s">
        <v>701</v>
      </c>
      <c r="G226" s="284" t="s">
        <v>108</v>
      </c>
      <c r="H226" s="285">
        <v>360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45</v>
      </c>
      <c r="O226" s="93"/>
      <c r="P226" s="256">
        <f>O226*H226</f>
        <v>0</v>
      </c>
      <c r="Q226" s="256">
        <v>0.00019000000000000001</v>
      </c>
      <c r="R226" s="256">
        <f>Q226*H226</f>
        <v>0.068400000000000002</v>
      </c>
      <c r="S226" s="256">
        <v>0</v>
      </c>
      <c r="T226" s="25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58" t="s">
        <v>349</v>
      </c>
      <c r="AT226" s="258" t="s">
        <v>186</v>
      </c>
      <c r="AU226" s="258" t="s">
        <v>90</v>
      </c>
      <c r="AY226" s="17" t="s">
        <v>175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88</v>
      </c>
      <c r="BK226" s="145">
        <f>ROUND(I226*H226,2)</f>
        <v>0</v>
      </c>
      <c r="BL226" s="17" t="s">
        <v>269</v>
      </c>
      <c r="BM226" s="258" t="s">
        <v>702</v>
      </c>
    </row>
    <row r="227" s="14" customFormat="1">
      <c r="A227" s="14"/>
      <c r="B227" s="270"/>
      <c r="C227" s="271"/>
      <c r="D227" s="261" t="s">
        <v>184</v>
      </c>
      <c r="E227" s="272" t="s">
        <v>1</v>
      </c>
      <c r="F227" s="273" t="s">
        <v>699</v>
      </c>
      <c r="G227" s="271"/>
      <c r="H227" s="274">
        <v>360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184</v>
      </c>
      <c r="AU227" s="280" t="s">
        <v>90</v>
      </c>
      <c r="AV227" s="14" t="s">
        <v>90</v>
      </c>
      <c r="AW227" s="14" t="s">
        <v>32</v>
      </c>
      <c r="AX227" s="14" t="s">
        <v>88</v>
      </c>
      <c r="AY227" s="280" t="s">
        <v>175</v>
      </c>
    </row>
    <row r="228" s="2" customFormat="1" ht="14.4" customHeight="1">
      <c r="A228" s="40"/>
      <c r="B228" s="41"/>
      <c r="C228" s="246" t="s">
        <v>7</v>
      </c>
      <c r="D228" s="246" t="s">
        <v>178</v>
      </c>
      <c r="E228" s="247" t="s">
        <v>703</v>
      </c>
      <c r="F228" s="248" t="s">
        <v>704</v>
      </c>
      <c r="G228" s="249" t="s">
        <v>108</v>
      </c>
      <c r="H228" s="250">
        <v>3150</v>
      </c>
      <c r="I228" s="251"/>
      <c r="J228" s="252">
        <f>ROUND(I228*H228,2)</f>
        <v>0</v>
      </c>
      <c r="K228" s="253"/>
      <c r="L228" s="43"/>
      <c r="M228" s="254" t="s">
        <v>1</v>
      </c>
      <c r="N228" s="255" t="s">
        <v>45</v>
      </c>
      <c r="O228" s="93"/>
      <c r="P228" s="256">
        <f>O228*H228</f>
        <v>0</v>
      </c>
      <c r="Q228" s="256">
        <v>0</v>
      </c>
      <c r="R228" s="256">
        <f>Q228*H228</f>
        <v>0</v>
      </c>
      <c r="S228" s="256">
        <v>0</v>
      </c>
      <c r="T228" s="25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8" t="s">
        <v>269</v>
      </c>
      <c r="AT228" s="258" t="s">
        <v>178</v>
      </c>
      <c r="AU228" s="258" t="s">
        <v>90</v>
      </c>
      <c r="AY228" s="17" t="s">
        <v>175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88</v>
      </c>
      <c r="BK228" s="145">
        <f>ROUND(I228*H228,2)</f>
        <v>0</v>
      </c>
      <c r="BL228" s="17" t="s">
        <v>269</v>
      </c>
      <c r="BM228" s="258" t="s">
        <v>705</v>
      </c>
    </row>
    <row r="229" s="13" customFormat="1">
      <c r="A229" s="13"/>
      <c r="B229" s="259"/>
      <c r="C229" s="260"/>
      <c r="D229" s="261" t="s">
        <v>184</v>
      </c>
      <c r="E229" s="262" t="s">
        <v>1</v>
      </c>
      <c r="F229" s="263" t="s">
        <v>706</v>
      </c>
      <c r="G229" s="260"/>
      <c r="H229" s="262" t="s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184</v>
      </c>
      <c r="AU229" s="269" t="s">
        <v>90</v>
      </c>
      <c r="AV229" s="13" t="s">
        <v>88</v>
      </c>
      <c r="AW229" s="13" t="s">
        <v>32</v>
      </c>
      <c r="AX229" s="13" t="s">
        <v>80</v>
      </c>
      <c r="AY229" s="269" t="s">
        <v>175</v>
      </c>
    </row>
    <row r="230" s="13" customFormat="1">
      <c r="A230" s="13"/>
      <c r="B230" s="259"/>
      <c r="C230" s="260"/>
      <c r="D230" s="261" t="s">
        <v>184</v>
      </c>
      <c r="E230" s="262" t="s">
        <v>1</v>
      </c>
      <c r="F230" s="263" t="s">
        <v>707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184</v>
      </c>
      <c r="AU230" s="269" t="s">
        <v>90</v>
      </c>
      <c r="AV230" s="13" t="s">
        <v>88</v>
      </c>
      <c r="AW230" s="13" t="s">
        <v>32</v>
      </c>
      <c r="AX230" s="13" t="s">
        <v>80</v>
      </c>
      <c r="AY230" s="269" t="s">
        <v>175</v>
      </c>
    </row>
    <row r="231" s="14" customFormat="1">
      <c r="A231" s="14"/>
      <c r="B231" s="270"/>
      <c r="C231" s="271"/>
      <c r="D231" s="261" t="s">
        <v>184</v>
      </c>
      <c r="E231" s="272" t="s">
        <v>557</v>
      </c>
      <c r="F231" s="273" t="s">
        <v>708</v>
      </c>
      <c r="G231" s="271"/>
      <c r="H231" s="274">
        <v>3150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184</v>
      </c>
      <c r="AU231" s="280" t="s">
        <v>90</v>
      </c>
      <c r="AV231" s="14" t="s">
        <v>90</v>
      </c>
      <c r="AW231" s="14" t="s">
        <v>32</v>
      </c>
      <c r="AX231" s="14" t="s">
        <v>88</v>
      </c>
      <c r="AY231" s="280" t="s">
        <v>175</v>
      </c>
    </row>
    <row r="232" s="2" customFormat="1" ht="14.4" customHeight="1">
      <c r="A232" s="40"/>
      <c r="B232" s="41"/>
      <c r="C232" s="281" t="s">
        <v>303</v>
      </c>
      <c r="D232" s="281" t="s">
        <v>186</v>
      </c>
      <c r="E232" s="282" t="s">
        <v>709</v>
      </c>
      <c r="F232" s="283" t="s">
        <v>710</v>
      </c>
      <c r="G232" s="284" t="s">
        <v>108</v>
      </c>
      <c r="H232" s="285">
        <v>3150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45</v>
      </c>
      <c r="O232" s="93"/>
      <c r="P232" s="256">
        <f>O232*H232</f>
        <v>0</v>
      </c>
      <c r="Q232" s="256">
        <v>2.0000000000000002E-05</v>
      </c>
      <c r="R232" s="256">
        <f>Q232*H232</f>
        <v>0.063</v>
      </c>
      <c r="S232" s="256">
        <v>0</v>
      </c>
      <c r="T232" s="25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8" t="s">
        <v>349</v>
      </c>
      <c r="AT232" s="258" t="s">
        <v>186</v>
      </c>
      <c r="AU232" s="258" t="s">
        <v>90</v>
      </c>
      <c r="AY232" s="17" t="s">
        <v>175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88</v>
      </c>
      <c r="BK232" s="145">
        <f>ROUND(I232*H232,2)</f>
        <v>0</v>
      </c>
      <c r="BL232" s="17" t="s">
        <v>269</v>
      </c>
      <c r="BM232" s="258" t="s">
        <v>711</v>
      </c>
    </row>
    <row r="233" s="14" customFormat="1">
      <c r="A233" s="14"/>
      <c r="B233" s="270"/>
      <c r="C233" s="271"/>
      <c r="D233" s="261" t="s">
        <v>184</v>
      </c>
      <c r="E233" s="272" t="s">
        <v>1</v>
      </c>
      <c r="F233" s="273" t="s">
        <v>557</v>
      </c>
      <c r="G233" s="271"/>
      <c r="H233" s="274">
        <v>3150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184</v>
      </c>
      <c r="AU233" s="280" t="s">
        <v>90</v>
      </c>
      <c r="AV233" s="14" t="s">
        <v>90</v>
      </c>
      <c r="AW233" s="14" t="s">
        <v>32</v>
      </c>
      <c r="AX233" s="14" t="s">
        <v>88</v>
      </c>
      <c r="AY233" s="280" t="s">
        <v>175</v>
      </c>
    </row>
    <row r="234" s="2" customFormat="1" ht="14.4" customHeight="1">
      <c r="A234" s="40"/>
      <c r="B234" s="41"/>
      <c r="C234" s="281" t="s">
        <v>307</v>
      </c>
      <c r="D234" s="281" t="s">
        <v>186</v>
      </c>
      <c r="E234" s="282" t="s">
        <v>712</v>
      </c>
      <c r="F234" s="283" t="s">
        <v>713</v>
      </c>
      <c r="G234" s="284" t="s">
        <v>189</v>
      </c>
      <c r="H234" s="285">
        <v>38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45</v>
      </c>
      <c r="O234" s="93"/>
      <c r="P234" s="256">
        <f>O234*H234</f>
        <v>0</v>
      </c>
      <c r="Q234" s="256">
        <v>0</v>
      </c>
      <c r="R234" s="256">
        <f>Q234*H234</f>
        <v>0</v>
      </c>
      <c r="S234" s="256">
        <v>0</v>
      </c>
      <c r="T234" s="25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58" t="s">
        <v>349</v>
      </c>
      <c r="AT234" s="258" t="s">
        <v>186</v>
      </c>
      <c r="AU234" s="258" t="s">
        <v>90</v>
      </c>
      <c r="AY234" s="17" t="s">
        <v>175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88</v>
      </c>
      <c r="BK234" s="145">
        <f>ROUND(I234*H234,2)</f>
        <v>0</v>
      </c>
      <c r="BL234" s="17" t="s">
        <v>269</v>
      </c>
      <c r="BM234" s="258" t="s">
        <v>714</v>
      </c>
    </row>
    <row r="235" s="14" customFormat="1">
      <c r="A235" s="14"/>
      <c r="B235" s="270"/>
      <c r="C235" s="271"/>
      <c r="D235" s="261" t="s">
        <v>184</v>
      </c>
      <c r="E235" s="272" t="s">
        <v>1</v>
      </c>
      <c r="F235" s="273" t="s">
        <v>373</v>
      </c>
      <c r="G235" s="271"/>
      <c r="H235" s="274">
        <v>38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184</v>
      </c>
      <c r="AU235" s="280" t="s">
        <v>90</v>
      </c>
      <c r="AV235" s="14" t="s">
        <v>90</v>
      </c>
      <c r="AW235" s="14" t="s">
        <v>32</v>
      </c>
      <c r="AX235" s="14" t="s">
        <v>88</v>
      </c>
      <c r="AY235" s="280" t="s">
        <v>175</v>
      </c>
    </row>
    <row r="236" s="2" customFormat="1" ht="14.4" customHeight="1">
      <c r="A236" s="40"/>
      <c r="B236" s="41"/>
      <c r="C236" s="281" t="s">
        <v>310</v>
      </c>
      <c r="D236" s="281" t="s">
        <v>186</v>
      </c>
      <c r="E236" s="282" t="s">
        <v>715</v>
      </c>
      <c r="F236" s="283" t="s">
        <v>716</v>
      </c>
      <c r="G236" s="284" t="s">
        <v>189</v>
      </c>
      <c r="H236" s="285">
        <v>38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45</v>
      </c>
      <c r="O236" s="93"/>
      <c r="P236" s="256">
        <f>O236*H236</f>
        <v>0</v>
      </c>
      <c r="Q236" s="256">
        <v>0</v>
      </c>
      <c r="R236" s="256">
        <f>Q236*H236</f>
        <v>0</v>
      </c>
      <c r="S236" s="256">
        <v>0</v>
      </c>
      <c r="T236" s="25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8" t="s">
        <v>349</v>
      </c>
      <c r="AT236" s="258" t="s">
        <v>186</v>
      </c>
      <c r="AU236" s="258" t="s">
        <v>90</v>
      </c>
      <c r="AY236" s="17" t="s">
        <v>175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88</v>
      </c>
      <c r="BK236" s="145">
        <f>ROUND(I236*H236,2)</f>
        <v>0</v>
      </c>
      <c r="BL236" s="17" t="s">
        <v>269</v>
      </c>
      <c r="BM236" s="258" t="s">
        <v>717</v>
      </c>
    </row>
    <row r="237" s="14" customFormat="1">
      <c r="A237" s="14"/>
      <c r="B237" s="270"/>
      <c r="C237" s="271"/>
      <c r="D237" s="261" t="s">
        <v>184</v>
      </c>
      <c r="E237" s="272" t="s">
        <v>1</v>
      </c>
      <c r="F237" s="273" t="s">
        <v>373</v>
      </c>
      <c r="G237" s="271"/>
      <c r="H237" s="274">
        <v>38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184</v>
      </c>
      <c r="AU237" s="280" t="s">
        <v>90</v>
      </c>
      <c r="AV237" s="14" t="s">
        <v>90</v>
      </c>
      <c r="AW237" s="14" t="s">
        <v>32</v>
      </c>
      <c r="AX237" s="14" t="s">
        <v>88</v>
      </c>
      <c r="AY237" s="280" t="s">
        <v>175</v>
      </c>
    </row>
    <row r="238" s="2" customFormat="1" ht="24.15" customHeight="1">
      <c r="A238" s="40"/>
      <c r="B238" s="41"/>
      <c r="C238" s="281" t="s">
        <v>318</v>
      </c>
      <c r="D238" s="281" t="s">
        <v>186</v>
      </c>
      <c r="E238" s="282" t="s">
        <v>718</v>
      </c>
      <c r="F238" s="283" t="s">
        <v>719</v>
      </c>
      <c r="G238" s="284" t="s">
        <v>189</v>
      </c>
      <c r="H238" s="285">
        <v>2500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45</v>
      </c>
      <c r="O238" s="93"/>
      <c r="P238" s="256">
        <f>O238*H238</f>
        <v>0</v>
      </c>
      <c r="Q238" s="256">
        <v>0</v>
      </c>
      <c r="R238" s="256">
        <f>Q238*H238</f>
        <v>0</v>
      </c>
      <c r="S238" s="256">
        <v>0</v>
      </c>
      <c r="T238" s="25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8" t="s">
        <v>349</v>
      </c>
      <c r="AT238" s="258" t="s">
        <v>186</v>
      </c>
      <c r="AU238" s="258" t="s">
        <v>90</v>
      </c>
      <c r="AY238" s="17" t="s">
        <v>175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88</v>
      </c>
      <c r="BK238" s="145">
        <f>ROUND(I238*H238,2)</f>
        <v>0</v>
      </c>
      <c r="BL238" s="17" t="s">
        <v>269</v>
      </c>
      <c r="BM238" s="258" t="s">
        <v>720</v>
      </c>
    </row>
    <row r="239" s="14" customFormat="1">
      <c r="A239" s="14"/>
      <c r="B239" s="270"/>
      <c r="C239" s="271"/>
      <c r="D239" s="261" t="s">
        <v>184</v>
      </c>
      <c r="E239" s="272" t="s">
        <v>1</v>
      </c>
      <c r="F239" s="273" t="s">
        <v>721</v>
      </c>
      <c r="G239" s="271"/>
      <c r="H239" s="274">
        <v>2500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184</v>
      </c>
      <c r="AU239" s="280" t="s">
        <v>90</v>
      </c>
      <c r="AV239" s="14" t="s">
        <v>90</v>
      </c>
      <c r="AW239" s="14" t="s">
        <v>32</v>
      </c>
      <c r="AX239" s="14" t="s">
        <v>88</v>
      </c>
      <c r="AY239" s="280" t="s">
        <v>175</v>
      </c>
    </row>
    <row r="240" s="2" customFormat="1" ht="24.15" customHeight="1">
      <c r="A240" s="40"/>
      <c r="B240" s="41"/>
      <c r="C240" s="246" t="s">
        <v>322</v>
      </c>
      <c r="D240" s="246" t="s">
        <v>178</v>
      </c>
      <c r="E240" s="247" t="s">
        <v>722</v>
      </c>
      <c r="F240" s="248" t="s">
        <v>723</v>
      </c>
      <c r="G240" s="249" t="s">
        <v>724</v>
      </c>
      <c r="H240" s="250">
        <v>76</v>
      </c>
      <c r="I240" s="251"/>
      <c r="J240" s="252">
        <f>ROUND(I240*H240,2)</f>
        <v>0</v>
      </c>
      <c r="K240" s="253"/>
      <c r="L240" s="43"/>
      <c r="M240" s="254" t="s">
        <v>1</v>
      </c>
      <c r="N240" s="255" t="s">
        <v>45</v>
      </c>
      <c r="O240" s="93"/>
      <c r="P240" s="256">
        <f>O240*H240</f>
        <v>0</v>
      </c>
      <c r="Q240" s="256">
        <v>0</v>
      </c>
      <c r="R240" s="256">
        <f>Q240*H240</f>
        <v>0</v>
      </c>
      <c r="S240" s="256">
        <v>0</v>
      </c>
      <c r="T240" s="25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8" t="s">
        <v>269</v>
      </c>
      <c r="AT240" s="258" t="s">
        <v>178</v>
      </c>
      <c r="AU240" s="258" t="s">
        <v>90</v>
      </c>
      <c r="AY240" s="17" t="s">
        <v>175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88</v>
      </c>
      <c r="BK240" s="145">
        <f>ROUND(I240*H240,2)</f>
        <v>0</v>
      </c>
      <c r="BL240" s="17" t="s">
        <v>269</v>
      </c>
      <c r="BM240" s="258" t="s">
        <v>725</v>
      </c>
    </row>
    <row r="241" s="14" customFormat="1">
      <c r="A241" s="14"/>
      <c r="B241" s="270"/>
      <c r="C241" s="271"/>
      <c r="D241" s="261" t="s">
        <v>184</v>
      </c>
      <c r="E241" s="272" t="s">
        <v>1</v>
      </c>
      <c r="F241" s="273" t="s">
        <v>726</v>
      </c>
      <c r="G241" s="271"/>
      <c r="H241" s="274">
        <v>76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184</v>
      </c>
      <c r="AU241" s="280" t="s">
        <v>90</v>
      </c>
      <c r="AV241" s="14" t="s">
        <v>90</v>
      </c>
      <c r="AW241" s="14" t="s">
        <v>32</v>
      </c>
      <c r="AX241" s="14" t="s">
        <v>88</v>
      </c>
      <c r="AY241" s="280" t="s">
        <v>175</v>
      </c>
    </row>
    <row r="242" s="2" customFormat="1" ht="24.15" customHeight="1">
      <c r="A242" s="40"/>
      <c r="B242" s="41"/>
      <c r="C242" s="246" t="s">
        <v>325</v>
      </c>
      <c r="D242" s="246" t="s">
        <v>178</v>
      </c>
      <c r="E242" s="247" t="s">
        <v>727</v>
      </c>
      <c r="F242" s="248" t="s">
        <v>728</v>
      </c>
      <c r="G242" s="249" t="s">
        <v>724</v>
      </c>
      <c r="H242" s="250">
        <v>4</v>
      </c>
      <c r="I242" s="251"/>
      <c r="J242" s="252">
        <f>ROUND(I242*H242,2)</f>
        <v>0</v>
      </c>
      <c r="K242" s="253"/>
      <c r="L242" s="43"/>
      <c r="M242" s="254" t="s">
        <v>1</v>
      </c>
      <c r="N242" s="255" t="s">
        <v>45</v>
      </c>
      <c r="O242" s="93"/>
      <c r="P242" s="256">
        <f>O242*H242</f>
        <v>0</v>
      </c>
      <c r="Q242" s="256">
        <v>0</v>
      </c>
      <c r="R242" s="256">
        <f>Q242*H242</f>
        <v>0</v>
      </c>
      <c r="S242" s="256">
        <v>0</v>
      </c>
      <c r="T242" s="25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8" t="s">
        <v>269</v>
      </c>
      <c r="AT242" s="258" t="s">
        <v>178</v>
      </c>
      <c r="AU242" s="258" t="s">
        <v>90</v>
      </c>
      <c r="AY242" s="17" t="s">
        <v>175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88</v>
      </c>
      <c r="BK242" s="145">
        <f>ROUND(I242*H242,2)</f>
        <v>0</v>
      </c>
      <c r="BL242" s="17" t="s">
        <v>269</v>
      </c>
      <c r="BM242" s="258" t="s">
        <v>729</v>
      </c>
    </row>
    <row r="243" s="13" customFormat="1">
      <c r="A243" s="13"/>
      <c r="B243" s="259"/>
      <c r="C243" s="260"/>
      <c r="D243" s="261" t="s">
        <v>184</v>
      </c>
      <c r="E243" s="262" t="s">
        <v>1</v>
      </c>
      <c r="F243" s="263" t="s">
        <v>730</v>
      </c>
      <c r="G243" s="260"/>
      <c r="H243" s="262" t="s">
        <v>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184</v>
      </c>
      <c r="AU243" s="269" t="s">
        <v>90</v>
      </c>
      <c r="AV243" s="13" t="s">
        <v>88</v>
      </c>
      <c r="AW243" s="13" t="s">
        <v>32</v>
      </c>
      <c r="AX243" s="13" t="s">
        <v>80</v>
      </c>
      <c r="AY243" s="269" t="s">
        <v>175</v>
      </c>
    </row>
    <row r="244" s="13" customFormat="1">
      <c r="A244" s="13"/>
      <c r="B244" s="259"/>
      <c r="C244" s="260"/>
      <c r="D244" s="261" t="s">
        <v>184</v>
      </c>
      <c r="E244" s="262" t="s">
        <v>1</v>
      </c>
      <c r="F244" s="263" t="s">
        <v>731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184</v>
      </c>
      <c r="AU244" s="269" t="s">
        <v>90</v>
      </c>
      <c r="AV244" s="13" t="s">
        <v>88</v>
      </c>
      <c r="AW244" s="13" t="s">
        <v>32</v>
      </c>
      <c r="AX244" s="13" t="s">
        <v>80</v>
      </c>
      <c r="AY244" s="269" t="s">
        <v>175</v>
      </c>
    </row>
    <row r="245" s="13" customFormat="1">
      <c r="A245" s="13"/>
      <c r="B245" s="259"/>
      <c r="C245" s="260"/>
      <c r="D245" s="261" t="s">
        <v>184</v>
      </c>
      <c r="E245" s="262" t="s">
        <v>1</v>
      </c>
      <c r="F245" s="263" t="s">
        <v>732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184</v>
      </c>
      <c r="AU245" s="269" t="s">
        <v>90</v>
      </c>
      <c r="AV245" s="13" t="s">
        <v>88</v>
      </c>
      <c r="AW245" s="13" t="s">
        <v>32</v>
      </c>
      <c r="AX245" s="13" t="s">
        <v>80</v>
      </c>
      <c r="AY245" s="269" t="s">
        <v>175</v>
      </c>
    </row>
    <row r="246" s="13" customFormat="1">
      <c r="A246" s="13"/>
      <c r="B246" s="259"/>
      <c r="C246" s="260"/>
      <c r="D246" s="261" t="s">
        <v>184</v>
      </c>
      <c r="E246" s="262" t="s">
        <v>1</v>
      </c>
      <c r="F246" s="263" t="s">
        <v>733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184</v>
      </c>
      <c r="AU246" s="269" t="s">
        <v>90</v>
      </c>
      <c r="AV246" s="13" t="s">
        <v>88</v>
      </c>
      <c r="AW246" s="13" t="s">
        <v>32</v>
      </c>
      <c r="AX246" s="13" t="s">
        <v>80</v>
      </c>
      <c r="AY246" s="269" t="s">
        <v>175</v>
      </c>
    </row>
    <row r="247" s="14" customFormat="1">
      <c r="A247" s="14"/>
      <c r="B247" s="270"/>
      <c r="C247" s="271"/>
      <c r="D247" s="261" t="s">
        <v>184</v>
      </c>
      <c r="E247" s="272" t="s">
        <v>1</v>
      </c>
      <c r="F247" s="273" t="s">
        <v>182</v>
      </c>
      <c r="G247" s="271"/>
      <c r="H247" s="274">
        <v>4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184</v>
      </c>
      <c r="AU247" s="280" t="s">
        <v>90</v>
      </c>
      <c r="AV247" s="14" t="s">
        <v>90</v>
      </c>
      <c r="AW247" s="14" t="s">
        <v>32</v>
      </c>
      <c r="AX247" s="14" t="s">
        <v>88</v>
      </c>
      <c r="AY247" s="280" t="s">
        <v>175</v>
      </c>
    </row>
    <row r="248" s="2" customFormat="1" ht="14.4" customHeight="1">
      <c r="A248" s="40"/>
      <c r="B248" s="41"/>
      <c r="C248" s="281" t="s">
        <v>331</v>
      </c>
      <c r="D248" s="281" t="s">
        <v>186</v>
      </c>
      <c r="E248" s="282" t="s">
        <v>734</v>
      </c>
      <c r="F248" s="283" t="s">
        <v>735</v>
      </c>
      <c r="G248" s="284" t="s">
        <v>724</v>
      </c>
      <c r="H248" s="285">
        <v>3</v>
      </c>
      <c r="I248" s="286"/>
      <c r="J248" s="287">
        <f>ROUND(I248*H248,2)</f>
        <v>0</v>
      </c>
      <c r="K248" s="288"/>
      <c r="L248" s="289"/>
      <c r="M248" s="290" t="s">
        <v>1</v>
      </c>
      <c r="N248" s="291" t="s">
        <v>45</v>
      </c>
      <c r="O248" s="93"/>
      <c r="P248" s="256">
        <f>O248*H248</f>
        <v>0</v>
      </c>
      <c r="Q248" s="256">
        <v>0.0080000000000000002</v>
      </c>
      <c r="R248" s="256">
        <f>Q248*H248</f>
        <v>0.024</v>
      </c>
      <c r="S248" s="256">
        <v>0</v>
      </c>
      <c r="T248" s="25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8" t="s">
        <v>349</v>
      </c>
      <c r="AT248" s="258" t="s">
        <v>186</v>
      </c>
      <c r="AU248" s="258" t="s">
        <v>90</v>
      </c>
      <c r="AY248" s="17" t="s">
        <v>175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88</v>
      </c>
      <c r="BK248" s="145">
        <f>ROUND(I248*H248,2)</f>
        <v>0</v>
      </c>
      <c r="BL248" s="17" t="s">
        <v>269</v>
      </c>
      <c r="BM248" s="258" t="s">
        <v>736</v>
      </c>
    </row>
    <row r="249" s="14" customFormat="1">
      <c r="A249" s="14"/>
      <c r="B249" s="270"/>
      <c r="C249" s="271"/>
      <c r="D249" s="261" t="s">
        <v>184</v>
      </c>
      <c r="E249" s="272" t="s">
        <v>1</v>
      </c>
      <c r="F249" s="273" t="s">
        <v>193</v>
      </c>
      <c r="G249" s="271"/>
      <c r="H249" s="274">
        <v>3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184</v>
      </c>
      <c r="AU249" s="280" t="s">
        <v>90</v>
      </c>
      <c r="AV249" s="14" t="s">
        <v>90</v>
      </c>
      <c r="AW249" s="14" t="s">
        <v>32</v>
      </c>
      <c r="AX249" s="14" t="s">
        <v>88</v>
      </c>
      <c r="AY249" s="280" t="s">
        <v>175</v>
      </c>
    </row>
    <row r="250" s="2" customFormat="1" ht="14.4" customHeight="1">
      <c r="A250" s="40"/>
      <c r="B250" s="41"/>
      <c r="C250" s="281" t="s">
        <v>337</v>
      </c>
      <c r="D250" s="281" t="s">
        <v>186</v>
      </c>
      <c r="E250" s="282" t="s">
        <v>737</v>
      </c>
      <c r="F250" s="283" t="s">
        <v>738</v>
      </c>
      <c r="G250" s="284" t="s">
        <v>724</v>
      </c>
      <c r="H250" s="285">
        <v>1</v>
      </c>
      <c r="I250" s="286"/>
      <c r="J250" s="287">
        <f>ROUND(I250*H250,2)</f>
        <v>0</v>
      </c>
      <c r="K250" s="288"/>
      <c r="L250" s="289"/>
      <c r="M250" s="290" t="s">
        <v>1</v>
      </c>
      <c r="N250" s="291" t="s">
        <v>45</v>
      </c>
      <c r="O250" s="93"/>
      <c r="P250" s="256">
        <f>O250*H250</f>
        <v>0</v>
      </c>
      <c r="Q250" s="256">
        <v>0.01</v>
      </c>
      <c r="R250" s="256">
        <f>Q250*H250</f>
        <v>0.01</v>
      </c>
      <c r="S250" s="256">
        <v>0</v>
      </c>
      <c r="T250" s="25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8" t="s">
        <v>349</v>
      </c>
      <c r="AT250" s="258" t="s">
        <v>186</v>
      </c>
      <c r="AU250" s="258" t="s">
        <v>90</v>
      </c>
      <c r="AY250" s="17" t="s">
        <v>175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88</v>
      </c>
      <c r="BK250" s="145">
        <f>ROUND(I250*H250,2)</f>
        <v>0</v>
      </c>
      <c r="BL250" s="17" t="s">
        <v>269</v>
      </c>
      <c r="BM250" s="258" t="s">
        <v>739</v>
      </c>
    </row>
    <row r="251" s="14" customFormat="1">
      <c r="A251" s="14"/>
      <c r="B251" s="270"/>
      <c r="C251" s="271"/>
      <c r="D251" s="261" t="s">
        <v>184</v>
      </c>
      <c r="E251" s="272" t="s">
        <v>1</v>
      </c>
      <c r="F251" s="273" t="s">
        <v>88</v>
      </c>
      <c r="G251" s="271"/>
      <c r="H251" s="274">
        <v>1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184</v>
      </c>
      <c r="AU251" s="280" t="s">
        <v>90</v>
      </c>
      <c r="AV251" s="14" t="s">
        <v>90</v>
      </c>
      <c r="AW251" s="14" t="s">
        <v>32</v>
      </c>
      <c r="AX251" s="14" t="s">
        <v>88</v>
      </c>
      <c r="AY251" s="280" t="s">
        <v>175</v>
      </c>
    </row>
    <row r="252" s="2" customFormat="1" ht="24.15" customHeight="1">
      <c r="A252" s="40"/>
      <c r="B252" s="41"/>
      <c r="C252" s="281" t="s">
        <v>341</v>
      </c>
      <c r="D252" s="281" t="s">
        <v>186</v>
      </c>
      <c r="E252" s="282" t="s">
        <v>740</v>
      </c>
      <c r="F252" s="283" t="s">
        <v>741</v>
      </c>
      <c r="G252" s="284" t="s">
        <v>189</v>
      </c>
      <c r="H252" s="285">
        <v>25</v>
      </c>
      <c r="I252" s="286"/>
      <c r="J252" s="287">
        <f>ROUND(I252*H252,2)</f>
        <v>0</v>
      </c>
      <c r="K252" s="288"/>
      <c r="L252" s="289"/>
      <c r="M252" s="290" t="s">
        <v>1</v>
      </c>
      <c r="N252" s="291" t="s">
        <v>45</v>
      </c>
      <c r="O252" s="93"/>
      <c r="P252" s="256">
        <f>O252*H252</f>
        <v>0</v>
      </c>
      <c r="Q252" s="256">
        <v>0</v>
      </c>
      <c r="R252" s="256">
        <f>Q252*H252</f>
        <v>0</v>
      </c>
      <c r="S252" s="256">
        <v>0</v>
      </c>
      <c r="T252" s="25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8" t="s">
        <v>349</v>
      </c>
      <c r="AT252" s="258" t="s">
        <v>186</v>
      </c>
      <c r="AU252" s="258" t="s">
        <v>90</v>
      </c>
      <c r="AY252" s="17" t="s">
        <v>175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88</v>
      </c>
      <c r="BK252" s="145">
        <f>ROUND(I252*H252,2)</f>
        <v>0</v>
      </c>
      <c r="BL252" s="17" t="s">
        <v>269</v>
      </c>
      <c r="BM252" s="258" t="s">
        <v>742</v>
      </c>
    </row>
    <row r="253" s="13" customFormat="1">
      <c r="A253" s="13"/>
      <c r="B253" s="259"/>
      <c r="C253" s="260"/>
      <c r="D253" s="261" t="s">
        <v>184</v>
      </c>
      <c r="E253" s="262" t="s">
        <v>1</v>
      </c>
      <c r="F253" s="263" t="s">
        <v>743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184</v>
      </c>
      <c r="AU253" s="269" t="s">
        <v>90</v>
      </c>
      <c r="AV253" s="13" t="s">
        <v>88</v>
      </c>
      <c r="AW253" s="13" t="s">
        <v>32</v>
      </c>
      <c r="AX253" s="13" t="s">
        <v>80</v>
      </c>
      <c r="AY253" s="269" t="s">
        <v>175</v>
      </c>
    </row>
    <row r="254" s="14" customFormat="1">
      <c r="A254" s="14"/>
      <c r="B254" s="270"/>
      <c r="C254" s="271"/>
      <c r="D254" s="261" t="s">
        <v>184</v>
      </c>
      <c r="E254" s="272" t="s">
        <v>1</v>
      </c>
      <c r="F254" s="273" t="s">
        <v>190</v>
      </c>
      <c r="G254" s="271"/>
      <c r="H254" s="274">
        <v>8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184</v>
      </c>
      <c r="AU254" s="280" t="s">
        <v>90</v>
      </c>
      <c r="AV254" s="14" t="s">
        <v>90</v>
      </c>
      <c r="AW254" s="14" t="s">
        <v>32</v>
      </c>
      <c r="AX254" s="14" t="s">
        <v>80</v>
      </c>
      <c r="AY254" s="280" t="s">
        <v>175</v>
      </c>
    </row>
    <row r="255" s="13" customFormat="1">
      <c r="A255" s="13"/>
      <c r="B255" s="259"/>
      <c r="C255" s="260"/>
      <c r="D255" s="261" t="s">
        <v>184</v>
      </c>
      <c r="E255" s="262" t="s">
        <v>1</v>
      </c>
      <c r="F255" s="263" t="s">
        <v>744</v>
      </c>
      <c r="G255" s="260"/>
      <c r="H255" s="262" t="s">
        <v>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184</v>
      </c>
      <c r="AU255" s="269" t="s">
        <v>90</v>
      </c>
      <c r="AV255" s="13" t="s">
        <v>88</v>
      </c>
      <c r="AW255" s="13" t="s">
        <v>32</v>
      </c>
      <c r="AX255" s="13" t="s">
        <v>80</v>
      </c>
      <c r="AY255" s="269" t="s">
        <v>175</v>
      </c>
    </row>
    <row r="256" s="14" customFormat="1">
      <c r="A256" s="14"/>
      <c r="B256" s="270"/>
      <c r="C256" s="271"/>
      <c r="D256" s="261" t="s">
        <v>184</v>
      </c>
      <c r="E256" s="272" t="s">
        <v>1</v>
      </c>
      <c r="F256" s="273" t="s">
        <v>90</v>
      </c>
      <c r="G256" s="271"/>
      <c r="H256" s="274">
        <v>2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184</v>
      </c>
      <c r="AU256" s="280" t="s">
        <v>90</v>
      </c>
      <c r="AV256" s="14" t="s">
        <v>90</v>
      </c>
      <c r="AW256" s="14" t="s">
        <v>32</v>
      </c>
      <c r="AX256" s="14" t="s">
        <v>80</v>
      </c>
      <c r="AY256" s="280" t="s">
        <v>175</v>
      </c>
    </row>
    <row r="257" s="13" customFormat="1">
      <c r="A257" s="13"/>
      <c r="B257" s="259"/>
      <c r="C257" s="260"/>
      <c r="D257" s="261" t="s">
        <v>184</v>
      </c>
      <c r="E257" s="262" t="s">
        <v>1</v>
      </c>
      <c r="F257" s="263" t="s">
        <v>745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184</v>
      </c>
      <c r="AU257" s="269" t="s">
        <v>90</v>
      </c>
      <c r="AV257" s="13" t="s">
        <v>88</v>
      </c>
      <c r="AW257" s="13" t="s">
        <v>32</v>
      </c>
      <c r="AX257" s="13" t="s">
        <v>80</v>
      </c>
      <c r="AY257" s="269" t="s">
        <v>175</v>
      </c>
    </row>
    <row r="258" s="14" customFormat="1">
      <c r="A258" s="14"/>
      <c r="B258" s="270"/>
      <c r="C258" s="271"/>
      <c r="D258" s="261" t="s">
        <v>184</v>
      </c>
      <c r="E258" s="272" t="s">
        <v>1</v>
      </c>
      <c r="F258" s="273" t="s">
        <v>190</v>
      </c>
      <c r="G258" s="271"/>
      <c r="H258" s="274">
        <v>8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184</v>
      </c>
      <c r="AU258" s="280" t="s">
        <v>90</v>
      </c>
      <c r="AV258" s="14" t="s">
        <v>90</v>
      </c>
      <c r="AW258" s="14" t="s">
        <v>32</v>
      </c>
      <c r="AX258" s="14" t="s">
        <v>80</v>
      </c>
      <c r="AY258" s="280" t="s">
        <v>175</v>
      </c>
    </row>
    <row r="259" s="13" customFormat="1">
      <c r="A259" s="13"/>
      <c r="B259" s="259"/>
      <c r="C259" s="260"/>
      <c r="D259" s="261" t="s">
        <v>184</v>
      </c>
      <c r="E259" s="262" t="s">
        <v>1</v>
      </c>
      <c r="F259" s="263" t="s">
        <v>746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184</v>
      </c>
      <c r="AU259" s="269" t="s">
        <v>90</v>
      </c>
      <c r="AV259" s="13" t="s">
        <v>88</v>
      </c>
      <c r="AW259" s="13" t="s">
        <v>32</v>
      </c>
      <c r="AX259" s="13" t="s">
        <v>80</v>
      </c>
      <c r="AY259" s="269" t="s">
        <v>175</v>
      </c>
    </row>
    <row r="260" s="14" customFormat="1">
      <c r="A260" s="14"/>
      <c r="B260" s="270"/>
      <c r="C260" s="271"/>
      <c r="D260" s="261" t="s">
        <v>184</v>
      </c>
      <c r="E260" s="272" t="s">
        <v>1</v>
      </c>
      <c r="F260" s="273" t="s">
        <v>192</v>
      </c>
      <c r="G260" s="271"/>
      <c r="H260" s="274">
        <v>7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184</v>
      </c>
      <c r="AU260" s="280" t="s">
        <v>90</v>
      </c>
      <c r="AV260" s="14" t="s">
        <v>90</v>
      </c>
      <c r="AW260" s="14" t="s">
        <v>32</v>
      </c>
      <c r="AX260" s="14" t="s">
        <v>80</v>
      </c>
      <c r="AY260" s="280" t="s">
        <v>175</v>
      </c>
    </row>
    <row r="261" s="15" customFormat="1">
      <c r="A261" s="15"/>
      <c r="B261" s="296"/>
      <c r="C261" s="297"/>
      <c r="D261" s="261" t="s">
        <v>184</v>
      </c>
      <c r="E261" s="298" t="s">
        <v>1</v>
      </c>
      <c r="F261" s="299" t="s">
        <v>625</v>
      </c>
      <c r="G261" s="297"/>
      <c r="H261" s="300">
        <v>25</v>
      </c>
      <c r="I261" s="301"/>
      <c r="J261" s="297"/>
      <c r="K261" s="297"/>
      <c r="L261" s="302"/>
      <c r="M261" s="303"/>
      <c r="N261" s="304"/>
      <c r="O261" s="304"/>
      <c r="P261" s="304"/>
      <c r="Q261" s="304"/>
      <c r="R261" s="304"/>
      <c r="S261" s="304"/>
      <c r="T261" s="30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306" t="s">
        <v>184</v>
      </c>
      <c r="AU261" s="306" t="s">
        <v>90</v>
      </c>
      <c r="AV261" s="15" t="s">
        <v>182</v>
      </c>
      <c r="AW261" s="15" t="s">
        <v>32</v>
      </c>
      <c r="AX261" s="15" t="s">
        <v>88</v>
      </c>
      <c r="AY261" s="306" t="s">
        <v>175</v>
      </c>
    </row>
    <row r="262" s="2" customFormat="1" ht="14.4" customHeight="1">
      <c r="A262" s="40"/>
      <c r="B262" s="41"/>
      <c r="C262" s="281" t="s">
        <v>345</v>
      </c>
      <c r="D262" s="281" t="s">
        <v>186</v>
      </c>
      <c r="E262" s="282" t="s">
        <v>747</v>
      </c>
      <c r="F262" s="283" t="s">
        <v>748</v>
      </c>
      <c r="G262" s="284" t="s">
        <v>189</v>
      </c>
      <c r="H262" s="285">
        <v>4</v>
      </c>
      <c r="I262" s="286"/>
      <c r="J262" s="287">
        <f>ROUND(I262*H262,2)</f>
        <v>0</v>
      </c>
      <c r="K262" s="288"/>
      <c r="L262" s="289"/>
      <c r="M262" s="290" t="s">
        <v>1</v>
      </c>
      <c r="N262" s="291" t="s">
        <v>45</v>
      </c>
      <c r="O262" s="93"/>
      <c r="P262" s="256">
        <f>O262*H262</f>
        <v>0</v>
      </c>
      <c r="Q262" s="256">
        <v>0</v>
      </c>
      <c r="R262" s="256">
        <f>Q262*H262</f>
        <v>0</v>
      </c>
      <c r="S262" s="256">
        <v>0</v>
      </c>
      <c r="T262" s="25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8" t="s">
        <v>349</v>
      </c>
      <c r="AT262" s="258" t="s">
        <v>186</v>
      </c>
      <c r="AU262" s="258" t="s">
        <v>90</v>
      </c>
      <c r="AY262" s="17" t="s">
        <v>175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88</v>
      </c>
      <c r="BK262" s="145">
        <f>ROUND(I262*H262,2)</f>
        <v>0</v>
      </c>
      <c r="BL262" s="17" t="s">
        <v>269</v>
      </c>
      <c r="BM262" s="258" t="s">
        <v>749</v>
      </c>
    </row>
    <row r="263" s="14" customFormat="1">
      <c r="A263" s="14"/>
      <c r="B263" s="270"/>
      <c r="C263" s="271"/>
      <c r="D263" s="261" t="s">
        <v>184</v>
      </c>
      <c r="E263" s="272" t="s">
        <v>1</v>
      </c>
      <c r="F263" s="273" t="s">
        <v>182</v>
      </c>
      <c r="G263" s="271"/>
      <c r="H263" s="274">
        <v>4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184</v>
      </c>
      <c r="AU263" s="280" t="s">
        <v>90</v>
      </c>
      <c r="AV263" s="14" t="s">
        <v>90</v>
      </c>
      <c r="AW263" s="14" t="s">
        <v>32</v>
      </c>
      <c r="AX263" s="14" t="s">
        <v>88</v>
      </c>
      <c r="AY263" s="280" t="s">
        <v>175</v>
      </c>
    </row>
    <row r="264" s="2" customFormat="1" ht="14.4" customHeight="1">
      <c r="A264" s="40"/>
      <c r="B264" s="41"/>
      <c r="C264" s="281" t="s">
        <v>349</v>
      </c>
      <c r="D264" s="281" t="s">
        <v>186</v>
      </c>
      <c r="E264" s="282" t="s">
        <v>750</v>
      </c>
      <c r="F264" s="283" t="s">
        <v>751</v>
      </c>
      <c r="G264" s="284" t="s">
        <v>181</v>
      </c>
      <c r="H264" s="285">
        <v>4</v>
      </c>
      <c r="I264" s="286"/>
      <c r="J264" s="287">
        <f>ROUND(I264*H264,2)</f>
        <v>0</v>
      </c>
      <c r="K264" s="288"/>
      <c r="L264" s="289"/>
      <c r="M264" s="290" t="s">
        <v>1</v>
      </c>
      <c r="N264" s="291" t="s">
        <v>45</v>
      </c>
      <c r="O264" s="93"/>
      <c r="P264" s="256">
        <f>O264*H264</f>
        <v>0</v>
      </c>
      <c r="Q264" s="256">
        <v>0</v>
      </c>
      <c r="R264" s="256">
        <f>Q264*H264</f>
        <v>0</v>
      </c>
      <c r="S264" s="256">
        <v>0</v>
      </c>
      <c r="T264" s="25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58" t="s">
        <v>349</v>
      </c>
      <c r="AT264" s="258" t="s">
        <v>186</v>
      </c>
      <c r="AU264" s="258" t="s">
        <v>90</v>
      </c>
      <c r="AY264" s="17" t="s">
        <v>175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88</v>
      </c>
      <c r="BK264" s="145">
        <f>ROUND(I264*H264,2)</f>
        <v>0</v>
      </c>
      <c r="BL264" s="17" t="s">
        <v>269</v>
      </c>
      <c r="BM264" s="258" t="s">
        <v>752</v>
      </c>
    </row>
    <row r="265" s="14" customFormat="1">
      <c r="A265" s="14"/>
      <c r="B265" s="270"/>
      <c r="C265" s="271"/>
      <c r="D265" s="261" t="s">
        <v>184</v>
      </c>
      <c r="E265" s="272" t="s">
        <v>1</v>
      </c>
      <c r="F265" s="273" t="s">
        <v>182</v>
      </c>
      <c r="G265" s="271"/>
      <c r="H265" s="274">
        <v>4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184</v>
      </c>
      <c r="AU265" s="280" t="s">
        <v>90</v>
      </c>
      <c r="AV265" s="14" t="s">
        <v>90</v>
      </c>
      <c r="AW265" s="14" t="s">
        <v>32</v>
      </c>
      <c r="AX265" s="14" t="s">
        <v>88</v>
      </c>
      <c r="AY265" s="280" t="s">
        <v>175</v>
      </c>
    </row>
    <row r="266" s="2" customFormat="1" ht="14.4" customHeight="1">
      <c r="A266" s="40"/>
      <c r="B266" s="41"/>
      <c r="C266" s="281" t="s">
        <v>353</v>
      </c>
      <c r="D266" s="281" t="s">
        <v>186</v>
      </c>
      <c r="E266" s="282" t="s">
        <v>753</v>
      </c>
      <c r="F266" s="283" t="s">
        <v>754</v>
      </c>
      <c r="G266" s="284" t="s">
        <v>181</v>
      </c>
      <c r="H266" s="285">
        <v>6</v>
      </c>
      <c r="I266" s="286"/>
      <c r="J266" s="287">
        <f>ROUND(I266*H266,2)</f>
        <v>0</v>
      </c>
      <c r="K266" s="288"/>
      <c r="L266" s="289"/>
      <c r="M266" s="290" t="s">
        <v>1</v>
      </c>
      <c r="N266" s="291" t="s">
        <v>45</v>
      </c>
      <c r="O266" s="93"/>
      <c r="P266" s="256">
        <f>O266*H266</f>
        <v>0</v>
      </c>
      <c r="Q266" s="256">
        <v>0</v>
      </c>
      <c r="R266" s="256">
        <f>Q266*H266</f>
        <v>0</v>
      </c>
      <c r="S266" s="256">
        <v>0</v>
      </c>
      <c r="T266" s="25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8" t="s">
        <v>349</v>
      </c>
      <c r="AT266" s="258" t="s">
        <v>186</v>
      </c>
      <c r="AU266" s="258" t="s">
        <v>90</v>
      </c>
      <c r="AY266" s="17" t="s">
        <v>175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88</v>
      </c>
      <c r="BK266" s="145">
        <f>ROUND(I266*H266,2)</f>
        <v>0</v>
      </c>
      <c r="BL266" s="17" t="s">
        <v>269</v>
      </c>
      <c r="BM266" s="258" t="s">
        <v>755</v>
      </c>
    </row>
    <row r="267" s="14" customFormat="1">
      <c r="A267" s="14"/>
      <c r="B267" s="270"/>
      <c r="C267" s="271"/>
      <c r="D267" s="261" t="s">
        <v>184</v>
      </c>
      <c r="E267" s="272" t="s">
        <v>1</v>
      </c>
      <c r="F267" s="273" t="s">
        <v>756</v>
      </c>
      <c r="G267" s="271"/>
      <c r="H267" s="274">
        <v>6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184</v>
      </c>
      <c r="AU267" s="280" t="s">
        <v>90</v>
      </c>
      <c r="AV267" s="14" t="s">
        <v>90</v>
      </c>
      <c r="AW267" s="14" t="s">
        <v>32</v>
      </c>
      <c r="AX267" s="14" t="s">
        <v>88</v>
      </c>
      <c r="AY267" s="280" t="s">
        <v>175</v>
      </c>
    </row>
    <row r="268" s="2" customFormat="1" ht="14.4" customHeight="1">
      <c r="A268" s="40"/>
      <c r="B268" s="41"/>
      <c r="C268" s="281" t="s">
        <v>357</v>
      </c>
      <c r="D268" s="281" t="s">
        <v>186</v>
      </c>
      <c r="E268" s="282" t="s">
        <v>757</v>
      </c>
      <c r="F268" s="283" t="s">
        <v>758</v>
      </c>
      <c r="G268" s="284" t="s">
        <v>189</v>
      </c>
      <c r="H268" s="285">
        <v>170</v>
      </c>
      <c r="I268" s="286"/>
      <c r="J268" s="287">
        <f>ROUND(I268*H268,2)</f>
        <v>0</v>
      </c>
      <c r="K268" s="288"/>
      <c r="L268" s="289"/>
      <c r="M268" s="290" t="s">
        <v>1</v>
      </c>
      <c r="N268" s="291" t="s">
        <v>45</v>
      </c>
      <c r="O268" s="93"/>
      <c r="P268" s="256">
        <f>O268*H268</f>
        <v>0</v>
      </c>
      <c r="Q268" s="256">
        <v>0</v>
      </c>
      <c r="R268" s="256">
        <f>Q268*H268</f>
        <v>0</v>
      </c>
      <c r="S268" s="256">
        <v>0</v>
      </c>
      <c r="T268" s="25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8" t="s">
        <v>349</v>
      </c>
      <c r="AT268" s="258" t="s">
        <v>186</v>
      </c>
      <c r="AU268" s="258" t="s">
        <v>90</v>
      </c>
      <c r="AY268" s="17" t="s">
        <v>175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88</v>
      </c>
      <c r="BK268" s="145">
        <f>ROUND(I268*H268,2)</f>
        <v>0</v>
      </c>
      <c r="BL268" s="17" t="s">
        <v>269</v>
      </c>
      <c r="BM268" s="258" t="s">
        <v>759</v>
      </c>
    </row>
    <row r="269" s="14" customFormat="1">
      <c r="A269" s="14"/>
      <c r="B269" s="270"/>
      <c r="C269" s="271"/>
      <c r="D269" s="261" t="s">
        <v>184</v>
      </c>
      <c r="E269" s="272" t="s">
        <v>1</v>
      </c>
      <c r="F269" s="273" t="s">
        <v>760</v>
      </c>
      <c r="G269" s="271"/>
      <c r="H269" s="274">
        <v>170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184</v>
      </c>
      <c r="AU269" s="280" t="s">
        <v>90</v>
      </c>
      <c r="AV269" s="14" t="s">
        <v>90</v>
      </c>
      <c r="AW269" s="14" t="s">
        <v>32</v>
      </c>
      <c r="AX269" s="14" t="s">
        <v>88</v>
      </c>
      <c r="AY269" s="280" t="s">
        <v>175</v>
      </c>
    </row>
    <row r="270" s="2" customFormat="1" ht="14.4" customHeight="1">
      <c r="A270" s="40"/>
      <c r="B270" s="41"/>
      <c r="C270" s="281" t="s">
        <v>361</v>
      </c>
      <c r="D270" s="281" t="s">
        <v>186</v>
      </c>
      <c r="E270" s="282" t="s">
        <v>761</v>
      </c>
      <c r="F270" s="283" t="s">
        <v>762</v>
      </c>
      <c r="G270" s="284" t="s">
        <v>189</v>
      </c>
      <c r="H270" s="285">
        <v>4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45</v>
      </c>
      <c r="O270" s="93"/>
      <c r="P270" s="256">
        <f>O270*H270</f>
        <v>0</v>
      </c>
      <c r="Q270" s="256">
        <v>0</v>
      </c>
      <c r="R270" s="256">
        <f>Q270*H270</f>
        <v>0</v>
      </c>
      <c r="S270" s="256">
        <v>0</v>
      </c>
      <c r="T270" s="25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8" t="s">
        <v>349</v>
      </c>
      <c r="AT270" s="258" t="s">
        <v>186</v>
      </c>
      <c r="AU270" s="258" t="s">
        <v>90</v>
      </c>
      <c r="AY270" s="17" t="s">
        <v>175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88</v>
      </c>
      <c r="BK270" s="145">
        <f>ROUND(I270*H270,2)</f>
        <v>0</v>
      </c>
      <c r="BL270" s="17" t="s">
        <v>269</v>
      </c>
      <c r="BM270" s="258" t="s">
        <v>763</v>
      </c>
    </row>
    <row r="271" s="14" customFormat="1">
      <c r="A271" s="14"/>
      <c r="B271" s="270"/>
      <c r="C271" s="271"/>
      <c r="D271" s="261" t="s">
        <v>184</v>
      </c>
      <c r="E271" s="272" t="s">
        <v>1</v>
      </c>
      <c r="F271" s="273" t="s">
        <v>182</v>
      </c>
      <c r="G271" s="271"/>
      <c r="H271" s="274">
        <v>4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184</v>
      </c>
      <c r="AU271" s="280" t="s">
        <v>90</v>
      </c>
      <c r="AV271" s="14" t="s">
        <v>90</v>
      </c>
      <c r="AW271" s="14" t="s">
        <v>32</v>
      </c>
      <c r="AX271" s="14" t="s">
        <v>88</v>
      </c>
      <c r="AY271" s="280" t="s">
        <v>175</v>
      </c>
    </row>
    <row r="272" s="2" customFormat="1" ht="14.4" customHeight="1">
      <c r="A272" s="40"/>
      <c r="B272" s="41"/>
      <c r="C272" s="246" t="s">
        <v>365</v>
      </c>
      <c r="D272" s="246" t="s">
        <v>178</v>
      </c>
      <c r="E272" s="247" t="s">
        <v>764</v>
      </c>
      <c r="F272" s="248" t="s">
        <v>765</v>
      </c>
      <c r="G272" s="249" t="s">
        <v>724</v>
      </c>
      <c r="H272" s="250">
        <v>4</v>
      </c>
      <c r="I272" s="251"/>
      <c r="J272" s="252">
        <f>ROUND(I272*H272,2)</f>
        <v>0</v>
      </c>
      <c r="K272" s="253"/>
      <c r="L272" s="43"/>
      <c r="M272" s="254" t="s">
        <v>1</v>
      </c>
      <c r="N272" s="255" t="s">
        <v>45</v>
      </c>
      <c r="O272" s="93"/>
      <c r="P272" s="256">
        <f>O272*H272</f>
        <v>0</v>
      </c>
      <c r="Q272" s="256">
        <v>0</v>
      </c>
      <c r="R272" s="256">
        <f>Q272*H272</f>
        <v>0</v>
      </c>
      <c r="S272" s="256">
        <v>0</v>
      </c>
      <c r="T272" s="25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58" t="s">
        <v>269</v>
      </c>
      <c r="AT272" s="258" t="s">
        <v>178</v>
      </c>
      <c r="AU272" s="258" t="s">
        <v>90</v>
      </c>
      <c r="AY272" s="17" t="s">
        <v>175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88</v>
      </c>
      <c r="BK272" s="145">
        <f>ROUND(I272*H272,2)</f>
        <v>0</v>
      </c>
      <c r="BL272" s="17" t="s">
        <v>269</v>
      </c>
      <c r="BM272" s="258" t="s">
        <v>766</v>
      </c>
    </row>
    <row r="273" s="14" customFormat="1">
      <c r="A273" s="14"/>
      <c r="B273" s="270"/>
      <c r="C273" s="271"/>
      <c r="D273" s="261" t="s">
        <v>184</v>
      </c>
      <c r="E273" s="272" t="s">
        <v>1</v>
      </c>
      <c r="F273" s="273" t="s">
        <v>182</v>
      </c>
      <c r="G273" s="271"/>
      <c r="H273" s="274">
        <v>4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184</v>
      </c>
      <c r="AU273" s="280" t="s">
        <v>90</v>
      </c>
      <c r="AV273" s="14" t="s">
        <v>90</v>
      </c>
      <c r="AW273" s="14" t="s">
        <v>32</v>
      </c>
      <c r="AX273" s="14" t="s">
        <v>88</v>
      </c>
      <c r="AY273" s="280" t="s">
        <v>175</v>
      </c>
    </row>
    <row r="274" s="2" customFormat="1" ht="14.4" customHeight="1">
      <c r="A274" s="40"/>
      <c r="B274" s="41"/>
      <c r="C274" s="246" t="s">
        <v>369</v>
      </c>
      <c r="D274" s="246" t="s">
        <v>178</v>
      </c>
      <c r="E274" s="247" t="s">
        <v>767</v>
      </c>
      <c r="F274" s="248" t="s">
        <v>768</v>
      </c>
      <c r="G274" s="249" t="s">
        <v>108</v>
      </c>
      <c r="H274" s="250">
        <v>220</v>
      </c>
      <c r="I274" s="251"/>
      <c r="J274" s="252">
        <f>ROUND(I274*H274,2)</f>
        <v>0</v>
      </c>
      <c r="K274" s="253"/>
      <c r="L274" s="43"/>
      <c r="M274" s="254" t="s">
        <v>1</v>
      </c>
      <c r="N274" s="255" t="s">
        <v>45</v>
      </c>
      <c r="O274" s="93"/>
      <c r="P274" s="256">
        <f>O274*H274</f>
        <v>0</v>
      </c>
      <c r="Q274" s="256">
        <v>0</v>
      </c>
      <c r="R274" s="256">
        <f>Q274*H274</f>
        <v>0</v>
      </c>
      <c r="S274" s="256">
        <v>0</v>
      </c>
      <c r="T274" s="25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8" t="s">
        <v>269</v>
      </c>
      <c r="AT274" s="258" t="s">
        <v>178</v>
      </c>
      <c r="AU274" s="258" t="s">
        <v>90</v>
      </c>
      <c r="AY274" s="17" t="s">
        <v>175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88</v>
      </c>
      <c r="BK274" s="145">
        <f>ROUND(I274*H274,2)</f>
        <v>0</v>
      </c>
      <c r="BL274" s="17" t="s">
        <v>269</v>
      </c>
      <c r="BM274" s="258" t="s">
        <v>769</v>
      </c>
    </row>
    <row r="275" s="14" customFormat="1">
      <c r="A275" s="14"/>
      <c r="B275" s="270"/>
      <c r="C275" s="271"/>
      <c r="D275" s="261" t="s">
        <v>184</v>
      </c>
      <c r="E275" s="272" t="s">
        <v>586</v>
      </c>
      <c r="F275" s="273" t="s">
        <v>588</v>
      </c>
      <c r="G275" s="271"/>
      <c r="H275" s="274">
        <v>220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184</v>
      </c>
      <c r="AU275" s="280" t="s">
        <v>90</v>
      </c>
      <c r="AV275" s="14" t="s">
        <v>90</v>
      </c>
      <c r="AW275" s="14" t="s">
        <v>32</v>
      </c>
      <c r="AX275" s="14" t="s">
        <v>88</v>
      </c>
      <c r="AY275" s="280" t="s">
        <v>175</v>
      </c>
    </row>
    <row r="276" s="2" customFormat="1" ht="14.4" customHeight="1">
      <c r="A276" s="40"/>
      <c r="B276" s="41"/>
      <c r="C276" s="281" t="s">
        <v>373</v>
      </c>
      <c r="D276" s="281" t="s">
        <v>186</v>
      </c>
      <c r="E276" s="282" t="s">
        <v>770</v>
      </c>
      <c r="F276" s="283" t="s">
        <v>771</v>
      </c>
      <c r="G276" s="284" t="s">
        <v>108</v>
      </c>
      <c r="H276" s="285">
        <v>220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45</v>
      </c>
      <c r="O276" s="93"/>
      <c r="P276" s="256">
        <f>O276*H276</f>
        <v>0</v>
      </c>
      <c r="Q276" s="256">
        <v>0.0044999999999999997</v>
      </c>
      <c r="R276" s="256">
        <f>Q276*H276</f>
        <v>0.98999999999999988</v>
      </c>
      <c r="S276" s="256">
        <v>0</v>
      </c>
      <c r="T276" s="25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8" t="s">
        <v>349</v>
      </c>
      <c r="AT276" s="258" t="s">
        <v>186</v>
      </c>
      <c r="AU276" s="258" t="s">
        <v>90</v>
      </c>
      <c r="AY276" s="17" t="s">
        <v>175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88</v>
      </c>
      <c r="BK276" s="145">
        <f>ROUND(I276*H276,2)</f>
        <v>0</v>
      </c>
      <c r="BL276" s="17" t="s">
        <v>269</v>
      </c>
      <c r="BM276" s="258" t="s">
        <v>772</v>
      </c>
    </row>
    <row r="277" s="14" customFormat="1">
      <c r="A277" s="14"/>
      <c r="B277" s="270"/>
      <c r="C277" s="271"/>
      <c r="D277" s="261" t="s">
        <v>184</v>
      </c>
      <c r="E277" s="272" t="s">
        <v>1</v>
      </c>
      <c r="F277" s="273" t="s">
        <v>586</v>
      </c>
      <c r="G277" s="271"/>
      <c r="H277" s="274">
        <v>220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184</v>
      </c>
      <c r="AU277" s="280" t="s">
        <v>90</v>
      </c>
      <c r="AV277" s="14" t="s">
        <v>90</v>
      </c>
      <c r="AW277" s="14" t="s">
        <v>32</v>
      </c>
      <c r="AX277" s="14" t="s">
        <v>88</v>
      </c>
      <c r="AY277" s="280" t="s">
        <v>175</v>
      </c>
    </row>
    <row r="278" s="2" customFormat="1" ht="14.4" customHeight="1">
      <c r="A278" s="40"/>
      <c r="B278" s="41"/>
      <c r="C278" s="281" t="s">
        <v>377</v>
      </c>
      <c r="D278" s="281" t="s">
        <v>186</v>
      </c>
      <c r="E278" s="282" t="s">
        <v>773</v>
      </c>
      <c r="F278" s="283" t="s">
        <v>774</v>
      </c>
      <c r="G278" s="284" t="s">
        <v>189</v>
      </c>
      <c r="H278" s="285">
        <v>180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45</v>
      </c>
      <c r="O278" s="93"/>
      <c r="P278" s="256">
        <f>O278*H278</f>
        <v>0</v>
      </c>
      <c r="Q278" s="256">
        <v>0.0044999999999999997</v>
      </c>
      <c r="R278" s="256">
        <f>Q278*H278</f>
        <v>0.80999999999999994</v>
      </c>
      <c r="S278" s="256">
        <v>0</v>
      </c>
      <c r="T278" s="25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8" t="s">
        <v>349</v>
      </c>
      <c r="AT278" s="258" t="s">
        <v>186</v>
      </c>
      <c r="AU278" s="258" t="s">
        <v>90</v>
      </c>
      <c r="AY278" s="17" t="s">
        <v>175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88</v>
      </c>
      <c r="BK278" s="145">
        <f>ROUND(I278*H278,2)</f>
        <v>0</v>
      </c>
      <c r="BL278" s="17" t="s">
        <v>269</v>
      </c>
      <c r="BM278" s="258" t="s">
        <v>775</v>
      </c>
    </row>
    <row r="279" s="14" customFormat="1">
      <c r="A279" s="14"/>
      <c r="B279" s="270"/>
      <c r="C279" s="271"/>
      <c r="D279" s="261" t="s">
        <v>184</v>
      </c>
      <c r="E279" s="272" t="s">
        <v>1</v>
      </c>
      <c r="F279" s="273" t="s">
        <v>572</v>
      </c>
      <c r="G279" s="271"/>
      <c r="H279" s="274">
        <v>180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184</v>
      </c>
      <c r="AU279" s="280" t="s">
        <v>90</v>
      </c>
      <c r="AV279" s="14" t="s">
        <v>90</v>
      </c>
      <c r="AW279" s="14" t="s">
        <v>32</v>
      </c>
      <c r="AX279" s="14" t="s">
        <v>88</v>
      </c>
      <c r="AY279" s="280" t="s">
        <v>175</v>
      </c>
    </row>
    <row r="280" s="2" customFormat="1" ht="14.4" customHeight="1">
      <c r="A280" s="40"/>
      <c r="B280" s="41"/>
      <c r="C280" s="281" t="s">
        <v>120</v>
      </c>
      <c r="D280" s="281" t="s">
        <v>186</v>
      </c>
      <c r="E280" s="282" t="s">
        <v>776</v>
      </c>
      <c r="F280" s="283" t="s">
        <v>777</v>
      </c>
      <c r="G280" s="284" t="s">
        <v>189</v>
      </c>
      <c r="H280" s="285">
        <v>440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45</v>
      </c>
      <c r="O280" s="93"/>
      <c r="P280" s="256">
        <f>O280*H280</f>
        <v>0</v>
      </c>
      <c r="Q280" s="256">
        <v>0.0044999999999999997</v>
      </c>
      <c r="R280" s="256">
        <f>Q280*H280</f>
        <v>1.9799999999999998</v>
      </c>
      <c r="S280" s="256">
        <v>0</v>
      </c>
      <c r="T280" s="25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58" t="s">
        <v>349</v>
      </c>
      <c r="AT280" s="258" t="s">
        <v>186</v>
      </c>
      <c r="AU280" s="258" t="s">
        <v>90</v>
      </c>
      <c r="AY280" s="17" t="s">
        <v>175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88</v>
      </c>
      <c r="BK280" s="145">
        <f>ROUND(I280*H280,2)</f>
        <v>0</v>
      </c>
      <c r="BL280" s="17" t="s">
        <v>269</v>
      </c>
      <c r="BM280" s="258" t="s">
        <v>778</v>
      </c>
    </row>
    <row r="281" s="14" customFormat="1">
      <c r="A281" s="14"/>
      <c r="B281" s="270"/>
      <c r="C281" s="271"/>
      <c r="D281" s="261" t="s">
        <v>184</v>
      </c>
      <c r="E281" s="272" t="s">
        <v>1</v>
      </c>
      <c r="F281" s="273" t="s">
        <v>779</v>
      </c>
      <c r="G281" s="271"/>
      <c r="H281" s="274">
        <v>440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184</v>
      </c>
      <c r="AU281" s="280" t="s">
        <v>90</v>
      </c>
      <c r="AV281" s="14" t="s">
        <v>90</v>
      </c>
      <c r="AW281" s="14" t="s">
        <v>32</v>
      </c>
      <c r="AX281" s="14" t="s">
        <v>88</v>
      </c>
      <c r="AY281" s="280" t="s">
        <v>175</v>
      </c>
    </row>
    <row r="282" s="2" customFormat="1" ht="14.4" customHeight="1">
      <c r="A282" s="40"/>
      <c r="B282" s="41"/>
      <c r="C282" s="281" t="s">
        <v>384</v>
      </c>
      <c r="D282" s="281" t="s">
        <v>186</v>
      </c>
      <c r="E282" s="282" t="s">
        <v>780</v>
      </c>
      <c r="F282" s="283" t="s">
        <v>781</v>
      </c>
      <c r="G282" s="284" t="s">
        <v>782</v>
      </c>
      <c r="H282" s="285">
        <v>3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45</v>
      </c>
      <c r="O282" s="93"/>
      <c r="P282" s="256">
        <f>O282*H282</f>
        <v>0</v>
      </c>
      <c r="Q282" s="256">
        <v>0.0044999999999999997</v>
      </c>
      <c r="R282" s="256">
        <f>Q282*H282</f>
        <v>0.013499999999999998</v>
      </c>
      <c r="S282" s="256">
        <v>0</v>
      </c>
      <c r="T282" s="25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58" t="s">
        <v>349</v>
      </c>
      <c r="AT282" s="258" t="s">
        <v>186</v>
      </c>
      <c r="AU282" s="258" t="s">
        <v>90</v>
      </c>
      <c r="AY282" s="17" t="s">
        <v>175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88</v>
      </c>
      <c r="BK282" s="145">
        <f>ROUND(I282*H282,2)</f>
        <v>0</v>
      </c>
      <c r="BL282" s="17" t="s">
        <v>269</v>
      </c>
      <c r="BM282" s="258" t="s">
        <v>783</v>
      </c>
    </row>
    <row r="283" s="14" customFormat="1">
      <c r="A283" s="14"/>
      <c r="B283" s="270"/>
      <c r="C283" s="271"/>
      <c r="D283" s="261" t="s">
        <v>184</v>
      </c>
      <c r="E283" s="272" t="s">
        <v>1</v>
      </c>
      <c r="F283" s="273" t="s">
        <v>193</v>
      </c>
      <c r="G283" s="271"/>
      <c r="H283" s="274">
        <v>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184</v>
      </c>
      <c r="AU283" s="280" t="s">
        <v>90</v>
      </c>
      <c r="AV283" s="14" t="s">
        <v>90</v>
      </c>
      <c r="AW283" s="14" t="s">
        <v>32</v>
      </c>
      <c r="AX283" s="14" t="s">
        <v>88</v>
      </c>
      <c r="AY283" s="280" t="s">
        <v>175</v>
      </c>
    </row>
    <row r="284" s="2" customFormat="1" ht="14.4" customHeight="1">
      <c r="A284" s="40"/>
      <c r="B284" s="41"/>
      <c r="C284" s="281" t="s">
        <v>336</v>
      </c>
      <c r="D284" s="281" t="s">
        <v>186</v>
      </c>
      <c r="E284" s="282" t="s">
        <v>784</v>
      </c>
      <c r="F284" s="283" t="s">
        <v>785</v>
      </c>
      <c r="G284" s="284" t="s">
        <v>108</v>
      </c>
      <c r="H284" s="285">
        <v>10</v>
      </c>
      <c r="I284" s="286"/>
      <c r="J284" s="287">
        <f>ROUND(I284*H284,2)</f>
        <v>0</v>
      </c>
      <c r="K284" s="288"/>
      <c r="L284" s="289"/>
      <c r="M284" s="290" t="s">
        <v>1</v>
      </c>
      <c r="N284" s="291" t="s">
        <v>45</v>
      </c>
      <c r="O284" s="93"/>
      <c r="P284" s="256">
        <f>O284*H284</f>
        <v>0</v>
      </c>
      <c r="Q284" s="256">
        <v>0.0044999999999999997</v>
      </c>
      <c r="R284" s="256">
        <f>Q284*H284</f>
        <v>0.044999999999999998</v>
      </c>
      <c r="S284" s="256">
        <v>0</v>
      </c>
      <c r="T284" s="25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8" t="s">
        <v>349</v>
      </c>
      <c r="AT284" s="258" t="s">
        <v>186</v>
      </c>
      <c r="AU284" s="258" t="s">
        <v>90</v>
      </c>
      <c r="AY284" s="17" t="s">
        <v>175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88</v>
      </c>
      <c r="BK284" s="145">
        <f>ROUND(I284*H284,2)</f>
        <v>0</v>
      </c>
      <c r="BL284" s="17" t="s">
        <v>269</v>
      </c>
      <c r="BM284" s="258" t="s">
        <v>786</v>
      </c>
    </row>
    <row r="285" s="14" customFormat="1">
      <c r="A285" s="14"/>
      <c r="B285" s="270"/>
      <c r="C285" s="271"/>
      <c r="D285" s="261" t="s">
        <v>184</v>
      </c>
      <c r="E285" s="272" t="s">
        <v>1</v>
      </c>
      <c r="F285" s="273" t="s">
        <v>105</v>
      </c>
      <c r="G285" s="271"/>
      <c r="H285" s="274">
        <v>10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184</v>
      </c>
      <c r="AU285" s="280" t="s">
        <v>90</v>
      </c>
      <c r="AV285" s="14" t="s">
        <v>90</v>
      </c>
      <c r="AW285" s="14" t="s">
        <v>32</v>
      </c>
      <c r="AX285" s="14" t="s">
        <v>88</v>
      </c>
      <c r="AY285" s="280" t="s">
        <v>175</v>
      </c>
    </row>
    <row r="286" s="2" customFormat="1" ht="14.4" customHeight="1">
      <c r="A286" s="40"/>
      <c r="B286" s="41"/>
      <c r="C286" s="281" t="s">
        <v>391</v>
      </c>
      <c r="D286" s="281" t="s">
        <v>186</v>
      </c>
      <c r="E286" s="282" t="s">
        <v>787</v>
      </c>
      <c r="F286" s="283" t="s">
        <v>788</v>
      </c>
      <c r="G286" s="284" t="s">
        <v>189</v>
      </c>
      <c r="H286" s="285">
        <v>100</v>
      </c>
      <c r="I286" s="286"/>
      <c r="J286" s="287">
        <f>ROUND(I286*H286,2)</f>
        <v>0</v>
      </c>
      <c r="K286" s="288"/>
      <c r="L286" s="289"/>
      <c r="M286" s="290" t="s">
        <v>1</v>
      </c>
      <c r="N286" s="291" t="s">
        <v>45</v>
      </c>
      <c r="O286" s="93"/>
      <c r="P286" s="256">
        <f>O286*H286</f>
        <v>0</v>
      </c>
      <c r="Q286" s="256">
        <v>0.0044999999999999997</v>
      </c>
      <c r="R286" s="256">
        <f>Q286*H286</f>
        <v>0.44999999999999996</v>
      </c>
      <c r="S286" s="256">
        <v>0</v>
      </c>
      <c r="T286" s="25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58" t="s">
        <v>349</v>
      </c>
      <c r="AT286" s="258" t="s">
        <v>186</v>
      </c>
      <c r="AU286" s="258" t="s">
        <v>90</v>
      </c>
      <c r="AY286" s="17" t="s">
        <v>175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88</v>
      </c>
      <c r="BK286" s="145">
        <f>ROUND(I286*H286,2)</f>
        <v>0</v>
      </c>
      <c r="BL286" s="17" t="s">
        <v>269</v>
      </c>
      <c r="BM286" s="258" t="s">
        <v>789</v>
      </c>
    </row>
    <row r="287" s="13" customFormat="1">
      <c r="A287" s="13"/>
      <c r="B287" s="259"/>
      <c r="C287" s="260"/>
      <c r="D287" s="261" t="s">
        <v>184</v>
      </c>
      <c r="E287" s="262" t="s">
        <v>1</v>
      </c>
      <c r="F287" s="263" t="s">
        <v>790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184</v>
      </c>
      <c r="AU287" s="269" t="s">
        <v>90</v>
      </c>
      <c r="AV287" s="13" t="s">
        <v>88</v>
      </c>
      <c r="AW287" s="13" t="s">
        <v>32</v>
      </c>
      <c r="AX287" s="13" t="s">
        <v>80</v>
      </c>
      <c r="AY287" s="269" t="s">
        <v>175</v>
      </c>
    </row>
    <row r="288" s="14" customFormat="1">
      <c r="A288" s="14"/>
      <c r="B288" s="270"/>
      <c r="C288" s="271"/>
      <c r="D288" s="261" t="s">
        <v>184</v>
      </c>
      <c r="E288" s="272" t="s">
        <v>1</v>
      </c>
      <c r="F288" s="273" t="s">
        <v>791</v>
      </c>
      <c r="G288" s="271"/>
      <c r="H288" s="274">
        <v>100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184</v>
      </c>
      <c r="AU288" s="280" t="s">
        <v>90</v>
      </c>
      <c r="AV288" s="14" t="s">
        <v>90</v>
      </c>
      <c r="AW288" s="14" t="s">
        <v>32</v>
      </c>
      <c r="AX288" s="14" t="s">
        <v>88</v>
      </c>
      <c r="AY288" s="280" t="s">
        <v>175</v>
      </c>
    </row>
    <row r="289" s="2" customFormat="1" ht="14.4" customHeight="1">
      <c r="A289" s="40"/>
      <c r="B289" s="41"/>
      <c r="C289" s="281" t="s">
        <v>395</v>
      </c>
      <c r="D289" s="281" t="s">
        <v>186</v>
      </c>
      <c r="E289" s="282" t="s">
        <v>792</v>
      </c>
      <c r="F289" s="283" t="s">
        <v>793</v>
      </c>
      <c r="G289" s="284" t="s">
        <v>189</v>
      </c>
      <c r="H289" s="285">
        <v>8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45</v>
      </c>
      <c r="O289" s="93"/>
      <c r="P289" s="256">
        <f>O289*H289</f>
        <v>0</v>
      </c>
      <c r="Q289" s="256">
        <v>0.0044999999999999997</v>
      </c>
      <c r="R289" s="256">
        <f>Q289*H289</f>
        <v>0.035999999999999997</v>
      </c>
      <c r="S289" s="256">
        <v>0</v>
      </c>
      <c r="T289" s="25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8" t="s">
        <v>349</v>
      </c>
      <c r="AT289" s="258" t="s">
        <v>186</v>
      </c>
      <c r="AU289" s="258" t="s">
        <v>90</v>
      </c>
      <c r="AY289" s="17" t="s">
        <v>175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88</v>
      </c>
      <c r="BK289" s="145">
        <f>ROUND(I289*H289,2)</f>
        <v>0</v>
      </c>
      <c r="BL289" s="17" t="s">
        <v>269</v>
      </c>
      <c r="BM289" s="258" t="s">
        <v>794</v>
      </c>
    </row>
    <row r="290" s="14" customFormat="1">
      <c r="A290" s="14"/>
      <c r="B290" s="270"/>
      <c r="C290" s="271"/>
      <c r="D290" s="261" t="s">
        <v>184</v>
      </c>
      <c r="E290" s="272" t="s">
        <v>1</v>
      </c>
      <c r="F290" s="273" t="s">
        <v>190</v>
      </c>
      <c r="G290" s="271"/>
      <c r="H290" s="274">
        <v>8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184</v>
      </c>
      <c r="AU290" s="280" t="s">
        <v>90</v>
      </c>
      <c r="AV290" s="14" t="s">
        <v>90</v>
      </c>
      <c r="AW290" s="14" t="s">
        <v>32</v>
      </c>
      <c r="AX290" s="14" t="s">
        <v>88</v>
      </c>
      <c r="AY290" s="280" t="s">
        <v>175</v>
      </c>
    </row>
    <row r="291" s="2" customFormat="1" ht="14.4" customHeight="1">
      <c r="A291" s="40"/>
      <c r="B291" s="41"/>
      <c r="C291" s="246" t="s">
        <v>401</v>
      </c>
      <c r="D291" s="246" t="s">
        <v>178</v>
      </c>
      <c r="E291" s="247" t="s">
        <v>795</v>
      </c>
      <c r="F291" s="248" t="s">
        <v>796</v>
      </c>
      <c r="G291" s="249" t="s">
        <v>108</v>
      </c>
      <c r="H291" s="250">
        <v>10</v>
      </c>
      <c r="I291" s="251"/>
      <c r="J291" s="252">
        <f>ROUND(I291*H291,2)</f>
        <v>0</v>
      </c>
      <c r="K291" s="253"/>
      <c r="L291" s="43"/>
      <c r="M291" s="254" t="s">
        <v>1</v>
      </c>
      <c r="N291" s="255" t="s">
        <v>45</v>
      </c>
      <c r="O291" s="93"/>
      <c r="P291" s="256">
        <f>O291*H291</f>
        <v>0</v>
      </c>
      <c r="Q291" s="256">
        <v>0</v>
      </c>
      <c r="R291" s="256">
        <f>Q291*H291</f>
        <v>0</v>
      </c>
      <c r="S291" s="256">
        <v>0</v>
      </c>
      <c r="T291" s="25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58" t="s">
        <v>269</v>
      </c>
      <c r="AT291" s="258" t="s">
        <v>178</v>
      </c>
      <c r="AU291" s="258" t="s">
        <v>90</v>
      </c>
      <c r="AY291" s="17" t="s">
        <v>175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88</v>
      </c>
      <c r="BK291" s="145">
        <f>ROUND(I291*H291,2)</f>
        <v>0</v>
      </c>
      <c r="BL291" s="17" t="s">
        <v>269</v>
      </c>
      <c r="BM291" s="258" t="s">
        <v>797</v>
      </c>
    </row>
    <row r="292" s="14" customFormat="1">
      <c r="A292" s="14"/>
      <c r="B292" s="270"/>
      <c r="C292" s="271"/>
      <c r="D292" s="261" t="s">
        <v>184</v>
      </c>
      <c r="E292" s="272" t="s">
        <v>1</v>
      </c>
      <c r="F292" s="273" t="s">
        <v>105</v>
      </c>
      <c r="G292" s="271"/>
      <c r="H292" s="274">
        <v>10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184</v>
      </c>
      <c r="AU292" s="280" t="s">
        <v>90</v>
      </c>
      <c r="AV292" s="14" t="s">
        <v>90</v>
      </c>
      <c r="AW292" s="14" t="s">
        <v>32</v>
      </c>
      <c r="AX292" s="14" t="s">
        <v>80</v>
      </c>
      <c r="AY292" s="280" t="s">
        <v>175</v>
      </c>
    </row>
    <row r="293" s="15" customFormat="1">
      <c r="A293" s="15"/>
      <c r="B293" s="296"/>
      <c r="C293" s="297"/>
      <c r="D293" s="261" t="s">
        <v>184</v>
      </c>
      <c r="E293" s="298" t="s">
        <v>589</v>
      </c>
      <c r="F293" s="299" t="s">
        <v>625</v>
      </c>
      <c r="G293" s="297"/>
      <c r="H293" s="300">
        <v>10</v>
      </c>
      <c r="I293" s="301"/>
      <c r="J293" s="297"/>
      <c r="K293" s="297"/>
      <c r="L293" s="302"/>
      <c r="M293" s="303"/>
      <c r="N293" s="304"/>
      <c r="O293" s="304"/>
      <c r="P293" s="304"/>
      <c r="Q293" s="304"/>
      <c r="R293" s="304"/>
      <c r="S293" s="304"/>
      <c r="T293" s="30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306" t="s">
        <v>184</v>
      </c>
      <c r="AU293" s="306" t="s">
        <v>90</v>
      </c>
      <c r="AV293" s="15" t="s">
        <v>182</v>
      </c>
      <c r="AW293" s="15" t="s">
        <v>32</v>
      </c>
      <c r="AX293" s="15" t="s">
        <v>88</v>
      </c>
      <c r="AY293" s="306" t="s">
        <v>175</v>
      </c>
    </row>
    <row r="294" s="2" customFormat="1" ht="14.4" customHeight="1">
      <c r="A294" s="40"/>
      <c r="B294" s="41"/>
      <c r="C294" s="281" t="s">
        <v>406</v>
      </c>
      <c r="D294" s="281" t="s">
        <v>186</v>
      </c>
      <c r="E294" s="282" t="s">
        <v>798</v>
      </c>
      <c r="F294" s="283" t="s">
        <v>799</v>
      </c>
      <c r="G294" s="284" t="s">
        <v>108</v>
      </c>
      <c r="H294" s="285">
        <v>10</v>
      </c>
      <c r="I294" s="286"/>
      <c r="J294" s="287">
        <f>ROUND(I294*H294,2)</f>
        <v>0</v>
      </c>
      <c r="K294" s="288"/>
      <c r="L294" s="289"/>
      <c r="M294" s="290" t="s">
        <v>1</v>
      </c>
      <c r="N294" s="291" t="s">
        <v>45</v>
      </c>
      <c r="O294" s="93"/>
      <c r="P294" s="256">
        <f>O294*H294</f>
        <v>0</v>
      </c>
      <c r="Q294" s="256">
        <v>0.0044999999999999997</v>
      </c>
      <c r="R294" s="256">
        <f>Q294*H294</f>
        <v>0.044999999999999998</v>
      </c>
      <c r="S294" s="256">
        <v>0</v>
      </c>
      <c r="T294" s="25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58" t="s">
        <v>349</v>
      </c>
      <c r="AT294" s="258" t="s">
        <v>186</v>
      </c>
      <c r="AU294" s="258" t="s">
        <v>90</v>
      </c>
      <c r="AY294" s="17" t="s">
        <v>175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88</v>
      </c>
      <c r="BK294" s="145">
        <f>ROUND(I294*H294,2)</f>
        <v>0</v>
      </c>
      <c r="BL294" s="17" t="s">
        <v>269</v>
      </c>
      <c r="BM294" s="258" t="s">
        <v>800</v>
      </c>
    </row>
    <row r="295" s="14" customFormat="1">
      <c r="A295" s="14"/>
      <c r="B295" s="270"/>
      <c r="C295" s="271"/>
      <c r="D295" s="261" t="s">
        <v>184</v>
      </c>
      <c r="E295" s="272" t="s">
        <v>801</v>
      </c>
      <c r="F295" s="273" t="s">
        <v>589</v>
      </c>
      <c r="G295" s="271"/>
      <c r="H295" s="274">
        <v>10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184</v>
      </c>
      <c r="AU295" s="280" t="s">
        <v>90</v>
      </c>
      <c r="AV295" s="14" t="s">
        <v>90</v>
      </c>
      <c r="AW295" s="14" t="s">
        <v>32</v>
      </c>
      <c r="AX295" s="14" t="s">
        <v>88</v>
      </c>
      <c r="AY295" s="280" t="s">
        <v>175</v>
      </c>
    </row>
    <row r="296" s="2" customFormat="1" ht="14.4" customHeight="1">
      <c r="A296" s="40"/>
      <c r="B296" s="41"/>
      <c r="C296" s="281" t="s">
        <v>410</v>
      </c>
      <c r="D296" s="281" t="s">
        <v>186</v>
      </c>
      <c r="E296" s="282" t="s">
        <v>802</v>
      </c>
      <c r="F296" s="283" t="s">
        <v>803</v>
      </c>
      <c r="G296" s="284" t="s">
        <v>108</v>
      </c>
      <c r="H296" s="285">
        <v>5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45</v>
      </c>
      <c r="O296" s="93"/>
      <c r="P296" s="256">
        <f>O296*H296</f>
        <v>0</v>
      </c>
      <c r="Q296" s="256">
        <v>0.0044999999999999997</v>
      </c>
      <c r="R296" s="256">
        <f>Q296*H296</f>
        <v>0.022499999999999999</v>
      </c>
      <c r="S296" s="256">
        <v>0</v>
      </c>
      <c r="T296" s="25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58" t="s">
        <v>349</v>
      </c>
      <c r="AT296" s="258" t="s">
        <v>186</v>
      </c>
      <c r="AU296" s="258" t="s">
        <v>90</v>
      </c>
      <c r="AY296" s="17" t="s">
        <v>175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88</v>
      </c>
      <c r="BK296" s="145">
        <f>ROUND(I296*H296,2)</f>
        <v>0</v>
      </c>
      <c r="BL296" s="17" t="s">
        <v>269</v>
      </c>
      <c r="BM296" s="258" t="s">
        <v>804</v>
      </c>
    </row>
    <row r="297" s="14" customFormat="1">
      <c r="A297" s="14"/>
      <c r="B297" s="270"/>
      <c r="C297" s="271"/>
      <c r="D297" s="261" t="s">
        <v>184</v>
      </c>
      <c r="E297" s="272" t="s">
        <v>1</v>
      </c>
      <c r="F297" s="273" t="s">
        <v>200</v>
      </c>
      <c r="G297" s="271"/>
      <c r="H297" s="274">
        <v>5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184</v>
      </c>
      <c r="AU297" s="280" t="s">
        <v>90</v>
      </c>
      <c r="AV297" s="14" t="s">
        <v>90</v>
      </c>
      <c r="AW297" s="14" t="s">
        <v>32</v>
      </c>
      <c r="AX297" s="14" t="s">
        <v>88</v>
      </c>
      <c r="AY297" s="280" t="s">
        <v>175</v>
      </c>
    </row>
    <row r="298" s="2" customFormat="1" ht="14.4" customHeight="1">
      <c r="A298" s="40"/>
      <c r="B298" s="41"/>
      <c r="C298" s="281" t="s">
        <v>414</v>
      </c>
      <c r="D298" s="281" t="s">
        <v>186</v>
      </c>
      <c r="E298" s="282" t="s">
        <v>805</v>
      </c>
      <c r="F298" s="283" t="s">
        <v>806</v>
      </c>
      <c r="G298" s="284" t="s">
        <v>108</v>
      </c>
      <c r="H298" s="285">
        <v>15</v>
      </c>
      <c r="I298" s="286"/>
      <c r="J298" s="287">
        <f>ROUND(I298*H298,2)</f>
        <v>0</v>
      </c>
      <c r="K298" s="288"/>
      <c r="L298" s="289"/>
      <c r="M298" s="290" t="s">
        <v>1</v>
      </c>
      <c r="N298" s="291" t="s">
        <v>45</v>
      </c>
      <c r="O298" s="93"/>
      <c r="P298" s="256">
        <f>O298*H298</f>
        <v>0</v>
      </c>
      <c r="Q298" s="256">
        <v>0.0044999999999999997</v>
      </c>
      <c r="R298" s="256">
        <f>Q298*H298</f>
        <v>0.067499999999999991</v>
      </c>
      <c r="S298" s="256">
        <v>0</v>
      </c>
      <c r="T298" s="25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58" t="s">
        <v>349</v>
      </c>
      <c r="AT298" s="258" t="s">
        <v>186</v>
      </c>
      <c r="AU298" s="258" t="s">
        <v>90</v>
      </c>
      <c r="AY298" s="17" t="s">
        <v>175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88</v>
      </c>
      <c r="BK298" s="145">
        <f>ROUND(I298*H298,2)</f>
        <v>0</v>
      </c>
      <c r="BL298" s="17" t="s">
        <v>269</v>
      </c>
      <c r="BM298" s="258" t="s">
        <v>807</v>
      </c>
    </row>
    <row r="299" s="14" customFormat="1">
      <c r="A299" s="14"/>
      <c r="B299" s="270"/>
      <c r="C299" s="271"/>
      <c r="D299" s="261" t="s">
        <v>184</v>
      </c>
      <c r="E299" s="272" t="s">
        <v>1</v>
      </c>
      <c r="F299" s="273" t="s">
        <v>8</v>
      </c>
      <c r="G299" s="271"/>
      <c r="H299" s="274">
        <v>15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184</v>
      </c>
      <c r="AU299" s="280" t="s">
        <v>90</v>
      </c>
      <c r="AV299" s="14" t="s">
        <v>90</v>
      </c>
      <c r="AW299" s="14" t="s">
        <v>32</v>
      </c>
      <c r="AX299" s="14" t="s">
        <v>88</v>
      </c>
      <c r="AY299" s="280" t="s">
        <v>175</v>
      </c>
    </row>
    <row r="300" s="2" customFormat="1" ht="14.4" customHeight="1">
      <c r="A300" s="40"/>
      <c r="B300" s="41"/>
      <c r="C300" s="281" t="s">
        <v>418</v>
      </c>
      <c r="D300" s="281" t="s">
        <v>186</v>
      </c>
      <c r="E300" s="282" t="s">
        <v>808</v>
      </c>
      <c r="F300" s="283" t="s">
        <v>809</v>
      </c>
      <c r="G300" s="284" t="s">
        <v>108</v>
      </c>
      <c r="H300" s="285">
        <v>10</v>
      </c>
      <c r="I300" s="286"/>
      <c r="J300" s="287">
        <f>ROUND(I300*H300,2)</f>
        <v>0</v>
      </c>
      <c r="K300" s="288"/>
      <c r="L300" s="289"/>
      <c r="M300" s="290" t="s">
        <v>1</v>
      </c>
      <c r="N300" s="291" t="s">
        <v>45</v>
      </c>
      <c r="O300" s="93"/>
      <c r="P300" s="256">
        <f>O300*H300</f>
        <v>0</v>
      </c>
      <c r="Q300" s="256">
        <v>0.0044999999999999997</v>
      </c>
      <c r="R300" s="256">
        <f>Q300*H300</f>
        <v>0.044999999999999998</v>
      </c>
      <c r="S300" s="256">
        <v>0</v>
      </c>
      <c r="T300" s="25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58" t="s">
        <v>349</v>
      </c>
      <c r="AT300" s="258" t="s">
        <v>186</v>
      </c>
      <c r="AU300" s="258" t="s">
        <v>90</v>
      </c>
      <c r="AY300" s="17" t="s">
        <v>175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88</v>
      </c>
      <c r="BK300" s="145">
        <f>ROUND(I300*H300,2)</f>
        <v>0</v>
      </c>
      <c r="BL300" s="17" t="s">
        <v>269</v>
      </c>
      <c r="BM300" s="258" t="s">
        <v>810</v>
      </c>
    </row>
    <row r="301" s="13" customFormat="1">
      <c r="A301" s="13"/>
      <c r="B301" s="259"/>
      <c r="C301" s="260"/>
      <c r="D301" s="261" t="s">
        <v>184</v>
      </c>
      <c r="E301" s="262" t="s">
        <v>1</v>
      </c>
      <c r="F301" s="263" t="s">
        <v>811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184</v>
      </c>
      <c r="AU301" s="269" t="s">
        <v>90</v>
      </c>
      <c r="AV301" s="13" t="s">
        <v>88</v>
      </c>
      <c r="AW301" s="13" t="s">
        <v>32</v>
      </c>
      <c r="AX301" s="13" t="s">
        <v>80</v>
      </c>
      <c r="AY301" s="269" t="s">
        <v>175</v>
      </c>
    </row>
    <row r="302" s="14" customFormat="1">
      <c r="A302" s="14"/>
      <c r="B302" s="270"/>
      <c r="C302" s="271"/>
      <c r="D302" s="261" t="s">
        <v>184</v>
      </c>
      <c r="E302" s="272" t="s">
        <v>1</v>
      </c>
      <c r="F302" s="273" t="s">
        <v>105</v>
      </c>
      <c r="G302" s="271"/>
      <c r="H302" s="274">
        <v>10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184</v>
      </c>
      <c r="AU302" s="280" t="s">
        <v>90</v>
      </c>
      <c r="AV302" s="14" t="s">
        <v>90</v>
      </c>
      <c r="AW302" s="14" t="s">
        <v>32</v>
      </c>
      <c r="AX302" s="14" t="s">
        <v>88</v>
      </c>
      <c r="AY302" s="280" t="s">
        <v>175</v>
      </c>
    </row>
    <row r="303" s="2" customFormat="1" ht="14.4" customHeight="1">
      <c r="A303" s="40"/>
      <c r="B303" s="41"/>
      <c r="C303" s="246" t="s">
        <v>422</v>
      </c>
      <c r="D303" s="246" t="s">
        <v>178</v>
      </c>
      <c r="E303" s="247" t="s">
        <v>812</v>
      </c>
      <c r="F303" s="248" t="s">
        <v>813</v>
      </c>
      <c r="G303" s="249" t="s">
        <v>108</v>
      </c>
      <c r="H303" s="250">
        <v>220</v>
      </c>
      <c r="I303" s="251"/>
      <c r="J303" s="252">
        <f>ROUND(I303*H303,2)</f>
        <v>0</v>
      </c>
      <c r="K303" s="253"/>
      <c r="L303" s="43"/>
      <c r="M303" s="254" t="s">
        <v>1</v>
      </c>
      <c r="N303" s="255" t="s">
        <v>45</v>
      </c>
      <c r="O303" s="93"/>
      <c r="P303" s="256">
        <f>O303*H303</f>
        <v>0</v>
      </c>
      <c r="Q303" s="256">
        <v>0</v>
      </c>
      <c r="R303" s="256">
        <f>Q303*H303</f>
        <v>0</v>
      </c>
      <c r="S303" s="256">
        <v>0</v>
      </c>
      <c r="T303" s="25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58" t="s">
        <v>269</v>
      </c>
      <c r="AT303" s="258" t="s">
        <v>178</v>
      </c>
      <c r="AU303" s="258" t="s">
        <v>90</v>
      </c>
      <c r="AY303" s="17" t="s">
        <v>175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88</v>
      </c>
      <c r="BK303" s="145">
        <f>ROUND(I303*H303,2)</f>
        <v>0</v>
      </c>
      <c r="BL303" s="17" t="s">
        <v>269</v>
      </c>
      <c r="BM303" s="258" t="s">
        <v>814</v>
      </c>
    </row>
    <row r="304" s="14" customFormat="1">
      <c r="A304" s="14"/>
      <c r="B304" s="270"/>
      <c r="C304" s="271"/>
      <c r="D304" s="261" t="s">
        <v>184</v>
      </c>
      <c r="E304" s="272" t="s">
        <v>1</v>
      </c>
      <c r="F304" s="273" t="s">
        <v>586</v>
      </c>
      <c r="G304" s="271"/>
      <c r="H304" s="274">
        <v>220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184</v>
      </c>
      <c r="AU304" s="280" t="s">
        <v>90</v>
      </c>
      <c r="AV304" s="14" t="s">
        <v>90</v>
      </c>
      <c r="AW304" s="14" t="s">
        <v>32</v>
      </c>
      <c r="AX304" s="14" t="s">
        <v>88</v>
      </c>
      <c r="AY304" s="280" t="s">
        <v>175</v>
      </c>
    </row>
    <row r="305" s="2" customFormat="1" ht="14.4" customHeight="1">
      <c r="A305" s="40"/>
      <c r="B305" s="41"/>
      <c r="C305" s="281" t="s">
        <v>426</v>
      </c>
      <c r="D305" s="281" t="s">
        <v>186</v>
      </c>
      <c r="E305" s="282" t="s">
        <v>815</v>
      </c>
      <c r="F305" s="283" t="s">
        <v>816</v>
      </c>
      <c r="G305" s="284" t="s">
        <v>108</v>
      </c>
      <c r="H305" s="285">
        <v>220</v>
      </c>
      <c r="I305" s="286"/>
      <c r="J305" s="287">
        <f>ROUND(I305*H305,2)</f>
        <v>0</v>
      </c>
      <c r="K305" s="288"/>
      <c r="L305" s="289"/>
      <c r="M305" s="290" t="s">
        <v>1</v>
      </c>
      <c r="N305" s="291" t="s">
        <v>45</v>
      </c>
      <c r="O305" s="93"/>
      <c r="P305" s="256">
        <f>O305*H305</f>
        <v>0</v>
      </c>
      <c r="Q305" s="256">
        <v>0.0044999999999999997</v>
      </c>
      <c r="R305" s="256">
        <f>Q305*H305</f>
        <v>0.98999999999999988</v>
      </c>
      <c r="S305" s="256">
        <v>0</v>
      </c>
      <c r="T305" s="25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8" t="s">
        <v>349</v>
      </c>
      <c r="AT305" s="258" t="s">
        <v>186</v>
      </c>
      <c r="AU305" s="258" t="s">
        <v>90</v>
      </c>
      <c r="AY305" s="17" t="s">
        <v>175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88</v>
      </c>
      <c r="BK305" s="145">
        <f>ROUND(I305*H305,2)</f>
        <v>0</v>
      </c>
      <c r="BL305" s="17" t="s">
        <v>269</v>
      </c>
      <c r="BM305" s="258" t="s">
        <v>817</v>
      </c>
    </row>
    <row r="306" s="14" customFormat="1">
      <c r="A306" s="14"/>
      <c r="B306" s="270"/>
      <c r="C306" s="271"/>
      <c r="D306" s="261" t="s">
        <v>184</v>
      </c>
      <c r="E306" s="272" t="s">
        <v>1</v>
      </c>
      <c r="F306" s="273" t="s">
        <v>586</v>
      </c>
      <c r="G306" s="271"/>
      <c r="H306" s="274">
        <v>220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184</v>
      </c>
      <c r="AU306" s="280" t="s">
        <v>90</v>
      </c>
      <c r="AV306" s="14" t="s">
        <v>90</v>
      </c>
      <c r="AW306" s="14" t="s">
        <v>32</v>
      </c>
      <c r="AX306" s="14" t="s">
        <v>88</v>
      </c>
      <c r="AY306" s="280" t="s">
        <v>175</v>
      </c>
    </row>
    <row r="307" s="12" customFormat="1" ht="22.8" customHeight="1">
      <c r="A307" s="12"/>
      <c r="B307" s="230"/>
      <c r="C307" s="231"/>
      <c r="D307" s="232" t="s">
        <v>79</v>
      </c>
      <c r="E307" s="244" t="s">
        <v>818</v>
      </c>
      <c r="F307" s="244" t="s">
        <v>819</v>
      </c>
      <c r="G307" s="231"/>
      <c r="H307" s="231"/>
      <c r="I307" s="234"/>
      <c r="J307" s="245">
        <f>BK307</f>
        <v>0</v>
      </c>
      <c r="K307" s="231"/>
      <c r="L307" s="236"/>
      <c r="M307" s="237"/>
      <c r="N307" s="238"/>
      <c r="O307" s="238"/>
      <c r="P307" s="239">
        <f>SUM(P308:P401)</f>
        <v>0</v>
      </c>
      <c r="Q307" s="238"/>
      <c r="R307" s="239">
        <f>SUM(R308:R401)</f>
        <v>0.53277600000000003</v>
      </c>
      <c r="S307" s="238"/>
      <c r="T307" s="240">
        <f>SUM(T308:T401)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41" t="s">
        <v>88</v>
      </c>
      <c r="AT307" s="242" t="s">
        <v>79</v>
      </c>
      <c r="AU307" s="242" t="s">
        <v>88</v>
      </c>
      <c r="AY307" s="241" t="s">
        <v>175</v>
      </c>
      <c r="BK307" s="243">
        <f>SUM(BK308:BK401)</f>
        <v>0</v>
      </c>
    </row>
    <row r="308" s="2" customFormat="1" ht="24.15" customHeight="1">
      <c r="A308" s="40"/>
      <c r="B308" s="41"/>
      <c r="C308" s="246" t="s">
        <v>430</v>
      </c>
      <c r="D308" s="246" t="s">
        <v>178</v>
      </c>
      <c r="E308" s="247" t="s">
        <v>820</v>
      </c>
      <c r="F308" s="248" t="s">
        <v>821</v>
      </c>
      <c r="G308" s="249" t="s">
        <v>724</v>
      </c>
      <c r="H308" s="250">
        <v>4</v>
      </c>
      <c r="I308" s="251"/>
      <c r="J308" s="252">
        <f>ROUND(I308*H308,2)</f>
        <v>0</v>
      </c>
      <c r="K308" s="253"/>
      <c r="L308" s="43"/>
      <c r="M308" s="254" t="s">
        <v>1</v>
      </c>
      <c r="N308" s="255" t="s">
        <v>45</v>
      </c>
      <c r="O308" s="93"/>
      <c r="P308" s="256">
        <f>O308*H308</f>
        <v>0</v>
      </c>
      <c r="Q308" s="256">
        <v>0</v>
      </c>
      <c r="R308" s="256">
        <f>Q308*H308</f>
        <v>0</v>
      </c>
      <c r="S308" s="256">
        <v>0</v>
      </c>
      <c r="T308" s="25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8" t="s">
        <v>269</v>
      </c>
      <c r="AT308" s="258" t="s">
        <v>178</v>
      </c>
      <c r="AU308" s="258" t="s">
        <v>90</v>
      </c>
      <c r="AY308" s="17" t="s">
        <v>175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88</v>
      </c>
      <c r="BK308" s="145">
        <f>ROUND(I308*H308,2)</f>
        <v>0</v>
      </c>
      <c r="BL308" s="17" t="s">
        <v>269</v>
      </c>
      <c r="BM308" s="258" t="s">
        <v>822</v>
      </c>
    </row>
    <row r="309" s="13" customFormat="1">
      <c r="A309" s="13"/>
      <c r="B309" s="259"/>
      <c r="C309" s="260"/>
      <c r="D309" s="261" t="s">
        <v>184</v>
      </c>
      <c r="E309" s="262" t="s">
        <v>1</v>
      </c>
      <c r="F309" s="263" t="s">
        <v>823</v>
      </c>
      <c r="G309" s="260"/>
      <c r="H309" s="262" t="s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184</v>
      </c>
      <c r="AU309" s="269" t="s">
        <v>90</v>
      </c>
      <c r="AV309" s="13" t="s">
        <v>88</v>
      </c>
      <c r="AW309" s="13" t="s">
        <v>32</v>
      </c>
      <c r="AX309" s="13" t="s">
        <v>80</v>
      </c>
      <c r="AY309" s="269" t="s">
        <v>175</v>
      </c>
    </row>
    <row r="310" s="14" customFormat="1">
      <c r="A310" s="14"/>
      <c r="B310" s="270"/>
      <c r="C310" s="271"/>
      <c r="D310" s="261" t="s">
        <v>184</v>
      </c>
      <c r="E310" s="272" t="s">
        <v>1</v>
      </c>
      <c r="F310" s="273" t="s">
        <v>182</v>
      </c>
      <c r="G310" s="271"/>
      <c r="H310" s="274">
        <v>4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184</v>
      </c>
      <c r="AU310" s="280" t="s">
        <v>90</v>
      </c>
      <c r="AV310" s="14" t="s">
        <v>90</v>
      </c>
      <c r="AW310" s="14" t="s">
        <v>32</v>
      </c>
      <c r="AX310" s="14" t="s">
        <v>88</v>
      </c>
      <c r="AY310" s="280" t="s">
        <v>175</v>
      </c>
    </row>
    <row r="311" s="2" customFormat="1" ht="14.4" customHeight="1">
      <c r="A311" s="40"/>
      <c r="B311" s="41"/>
      <c r="C311" s="246" t="s">
        <v>434</v>
      </c>
      <c r="D311" s="246" t="s">
        <v>178</v>
      </c>
      <c r="E311" s="247" t="s">
        <v>824</v>
      </c>
      <c r="F311" s="248" t="s">
        <v>825</v>
      </c>
      <c r="G311" s="249" t="s">
        <v>108</v>
      </c>
      <c r="H311" s="250">
        <v>784</v>
      </c>
      <c r="I311" s="251"/>
      <c r="J311" s="252">
        <f>ROUND(I311*H311,2)</f>
        <v>0</v>
      </c>
      <c r="K311" s="253"/>
      <c r="L311" s="43"/>
      <c r="M311" s="254" t="s">
        <v>1</v>
      </c>
      <c r="N311" s="255" t="s">
        <v>45</v>
      </c>
      <c r="O311" s="93"/>
      <c r="P311" s="256">
        <f>O311*H311</f>
        <v>0</v>
      </c>
      <c r="Q311" s="256">
        <v>0</v>
      </c>
      <c r="R311" s="256">
        <f>Q311*H311</f>
        <v>0</v>
      </c>
      <c r="S311" s="256">
        <v>0</v>
      </c>
      <c r="T311" s="25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58" t="s">
        <v>269</v>
      </c>
      <c r="AT311" s="258" t="s">
        <v>178</v>
      </c>
      <c r="AU311" s="258" t="s">
        <v>90</v>
      </c>
      <c r="AY311" s="17" t="s">
        <v>175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88</v>
      </c>
      <c r="BK311" s="145">
        <f>ROUND(I311*H311,2)</f>
        <v>0</v>
      </c>
      <c r="BL311" s="17" t="s">
        <v>269</v>
      </c>
      <c r="BM311" s="258" t="s">
        <v>826</v>
      </c>
    </row>
    <row r="312" s="13" customFormat="1">
      <c r="A312" s="13"/>
      <c r="B312" s="259"/>
      <c r="C312" s="260"/>
      <c r="D312" s="261" t="s">
        <v>184</v>
      </c>
      <c r="E312" s="262" t="s">
        <v>1</v>
      </c>
      <c r="F312" s="263" t="s">
        <v>827</v>
      </c>
      <c r="G312" s="260"/>
      <c r="H312" s="262" t="s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184</v>
      </c>
      <c r="AU312" s="269" t="s">
        <v>90</v>
      </c>
      <c r="AV312" s="13" t="s">
        <v>88</v>
      </c>
      <c r="AW312" s="13" t="s">
        <v>32</v>
      </c>
      <c r="AX312" s="13" t="s">
        <v>80</v>
      </c>
      <c r="AY312" s="269" t="s">
        <v>175</v>
      </c>
    </row>
    <row r="313" s="14" customFormat="1">
      <c r="A313" s="14"/>
      <c r="B313" s="270"/>
      <c r="C313" s="271"/>
      <c r="D313" s="261" t="s">
        <v>184</v>
      </c>
      <c r="E313" s="272" t="s">
        <v>560</v>
      </c>
      <c r="F313" s="273" t="s">
        <v>828</v>
      </c>
      <c r="G313" s="271"/>
      <c r="H313" s="274">
        <v>210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184</v>
      </c>
      <c r="AU313" s="280" t="s">
        <v>90</v>
      </c>
      <c r="AV313" s="14" t="s">
        <v>90</v>
      </c>
      <c r="AW313" s="14" t="s">
        <v>32</v>
      </c>
      <c r="AX313" s="14" t="s">
        <v>80</v>
      </c>
      <c r="AY313" s="280" t="s">
        <v>175</v>
      </c>
    </row>
    <row r="314" s="13" customFormat="1">
      <c r="A314" s="13"/>
      <c r="B314" s="259"/>
      <c r="C314" s="260"/>
      <c r="D314" s="261" t="s">
        <v>184</v>
      </c>
      <c r="E314" s="262" t="s">
        <v>1</v>
      </c>
      <c r="F314" s="263" t="s">
        <v>829</v>
      </c>
      <c r="G314" s="260"/>
      <c r="H314" s="262" t="s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184</v>
      </c>
      <c r="AU314" s="269" t="s">
        <v>90</v>
      </c>
      <c r="AV314" s="13" t="s">
        <v>88</v>
      </c>
      <c r="AW314" s="13" t="s">
        <v>32</v>
      </c>
      <c r="AX314" s="13" t="s">
        <v>80</v>
      </c>
      <c r="AY314" s="269" t="s">
        <v>175</v>
      </c>
    </row>
    <row r="315" s="14" customFormat="1">
      <c r="A315" s="14"/>
      <c r="B315" s="270"/>
      <c r="C315" s="271"/>
      <c r="D315" s="261" t="s">
        <v>184</v>
      </c>
      <c r="E315" s="272" t="s">
        <v>563</v>
      </c>
      <c r="F315" s="273" t="s">
        <v>295</v>
      </c>
      <c r="G315" s="271"/>
      <c r="H315" s="274">
        <v>20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184</v>
      </c>
      <c r="AU315" s="280" t="s">
        <v>90</v>
      </c>
      <c r="AV315" s="14" t="s">
        <v>90</v>
      </c>
      <c r="AW315" s="14" t="s">
        <v>32</v>
      </c>
      <c r="AX315" s="14" t="s">
        <v>80</v>
      </c>
      <c r="AY315" s="280" t="s">
        <v>175</v>
      </c>
    </row>
    <row r="316" s="13" customFormat="1">
      <c r="A316" s="13"/>
      <c r="B316" s="259"/>
      <c r="C316" s="260"/>
      <c r="D316" s="261" t="s">
        <v>184</v>
      </c>
      <c r="E316" s="262" t="s">
        <v>1</v>
      </c>
      <c r="F316" s="263" t="s">
        <v>830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184</v>
      </c>
      <c r="AU316" s="269" t="s">
        <v>90</v>
      </c>
      <c r="AV316" s="13" t="s">
        <v>88</v>
      </c>
      <c r="AW316" s="13" t="s">
        <v>32</v>
      </c>
      <c r="AX316" s="13" t="s">
        <v>80</v>
      </c>
      <c r="AY316" s="269" t="s">
        <v>175</v>
      </c>
    </row>
    <row r="317" s="14" customFormat="1">
      <c r="A317" s="14"/>
      <c r="B317" s="270"/>
      <c r="C317" s="271"/>
      <c r="D317" s="261" t="s">
        <v>184</v>
      </c>
      <c r="E317" s="272" t="s">
        <v>565</v>
      </c>
      <c r="F317" s="273" t="s">
        <v>831</v>
      </c>
      <c r="G317" s="271"/>
      <c r="H317" s="274">
        <v>44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184</v>
      </c>
      <c r="AU317" s="280" t="s">
        <v>90</v>
      </c>
      <c r="AV317" s="14" t="s">
        <v>90</v>
      </c>
      <c r="AW317" s="14" t="s">
        <v>32</v>
      </c>
      <c r="AX317" s="14" t="s">
        <v>80</v>
      </c>
      <c r="AY317" s="280" t="s">
        <v>175</v>
      </c>
    </row>
    <row r="318" s="13" customFormat="1">
      <c r="A318" s="13"/>
      <c r="B318" s="259"/>
      <c r="C318" s="260"/>
      <c r="D318" s="261" t="s">
        <v>184</v>
      </c>
      <c r="E318" s="262" t="s">
        <v>1</v>
      </c>
      <c r="F318" s="263" t="s">
        <v>568</v>
      </c>
      <c r="G318" s="260"/>
      <c r="H318" s="262" t="s">
        <v>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184</v>
      </c>
      <c r="AU318" s="269" t="s">
        <v>90</v>
      </c>
      <c r="AV318" s="13" t="s">
        <v>88</v>
      </c>
      <c r="AW318" s="13" t="s">
        <v>32</v>
      </c>
      <c r="AX318" s="13" t="s">
        <v>80</v>
      </c>
      <c r="AY318" s="269" t="s">
        <v>175</v>
      </c>
    </row>
    <row r="319" s="14" customFormat="1">
      <c r="A319" s="14"/>
      <c r="B319" s="270"/>
      <c r="C319" s="271"/>
      <c r="D319" s="261" t="s">
        <v>184</v>
      </c>
      <c r="E319" s="272" t="s">
        <v>567</v>
      </c>
      <c r="F319" s="273" t="s">
        <v>569</v>
      </c>
      <c r="G319" s="271"/>
      <c r="H319" s="274">
        <v>260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184</v>
      </c>
      <c r="AU319" s="280" t="s">
        <v>90</v>
      </c>
      <c r="AV319" s="14" t="s">
        <v>90</v>
      </c>
      <c r="AW319" s="14" t="s">
        <v>32</v>
      </c>
      <c r="AX319" s="14" t="s">
        <v>80</v>
      </c>
      <c r="AY319" s="280" t="s">
        <v>175</v>
      </c>
    </row>
    <row r="320" s="13" customFormat="1">
      <c r="A320" s="13"/>
      <c r="B320" s="259"/>
      <c r="C320" s="260"/>
      <c r="D320" s="261" t="s">
        <v>184</v>
      </c>
      <c r="E320" s="262" t="s">
        <v>1</v>
      </c>
      <c r="F320" s="263" t="s">
        <v>832</v>
      </c>
      <c r="G320" s="260"/>
      <c r="H320" s="262" t="s">
        <v>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184</v>
      </c>
      <c r="AU320" s="269" t="s">
        <v>90</v>
      </c>
      <c r="AV320" s="13" t="s">
        <v>88</v>
      </c>
      <c r="AW320" s="13" t="s">
        <v>32</v>
      </c>
      <c r="AX320" s="13" t="s">
        <v>80</v>
      </c>
      <c r="AY320" s="269" t="s">
        <v>175</v>
      </c>
    </row>
    <row r="321" s="14" customFormat="1">
      <c r="A321" s="14"/>
      <c r="B321" s="270"/>
      <c r="C321" s="271"/>
      <c r="D321" s="261" t="s">
        <v>184</v>
      </c>
      <c r="E321" s="272" t="s">
        <v>570</v>
      </c>
      <c r="F321" s="273" t="s">
        <v>572</v>
      </c>
      <c r="G321" s="271"/>
      <c r="H321" s="274">
        <v>180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184</v>
      </c>
      <c r="AU321" s="280" t="s">
        <v>90</v>
      </c>
      <c r="AV321" s="14" t="s">
        <v>90</v>
      </c>
      <c r="AW321" s="14" t="s">
        <v>32</v>
      </c>
      <c r="AX321" s="14" t="s">
        <v>80</v>
      </c>
      <c r="AY321" s="280" t="s">
        <v>175</v>
      </c>
    </row>
    <row r="322" s="13" customFormat="1">
      <c r="A322" s="13"/>
      <c r="B322" s="259"/>
      <c r="C322" s="260"/>
      <c r="D322" s="261" t="s">
        <v>184</v>
      </c>
      <c r="E322" s="262" t="s">
        <v>1</v>
      </c>
      <c r="F322" s="263" t="s">
        <v>833</v>
      </c>
      <c r="G322" s="260"/>
      <c r="H322" s="262" t="s">
        <v>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184</v>
      </c>
      <c r="AU322" s="269" t="s">
        <v>90</v>
      </c>
      <c r="AV322" s="13" t="s">
        <v>88</v>
      </c>
      <c r="AW322" s="13" t="s">
        <v>32</v>
      </c>
      <c r="AX322" s="13" t="s">
        <v>80</v>
      </c>
      <c r="AY322" s="269" t="s">
        <v>175</v>
      </c>
    </row>
    <row r="323" s="14" customFormat="1">
      <c r="A323" s="14"/>
      <c r="B323" s="270"/>
      <c r="C323" s="271"/>
      <c r="D323" s="261" t="s">
        <v>184</v>
      </c>
      <c r="E323" s="272" t="s">
        <v>573</v>
      </c>
      <c r="F323" s="273" t="s">
        <v>105</v>
      </c>
      <c r="G323" s="271"/>
      <c r="H323" s="274">
        <v>10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184</v>
      </c>
      <c r="AU323" s="280" t="s">
        <v>90</v>
      </c>
      <c r="AV323" s="14" t="s">
        <v>90</v>
      </c>
      <c r="AW323" s="14" t="s">
        <v>32</v>
      </c>
      <c r="AX323" s="14" t="s">
        <v>80</v>
      </c>
      <c r="AY323" s="280" t="s">
        <v>175</v>
      </c>
    </row>
    <row r="324" s="13" customFormat="1">
      <c r="A324" s="13"/>
      <c r="B324" s="259"/>
      <c r="C324" s="260"/>
      <c r="D324" s="261" t="s">
        <v>184</v>
      </c>
      <c r="E324" s="262" t="s">
        <v>1</v>
      </c>
      <c r="F324" s="263" t="s">
        <v>577</v>
      </c>
      <c r="G324" s="260"/>
      <c r="H324" s="262" t="s">
        <v>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184</v>
      </c>
      <c r="AU324" s="269" t="s">
        <v>90</v>
      </c>
      <c r="AV324" s="13" t="s">
        <v>88</v>
      </c>
      <c r="AW324" s="13" t="s">
        <v>32</v>
      </c>
      <c r="AX324" s="13" t="s">
        <v>80</v>
      </c>
      <c r="AY324" s="269" t="s">
        <v>175</v>
      </c>
    </row>
    <row r="325" s="14" customFormat="1">
      <c r="A325" s="14"/>
      <c r="B325" s="270"/>
      <c r="C325" s="271"/>
      <c r="D325" s="261" t="s">
        <v>184</v>
      </c>
      <c r="E325" s="272" t="s">
        <v>576</v>
      </c>
      <c r="F325" s="273" t="s">
        <v>127</v>
      </c>
      <c r="G325" s="271"/>
      <c r="H325" s="274">
        <v>60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184</v>
      </c>
      <c r="AU325" s="280" t="s">
        <v>90</v>
      </c>
      <c r="AV325" s="14" t="s">
        <v>90</v>
      </c>
      <c r="AW325" s="14" t="s">
        <v>32</v>
      </c>
      <c r="AX325" s="14" t="s">
        <v>80</v>
      </c>
      <c r="AY325" s="280" t="s">
        <v>175</v>
      </c>
    </row>
    <row r="326" s="15" customFormat="1">
      <c r="A326" s="15"/>
      <c r="B326" s="296"/>
      <c r="C326" s="297"/>
      <c r="D326" s="261" t="s">
        <v>184</v>
      </c>
      <c r="E326" s="298" t="s">
        <v>1</v>
      </c>
      <c r="F326" s="299" t="s">
        <v>625</v>
      </c>
      <c r="G326" s="297"/>
      <c r="H326" s="300">
        <v>784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306" t="s">
        <v>184</v>
      </c>
      <c r="AU326" s="306" t="s">
        <v>90</v>
      </c>
      <c r="AV326" s="15" t="s">
        <v>182</v>
      </c>
      <c r="AW326" s="15" t="s">
        <v>32</v>
      </c>
      <c r="AX326" s="15" t="s">
        <v>88</v>
      </c>
      <c r="AY326" s="306" t="s">
        <v>175</v>
      </c>
    </row>
    <row r="327" s="2" customFormat="1" ht="14.4" customHeight="1">
      <c r="A327" s="40"/>
      <c r="B327" s="41"/>
      <c r="C327" s="281" t="s">
        <v>438</v>
      </c>
      <c r="D327" s="281" t="s">
        <v>186</v>
      </c>
      <c r="E327" s="282" t="s">
        <v>834</v>
      </c>
      <c r="F327" s="283" t="s">
        <v>829</v>
      </c>
      <c r="G327" s="284" t="s">
        <v>108</v>
      </c>
      <c r="H327" s="285">
        <v>20</v>
      </c>
      <c r="I327" s="286"/>
      <c r="J327" s="287">
        <f>ROUND(I327*H327,2)</f>
        <v>0</v>
      </c>
      <c r="K327" s="288"/>
      <c r="L327" s="289"/>
      <c r="M327" s="290" t="s">
        <v>1</v>
      </c>
      <c r="N327" s="291" t="s">
        <v>45</v>
      </c>
      <c r="O327" s="93"/>
      <c r="P327" s="256">
        <f>O327*H327</f>
        <v>0</v>
      </c>
      <c r="Q327" s="256">
        <v>0.0019400000000000001</v>
      </c>
      <c r="R327" s="256">
        <f>Q327*H327</f>
        <v>0.038800000000000001</v>
      </c>
      <c r="S327" s="256">
        <v>0</v>
      </c>
      <c r="T327" s="25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58" t="s">
        <v>349</v>
      </c>
      <c r="AT327" s="258" t="s">
        <v>186</v>
      </c>
      <c r="AU327" s="258" t="s">
        <v>90</v>
      </c>
      <c r="AY327" s="17" t="s">
        <v>175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88</v>
      </c>
      <c r="BK327" s="145">
        <f>ROUND(I327*H327,2)</f>
        <v>0</v>
      </c>
      <c r="BL327" s="17" t="s">
        <v>269</v>
      </c>
      <c r="BM327" s="258" t="s">
        <v>835</v>
      </c>
    </row>
    <row r="328" s="14" customFormat="1">
      <c r="A328" s="14"/>
      <c r="B328" s="270"/>
      <c r="C328" s="271"/>
      <c r="D328" s="261" t="s">
        <v>184</v>
      </c>
      <c r="E328" s="272" t="s">
        <v>1</v>
      </c>
      <c r="F328" s="273" t="s">
        <v>563</v>
      </c>
      <c r="G328" s="271"/>
      <c r="H328" s="274">
        <v>20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184</v>
      </c>
      <c r="AU328" s="280" t="s">
        <v>90</v>
      </c>
      <c r="AV328" s="14" t="s">
        <v>90</v>
      </c>
      <c r="AW328" s="14" t="s">
        <v>32</v>
      </c>
      <c r="AX328" s="14" t="s">
        <v>88</v>
      </c>
      <c r="AY328" s="280" t="s">
        <v>175</v>
      </c>
    </row>
    <row r="329" s="2" customFormat="1" ht="14.4" customHeight="1">
      <c r="A329" s="40"/>
      <c r="B329" s="41"/>
      <c r="C329" s="281" t="s">
        <v>442</v>
      </c>
      <c r="D329" s="281" t="s">
        <v>186</v>
      </c>
      <c r="E329" s="282" t="s">
        <v>836</v>
      </c>
      <c r="F329" s="283" t="s">
        <v>827</v>
      </c>
      <c r="G329" s="284" t="s">
        <v>108</v>
      </c>
      <c r="H329" s="285">
        <v>210</v>
      </c>
      <c r="I329" s="286"/>
      <c r="J329" s="287">
        <f>ROUND(I329*H329,2)</f>
        <v>0</v>
      </c>
      <c r="K329" s="288"/>
      <c r="L329" s="289"/>
      <c r="M329" s="290" t="s">
        <v>1</v>
      </c>
      <c r="N329" s="291" t="s">
        <v>45</v>
      </c>
      <c r="O329" s="93"/>
      <c r="P329" s="256">
        <f>O329*H329</f>
        <v>0</v>
      </c>
      <c r="Q329" s="256">
        <v>0.0019400000000000001</v>
      </c>
      <c r="R329" s="256">
        <f>Q329*H329</f>
        <v>0.40740000000000004</v>
      </c>
      <c r="S329" s="256">
        <v>0</v>
      </c>
      <c r="T329" s="25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8" t="s">
        <v>349</v>
      </c>
      <c r="AT329" s="258" t="s">
        <v>186</v>
      </c>
      <c r="AU329" s="258" t="s">
        <v>90</v>
      </c>
      <c r="AY329" s="17" t="s">
        <v>175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88</v>
      </c>
      <c r="BK329" s="145">
        <f>ROUND(I329*H329,2)</f>
        <v>0</v>
      </c>
      <c r="BL329" s="17" t="s">
        <v>269</v>
      </c>
      <c r="BM329" s="258" t="s">
        <v>837</v>
      </c>
    </row>
    <row r="330" s="13" customFormat="1">
      <c r="A330" s="13"/>
      <c r="B330" s="259"/>
      <c r="C330" s="260"/>
      <c r="D330" s="261" t="s">
        <v>184</v>
      </c>
      <c r="E330" s="262" t="s">
        <v>1</v>
      </c>
      <c r="F330" s="263" t="s">
        <v>838</v>
      </c>
      <c r="G330" s="260"/>
      <c r="H330" s="262" t="s">
        <v>1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184</v>
      </c>
      <c r="AU330" s="269" t="s">
        <v>90</v>
      </c>
      <c r="AV330" s="13" t="s">
        <v>88</v>
      </c>
      <c r="AW330" s="13" t="s">
        <v>32</v>
      </c>
      <c r="AX330" s="13" t="s">
        <v>80</v>
      </c>
      <c r="AY330" s="269" t="s">
        <v>175</v>
      </c>
    </row>
    <row r="331" s="14" customFormat="1">
      <c r="A331" s="14"/>
      <c r="B331" s="270"/>
      <c r="C331" s="271"/>
      <c r="D331" s="261" t="s">
        <v>184</v>
      </c>
      <c r="E331" s="272" t="s">
        <v>1</v>
      </c>
      <c r="F331" s="273" t="s">
        <v>560</v>
      </c>
      <c r="G331" s="271"/>
      <c r="H331" s="274">
        <v>210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184</v>
      </c>
      <c r="AU331" s="280" t="s">
        <v>90</v>
      </c>
      <c r="AV331" s="14" t="s">
        <v>90</v>
      </c>
      <c r="AW331" s="14" t="s">
        <v>32</v>
      </c>
      <c r="AX331" s="14" t="s">
        <v>88</v>
      </c>
      <c r="AY331" s="280" t="s">
        <v>175</v>
      </c>
    </row>
    <row r="332" s="2" customFormat="1" ht="14.4" customHeight="1">
      <c r="A332" s="40"/>
      <c r="B332" s="41"/>
      <c r="C332" s="281" t="s">
        <v>447</v>
      </c>
      <c r="D332" s="281" t="s">
        <v>186</v>
      </c>
      <c r="E332" s="282" t="s">
        <v>839</v>
      </c>
      <c r="F332" s="283" t="s">
        <v>840</v>
      </c>
      <c r="G332" s="284" t="s">
        <v>108</v>
      </c>
      <c r="H332" s="285">
        <v>180</v>
      </c>
      <c r="I332" s="286"/>
      <c r="J332" s="287">
        <f>ROUND(I332*H332,2)</f>
        <v>0</v>
      </c>
      <c r="K332" s="288"/>
      <c r="L332" s="289"/>
      <c r="M332" s="290" t="s">
        <v>1</v>
      </c>
      <c r="N332" s="291" t="s">
        <v>45</v>
      </c>
      <c r="O332" s="93"/>
      <c r="P332" s="256">
        <f>O332*H332</f>
        <v>0</v>
      </c>
      <c r="Q332" s="256">
        <v>0.00021000000000000001</v>
      </c>
      <c r="R332" s="256">
        <f>Q332*H332</f>
        <v>0.0378</v>
      </c>
      <c r="S332" s="256">
        <v>0</v>
      </c>
      <c r="T332" s="25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58" t="s">
        <v>349</v>
      </c>
      <c r="AT332" s="258" t="s">
        <v>186</v>
      </c>
      <c r="AU332" s="258" t="s">
        <v>90</v>
      </c>
      <c r="AY332" s="17" t="s">
        <v>175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88</v>
      </c>
      <c r="BK332" s="145">
        <f>ROUND(I332*H332,2)</f>
        <v>0</v>
      </c>
      <c r="BL332" s="17" t="s">
        <v>269</v>
      </c>
      <c r="BM332" s="258" t="s">
        <v>841</v>
      </c>
    </row>
    <row r="333" s="13" customFormat="1">
      <c r="A333" s="13"/>
      <c r="B333" s="259"/>
      <c r="C333" s="260"/>
      <c r="D333" s="261" t="s">
        <v>184</v>
      </c>
      <c r="E333" s="262" t="s">
        <v>1</v>
      </c>
      <c r="F333" s="263" t="s">
        <v>842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184</v>
      </c>
      <c r="AU333" s="269" t="s">
        <v>90</v>
      </c>
      <c r="AV333" s="13" t="s">
        <v>88</v>
      </c>
      <c r="AW333" s="13" t="s">
        <v>32</v>
      </c>
      <c r="AX333" s="13" t="s">
        <v>80</v>
      </c>
      <c r="AY333" s="269" t="s">
        <v>175</v>
      </c>
    </row>
    <row r="334" s="14" customFormat="1">
      <c r="A334" s="14"/>
      <c r="B334" s="270"/>
      <c r="C334" s="271"/>
      <c r="D334" s="261" t="s">
        <v>184</v>
      </c>
      <c r="E334" s="272" t="s">
        <v>1</v>
      </c>
      <c r="F334" s="273" t="s">
        <v>570</v>
      </c>
      <c r="G334" s="271"/>
      <c r="H334" s="274">
        <v>180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184</v>
      </c>
      <c r="AU334" s="280" t="s">
        <v>90</v>
      </c>
      <c r="AV334" s="14" t="s">
        <v>90</v>
      </c>
      <c r="AW334" s="14" t="s">
        <v>32</v>
      </c>
      <c r="AX334" s="14" t="s">
        <v>88</v>
      </c>
      <c r="AY334" s="280" t="s">
        <v>175</v>
      </c>
    </row>
    <row r="335" s="2" customFormat="1" ht="14.4" customHeight="1">
      <c r="A335" s="40"/>
      <c r="B335" s="41"/>
      <c r="C335" s="281" t="s">
        <v>454</v>
      </c>
      <c r="D335" s="281" t="s">
        <v>186</v>
      </c>
      <c r="E335" s="282" t="s">
        <v>843</v>
      </c>
      <c r="F335" s="283" t="s">
        <v>844</v>
      </c>
      <c r="G335" s="284" t="s">
        <v>108</v>
      </c>
      <c r="H335" s="285">
        <v>44</v>
      </c>
      <c r="I335" s="286"/>
      <c r="J335" s="287">
        <f>ROUND(I335*H335,2)</f>
        <v>0</v>
      </c>
      <c r="K335" s="288"/>
      <c r="L335" s="289"/>
      <c r="M335" s="290" t="s">
        <v>1</v>
      </c>
      <c r="N335" s="291" t="s">
        <v>45</v>
      </c>
      <c r="O335" s="93"/>
      <c r="P335" s="256">
        <f>O335*H335</f>
        <v>0</v>
      </c>
      <c r="Q335" s="256">
        <v>0.00012999999999999999</v>
      </c>
      <c r="R335" s="256">
        <f>Q335*H335</f>
        <v>0.0057199999999999994</v>
      </c>
      <c r="S335" s="256">
        <v>0</v>
      </c>
      <c r="T335" s="25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58" t="s">
        <v>349</v>
      </c>
      <c r="AT335" s="258" t="s">
        <v>186</v>
      </c>
      <c r="AU335" s="258" t="s">
        <v>90</v>
      </c>
      <c r="AY335" s="17" t="s">
        <v>175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88</v>
      </c>
      <c r="BK335" s="145">
        <f>ROUND(I335*H335,2)</f>
        <v>0</v>
      </c>
      <c r="BL335" s="17" t="s">
        <v>269</v>
      </c>
      <c r="BM335" s="258" t="s">
        <v>845</v>
      </c>
    </row>
    <row r="336" s="14" customFormat="1">
      <c r="A336" s="14"/>
      <c r="B336" s="270"/>
      <c r="C336" s="271"/>
      <c r="D336" s="261" t="s">
        <v>184</v>
      </c>
      <c r="E336" s="272" t="s">
        <v>1</v>
      </c>
      <c r="F336" s="273" t="s">
        <v>565</v>
      </c>
      <c r="G336" s="271"/>
      <c r="H336" s="274">
        <v>44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184</v>
      </c>
      <c r="AU336" s="280" t="s">
        <v>90</v>
      </c>
      <c r="AV336" s="14" t="s">
        <v>90</v>
      </c>
      <c r="AW336" s="14" t="s">
        <v>32</v>
      </c>
      <c r="AX336" s="14" t="s">
        <v>88</v>
      </c>
      <c r="AY336" s="280" t="s">
        <v>175</v>
      </c>
    </row>
    <row r="337" s="2" customFormat="1" ht="14.4" customHeight="1">
      <c r="A337" s="40"/>
      <c r="B337" s="41"/>
      <c r="C337" s="281" t="s">
        <v>458</v>
      </c>
      <c r="D337" s="281" t="s">
        <v>186</v>
      </c>
      <c r="E337" s="282" t="s">
        <v>846</v>
      </c>
      <c r="F337" s="283" t="s">
        <v>847</v>
      </c>
      <c r="G337" s="284" t="s">
        <v>108</v>
      </c>
      <c r="H337" s="285">
        <v>10</v>
      </c>
      <c r="I337" s="286"/>
      <c r="J337" s="287">
        <f>ROUND(I337*H337,2)</f>
        <v>0</v>
      </c>
      <c r="K337" s="288"/>
      <c r="L337" s="289"/>
      <c r="M337" s="290" t="s">
        <v>1</v>
      </c>
      <c r="N337" s="291" t="s">
        <v>45</v>
      </c>
      <c r="O337" s="93"/>
      <c r="P337" s="256">
        <f>O337*H337</f>
        <v>0</v>
      </c>
      <c r="Q337" s="256">
        <v>0.00012999999999999999</v>
      </c>
      <c r="R337" s="256">
        <f>Q337*H337</f>
        <v>0.0012999999999999999</v>
      </c>
      <c r="S337" s="256">
        <v>0</v>
      </c>
      <c r="T337" s="25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58" t="s">
        <v>349</v>
      </c>
      <c r="AT337" s="258" t="s">
        <v>186</v>
      </c>
      <c r="AU337" s="258" t="s">
        <v>90</v>
      </c>
      <c r="AY337" s="17" t="s">
        <v>175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7" t="s">
        <v>88</v>
      </c>
      <c r="BK337" s="145">
        <f>ROUND(I337*H337,2)</f>
        <v>0</v>
      </c>
      <c r="BL337" s="17" t="s">
        <v>269</v>
      </c>
      <c r="BM337" s="258" t="s">
        <v>848</v>
      </c>
    </row>
    <row r="338" s="14" customFormat="1">
      <c r="A338" s="14"/>
      <c r="B338" s="270"/>
      <c r="C338" s="271"/>
      <c r="D338" s="261" t="s">
        <v>184</v>
      </c>
      <c r="E338" s="272" t="s">
        <v>1</v>
      </c>
      <c r="F338" s="273" t="s">
        <v>573</v>
      </c>
      <c r="G338" s="271"/>
      <c r="H338" s="274">
        <v>10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184</v>
      </c>
      <c r="AU338" s="280" t="s">
        <v>90</v>
      </c>
      <c r="AV338" s="14" t="s">
        <v>90</v>
      </c>
      <c r="AW338" s="14" t="s">
        <v>32</v>
      </c>
      <c r="AX338" s="14" t="s">
        <v>88</v>
      </c>
      <c r="AY338" s="280" t="s">
        <v>175</v>
      </c>
    </row>
    <row r="339" s="2" customFormat="1" ht="14.4" customHeight="1">
      <c r="A339" s="40"/>
      <c r="B339" s="41"/>
      <c r="C339" s="281" t="s">
        <v>462</v>
      </c>
      <c r="D339" s="281" t="s">
        <v>186</v>
      </c>
      <c r="E339" s="282" t="s">
        <v>849</v>
      </c>
      <c r="F339" s="283" t="s">
        <v>850</v>
      </c>
      <c r="G339" s="284" t="s">
        <v>108</v>
      </c>
      <c r="H339" s="285">
        <v>260</v>
      </c>
      <c r="I339" s="286"/>
      <c r="J339" s="287">
        <f>ROUND(I339*H339,2)</f>
        <v>0</v>
      </c>
      <c r="K339" s="288"/>
      <c r="L339" s="289"/>
      <c r="M339" s="290" t="s">
        <v>1</v>
      </c>
      <c r="N339" s="291" t="s">
        <v>45</v>
      </c>
      <c r="O339" s="93"/>
      <c r="P339" s="256">
        <f>O339*H339</f>
        <v>0</v>
      </c>
      <c r="Q339" s="256">
        <v>0.00012999999999999999</v>
      </c>
      <c r="R339" s="256">
        <f>Q339*H339</f>
        <v>0.033799999999999997</v>
      </c>
      <c r="S339" s="256">
        <v>0</v>
      </c>
      <c r="T339" s="25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58" t="s">
        <v>349</v>
      </c>
      <c r="AT339" s="258" t="s">
        <v>186</v>
      </c>
      <c r="AU339" s="258" t="s">
        <v>90</v>
      </c>
      <c r="AY339" s="17" t="s">
        <v>175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7" t="s">
        <v>88</v>
      </c>
      <c r="BK339" s="145">
        <f>ROUND(I339*H339,2)</f>
        <v>0</v>
      </c>
      <c r="BL339" s="17" t="s">
        <v>269</v>
      </c>
      <c r="BM339" s="258" t="s">
        <v>851</v>
      </c>
    </row>
    <row r="340" s="14" customFormat="1">
      <c r="A340" s="14"/>
      <c r="B340" s="270"/>
      <c r="C340" s="271"/>
      <c r="D340" s="261" t="s">
        <v>184</v>
      </c>
      <c r="E340" s="272" t="s">
        <v>1</v>
      </c>
      <c r="F340" s="273" t="s">
        <v>567</v>
      </c>
      <c r="G340" s="271"/>
      <c r="H340" s="274">
        <v>260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184</v>
      </c>
      <c r="AU340" s="280" t="s">
        <v>90</v>
      </c>
      <c r="AV340" s="14" t="s">
        <v>90</v>
      </c>
      <c r="AW340" s="14" t="s">
        <v>32</v>
      </c>
      <c r="AX340" s="14" t="s">
        <v>88</v>
      </c>
      <c r="AY340" s="280" t="s">
        <v>175</v>
      </c>
    </row>
    <row r="341" s="2" customFormat="1" ht="14.4" customHeight="1">
      <c r="A341" s="40"/>
      <c r="B341" s="41"/>
      <c r="C341" s="281" t="s">
        <v>127</v>
      </c>
      <c r="D341" s="281" t="s">
        <v>186</v>
      </c>
      <c r="E341" s="282" t="s">
        <v>852</v>
      </c>
      <c r="F341" s="283" t="s">
        <v>853</v>
      </c>
      <c r="G341" s="284" t="s">
        <v>108</v>
      </c>
      <c r="H341" s="285">
        <v>61.200000000000003</v>
      </c>
      <c r="I341" s="286"/>
      <c r="J341" s="287">
        <f>ROUND(I341*H341,2)</f>
        <v>0</v>
      </c>
      <c r="K341" s="288"/>
      <c r="L341" s="289"/>
      <c r="M341" s="290" t="s">
        <v>1</v>
      </c>
      <c r="N341" s="291" t="s">
        <v>45</v>
      </c>
      <c r="O341" s="93"/>
      <c r="P341" s="256">
        <f>O341*H341</f>
        <v>0</v>
      </c>
      <c r="Q341" s="256">
        <v>0.00012999999999999999</v>
      </c>
      <c r="R341" s="256">
        <f>Q341*H341</f>
        <v>0.0079559999999999995</v>
      </c>
      <c r="S341" s="256">
        <v>0</v>
      </c>
      <c r="T341" s="25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58" t="s">
        <v>349</v>
      </c>
      <c r="AT341" s="258" t="s">
        <v>186</v>
      </c>
      <c r="AU341" s="258" t="s">
        <v>90</v>
      </c>
      <c r="AY341" s="17" t="s">
        <v>175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7" t="s">
        <v>88</v>
      </c>
      <c r="BK341" s="145">
        <f>ROUND(I341*H341,2)</f>
        <v>0</v>
      </c>
      <c r="BL341" s="17" t="s">
        <v>269</v>
      </c>
      <c r="BM341" s="258" t="s">
        <v>854</v>
      </c>
    </row>
    <row r="342" s="14" customFormat="1">
      <c r="A342" s="14"/>
      <c r="B342" s="270"/>
      <c r="C342" s="271"/>
      <c r="D342" s="261" t="s">
        <v>184</v>
      </c>
      <c r="E342" s="272" t="s">
        <v>1</v>
      </c>
      <c r="F342" s="273" t="s">
        <v>576</v>
      </c>
      <c r="G342" s="271"/>
      <c r="H342" s="274">
        <v>60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184</v>
      </c>
      <c r="AU342" s="280" t="s">
        <v>90</v>
      </c>
      <c r="AV342" s="14" t="s">
        <v>90</v>
      </c>
      <c r="AW342" s="14" t="s">
        <v>32</v>
      </c>
      <c r="AX342" s="14" t="s">
        <v>88</v>
      </c>
      <c r="AY342" s="280" t="s">
        <v>175</v>
      </c>
    </row>
    <row r="343" s="14" customFormat="1">
      <c r="A343" s="14"/>
      <c r="B343" s="270"/>
      <c r="C343" s="271"/>
      <c r="D343" s="261" t="s">
        <v>184</v>
      </c>
      <c r="E343" s="271"/>
      <c r="F343" s="273" t="s">
        <v>855</v>
      </c>
      <c r="G343" s="271"/>
      <c r="H343" s="274">
        <v>61.200000000000003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184</v>
      </c>
      <c r="AU343" s="280" t="s">
        <v>90</v>
      </c>
      <c r="AV343" s="14" t="s">
        <v>90</v>
      </c>
      <c r="AW343" s="14" t="s">
        <v>4</v>
      </c>
      <c r="AX343" s="14" t="s">
        <v>88</v>
      </c>
      <c r="AY343" s="280" t="s">
        <v>175</v>
      </c>
    </row>
    <row r="344" s="2" customFormat="1" ht="24.15" customHeight="1">
      <c r="A344" s="40"/>
      <c r="B344" s="41"/>
      <c r="C344" s="246" t="s">
        <v>470</v>
      </c>
      <c r="D344" s="246" t="s">
        <v>178</v>
      </c>
      <c r="E344" s="247" t="s">
        <v>856</v>
      </c>
      <c r="F344" s="248" t="s">
        <v>857</v>
      </c>
      <c r="G344" s="249" t="s">
        <v>181</v>
      </c>
      <c r="H344" s="250">
        <v>1</v>
      </c>
      <c r="I344" s="251"/>
      <c r="J344" s="252">
        <f>ROUND(I344*H344,2)</f>
        <v>0</v>
      </c>
      <c r="K344" s="253"/>
      <c r="L344" s="43"/>
      <c r="M344" s="254" t="s">
        <v>1</v>
      </c>
      <c r="N344" s="255" t="s">
        <v>45</v>
      </c>
      <c r="O344" s="93"/>
      <c r="P344" s="256">
        <f>O344*H344</f>
        <v>0</v>
      </c>
      <c r="Q344" s="256">
        <v>0</v>
      </c>
      <c r="R344" s="256">
        <f>Q344*H344</f>
        <v>0</v>
      </c>
      <c r="S344" s="256">
        <v>0</v>
      </c>
      <c r="T344" s="25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58" t="s">
        <v>269</v>
      </c>
      <c r="AT344" s="258" t="s">
        <v>178</v>
      </c>
      <c r="AU344" s="258" t="s">
        <v>90</v>
      </c>
      <c r="AY344" s="17" t="s">
        <v>175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88</v>
      </c>
      <c r="BK344" s="145">
        <f>ROUND(I344*H344,2)</f>
        <v>0</v>
      </c>
      <c r="BL344" s="17" t="s">
        <v>269</v>
      </c>
      <c r="BM344" s="258" t="s">
        <v>858</v>
      </c>
    </row>
    <row r="345" s="14" customFormat="1">
      <c r="A345" s="14"/>
      <c r="B345" s="270"/>
      <c r="C345" s="271"/>
      <c r="D345" s="261" t="s">
        <v>184</v>
      </c>
      <c r="E345" s="272" t="s">
        <v>1</v>
      </c>
      <c r="F345" s="273" t="s">
        <v>88</v>
      </c>
      <c r="G345" s="271"/>
      <c r="H345" s="274">
        <v>1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184</v>
      </c>
      <c r="AU345" s="280" t="s">
        <v>90</v>
      </c>
      <c r="AV345" s="14" t="s">
        <v>90</v>
      </c>
      <c r="AW345" s="14" t="s">
        <v>32</v>
      </c>
      <c r="AX345" s="14" t="s">
        <v>88</v>
      </c>
      <c r="AY345" s="280" t="s">
        <v>175</v>
      </c>
    </row>
    <row r="346" s="2" customFormat="1" ht="24.15" customHeight="1">
      <c r="A346" s="40"/>
      <c r="B346" s="41"/>
      <c r="C346" s="246" t="s">
        <v>476</v>
      </c>
      <c r="D346" s="246" t="s">
        <v>178</v>
      </c>
      <c r="E346" s="247" t="s">
        <v>859</v>
      </c>
      <c r="F346" s="248" t="s">
        <v>860</v>
      </c>
      <c r="G346" s="249" t="s">
        <v>724</v>
      </c>
      <c r="H346" s="250">
        <v>4</v>
      </c>
      <c r="I346" s="251"/>
      <c r="J346" s="252">
        <f>ROUND(I346*H346,2)</f>
        <v>0</v>
      </c>
      <c r="K346" s="253"/>
      <c r="L346" s="43"/>
      <c r="M346" s="254" t="s">
        <v>1</v>
      </c>
      <c r="N346" s="255" t="s">
        <v>45</v>
      </c>
      <c r="O346" s="93"/>
      <c r="P346" s="256">
        <f>O346*H346</f>
        <v>0</v>
      </c>
      <c r="Q346" s="256">
        <v>0</v>
      </c>
      <c r="R346" s="256">
        <f>Q346*H346</f>
        <v>0</v>
      </c>
      <c r="S346" s="256">
        <v>0</v>
      </c>
      <c r="T346" s="25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58" t="s">
        <v>269</v>
      </c>
      <c r="AT346" s="258" t="s">
        <v>178</v>
      </c>
      <c r="AU346" s="258" t="s">
        <v>90</v>
      </c>
      <c r="AY346" s="17" t="s">
        <v>175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7" t="s">
        <v>88</v>
      </c>
      <c r="BK346" s="145">
        <f>ROUND(I346*H346,2)</f>
        <v>0</v>
      </c>
      <c r="BL346" s="17" t="s">
        <v>269</v>
      </c>
      <c r="BM346" s="258" t="s">
        <v>861</v>
      </c>
    </row>
    <row r="347" s="13" customFormat="1">
      <c r="A347" s="13"/>
      <c r="B347" s="259"/>
      <c r="C347" s="260"/>
      <c r="D347" s="261" t="s">
        <v>184</v>
      </c>
      <c r="E347" s="262" t="s">
        <v>1</v>
      </c>
      <c r="F347" s="263" t="s">
        <v>862</v>
      </c>
      <c r="G347" s="260"/>
      <c r="H347" s="262" t="s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184</v>
      </c>
      <c r="AU347" s="269" t="s">
        <v>90</v>
      </c>
      <c r="AV347" s="13" t="s">
        <v>88</v>
      </c>
      <c r="AW347" s="13" t="s">
        <v>32</v>
      </c>
      <c r="AX347" s="13" t="s">
        <v>80</v>
      </c>
      <c r="AY347" s="269" t="s">
        <v>175</v>
      </c>
    </row>
    <row r="348" s="14" customFormat="1">
      <c r="A348" s="14"/>
      <c r="B348" s="270"/>
      <c r="C348" s="271"/>
      <c r="D348" s="261" t="s">
        <v>184</v>
      </c>
      <c r="E348" s="272" t="s">
        <v>1</v>
      </c>
      <c r="F348" s="273" t="s">
        <v>182</v>
      </c>
      <c r="G348" s="271"/>
      <c r="H348" s="274">
        <v>4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184</v>
      </c>
      <c r="AU348" s="280" t="s">
        <v>90</v>
      </c>
      <c r="AV348" s="14" t="s">
        <v>90</v>
      </c>
      <c r="AW348" s="14" t="s">
        <v>32</v>
      </c>
      <c r="AX348" s="14" t="s">
        <v>88</v>
      </c>
      <c r="AY348" s="280" t="s">
        <v>175</v>
      </c>
    </row>
    <row r="349" s="2" customFormat="1" ht="14.4" customHeight="1">
      <c r="A349" s="40"/>
      <c r="B349" s="41"/>
      <c r="C349" s="246" t="s">
        <v>480</v>
      </c>
      <c r="D349" s="246" t="s">
        <v>178</v>
      </c>
      <c r="E349" s="247" t="s">
        <v>863</v>
      </c>
      <c r="F349" s="248" t="s">
        <v>864</v>
      </c>
      <c r="G349" s="249" t="s">
        <v>724</v>
      </c>
      <c r="H349" s="250">
        <v>4</v>
      </c>
      <c r="I349" s="251"/>
      <c r="J349" s="252">
        <f>ROUND(I349*H349,2)</f>
        <v>0</v>
      </c>
      <c r="K349" s="253"/>
      <c r="L349" s="43"/>
      <c r="M349" s="254" t="s">
        <v>1</v>
      </c>
      <c r="N349" s="255" t="s">
        <v>45</v>
      </c>
      <c r="O349" s="93"/>
      <c r="P349" s="256">
        <f>O349*H349</f>
        <v>0</v>
      </c>
      <c r="Q349" s="256">
        <v>0</v>
      </c>
      <c r="R349" s="256">
        <f>Q349*H349</f>
        <v>0</v>
      </c>
      <c r="S349" s="256">
        <v>0</v>
      </c>
      <c r="T349" s="25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58" t="s">
        <v>269</v>
      </c>
      <c r="AT349" s="258" t="s">
        <v>178</v>
      </c>
      <c r="AU349" s="258" t="s">
        <v>90</v>
      </c>
      <c r="AY349" s="17" t="s">
        <v>175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88</v>
      </c>
      <c r="BK349" s="145">
        <f>ROUND(I349*H349,2)</f>
        <v>0</v>
      </c>
      <c r="BL349" s="17" t="s">
        <v>269</v>
      </c>
      <c r="BM349" s="258" t="s">
        <v>865</v>
      </c>
    </row>
    <row r="350" s="13" customFormat="1">
      <c r="A350" s="13"/>
      <c r="B350" s="259"/>
      <c r="C350" s="260"/>
      <c r="D350" s="261" t="s">
        <v>184</v>
      </c>
      <c r="E350" s="262" t="s">
        <v>1</v>
      </c>
      <c r="F350" s="263" t="s">
        <v>866</v>
      </c>
      <c r="G350" s="260"/>
      <c r="H350" s="262" t="s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184</v>
      </c>
      <c r="AU350" s="269" t="s">
        <v>90</v>
      </c>
      <c r="AV350" s="13" t="s">
        <v>88</v>
      </c>
      <c r="AW350" s="13" t="s">
        <v>32</v>
      </c>
      <c r="AX350" s="13" t="s">
        <v>80</v>
      </c>
      <c r="AY350" s="269" t="s">
        <v>175</v>
      </c>
    </row>
    <row r="351" s="13" customFormat="1">
      <c r="A351" s="13"/>
      <c r="B351" s="259"/>
      <c r="C351" s="260"/>
      <c r="D351" s="261" t="s">
        <v>184</v>
      </c>
      <c r="E351" s="262" t="s">
        <v>1</v>
      </c>
      <c r="F351" s="263" t="s">
        <v>867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184</v>
      </c>
      <c r="AU351" s="269" t="s">
        <v>90</v>
      </c>
      <c r="AV351" s="13" t="s">
        <v>88</v>
      </c>
      <c r="AW351" s="13" t="s">
        <v>32</v>
      </c>
      <c r="AX351" s="13" t="s">
        <v>80</v>
      </c>
      <c r="AY351" s="269" t="s">
        <v>175</v>
      </c>
    </row>
    <row r="352" s="14" customFormat="1">
      <c r="A352" s="14"/>
      <c r="B352" s="270"/>
      <c r="C352" s="271"/>
      <c r="D352" s="261" t="s">
        <v>184</v>
      </c>
      <c r="E352" s="272" t="s">
        <v>1</v>
      </c>
      <c r="F352" s="273" t="s">
        <v>182</v>
      </c>
      <c r="G352" s="271"/>
      <c r="H352" s="274">
        <v>4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184</v>
      </c>
      <c r="AU352" s="280" t="s">
        <v>90</v>
      </c>
      <c r="AV352" s="14" t="s">
        <v>90</v>
      </c>
      <c r="AW352" s="14" t="s">
        <v>32</v>
      </c>
      <c r="AX352" s="14" t="s">
        <v>88</v>
      </c>
      <c r="AY352" s="280" t="s">
        <v>175</v>
      </c>
    </row>
    <row r="353" s="2" customFormat="1" ht="24.15" customHeight="1">
      <c r="A353" s="40"/>
      <c r="B353" s="41"/>
      <c r="C353" s="281" t="s">
        <v>484</v>
      </c>
      <c r="D353" s="281" t="s">
        <v>186</v>
      </c>
      <c r="E353" s="282" t="s">
        <v>868</v>
      </c>
      <c r="F353" s="283" t="s">
        <v>869</v>
      </c>
      <c r="G353" s="284" t="s">
        <v>189</v>
      </c>
      <c r="H353" s="285">
        <v>4</v>
      </c>
      <c r="I353" s="286"/>
      <c r="J353" s="287">
        <f>ROUND(I353*H353,2)</f>
        <v>0</v>
      </c>
      <c r="K353" s="288"/>
      <c r="L353" s="289"/>
      <c r="M353" s="290" t="s">
        <v>1</v>
      </c>
      <c r="N353" s="291" t="s">
        <v>45</v>
      </c>
      <c r="O353" s="93"/>
      <c r="P353" s="256">
        <f>O353*H353</f>
        <v>0</v>
      </c>
      <c r="Q353" s="256">
        <v>0</v>
      </c>
      <c r="R353" s="256">
        <f>Q353*H353</f>
        <v>0</v>
      </c>
      <c r="S353" s="256">
        <v>0</v>
      </c>
      <c r="T353" s="25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58" t="s">
        <v>349</v>
      </c>
      <c r="AT353" s="258" t="s">
        <v>186</v>
      </c>
      <c r="AU353" s="258" t="s">
        <v>90</v>
      </c>
      <c r="AY353" s="17" t="s">
        <v>175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88</v>
      </c>
      <c r="BK353" s="145">
        <f>ROUND(I353*H353,2)</f>
        <v>0</v>
      </c>
      <c r="BL353" s="17" t="s">
        <v>269</v>
      </c>
      <c r="BM353" s="258" t="s">
        <v>870</v>
      </c>
    </row>
    <row r="354" s="14" customFormat="1">
      <c r="A354" s="14"/>
      <c r="B354" s="270"/>
      <c r="C354" s="271"/>
      <c r="D354" s="261" t="s">
        <v>184</v>
      </c>
      <c r="E354" s="272" t="s">
        <v>1</v>
      </c>
      <c r="F354" s="273" t="s">
        <v>182</v>
      </c>
      <c r="G354" s="271"/>
      <c r="H354" s="274">
        <v>4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184</v>
      </c>
      <c r="AU354" s="280" t="s">
        <v>90</v>
      </c>
      <c r="AV354" s="14" t="s">
        <v>90</v>
      </c>
      <c r="AW354" s="14" t="s">
        <v>32</v>
      </c>
      <c r="AX354" s="14" t="s">
        <v>88</v>
      </c>
      <c r="AY354" s="280" t="s">
        <v>175</v>
      </c>
    </row>
    <row r="355" s="2" customFormat="1" ht="14.4" customHeight="1">
      <c r="A355" s="40"/>
      <c r="B355" s="41"/>
      <c r="C355" s="281" t="s">
        <v>489</v>
      </c>
      <c r="D355" s="281" t="s">
        <v>186</v>
      </c>
      <c r="E355" s="282" t="s">
        <v>871</v>
      </c>
      <c r="F355" s="283" t="s">
        <v>872</v>
      </c>
      <c r="G355" s="284" t="s">
        <v>189</v>
      </c>
      <c r="H355" s="285">
        <v>3</v>
      </c>
      <c r="I355" s="286"/>
      <c r="J355" s="287">
        <f>ROUND(I355*H355,2)</f>
        <v>0</v>
      </c>
      <c r="K355" s="288"/>
      <c r="L355" s="289"/>
      <c r="M355" s="290" t="s">
        <v>1</v>
      </c>
      <c r="N355" s="291" t="s">
        <v>45</v>
      </c>
      <c r="O355" s="93"/>
      <c r="P355" s="256">
        <f>O355*H355</f>
        <v>0</v>
      </c>
      <c r="Q355" s="256">
        <v>0</v>
      </c>
      <c r="R355" s="256">
        <f>Q355*H355</f>
        <v>0</v>
      </c>
      <c r="S355" s="256">
        <v>0</v>
      </c>
      <c r="T355" s="25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58" t="s">
        <v>349</v>
      </c>
      <c r="AT355" s="258" t="s">
        <v>186</v>
      </c>
      <c r="AU355" s="258" t="s">
        <v>90</v>
      </c>
      <c r="AY355" s="17" t="s">
        <v>175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88</v>
      </c>
      <c r="BK355" s="145">
        <f>ROUND(I355*H355,2)</f>
        <v>0</v>
      </c>
      <c r="BL355" s="17" t="s">
        <v>269</v>
      </c>
      <c r="BM355" s="258" t="s">
        <v>873</v>
      </c>
    </row>
    <row r="356" s="14" customFormat="1">
      <c r="A356" s="14"/>
      <c r="B356" s="270"/>
      <c r="C356" s="271"/>
      <c r="D356" s="261" t="s">
        <v>184</v>
      </c>
      <c r="E356" s="272" t="s">
        <v>1</v>
      </c>
      <c r="F356" s="273" t="s">
        <v>193</v>
      </c>
      <c r="G356" s="271"/>
      <c r="H356" s="274">
        <v>3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184</v>
      </c>
      <c r="AU356" s="280" t="s">
        <v>90</v>
      </c>
      <c r="AV356" s="14" t="s">
        <v>90</v>
      </c>
      <c r="AW356" s="14" t="s">
        <v>32</v>
      </c>
      <c r="AX356" s="14" t="s">
        <v>88</v>
      </c>
      <c r="AY356" s="280" t="s">
        <v>175</v>
      </c>
    </row>
    <row r="357" s="2" customFormat="1" ht="14.4" customHeight="1">
      <c r="A357" s="40"/>
      <c r="B357" s="41"/>
      <c r="C357" s="281" t="s">
        <v>493</v>
      </c>
      <c r="D357" s="281" t="s">
        <v>186</v>
      </c>
      <c r="E357" s="282" t="s">
        <v>874</v>
      </c>
      <c r="F357" s="283" t="s">
        <v>875</v>
      </c>
      <c r="G357" s="284" t="s">
        <v>189</v>
      </c>
      <c r="H357" s="285">
        <v>1</v>
      </c>
      <c r="I357" s="286"/>
      <c r="J357" s="287">
        <f>ROUND(I357*H357,2)</f>
        <v>0</v>
      </c>
      <c r="K357" s="288"/>
      <c r="L357" s="289"/>
      <c r="M357" s="290" t="s">
        <v>1</v>
      </c>
      <c r="N357" s="291" t="s">
        <v>45</v>
      </c>
      <c r="O357" s="93"/>
      <c r="P357" s="256">
        <f>O357*H357</f>
        <v>0</v>
      </c>
      <c r="Q357" s="256">
        <v>0</v>
      </c>
      <c r="R357" s="256">
        <f>Q357*H357</f>
        <v>0</v>
      </c>
      <c r="S357" s="256">
        <v>0</v>
      </c>
      <c r="T357" s="25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58" t="s">
        <v>349</v>
      </c>
      <c r="AT357" s="258" t="s">
        <v>186</v>
      </c>
      <c r="AU357" s="258" t="s">
        <v>90</v>
      </c>
      <c r="AY357" s="17" t="s">
        <v>175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88</v>
      </c>
      <c r="BK357" s="145">
        <f>ROUND(I357*H357,2)</f>
        <v>0</v>
      </c>
      <c r="BL357" s="17" t="s">
        <v>269</v>
      </c>
      <c r="BM357" s="258" t="s">
        <v>876</v>
      </c>
    </row>
    <row r="358" s="14" customFormat="1">
      <c r="A358" s="14"/>
      <c r="B358" s="270"/>
      <c r="C358" s="271"/>
      <c r="D358" s="261" t="s">
        <v>184</v>
      </c>
      <c r="E358" s="272" t="s">
        <v>1</v>
      </c>
      <c r="F358" s="273" t="s">
        <v>88</v>
      </c>
      <c r="G358" s="271"/>
      <c r="H358" s="274">
        <v>1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184</v>
      </c>
      <c r="AU358" s="280" t="s">
        <v>90</v>
      </c>
      <c r="AV358" s="14" t="s">
        <v>90</v>
      </c>
      <c r="AW358" s="14" t="s">
        <v>32</v>
      </c>
      <c r="AX358" s="14" t="s">
        <v>88</v>
      </c>
      <c r="AY358" s="280" t="s">
        <v>175</v>
      </c>
    </row>
    <row r="359" s="2" customFormat="1" ht="14.4" customHeight="1">
      <c r="A359" s="40"/>
      <c r="B359" s="41"/>
      <c r="C359" s="281" t="s">
        <v>497</v>
      </c>
      <c r="D359" s="281" t="s">
        <v>186</v>
      </c>
      <c r="E359" s="282" t="s">
        <v>877</v>
      </c>
      <c r="F359" s="283" t="s">
        <v>878</v>
      </c>
      <c r="G359" s="284" t="s">
        <v>189</v>
      </c>
      <c r="H359" s="285">
        <v>4</v>
      </c>
      <c r="I359" s="286"/>
      <c r="J359" s="287">
        <f>ROUND(I359*H359,2)</f>
        <v>0</v>
      </c>
      <c r="K359" s="288"/>
      <c r="L359" s="289"/>
      <c r="M359" s="290" t="s">
        <v>1</v>
      </c>
      <c r="N359" s="291" t="s">
        <v>45</v>
      </c>
      <c r="O359" s="93"/>
      <c r="P359" s="256">
        <f>O359*H359</f>
        <v>0</v>
      </c>
      <c r="Q359" s="256">
        <v>0</v>
      </c>
      <c r="R359" s="256">
        <f>Q359*H359</f>
        <v>0</v>
      </c>
      <c r="S359" s="256">
        <v>0</v>
      </c>
      <c r="T359" s="25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58" t="s">
        <v>349</v>
      </c>
      <c r="AT359" s="258" t="s">
        <v>186</v>
      </c>
      <c r="AU359" s="258" t="s">
        <v>90</v>
      </c>
      <c r="AY359" s="17" t="s">
        <v>175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88</v>
      </c>
      <c r="BK359" s="145">
        <f>ROUND(I359*H359,2)</f>
        <v>0</v>
      </c>
      <c r="BL359" s="17" t="s">
        <v>269</v>
      </c>
      <c r="BM359" s="258" t="s">
        <v>879</v>
      </c>
    </row>
    <row r="360" s="14" customFormat="1">
      <c r="A360" s="14"/>
      <c r="B360" s="270"/>
      <c r="C360" s="271"/>
      <c r="D360" s="261" t="s">
        <v>184</v>
      </c>
      <c r="E360" s="272" t="s">
        <v>1</v>
      </c>
      <c r="F360" s="273" t="s">
        <v>182</v>
      </c>
      <c r="G360" s="271"/>
      <c r="H360" s="274">
        <v>4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184</v>
      </c>
      <c r="AU360" s="280" t="s">
        <v>90</v>
      </c>
      <c r="AV360" s="14" t="s">
        <v>90</v>
      </c>
      <c r="AW360" s="14" t="s">
        <v>32</v>
      </c>
      <c r="AX360" s="14" t="s">
        <v>88</v>
      </c>
      <c r="AY360" s="280" t="s">
        <v>175</v>
      </c>
    </row>
    <row r="361" s="2" customFormat="1" ht="14.4" customHeight="1">
      <c r="A361" s="40"/>
      <c r="B361" s="41"/>
      <c r="C361" s="281" t="s">
        <v>501</v>
      </c>
      <c r="D361" s="281" t="s">
        <v>186</v>
      </c>
      <c r="E361" s="282" t="s">
        <v>880</v>
      </c>
      <c r="F361" s="283" t="s">
        <v>881</v>
      </c>
      <c r="G361" s="284" t="s">
        <v>189</v>
      </c>
      <c r="H361" s="285">
        <v>4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45</v>
      </c>
      <c r="O361" s="93"/>
      <c r="P361" s="256">
        <f>O361*H361</f>
        <v>0</v>
      </c>
      <c r="Q361" s="256">
        <v>0</v>
      </c>
      <c r="R361" s="256">
        <f>Q361*H361</f>
        <v>0</v>
      </c>
      <c r="S361" s="256">
        <v>0</v>
      </c>
      <c r="T361" s="25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58" t="s">
        <v>349</v>
      </c>
      <c r="AT361" s="258" t="s">
        <v>186</v>
      </c>
      <c r="AU361" s="258" t="s">
        <v>90</v>
      </c>
      <c r="AY361" s="17" t="s">
        <v>175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88</v>
      </c>
      <c r="BK361" s="145">
        <f>ROUND(I361*H361,2)</f>
        <v>0</v>
      </c>
      <c r="BL361" s="17" t="s">
        <v>269</v>
      </c>
      <c r="BM361" s="258" t="s">
        <v>882</v>
      </c>
    </row>
    <row r="362" s="14" customFormat="1">
      <c r="A362" s="14"/>
      <c r="B362" s="270"/>
      <c r="C362" s="271"/>
      <c r="D362" s="261" t="s">
        <v>184</v>
      </c>
      <c r="E362" s="272" t="s">
        <v>1</v>
      </c>
      <c r="F362" s="273" t="s">
        <v>182</v>
      </c>
      <c r="G362" s="271"/>
      <c r="H362" s="274">
        <v>4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184</v>
      </c>
      <c r="AU362" s="280" t="s">
        <v>90</v>
      </c>
      <c r="AV362" s="14" t="s">
        <v>90</v>
      </c>
      <c r="AW362" s="14" t="s">
        <v>32</v>
      </c>
      <c r="AX362" s="14" t="s">
        <v>88</v>
      </c>
      <c r="AY362" s="280" t="s">
        <v>175</v>
      </c>
    </row>
    <row r="363" s="2" customFormat="1" ht="14.4" customHeight="1">
      <c r="A363" s="40"/>
      <c r="B363" s="41"/>
      <c r="C363" s="281" t="s">
        <v>509</v>
      </c>
      <c r="D363" s="281" t="s">
        <v>186</v>
      </c>
      <c r="E363" s="282" t="s">
        <v>883</v>
      </c>
      <c r="F363" s="283" t="s">
        <v>884</v>
      </c>
      <c r="G363" s="284" t="s">
        <v>189</v>
      </c>
      <c r="H363" s="285">
        <v>4</v>
      </c>
      <c r="I363" s="286"/>
      <c r="J363" s="287">
        <f>ROUND(I363*H363,2)</f>
        <v>0</v>
      </c>
      <c r="K363" s="288"/>
      <c r="L363" s="289"/>
      <c r="M363" s="290" t="s">
        <v>1</v>
      </c>
      <c r="N363" s="291" t="s">
        <v>45</v>
      </c>
      <c r="O363" s="93"/>
      <c r="P363" s="256">
        <f>O363*H363</f>
        <v>0</v>
      </c>
      <c r="Q363" s="256">
        <v>0</v>
      </c>
      <c r="R363" s="256">
        <f>Q363*H363</f>
        <v>0</v>
      </c>
      <c r="S363" s="256">
        <v>0</v>
      </c>
      <c r="T363" s="25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58" t="s">
        <v>349</v>
      </c>
      <c r="AT363" s="258" t="s">
        <v>186</v>
      </c>
      <c r="AU363" s="258" t="s">
        <v>90</v>
      </c>
      <c r="AY363" s="17" t="s">
        <v>175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88</v>
      </c>
      <c r="BK363" s="145">
        <f>ROUND(I363*H363,2)</f>
        <v>0</v>
      </c>
      <c r="BL363" s="17" t="s">
        <v>269</v>
      </c>
      <c r="BM363" s="258" t="s">
        <v>885</v>
      </c>
    </row>
    <row r="364" s="14" customFormat="1">
      <c r="A364" s="14"/>
      <c r="B364" s="270"/>
      <c r="C364" s="271"/>
      <c r="D364" s="261" t="s">
        <v>184</v>
      </c>
      <c r="E364" s="272" t="s">
        <v>1</v>
      </c>
      <c r="F364" s="273" t="s">
        <v>182</v>
      </c>
      <c r="G364" s="271"/>
      <c r="H364" s="274">
        <v>4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184</v>
      </c>
      <c r="AU364" s="280" t="s">
        <v>90</v>
      </c>
      <c r="AV364" s="14" t="s">
        <v>90</v>
      </c>
      <c r="AW364" s="14" t="s">
        <v>32</v>
      </c>
      <c r="AX364" s="14" t="s">
        <v>88</v>
      </c>
      <c r="AY364" s="280" t="s">
        <v>175</v>
      </c>
    </row>
    <row r="365" s="2" customFormat="1" ht="14.4" customHeight="1">
      <c r="A365" s="40"/>
      <c r="B365" s="41"/>
      <c r="C365" s="281" t="s">
        <v>513</v>
      </c>
      <c r="D365" s="281" t="s">
        <v>186</v>
      </c>
      <c r="E365" s="282" t="s">
        <v>886</v>
      </c>
      <c r="F365" s="283" t="s">
        <v>887</v>
      </c>
      <c r="G365" s="284" t="s">
        <v>189</v>
      </c>
      <c r="H365" s="285">
        <v>8</v>
      </c>
      <c r="I365" s="286"/>
      <c r="J365" s="287">
        <f>ROUND(I365*H365,2)</f>
        <v>0</v>
      </c>
      <c r="K365" s="288"/>
      <c r="L365" s="289"/>
      <c r="M365" s="290" t="s">
        <v>1</v>
      </c>
      <c r="N365" s="291" t="s">
        <v>45</v>
      </c>
      <c r="O365" s="93"/>
      <c r="P365" s="256">
        <f>O365*H365</f>
        <v>0</v>
      </c>
      <c r="Q365" s="256">
        <v>0</v>
      </c>
      <c r="R365" s="256">
        <f>Q365*H365</f>
        <v>0</v>
      </c>
      <c r="S365" s="256">
        <v>0</v>
      </c>
      <c r="T365" s="25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58" t="s">
        <v>349</v>
      </c>
      <c r="AT365" s="258" t="s">
        <v>186</v>
      </c>
      <c r="AU365" s="258" t="s">
        <v>90</v>
      </c>
      <c r="AY365" s="17" t="s">
        <v>175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88</v>
      </c>
      <c r="BK365" s="145">
        <f>ROUND(I365*H365,2)</f>
        <v>0</v>
      </c>
      <c r="BL365" s="17" t="s">
        <v>269</v>
      </c>
      <c r="BM365" s="258" t="s">
        <v>888</v>
      </c>
    </row>
    <row r="366" s="14" customFormat="1">
      <c r="A366" s="14"/>
      <c r="B366" s="270"/>
      <c r="C366" s="271"/>
      <c r="D366" s="261" t="s">
        <v>184</v>
      </c>
      <c r="E366" s="272" t="s">
        <v>1</v>
      </c>
      <c r="F366" s="273" t="s">
        <v>190</v>
      </c>
      <c r="G366" s="271"/>
      <c r="H366" s="274">
        <v>8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184</v>
      </c>
      <c r="AU366" s="280" t="s">
        <v>90</v>
      </c>
      <c r="AV366" s="14" t="s">
        <v>90</v>
      </c>
      <c r="AW366" s="14" t="s">
        <v>32</v>
      </c>
      <c r="AX366" s="14" t="s">
        <v>88</v>
      </c>
      <c r="AY366" s="280" t="s">
        <v>175</v>
      </c>
    </row>
    <row r="367" s="2" customFormat="1" ht="14.4" customHeight="1">
      <c r="A367" s="40"/>
      <c r="B367" s="41"/>
      <c r="C367" s="281" t="s">
        <v>517</v>
      </c>
      <c r="D367" s="281" t="s">
        <v>186</v>
      </c>
      <c r="E367" s="282" t="s">
        <v>889</v>
      </c>
      <c r="F367" s="283" t="s">
        <v>890</v>
      </c>
      <c r="G367" s="284" t="s">
        <v>189</v>
      </c>
      <c r="H367" s="285">
        <v>3</v>
      </c>
      <c r="I367" s="286"/>
      <c r="J367" s="287">
        <f>ROUND(I367*H367,2)</f>
        <v>0</v>
      </c>
      <c r="K367" s="288"/>
      <c r="L367" s="289"/>
      <c r="M367" s="290" t="s">
        <v>1</v>
      </c>
      <c r="N367" s="291" t="s">
        <v>45</v>
      </c>
      <c r="O367" s="93"/>
      <c r="P367" s="256">
        <f>O367*H367</f>
        <v>0</v>
      </c>
      <c r="Q367" s="256">
        <v>0</v>
      </c>
      <c r="R367" s="256">
        <f>Q367*H367</f>
        <v>0</v>
      </c>
      <c r="S367" s="256">
        <v>0</v>
      </c>
      <c r="T367" s="25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58" t="s">
        <v>349</v>
      </c>
      <c r="AT367" s="258" t="s">
        <v>186</v>
      </c>
      <c r="AU367" s="258" t="s">
        <v>90</v>
      </c>
      <c r="AY367" s="17" t="s">
        <v>175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88</v>
      </c>
      <c r="BK367" s="145">
        <f>ROUND(I367*H367,2)</f>
        <v>0</v>
      </c>
      <c r="BL367" s="17" t="s">
        <v>269</v>
      </c>
      <c r="BM367" s="258" t="s">
        <v>891</v>
      </c>
    </row>
    <row r="368" s="14" customFormat="1">
      <c r="A368" s="14"/>
      <c r="B368" s="270"/>
      <c r="C368" s="271"/>
      <c r="D368" s="261" t="s">
        <v>184</v>
      </c>
      <c r="E368" s="272" t="s">
        <v>1</v>
      </c>
      <c r="F368" s="273" t="s">
        <v>193</v>
      </c>
      <c r="G368" s="271"/>
      <c r="H368" s="274">
        <v>3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0" t="s">
        <v>184</v>
      </c>
      <c r="AU368" s="280" t="s">
        <v>90</v>
      </c>
      <c r="AV368" s="14" t="s">
        <v>90</v>
      </c>
      <c r="AW368" s="14" t="s">
        <v>32</v>
      </c>
      <c r="AX368" s="14" t="s">
        <v>88</v>
      </c>
      <c r="AY368" s="280" t="s">
        <v>175</v>
      </c>
    </row>
    <row r="369" s="2" customFormat="1" ht="14.4" customHeight="1">
      <c r="A369" s="40"/>
      <c r="B369" s="41"/>
      <c r="C369" s="281" t="s">
        <v>521</v>
      </c>
      <c r="D369" s="281" t="s">
        <v>186</v>
      </c>
      <c r="E369" s="282" t="s">
        <v>892</v>
      </c>
      <c r="F369" s="283" t="s">
        <v>893</v>
      </c>
      <c r="G369" s="284" t="s">
        <v>189</v>
      </c>
      <c r="H369" s="285">
        <v>1</v>
      </c>
      <c r="I369" s="286"/>
      <c r="J369" s="287">
        <f>ROUND(I369*H369,2)</f>
        <v>0</v>
      </c>
      <c r="K369" s="288"/>
      <c r="L369" s="289"/>
      <c r="M369" s="290" t="s">
        <v>1</v>
      </c>
      <c r="N369" s="291" t="s">
        <v>45</v>
      </c>
      <c r="O369" s="93"/>
      <c r="P369" s="256">
        <f>O369*H369</f>
        <v>0</v>
      </c>
      <c r="Q369" s="256">
        <v>0</v>
      </c>
      <c r="R369" s="256">
        <f>Q369*H369</f>
        <v>0</v>
      </c>
      <c r="S369" s="256">
        <v>0</v>
      </c>
      <c r="T369" s="25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58" t="s">
        <v>349</v>
      </c>
      <c r="AT369" s="258" t="s">
        <v>186</v>
      </c>
      <c r="AU369" s="258" t="s">
        <v>90</v>
      </c>
      <c r="AY369" s="17" t="s">
        <v>175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7" t="s">
        <v>88</v>
      </c>
      <c r="BK369" s="145">
        <f>ROUND(I369*H369,2)</f>
        <v>0</v>
      </c>
      <c r="BL369" s="17" t="s">
        <v>269</v>
      </c>
      <c r="BM369" s="258" t="s">
        <v>894</v>
      </c>
    </row>
    <row r="370" s="14" customFormat="1">
      <c r="A370" s="14"/>
      <c r="B370" s="270"/>
      <c r="C370" s="271"/>
      <c r="D370" s="261" t="s">
        <v>184</v>
      </c>
      <c r="E370" s="272" t="s">
        <v>1</v>
      </c>
      <c r="F370" s="273" t="s">
        <v>88</v>
      </c>
      <c r="G370" s="271"/>
      <c r="H370" s="274">
        <v>1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184</v>
      </c>
      <c r="AU370" s="280" t="s">
        <v>90</v>
      </c>
      <c r="AV370" s="14" t="s">
        <v>90</v>
      </c>
      <c r="AW370" s="14" t="s">
        <v>32</v>
      </c>
      <c r="AX370" s="14" t="s">
        <v>88</v>
      </c>
      <c r="AY370" s="280" t="s">
        <v>175</v>
      </c>
    </row>
    <row r="371" s="2" customFormat="1" ht="14.4" customHeight="1">
      <c r="A371" s="40"/>
      <c r="B371" s="41"/>
      <c r="C371" s="281" t="s">
        <v>527</v>
      </c>
      <c r="D371" s="281" t="s">
        <v>186</v>
      </c>
      <c r="E371" s="282" t="s">
        <v>895</v>
      </c>
      <c r="F371" s="283" t="s">
        <v>896</v>
      </c>
      <c r="G371" s="284" t="s">
        <v>189</v>
      </c>
      <c r="H371" s="285">
        <v>4</v>
      </c>
      <c r="I371" s="286"/>
      <c r="J371" s="287">
        <f>ROUND(I371*H371,2)</f>
        <v>0</v>
      </c>
      <c r="K371" s="288"/>
      <c r="L371" s="289"/>
      <c r="M371" s="290" t="s">
        <v>1</v>
      </c>
      <c r="N371" s="291" t="s">
        <v>45</v>
      </c>
      <c r="O371" s="93"/>
      <c r="P371" s="256">
        <f>O371*H371</f>
        <v>0</v>
      </c>
      <c r="Q371" s="256">
        <v>0</v>
      </c>
      <c r="R371" s="256">
        <f>Q371*H371</f>
        <v>0</v>
      </c>
      <c r="S371" s="256">
        <v>0</v>
      </c>
      <c r="T371" s="25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58" t="s">
        <v>349</v>
      </c>
      <c r="AT371" s="258" t="s">
        <v>186</v>
      </c>
      <c r="AU371" s="258" t="s">
        <v>90</v>
      </c>
      <c r="AY371" s="17" t="s">
        <v>175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88</v>
      </c>
      <c r="BK371" s="145">
        <f>ROUND(I371*H371,2)</f>
        <v>0</v>
      </c>
      <c r="BL371" s="17" t="s">
        <v>269</v>
      </c>
      <c r="BM371" s="258" t="s">
        <v>897</v>
      </c>
    </row>
    <row r="372" s="14" customFormat="1">
      <c r="A372" s="14"/>
      <c r="B372" s="270"/>
      <c r="C372" s="271"/>
      <c r="D372" s="261" t="s">
        <v>184</v>
      </c>
      <c r="E372" s="272" t="s">
        <v>1</v>
      </c>
      <c r="F372" s="273" t="s">
        <v>182</v>
      </c>
      <c r="G372" s="271"/>
      <c r="H372" s="274">
        <v>4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184</v>
      </c>
      <c r="AU372" s="280" t="s">
        <v>90</v>
      </c>
      <c r="AV372" s="14" t="s">
        <v>90</v>
      </c>
      <c r="AW372" s="14" t="s">
        <v>32</v>
      </c>
      <c r="AX372" s="14" t="s">
        <v>88</v>
      </c>
      <c r="AY372" s="280" t="s">
        <v>175</v>
      </c>
    </row>
    <row r="373" s="2" customFormat="1" ht="14.4" customHeight="1">
      <c r="A373" s="40"/>
      <c r="B373" s="41"/>
      <c r="C373" s="281" t="s">
        <v>531</v>
      </c>
      <c r="D373" s="281" t="s">
        <v>186</v>
      </c>
      <c r="E373" s="282" t="s">
        <v>898</v>
      </c>
      <c r="F373" s="283" t="s">
        <v>899</v>
      </c>
      <c r="G373" s="284" t="s">
        <v>189</v>
      </c>
      <c r="H373" s="285">
        <v>4</v>
      </c>
      <c r="I373" s="286"/>
      <c r="J373" s="287">
        <f>ROUND(I373*H373,2)</f>
        <v>0</v>
      </c>
      <c r="K373" s="288"/>
      <c r="L373" s="289"/>
      <c r="M373" s="290" t="s">
        <v>1</v>
      </c>
      <c r="N373" s="291" t="s">
        <v>45</v>
      </c>
      <c r="O373" s="93"/>
      <c r="P373" s="256">
        <f>O373*H373</f>
        <v>0</v>
      </c>
      <c r="Q373" s="256">
        <v>0</v>
      </c>
      <c r="R373" s="256">
        <f>Q373*H373</f>
        <v>0</v>
      </c>
      <c r="S373" s="256">
        <v>0</v>
      </c>
      <c r="T373" s="25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58" t="s">
        <v>349</v>
      </c>
      <c r="AT373" s="258" t="s">
        <v>186</v>
      </c>
      <c r="AU373" s="258" t="s">
        <v>90</v>
      </c>
      <c r="AY373" s="17" t="s">
        <v>175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7" t="s">
        <v>88</v>
      </c>
      <c r="BK373" s="145">
        <f>ROUND(I373*H373,2)</f>
        <v>0</v>
      </c>
      <c r="BL373" s="17" t="s">
        <v>269</v>
      </c>
      <c r="BM373" s="258" t="s">
        <v>900</v>
      </c>
    </row>
    <row r="374" s="14" customFormat="1">
      <c r="A374" s="14"/>
      <c r="B374" s="270"/>
      <c r="C374" s="271"/>
      <c r="D374" s="261" t="s">
        <v>184</v>
      </c>
      <c r="E374" s="272" t="s">
        <v>1</v>
      </c>
      <c r="F374" s="273" t="s">
        <v>182</v>
      </c>
      <c r="G374" s="271"/>
      <c r="H374" s="274">
        <v>4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184</v>
      </c>
      <c r="AU374" s="280" t="s">
        <v>90</v>
      </c>
      <c r="AV374" s="14" t="s">
        <v>90</v>
      </c>
      <c r="AW374" s="14" t="s">
        <v>32</v>
      </c>
      <c r="AX374" s="14" t="s">
        <v>88</v>
      </c>
      <c r="AY374" s="280" t="s">
        <v>175</v>
      </c>
    </row>
    <row r="375" s="2" customFormat="1" ht="14.4" customHeight="1">
      <c r="A375" s="40"/>
      <c r="B375" s="41"/>
      <c r="C375" s="281" t="s">
        <v>535</v>
      </c>
      <c r="D375" s="281" t="s">
        <v>186</v>
      </c>
      <c r="E375" s="282" t="s">
        <v>901</v>
      </c>
      <c r="F375" s="283" t="s">
        <v>902</v>
      </c>
      <c r="G375" s="284" t="s">
        <v>189</v>
      </c>
      <c r="H375" s="285">
        <v>12</v>
      </c>
      <c r="I375" s="286"/>
      <c r="J375" s="287">
        <f>ROUND(I375*H375,2)</f>
        <v>0</v>
      </c>
      <c r="K375" s="288"/>
      <c r="L375" s="289"/>
      <c r="M375" s="290" t="s">
        <v>1</v>
      </c>
      <c r="N375" s="291" t="s">
        <v>45</v>
      </c>
      <c r="O375" s="93"/>
      <c r="P375" s="256">
        <f>O375*H375</f>
        <v>0</v>
      </c>
      <c r="Q375" s="256">
        <v>0</v>
      </c>
      <c r="R375" s="256">
        <f>Q375*H375</f>
        <v>0</v>
      </c>
      <c r="S375" s="256">
        <v>0</v>
      </c>
      <c r="T375" s="25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58" t="s">
        <v>349</v>
      </c>
      <c r="AT375" s="258" t="s">
        <v>186</v>
      </c>
      <c r="AU375" s="258" t="s">
        <v>90</v>
      </c>
      <c r="AY375" s="17" t="s">
        <v>175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88</v>
      </c>
      <c r="BK375" s="145">
        <f>ROUND(I375*H375,2)</f>
        <v>0</v>
      </c>
      <c r="BL375" s="17" t="s">
        <v>269</v>
      </c>
      <c r="BM375" s="258" t="s">
        <v>903</v>
      </c>
    </row>
    <row r="376" s="14" customFormat="1">
      <c r="A376" s="14"/>
      <c r="B376" s="270"/>
      <c r="C376" s="271"/>
      <c r="D376" s="261" t="s">
        <v>184</v>
      </c>
      <c r="E376" s="272" t="s">
        <v>1</v>
      </c>
      <c r="F376" s="273" t="s">
        <v>236</v>
      </c>
      <c r="G376" s="271"/>
      <c r="H376" s="274">
        <v>12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184</v>
      </c>
      <c r="AU376" s="280" t="s">
        <v>90</v>
      </c>
      <c r="AV376" s="14" t="s">
        <v>90</v>
      </c>
      <c r="AW376" s="14" t="s">
        <v>32</v>
      </c>
      <c r="AX376" s="14" t="s">
        <v>88</v>
      </c>
      <c r="AY376" s="280" t="s">
        <v>175</v>
      </c>
    </row>
    <row r="377" s="2" customFormat="1" ht="24.15" customHeight="1">
      <c r="A377" s="40"/>
      <c r="B377" s="41"/>
      <c r="C377" s="281" t="s">
        <v>541</v>
      </c>
      <c r="D377" s="281" t="s">
        <v>186</v>
      </c>
      <c r="E377" s="282" t="s">
        <v>904</v>
      </c>
      <c r="F377" s="283" t="s">
        <v>905</v>
      </c>
      <c r="G377" s="284" t="s">
        <v>189</v>
      </c>
      <c r="H377" s="285">
        <v>4</v>
      </c>
      <c r="I377" s="286"/>
      <c r="J377" s="287">
        <f>ROUND(I377*H377,2)</f>
        <v>0</v>
      </c>
      <c r="K377" s="288"/>
      <c r="L377" s="289"/>
      <c r="M377" s="290" t="s">
        <v>1</v>
      </c>
      <c r="N377" s="291" t="s">
        <v>45</v>
      </c>
      <c r="O377" s="93"/>
      <c r="P377" s="256">
        <f>O377*H377</f>
        <v>0</v>
      </c>
      <c r="Q377" s="256">
        <v>0</v>
      </c>
      <c r="R377" s="256">
        <f>Q377*H377</f>
        <v>0</v>
      </c>
      <c r="S377" s="256">
        <v>0</v>
      </c>
      <c r="T377" s="25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58" t="s">
        <v>349</v>
      </c>
      <c r="AT377" s="258" t="s">
        <v>186</v>
      </c>
      <c r="AU377" s="258" t="s">
        <v>90</v>
      </c>
      <c r="AY377" s="17" t="s">
        <v>175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88</v>
      </c>
      <c r="BK377" s="145">
        <f>ROUND(I377*H377,2)</f>
        <v>0</v>
      </c>
      <c r="BL377" s="17" t="s">
        <v>269</v>
      </c>
      <c r="BM377" s="258" t="s">
        <v>906</v>
      </c>
    </row>
    <row r="378" s="14" customFormat="1">
      <c r="A378" s="14"/>
      <c r="B378" s="270"/>
      <c r="C378" s="271"/>
      <c r="D378" s="261" t="s">
        <v>184</v>
      </c>
      <c r="E378" s="272" t="s">
        <v>1</v>
      </c>
      <c r="F378" s="273" t="s">
        <v>182</v>
      </c>
      <c r="G378" s="271"/>
      <c r="H378" s="274">
        <v>4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184</v>
      </c>
      <c r="AU378" s="280" t="s">
        <v>90</v>
      </c>
      <c r="AV378" s="14" t="s">
        <v>90</v>
      </c>
      <c r="AW378" s="14" t="s">
        <v>32</v>
      </c>
      <c r="AX378" s="14" t="s">
        <v>88</v>
      </c>
      <c r="AY378" s="280" t="s">
        <v>175</v>
      </c>
    </row>
    <row r="379" s="2" customFormat="1" ht="14.4" customHeight="1">
      <c r="A379" s="40"/>
      <c r="B379" s="41"/>
      <c r="C379" s="281" t="s">
        <v>546</v>
      </c>
      <c r="D379" s="281" t="s">
        <v>186</v>
      </c>
      <c r="E379" s="282" t="s">
        <v>907</v>
      </c>
      <c r="F379" s="283" t="s">
        <v>908</v>
      </c>
      <c r="G379" s="284" t="s">
        <v>189</v>
      </c>
      <c r="H379" s="285">
        <v>12</v>
      </c>
      <c r="I379" s="286"/>
      <c r="J379" s="287">
        <f>ROUND(I379*H379,2)</f>
        <v>0</v>
      </c>
      <c r="K379" s="288"/>
      <c r="L379" s="289"/>
      <c r="M379" s="290" t="s">
        <v>1</v>
      </c>
      <c r="N379" s="291" t="s">
        <v>45</v>
      </c>
      <c r="O379" s="93"/>
      <c r="P379" s="256">
        <f>O379*H379</f>
        <v>0</v>
      </c>
      <c r="Q379" s="256">
        <v>0</v>
      </c>
      <c r="R379" s="256">
        <f>Q379*H379</f>
        <v>0</v>
      </c>
      <c r="S379" s="256">
        <v>0</v>
      </c>
      <c r="T379" s="25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58" t="s">
        <v>349</v>
      </c>
      <c r="AT379" s="258" t="s">
        <v>186</v>
      </c>
      <c r="AU379" s="258" t="s">
        <v>90</v>
      </c>
      <c r="AY379" s="17" t="s">
        <v>175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88</v>
      </c>
      <c r="BK379" s="145">
        <f>ROUND(I379*H379,2)</f>
        <v>0</v>
      </c>
      <c r="BL379" s="17" t="s">
        <v>269</v>
      </c>
      <c r="BM379" s="258" t="s">
        <v>909</v>
      </c>
    </row>
    <row r="380" s="14" customFormat="1">
      <c r="A380" s="14"/>
      <c r="B380" s="270"/>
      <c r="C380" s="271"/>
      <c r="D380" s="261" t="s">
        <v>184</v>
      </c>
      <c r="E380" s="272" t="s">
        <v>1</v>
      </c>
      <c r="F380" s="273" t="s">
        <v>236</v>
      </c>
      <c r="G380" s="271"/>
      <c r="H380" s="274">
        <v>12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184</v>
      </c>
      <c r="AU380" s="280" t="s">
        <v>90</v>
      </c>
      <c r="AV380" s="14" t="s">
        <v>90</v>
      </c>
      <c r="AW380" s="14" t="s">
        <v>32</v>
      </c>
      <c r="AX380" s="14" t="s">
        <v>88</v>
      </c>
      <c r="AY380" s="280" t="s">
        <v>175</v>
      </c>
    </row>
    <row r="381" s="2" customFormat="1" ht="14.4" customHeight="1">
      <c r="A381" s="40"/>
      <c r="B381" s="41"/>
      <c r="C381" s="281" t="s">
        <v>550</v>
      </c>
      <c r="D381" s="281" t="s">
        <v>186</v>
      </c>
      <c r="E381" s="282" t="s">
        <v>910</v>
      </c>
      <c r="F381" s="283" t="s">
        <v>911</v>
      </c>
      <c r="G381" s="284" t="s">
        <v>189</v>
      </c>
      <c r="H381" s="285">
        <v>4</v>
      </c>
      <c r="I381" s="286"/>
      <c r="J381" s="287">
        <f>ROUND(I381*H381,2)</f>
        <v>0</v>
      </c>
      <c r="K381" s="288"/>
      <c r="L381" s="289"/>
      <c r="M381" s="290" t="s">
        <v>1</v>
      </c>
      <c r="N381" s="291" t="s">
        <v>45</v>
      </c>
      <c r="O381" s="93"/>
      <c r="P381" s="256">
        <f>O381*H381</f>
        <v>0</v>
      </c>
      <c r="Q381" s="256">
        <v>0</v>
      </c>
      <c r="R381" s="256">
        <f>Q381*H381</f>
        <v>0</v>
      </c>
      <c r="S381" s="256">
        <v>0</v>
      </c>
      <c r="T381" s="25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58" t="s">
        <v>349</v>
      </c>
      <c r="AT381" s="258" t="s">
        <v>186</v>
      </c>
      <c r="AU381" s="258" t="s">
        <v>90</v>
      </c>
      <c r="AY381" s="17" t="s">
        <v>175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88</v>
      </c>
      <c r="BK381" s="145">
        <f>ROUND(I381*H381,2)</f>
        <v>0</v>
      </c>
      <c r="BL381" s="17" t="s">
        <v>269</v>
      </c>
      <c r="BM381" s="258" t="s">
        <v>912</v>
      </c>
    </row>
    <row r="382" s="14" customFormat="1">
      <c r="A382" s="14"/>
      <c r="B382" s="270"/>
      <c r="C382" s="271"/>
      <c r="D382" s="261" t="s">
        <v>184</v>
      </c>
      <c r="E382" s="272" t="s">
        <v>1</v>
      </c>
      <c r="F382" s="273" t="s">
        <v>182</v>
      </c>
      <c r="G382" s="271"/>
      <c r="H382" s="274">
        <v>4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184</v>
      </c>
      <c r="AU382" s="280" t="s">
        <v>90</v>
      </c>
      <c r="AV382" s="14" t="s">
        <v>90</v>
      </c>
      <c r="AW382" s="14" t="s">
        <v>32</v>
      </c>
      <c r="AX382" s="14" t="s">
        <v>88</v>
      </c>
      <c r="AY382" s="280" t="s">
        <v>175</v>
      </c>
    </row>
    <row r="383" s="2" customFormat="1" ht="14.4" customHeight="1">
      <c r="A383" s="40"/>
      <c r="B383" s="41"/>
      <c r="C383" s="281" t="s">
        <v>913</v>
      </c>
      <c r="D383" s="281" t="s">
        <v>186</v>
      </c>
      <c r="E383" s="282" t="s">
        <v>914</v>
      </c>
      <c r="F383" s="283" t="s">
        <v>915</v>
      </c>
      <c r="G383" s="284" t="s">
        <v>181</v>
      </c>
      <c r="H383" s="285">
        <v>4</v>
      </c>
      <c r="I383" s="286"/>
      <c r="J383" s="287">
        <f>ROUND(I383*H383,2)</f>
        <v>0</v>
      </c>
      <c r="K383" s="288"/>
      <c r="L383" s="289"/>
      <c r="M383" s="290" t="s">
        <v>1</v>
      </c>
      <c r="N383" s="291" t="s">
        <v>45</v>
      </c>
      <c r="O383" s="93"/>
      <c r="P383" s="256">
        <f>O383*H383</f>
        <v>0</v>
      </c>
      <c r="Q383" s="256">
        <v>0</v>
      </c>
      <c r="R383" s="256">
        <f>Q383*H383</f>
        <v>0</v>
      </c>
      <c r="S383" s="256">
        <v>0</v>
      </c>
      <c r="T383" s="257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58" t="s">
        <v>349</v>
      </c>
      <c r="AT383" s="258" t="s">
        <v>186</v>
      </c>
      <c r="AU383" s="258" t="s">
        <v>90</v>
      </c>
      <c r="AY383" s="17" t="s">
        <v>175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88</v>
      </c>
      <c r="BK383" s="145">
        <f>ROUND(I383*H383,2)</f>
        <v>0</v>
      </c>
      <c r="BL383" s="17" t="s">
        <v>269</v>
      </c>
      <c r="BM383" s="258" t="s">
        <v>916</v>
      </c>
    </row>
    <row r="384" s="14" customFormat="1">
      <c r="A384" s="14"/>
      <c r="B384" s="270"/>
      <c r="C384" s="271"/>
      <c r="D384" s="261" t="s">
        <v>184</v>
      </c>
      <c r="E384" s="272" t="s">
        <v>1</v>
      </c>
      <c r="F384" s="273" t="s">
        <v>182</v>
      </c>
      <c r="G384" s="271"/>
      <c r="H384" s="274">
        <v>4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0" t="s">
        <v>184</v>
      </c>
      <c r="AU384" s="280" t="s">
        <v>90</v>
      </c>
      <c r="AV384" s="14" t="s">
        <v>90</v>
      </c>
      <c r="AW384" s="14" t="s">
        <v>32</v>
      </c>
      <c r="AX384" s="14" t="s">
        <v>88</v>
      </c>
      <c r="AY384" s="280" t="s">
        <v>175</v>
      </c>
    </row>
    <row r="385" s="2" customFormat="1" ht="14.4" customHeight="1">
      <c r="A385" s="40"/>
      <c r="B385" s="41"/>
      <c r="C385" s="281" t="s">
        <v>917</v>
      </c>
      <c r="D385" s="281" t="s">
        <v>186</v>
      </c>
      <c r="E385" s="282" t="s">
        <v>918</v>
      </c>
      <c r="F385" s="283" t="s">
        <v>919</v>
      </c>
      <c r="G385" s="284" t="s">
        <v>181</v>
      </c>
      <c r="H385" s="285">
        <v>4</v>
      </c>
      <c r="I385" s="286"/>
      <c r="J385" s="287">
        <f>ROUND(I385*H385,2)</f>
        <v>0</v>
      </c>
      <c r="K385" s="288"/>
      <c r="L385" s="289"/>
      <c r="M385" s="290" t="s">
        <v>1</v>
      </c>
      <c r="N385" s="291" t="s">
        <v>45</v>
      </c>
      <c r="O385" s="93"/>
      <c r="P385" s="256">
        <f>O385*H385</f>
        <v>0</v>
      </c>
      <c r="Q385" s="256">
        <v>0</v>
      </c>
      <c r="R385" s="256">
        <f>Q385*H385</f>
        <v>0</v>
      </c>
      <c r="S385" s="256">
        <v>0</v>
      </c>
      <c r="T385" s="257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58" t="s">
        <v>349</v>
      </c>
      <c r="AT385" s="258" t="s">
        <v>186</v>
      </c>
      <c r="AU385" s="258" t="s">
        <v>90</v>
      </c>
      <c r="AY385" s="17" t="s">
        <v>175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88</v>
      </c>
      <c r="BK385" s="145">
        <f>ROUND(I385*H385,2)</f>
        <v>0</v>
      </c>
      <c r="BL385" s="17" t="s">
        <v>269</v>
      </c>
      <c r="BM385" s="258" t="s">
        <v>920</v>
      </c>
    </row>
    <row r="386" s="14" customFormat="1">
      <c r="A386" s="14"/>
      <c r="B386" s="270"/>
      <c r="C386" s="271"/>
      <c r="D386" s="261" t="s">
        <v>184</v>
      </c>
      <c r="E386" s="272" t="s">
        <v>1</v>
      </c>
      <c r="F386" s="273" t="s">
        <v>182</v>
      </c>
      <c r="G386" s="271"/>
      <c r="H386" s="274">
        <v>4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184</v>
      </c>
      <c r="AU386" s="280" t="s">
        <v>90</v>
      </c>
      <c r="AV386" s="14" t="s">
        <v>90</v>
      </c>
      <c r="AW386" s="14" t="s">
        <v>32</v>
      </c>
      <c r="AX386" s="14" t="s">
        <v>88</v>
      </c>
      <c r="AY386" s="280" t="s">
        <v>175</v>
      </c>
    </row>
    <row r="387" s="2" customFormat="1" ht="14.4" customHeight="1">
      <c r="A387" s="40"/>
      <c r="B387" s="41"/>
      <c r="C387" s="281" t="s">
        <v>921</v>
      </c>
      <c r="D387" s="281" t="s">
        <v>186</v>
      </c>
      <c r="E387" s="282" t="s">
        <v>922</v>
      </c>
      <c r="F387" s="283" t="s">
        <v>923</v>
      </c>
      <c r="G387" s="284" t="s">
        <v>189</v>
      </c>
      <c r="H387" s="285">
        <v>4</v>
      </c>
      <c r="I387" s="286"/>
      <c r="J387" s="287">
        <f>ROUND(I387*H387,2)</f>
        <v>0</v>
      </c>
      <c r="K387" s="288"/>
      <c r="L387" s="289"/>
      <c r="M387" s="290" t="s">
        <v>1</v>
      </c>
      <c r="N387" s="291" t="s">
        <v>45</v>
      </c>
      <c r="O387" s="93"/>
      <c r="P387" s="256">
        <f>O387*H387</f>
        <v>0</v>
      </c>
      <c r="Q387" s="256">
        <v>0</v>
      </c>
      <c r="R387" s="256">
        <f>Q387*H387</f>
        <v>0</v>
      </c>
      <c r="S387" s="256">
        <v>0</v>
      </c>
      <c r="T387" s="257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58" t="s">
        <v>349</v>
      </c>
      <c r="AT387" s="258" t="s">
        <v>186</v>
      </c>
      <c r="AU387" s="258" t="s">
        <v>90</v>
      </c>
      <c r="AY387" s="17" t="s">
        <v>175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7" t="s">
        <v>88</v>
      </c>
      <c r="BK387" s="145">
        <f>ROUND(I387*H387,2)</f>
        <v>0</v>
      </c>
      <c r="BL387" s="17" t="s">
        <v>269</v>
      </c>
      <c r="BM387" s="258" t="s">
        <v>924</v>
      </c>
    </row>
    <row r="388" s="14" customFormat="1">
      <c r="A388" s="14"/>
      <c r="B388" s="270"/>
      <c r="C388" s="271"/>
      <c r="D388" s="261" t="s">
        <v>184</v>
      </c>
      <c r="E388" s="272" t="s">
        <v>1</v>
      </c>
      <c r="F388" s="273" t="s">
        <v>182</v>
      </c>
      <c r="G388" s="271"/>
      <c r="H388" s="274">
        <v>4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184</v>
      </c>
      <c r="AU388" s="280" t="s">
        <v>90</v>
      </c>
      <c r="AV388" s="14" t="s">
        <v>90</v>
      </c>
      <c r="AW388" s="14" t="s">
        <v>32</v>
      </c>
      <c r="AX388" s="14" t="s">
        <v>88</v>
      </c>
      <c r="AY388" s="280" t="s">
        <v>175</v>
      </c>
    </row>
    <row r="389" s="2" customFormat="1" ht="14.4" customHeight="1">
      <c r="A389" s="40"/>
      <c r="B389" s="41"/>
      <c r="C389" s="281" t="s">
        <v>925</v>
      </c>
      <c r="D389" s="281" t="s">
        <v>186</v>
      </c>
      <c r="E389" s="282" t="s">
        <v>926</v>
      </c>
      <c r="F389" s="283" t="s">
        <v>927</v>
      </c>
      <c r="G389" s="284" t="s">
        <v>189</v>
      </c>
      <c r="H389" s="285">
        <v>4</v>
      </c>
      <c r="I389" s="286"/>
      <c r="J389" s="287">
        <f>ROUND(I389*H389,2)</f>
        <v>0</v>
      </c>
      <c r="K389" s="288"/>
      <c r="L389" s="289"/>
      <c r="M389" s="290" t="s">
        <v>1</v>
      </c>
      <c r="N389" s="291" t="s">
        <v>45</v>
      </c>
      <c r="O389" s="93"/>
      <c r="P389" s="256">
        <f>O389*H389</f>
        <v>0</v>
      </c>
      <c r="Q389" s="256">
        <v>0</v>
      </c>
      <c r="R389" s="256">
        <f>Q389*H389</f>
        <v>0</v>
      </c>
      <c r="S389" s="256">
        <v>0</v>
      </c>
      <c r="T389" s="257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58" t="s">
        <v>349</v>
      </c>
      <c r="AT389" s="258" t="s">
        <v>186</v>
      </c>
      <c r="AU389" s="258" t="s">
        <v>90</v>
      </c>
      <c r="AY389" s="17" t="s">
        <v>175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88</v>
      </c>
      <c r="BK389" s="145">
        <f>ROUND(I389*H389,2)</f>
        <v>0</v>
      </c>
      <c r="BL389" s="17" t="s">
        <v>269</v>
      </c>
      <c r="BM389" s="258" t="s">
        <v>928</v>
      </c>
    </row>
    <row r="390" s="14" customFormat="1">
      <c r="A390" s="14"/>
      <c r="B390" s="270"/>
      <c r="C390" s="271"/>
      <c r="D390" s="261" t="s">
        <v>184</v>
      </c>
      <c r="E390" s="272" t="s">
        <v>1</v>
      </c>
      <c r="F390" s="273" t="s">
        <v>182</v>
      </c>
      <c r="G390" s="271"/>
      <c r="H390" s="274">
        <v>4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184</v>
      </c>
      <c r="AU390" s="280" t="s">
        <v>90</v>
      </c>
      <c r="AV390" s="14" t="s">
        <v>90</v>
      </c>
      <c r="AW390" s="14" t="s">
        <v>32</v>
      </c>
      <c r="AX390" s="14" t="s">
        <v>88</v>
      </c>
      <c r="AY390" s="280" t="s">
        <v>175</v>
      </c>
    </row>
    <row r="391" s="2" customFormat="1" ht="14.4" customHeight="1">
      <c r="A391" s="40"/>
      <c r="B391" s="41"/>
      <c r="C391" s="281" t="s">
        <v>929</v>
      </c>
      <c r="D391" s="281" t="s">
        <v>186</v>
      </c>
      <c r="E391" s="282" t="s">
        <v>930</v>
      </c>
      <c r="F391" s="283" t="s">
        <v>931</v>
      </c>
      <c r="G391" s="284" t="s">
        <v>181</v>
      </c>
      <c r="H391" s="285">
        <v>4</v>
      </c>
      <c r="I391" s="286"/>
      <c r="J391" s="287">
        <f>ROUND(I391*H391,2)</f>
        <v>0</v>
      </c>
      <c r="K391" s="288"/>
      <c r="L391" s="289"/>
      <c r="M391" s="290" t="s">
        <v>1</v>
      </c>
      <c r="N391" s="291" t="s">
        <v>45</v>
      </c>
      <c r="O391" s="93"/>
      <c r="P391" s="256">
        <f>O391*H391</f>
        <v>0</v>
      </c>
      <c r="Q391" s="256">
        <v>0</v>
      </c>
      <c r="R391" s="256">
        <f>Q391*H391</f>
        <v>0</v>
      </c>
      <c r="S391" s="256">
        <v>0</v>
      </c>
      <c r="T391" s="25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58" t="s">
        <v>349</v>
      </c>
      <c r="AT391" s="258" t="s">
        <v>186</v>
      </c>
      <c r="AU391" s="258" t="s">
        <v>90</v>
      </c>
      <c r="AY391" s="17" t="s">
        <v>175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7" t="s">
        <v>88</v>
      </c>
      <c r="BK391" s="145">
        <f>ROUND(I391*H391,2)</f>
        <v>0</v>
      </c>
      <c r="BL391" s="17" t="s">
        <v>269</v>
      </c>
      <c r="BM391" s="258" t="s">
        <v>932</v>
      </c>
    </row>
    <row r="392" s="14" customFormat="1">
      <c r="A392" s="14"/>
      <c r="B392" s="270"/>
      <c r="C392" s="271"/>
      <c r="D392" s="261" t="s">
        <v>184</v>
      </c>
      <c r="E392" s="272" t="s">
        <v>1</v>
      </c>
      <c r="F392" s="273" t="s">
        <v>182</v>
      </c>
      <c r="G392" s="271"/>
      <c r="H392" s="274">
        <v>4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184</v>
      </c>
      <c r="AU392" s="280" t="s">
        <v>90</v>
      </c>
      <c r="AV392" s="14" t="s">
        <v>90</v>
      </c>
      <c r="AW392" s="14" t="s">
        <v>32</v>
      </c>
      <c r="AX392" s="14" t="s">
        <v>88</v>
      </c>
      <c r="AY392" s="280" t="s">
        <v>175</v>
      </c>
    </row>
    <row r="393" s="2" customFormat="1" ht="14.4" customHeight="1">
      <c r="A393" s="40"/>
      <c r="B393" s="41"/>
      <c r="C393" s="281" t="s">
        <v>933</v>
      </c>
      <c r="D393" s="281" t="s">
        <v>186</v>
      </c>
      <c r="E393" s="282" t="s">
        <v>934</v>
      </c>
      <c r="F393" s="283" t="s">
        <v>935</v>
      </c>
      <c r="G393" s="284" t="s">
        <v>181</v>
      </c>
      <c r="H393" s="285">
        <v>4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45</v>
      </c>
      <c r="O393" s="93"/>
      <c r="P393" s="256">
        <f>O393*H393</f>
        <v>0</v>
      </c>
      <c r="Q393" s="256">
        <v>0</v>
      </c>
      <c r="R393" s="256">
        <f>Q393*H393</f>
        <v>0</v>
      </c>
      <c r="S393" s="256">
        <v>0</v>
      </c>
      <c r="T393" s="25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58" t="s">
        <v>349</v>
      </c>
      <c r="AT393" s="258" t="s">
        <v>186</v>
      </c>
      <c r="AU393" s="258" t="s">
        <v>90</v>
      </c>
      <c r="AY393" s="17" t="s">
        <v>175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7" t="s">
        <v>88</v>
      </c>
      <c r="BK393" s="145">
        <f>ROUND(I393*H393,2)</f>
        <v>0</v>
      </c>
      <c r="BL393" s="17" t="s">
        <v>269</v>
      </c>
      <c r="BM393" s="258" t="s">
        <v>936</v>
      </c>
    </row>
    <row r="394" s="14" customFormat="1">
      <c r="A394" s="14"/>
      <c r="B394" s="270"/>
      <c r="C394" s="271"/>
      <c r="D394" s="261" t="s">
        <v>184</v>
      </c>
      <c r="E394" s="272" t="s">
        <v>1</v>
      </c>
      <c r="F394" s="273" t="s">
        <v>182</v>
      </c>
      <c r="G394" s="271"/>
      <c r="H394" s="274">
        <v>4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184</v>
      </c>
      <c r="AU394" s="280" t="s">
        <v>90</v>
      </c>
      <c r="AV394" s="14" t="s">
        <v>90</v>
      </c>
      <c r="AW394" s="14" t="s">
        <v>32</v>
      </c>
      <c r="AX394" s="14" t="s">
        <v>88</v>
      </c>
      <c r="AY394" s="280" t="s">
        <v>175</v>
      </c>
    </row>
    <row r="395" s="2" customFormat="1" ht="14.4" customHeight="1">
      <c r="A395" s="40"/>
      <c r="B395" s="41"/>
      <c r="C395" s="281" t="s">
        <v>109</v>
      </c>
      <c r="D395" s="281" t="s">
        <v>186</v>
      </c>
      <c r="E395" s="282" t="s">
        <v>937</v>
      </c>
      <c r="F395" s="283" t="s">
        <v>938</v>
      </c>
      <c r="G395" s="284" t="s">
        <v>181</v>
      </c>
      <c r="H395" s="285">
        <v>4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45</v>
      </c>
      <c r="O395" s="93"/>
      <c r="P395" s="256">
        <f>O395*H395</f>
        <v>0</v>
      </c>
      <c r="Q395" s="256">
        <v>0</v>
      </c>
      <c r="R395" s="256">
        <f>Q395*H395</f>
        <v>0</v>
      </c>
      <c r="S395" s="256">
        <v>0</v>
      </c>
      <c r="T395" s="25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58" t="s">
        <v>349</v>
      </c>
      <c r="AT395" s="258" t="s">
        <v>186</v>
      </c>
      <c r="AU395" s="258" t="s">
        <v>90</v>
      </c>
      <c r="AY395" s="17" t="s">
        <v>175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7" t="s">
        <v>88</v>
      </c>
      <c r="BK395" s="145">
        <f>ROUND(I395*H395,2)</f>
        <v>0</v>
      </c>
      <c r="BL395" s="17" t="s">
        <v>269</v>
      </c>
      <c r="BM395" s="258" t="s">
        <v>939</v>
      </c>
    </row>
    <row r="396" s="14" customFormat="1">
      <c r="A396" s="14"/>
      <c r="B396" s="270"/>
      <c r="C396" s="271"/>
      <c r="D396" s="261" t="s">
        <v>184</v>
      </c>
      <c r="E396" s="272" t="s">
        <v>1</v>
      </c>
      <c r="F396" s="273" t="s">
        <v>182</v>
      </c>
      <c r="G396" s="271"/>
      <c r="H396" s="274">
        <v>4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184</v>
      </c>
      <c r="AU396" s="280" t="s">
        <v>90</v>
      </c>
      <c r="AV396" s="14" t="s">
        <v>90</v>
      </c>
      <c r="AW396" s="14" t="s">
        <v>32</v>
      </c>
      <c r="AX396" s="14" t="s">
        <v>88</v>
      </c>
      <c r="AY396" s="280" t="s">
        <v>175</v>
      </c>
    </row>
    <row r="397" s="2" customFormat="1" ht="14.4" customHeight="1">
      <c r="A397" s="40"/>
      <c r="B397" s="41"/>
      <c r="C397" s="281" t="s">
        <v>940</v>
      </c>
      <c r="D397" s="281" t="s">
        <v>186</v>
      </c>
      <c r="E397" s="282" t="s">
        <v>941</v>
      </c>
      <c r="F397" s="283" t="s">
        <v>942</v>
      </c>
      <c r="G397" s="284" t="s">
        <v>189</v>
      </c>
      <c r="H397" s="285">
        <v>4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45</v>
      </c>
      <c r="O397" s="93"/>
      <c r="P397" s="256">
        <f>O397*H397</f>
        <v>0</v>
      </c>
      <c r="Q397" s="256">
        <v>0</v>
      </c>
      <c r="R397" s="256">
        <f>Q397*H397</f>
        <v>0</v>
      </c>
      <c r="S397" s="256">
        <v>0</v>
      </c>
      <c r="T397" s="25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58" t="s">
        <v>349</v>
      </c>
      <c r="AT397" s="258" t="s">
        <v>186</v>
      </c>
      <c r="AU397" s="258" t="s">
        <v>90</v>
      </c>
      <c r="AY397" s="17" t="s">
        <v>175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88</v>
      </c>
      <c r="BK397" s="145">
        <f>ROUND(I397*H397,2)</f>
        <v>0</v>
      </c>
      <c r="BL397" s="17" t="s">
        <v>269</v>
      </c>
      <c r="BM397" s="258" t="s">
        <v>943</v>
      </c>
    </row>
    <row r="398" s="13" customFormat="1">
      <c r="A398" s="13"/>
      <c r="B398" s="259"/>
      <c r="C398" s="260"/>
      <c r="D398" s="261" t="s">
        <v>184</v>
      </c>
      <c r="E398" s="262" t="s">
        <v>1</v>
      </c>
      <c r="F398" s="263" t="s">
        <v>944</v>
      </c>
      <c r="G398" s="260"/>
      <c r="H398" s="262" t="s">
        <v>1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184</v>
      </c>
      <c r="AU398" s="269" t="s">
        <v>90</v>
      </c>
      <c r="AV398" s="13" t="s">
        <v>88</v>
      </c>
      <c r="AW398" s="13" t="s">
        <v>32</v>
      </c>
      <c r="AX398" s="13" t="s">
        <v>80</v>
      </c>
      <c r="AY398" s="269" t="s">
        <v>175</v>
      </c>
    </row>
    <row r="399" s="14" customFormat="1">
      <c r="A399" s="14"/>
      <c r="B399" s="270"/>
      <c r="C399" s="271"/>
      <c r="D399" s="261" t="s">
        <v>184</v>
      </c>
      <c r="E399" s="272" t="s">
        <v>1</v>
      </c>
      <c r="F399" s="273" t="s">
        <v>182</v>
      </c>
      <c r="G399" s="271"/>
      <c r="H399" s="274">
        <v>4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184</v>
      </c>
      <c r="AU399" s="280" t="s">
        <v>90</v>
      </c>
      <c r="AV399" s="14" t="s">
        <v>90</v>
      </c>
      <c r="AW399" s="14" t="s">
        <v>32</v>
      </c>
      <c r="AX399" s="14" t="s">
        <v>88</v>
      </c>
      <c r="AY399" s="280" t="s">
        <v>175</v>
      </c>
    </row>
    <row r="400" s="2" customFormat="1" ht="14.4" customHeight="1">
      <c r="A400" s="40"/>
      <c r="B400" s="41"/>
      <c r="C400" s="246" t="s">
        <v>945</v>
      </c>
      <c r="D400" s="246" t="s">
        <v>178</v>
      </c>
      <c r="E400" s="247" t="s">
        <v>946</v>
      </c>
      <c r="F400" s="248" t="s">
        <v>947</v>
      </c>
      <c r="G400" s="249" t="s">
        <v>724</v>
      </c>
      <c r="H400" s="250">
        <v>4</v>
      </c>
      <c r="I400" s="251"/>
      <c r="J400" s="252">
        <f>ROUND(I400*H400,2)</f>
        <v>0</v>
      </c>
      <c r="K400" s="253"/>
      <c r="L400" s="43"/>
      <c r="M400" s="254" t="s">
        <v>1</v>
      </c>
      <c r="N400" s="255" t="s">
        <v>45</v>
      </c>
      <c r="O400" s="93"/>
      <c r="P400" s="256">
        <f>O400*H400</f>
        <v>0</v>
      </c>
      <c r="Q400" s="256">
        <v>0</v>
      </c>
      <c r="R400" s="256">
        <f>Q400*H400</f>
        <v>0</v>
      </c>
      <c r="S400" s="256">
        <v>0</v>
      </c>
      <c r="T400" s="25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58" t="s">
        <v>269</v>
      </c>
      <c r="AT400" s="258" t="s">
        <v>178</v>
      </c>
      <c r="AU400" s="258" t="s">
        <v>90</v>
      </c>
      <c r="AY400" s="17" t="s">
        <v>175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7" t="s">
        <v>88</v>
      </c>
      <c r="BK400" s="145">
        <f>ROUND(I400*H400,2)</f>
        <v>0</v>
      </c>
      <c r="BL400" s="17" t="s">
        <v>269</v>
      </c>
      <c r="BM400" s="258" t="s">
        <v>948</v>
      </c>
    </row>
    <row r="401" s="14" customFormat="1">
      <c r="A401" s="14"/>
      <c r="B401" s="270"/>
      <c r="C401" s="271"/>
      <c r="D401" s="261" t="s">
        <v>184</v>
      </c>
      <c r="E401" s="272" t="s">
        <v>1</v>
      </c>
      <c r="F401" s="273" t="s">
        <v>182</v>
      </c>
      <c r="G401" s="271"/>
      <c r="H401" s="274">
        <v>4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184</v>
      </c>
      <c r="AU401" s="280" t="s">
        <v>90</v>
      </c>
      <c r="AV401" s="14" t="s">
        <v>90</v>
      </c>
      <c r="AW401" s="14" t="s">
        <v>32</v>
      </c>
      <c r="AX401" s="14" t="s">
        <v>88</v>
      </c>
      <c r="AY401" s="280" t="s">
        <v>175</v>
      </c>
    </row>
    <row r="402" s="12" customFormat="1" ht="22.8" customHeight="1">
      <c r="A402" s="12"/>
      <c r="B402" s="230"/>
      <c r="C402" s="231"/>
      <c r="D402" s="232" t="s">
        <v>79</v>
      </c>
      <c r="E402" s="244" t="s">
        <v>949</v>
      </c>
      <c r="F402" s="244" t="s">
        <v>950</v>
      </c>
      <c r="G402" s="231"/>
      <c r="H402" s="231"/>
      <c r="I402" s="234"/>
      <c r="J402" s="245">
        <f>BK402</f>
        <v>0</v>
      </c>
      <c r="K402" s="231"/>
      <c r="L402" s="236"/>
      <c r="M402" s="237"/>
      <c r="N402" s="238"/>
      <c r="O402" s="238"/>
      <c r="P402" s="239">
        <f>SUM(P403:P445)</f>
        <v>0</v>
      </c>
      <c r="Q402" s="238"/>
      <c r="R402" s="239">
        <f>SUM(R403:R445)</f>
        <v>0.01883</v>
      </c>
      <c r="S402" s="238"/>
      <c r="T402" s="240">
        <f>SUM(T403:T445)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41" t="s">
        <v>88</v>
      </c>
      <c r="AT402" s="242" t="s">
        <v>79</v>
      </c>
      <c r="AU402" s="242" t="s">
        <v>88</v>
      </c>
      <c r="AY402" s="241" t="s">
        <v>175</v>
      </c>
      <c r="BK402" s="243">
        <f>SUM(BK403:BK445)</f>
        <v>0</v>
      </c>
    </row>
    <row r="403" s="2" customFormat="1" ht="24.15" customHeight="1">
      <c r="A403" s="40"/>
      <c r="B403" s="41"/>
      <c r="C403" s="246" t="s">
        <v>951</v>
      </c>
      <c r="D403" s="246" t="s">
        <v>178</v>
      </c>
      <c r="E403" s="247" t="s">
        <v>952</v>
      </c>
      <c r="F403" s="248" t="s">
        <v>953</v>
      </c>
      <c r="G403" s="249" t="s">
        <v>724</v>
      </c>
      <c r="H403" s="250">
        <v>1</v>
      </c>
      <c r="I403" s="251"/>
      <c r="J403" s="252">
        <f>ROUND(I403*H403,2)</f>
        <v>0</v>
      </c>
      <c r="K403" s="253"/>
      <c r="L403" s="43"/>
      <c r="M403" s="254" t="s">
        <v>1</v>
      </c>
      <c r="N403" s="255" t="s">
        <v>45</v>
      </c>
      <c r="O403" s="93"/>
      <c r="P403" s="256">
        <f>O403*H403</f>
        <v>0</v>
      </c>
      <c r="Q403" s="256">
        <v>0</v>
      </c>
      <c r="R403" s="256">
        <f>Q403*H403</f>
        <v>0</v>
      </c>
      <c r="S403" s="256">
        <v>0</v>
      </c>
      <c r="T403" s="257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58" t="s">
        <v>269</v>
      </c>
      <c r="AT403" s="258" t="s">
        <v>178</v>
      </c>
      <c r="AU403" s="258" t="s">
        <v>90</v>
      </c>
      <c r="AY403" s="17" t="s">
        <v>175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88</v>
      </c>
      <c r="BK403" s="145">
        <f>ROUND(I403*H403,2)</f>
        <v>0</v>
      </c>
      <c r="BL403" s="17" t="s">
        <v>269</v>
      </c>
      <c r="BM403" s="258" t="s">
        <v>954</v>
      </c>
    </row>
    <row r="404" s="13" customFormat="1">
      <c r="A404" s="13"/>
      <c r="B404" s="259"/>
      <c r="C404" s="260"/>
      <c r="D404" s="261" t="s">
        <v>184</v>
      </c>
      <c r="E404" s="262" t="s">
        <v>1</v>
      </c>
      <c r="F404" s="263" t="s">
        <v>955</v>
      </c>
      <c r="G404" s="260"/>
      <c r="H404" s="262" t="s">
        <v>1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184</v>
      </c>
      <c r="AU404" s="269" t="s">
        <v>90</v>
      </c>
      <c r="AV404" s="13" t="s">
        <v>88</v>
      </c>
      <c r="AW404" s="13" t="s">
        <v>32</v>
      </c>
      <c r="AX404" s="13" t="s">
        <v>80</v>
      </c>
      <c r="AY404" s="269" t="s">
        <v>175</v>
      </c>
    </row>
    <row r="405" s="13" customFormat="1">
      <c r="A405" s="13"/>
      <c r="B405" s="259"/>
      <c r="C405" s="260"/>
      <c r="D405" s="261" t="s">
        <v>184</v>
      </c>
      <c r="E405" s="262" t="s">
        <v>1</v>
      </c>
      <c r="F405" s="263" t="s">
        <v>956</v>
      </c>
      <c r="G405" s="260"/>
      <c r="H405" s="262" t="s">
        <v>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9" t="s">
        <v>184</v>
      </c>
      <c r="AU405" s="269" t="s">
        <v>90</v>
      </c>
      <c r="AV405" s="13" t="s">
        <v>88</v>
      </c>
      <c r="AW405" s="13" t="s">
        <v>32</v>
      </c>
      <c r="AX405" s="13" t="s">
        <v>80</v>
      </c>
      <c r="AY405" s="269" t="s">
        <v>175</v>
      </c>
    </row>
    <row r="406" s="13" customFormat="1">
      <c r="A406" s="13"/>
      <c r="B406" s="259"/>
      <c r="C406" s="260"/>
      <c r="D406" s="261" t="s">
        <v>184</v>
      </c>
      <c r="E406" s="262" t="s">
        <v>1</v>
      </c>
      <c r="F406" s="263" t="s">
        <v>957</v>
      </c>
      <c r="G406" s="260"/>
      <c r="H406" s="262" t="s">
        <v>1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184</v>
      </c>
      <c r="AU406" s="269" t="s">
        <v>90</v>
      </c>
      <c r="AV406" s="13" t="s">
        <v>88</v>
      </c>
      <c r="AW406" s="13" t="s">
        <v>32</v>
      </c>
      <c r="AX406" s="13" t="s">
        <v>80</v>
      </c>
      <c r="AY406" s="269" t="s">
        <v>175</v>
      </c>
    </row>
    <row r="407" s="14" customFormat="1">
      <c r="A407" s="14"/>
      <c r="B407" s="270"/>
      <c r="C407" s="271"/>
      <c r="D407" s="261" t="s">
        <v>184</v>
      </c>
      <c r="E407" s="272" t="s">
        <v>1</v>
      </c>
      <c r="F407" s="273" t="s">
        <v>88</v>
      </c>
      <c r="G407" s="271"/>
      <c r="H407" s="274">
        <v>1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184</v>
      </c>
      <c r="AU407" s="280" t="s">
        <v>90</v>
      </c>
      <c r="AV407" s="14" t="s">
        <v>90</v>
      </c>
      <c r="AW407" s="14" t="s">
        <v>32</v>
      </c>
      <c r="AX407" s="14" t="s">
        <v>88</v>
      </c>
      <c r="AY407" s="280" t="s">
        <v>175</v>
      </c>
    </row>
    <row r="408" s="2" customFormat="1" ht="14.4" customHeight="1">
      <c r="A408" s="40"/>
      <c r="B408" s="41"/>
      <c r="C408" s="281" t="s">
        <v>958</v>
      </c>
      <c r="D408" s="281" t="s">
        <v>186</v>
      </c>
      <c r="E408" s="282" t="s">
        <v>959</v>
      </c>
      <c r="F408" s="283" t="s">
        <v>960</v>
      </c>
      <c r="G408" s="284" t="s">
        <v>724</v>
      </c>
      <c r="H408" s="285">
        <v>1</v>
      </c>
      <c r="I408" s="286"/>
      <c r="J408" s="287">
        <f>ROUND(I408*H408,2)</f>
        <v>0</v>
      </c>
      <c r="K408" s="288"/>
      <c r="L408" s="289"/>
      <c r="M408" s="290" t="s">
        <v>1</v>
      </c>
      <c r="N408" s="291" t="s">
        <v>45</v>
      </c>
      <c r="O408" s="93"/>
      <c r="P408" s="256">
        <f>O408*H408</f>
        <v>0</v>
      </c>
      <c r="Q408" s="256">
        <v>0</v>
      </c>
      <c r="R408" s="256">
        <f>Q408*H408</f>
        <v>0</v>
      </c>
      <c r="S408" s="256">
        <v>0</v>
      </c>
      <c r="T408" s="25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58" t="s">
        <v>349</v>
      </c>
      <c r="AT408" s="258" t="s">
        <v>186</v>
      </c>
      <c r="AU408" s="258" t="s">
        <v>90</v>
      </c>
      <c r="AY408" s="17" t="s">
        <v>175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7" t="s">
        <v>88</v>
      </c>
      <c r="BK408" s="145">
        <f>ROUND(I408*H408,2)</f>
        <v>0</v>
      </c>
      <c r="BL408" s="17" t="s">
        <v>269</v>
      </c>
      <c r="BM408" s="258" t="s">
        <v>961</v>
      </c>
    </row>
    <row r="409" s="2" customFormat="1" ht="14.4" customHeight="1">
      <c r="A409" s="40"/>
      <c r="B409" s="41"/>
      <c r="C409" s="246" t="s">
        <v>962</v>
      </c>
      <c r="D409" s="246" t="s">
        <v>178</v>
      </c>
      <c r="E409" s="247" t="s">
        <v>963</v>
      </c>
      <c r="F409" s="248" t="s">
        <v>964</v>
      </c>
      <c r="G409" s="249" t="s">
        <v>724</v>
      </c>
      <c r="H409" s="250">
        <v>1</v>
      </c>
      <c r="I409" s="251"/>
      <c r="J409" s="252">
        <f>ROUND(I409*H409,2)</f>
        <v>0</v>
      </c>
      <c r="K409" s="253"/>
      <c r="L409" s="43"/>
      <c r="M409" s="254" t="s">
        <v>1</v>
      </c>
      <c r="N409" s="255" t="s">
        <v>45</v>
      </c>
      <c r="O409" s="93"/>
      <c r="P409" s="256">
        <f>O409*H409</f>
        <v>0</v>
      </c>
      <c r="Q409" s="256">
        <v>0</v>
      </c>
      <c r="R409" s="256">
        <f>Q409*H409</f>
        <v>0</v>
      </c>
      <c r="S409" s="256">
        <v>0</v>
      </c>
      <c r="T409" s="257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58" t="s">
        <v>269</v>
      </c>
      <c r="AT409" s="258" t="s">
        <v>178</v>
      </c>
      <c r="AU409" s="258" t="s">
        <v>90</v>
      </c>
      <c r="AY409" s="17" t="s">
        <v>175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7" t="s">
        <v>88</v>
      </c>
      <c r="BK409" s="145">
        <f>ROUND(I409*H409,2)</f>
        <v>0</v>
      </c>
      <c r="BL409" s="17" t="s">
        <v>269</v>
      </c>
      <c r="BM409" s="258" t="s">
        <v>965</v>
      </c>
    </row>
    <row r="410" s="13" customFormat="1">
      <c r="A410" s="13"/>
      <c r="B410" s="259"/>
      <c r="C410" s="260"/>
      <c r="D410" s="261" t="s">
        <v>184</v>
      </c>
      <c r="E410" s="262" t="s">
        <v>1</v>
      </c>
      <c r="F410" s="263" t="s">
        <v>966</v>
      </c>
      <c r="G410" s="260"/>
      <c r="H410" s="262" t="s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184</v>
      </c>
      <c r="AU410" s="269" t="s">
        <v>90</v>
      </c>
      <c r="AV410" s="13" t="s">
        <v>88</v>
      </c>
      <c r="AW410" s="13" t="s">
        <v>32</v>
      </c>
      <c r="AX410" s="13" t="s">
        <v>80</v>
      </c>
      <c r="AY410" s="269" t="s">
        <v>175</v>
      </c>
    </row>
    <row r="411" s="13" customFormat="1">
      <c r="A411" s="13"/>
      <c r="B411" s="259"/>
      <c r="C411" s="260"/>
      <c r="D411" s="261" t="s">
        <v>184</v>
      </c>
      <c r="E411" s="262" t="s">
        <v>1</v>
      </c>
      <c r="F411" s="263" t="s">
        <v>967</v>
      </c>
      <c r="G411" s="260"/>
      <c r="H411" s="262" t="s">
        <v>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184</v>
      </c>
      <c r="AU411" s="269" t="s">
        <v>90</v>
      </c>
      <c r="AV411" s="13" t="s">
        <v>88</v>
      </c>
      <c r="AW411" s="13" t="s">
        <v>32</v>
      </c>
      <c r="AX411" s="13" t="s">
        <v>80</v>
      </c>
      <c r="AY411" s="269" t="s">
        <v>175</v>
      </c>
    </row>
    <row r="412" s="14" customFormat="1">
      <c r="A412" s="14"/>
      <c r="B412" s="270"/>
      <c r="C412" s="271"/>
      <c r="D412" s="261" t="s">
        <v>184</v>
      </c>
      <c r="E412" s="272" t="s">
        <v>1</v>
      </c>
      <c r="F412" s="273" t="s">
        <v>88</v>
      </c>
      <c r="G412" s="271"/>
      <c r="H412" s="274">
        <v>1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184</v>
      </c>
      <c r="AU412" s="280" t="s">
        <v>90</v>
      </c>
      <c r="AV412" s="14" t="s">
        <v>90</v>
      </c>
      <c r="AW412" s="14" t="s">
        <v>32</v>
      </c>
      <c r="AX412" s="14" t="s">
        <v>88</v>
      </c>
      <c r="AY412" s="280" t="s">
        <v>175</v>
      </c>
    </row>
    <row r="413" s="2" customFormat="1" ht="14.4" customHeight="1">
      <c r="A413" s="40"/>
      <c r="B413" s="41"/>
      <c r="C413" s="281" t="s">
        <v>968</v>
      </c>
      <c r="D413" s="281" t="s">
        <v>186</v>
      </c>
      <c r="E413" s="282" t="s">
        <v>969</v>
      </c>
      <c r="F413" s="283" t="s">
        <v>970</v>
      </c>
      <c r="G413" s="284" t="s">
        <v>189</v>
      </c>
      <c r="H413" s="285">
        <v>1</v>
      </c>
      <c r="I413" s="286"/>
      <c r="J413" s="287">
        <f>ROUND(I413*H413,2)</f>
        <v>0</v>
      </c>
      <c r="K413" s="288"/>
      <c r="L413" s="289"/>
      <c r="M413" s="290" t="s">
        <v>1</v>
      </c>
      <c r="N413" s="291" t="s">
        <v>45</v>
      </c>
      <c r="O413" s="93"/>
      <c r="P413" s="256">
        <f>O413*H413</f>
        <v>0</v>
      </c>
      <c r="Q413" s="256">
        <v>0</v>
      </c>
      <c r="R413" s="256">
        <f>Q413*H413</f>
        <v>0</v>
      </c>
      <c r="S413" s="256">
        <v>0</v>
      </c>
      <c r="T413" s="25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58" t="s">
        <v>349</v>
      </c>
      <c r="AT413" s="258" t="s">
        <v>186</v>
      </c>
      <c r="AU413" s="258" t="s">
        <v>90</v>
      </c>
      <c r="AY413" s="17" t="s">
        <v>175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7" t="s">
        <v>88</v>
      </c>
      <c r="BK413" s="145">
        <f>ROUND(I413*H413,2)</f>
        <v>0</v>
      </c>
      <c r="BL413" s="17" t="s">
        <v>269</v>
      </c>
      <c r="BM413" s="258" t="s">
        <v>971</v>
      </c>
    </row>
    <row r="414" s="2" customFormat="1" ht="14.4" customHeight="1">
      <c r="A414" s="40"/>
      <c r="B414" s="41"/>
      <c r="C414" s="246" t="s">
        <v>972</v>
      </c>
      <c r="D414" s="246" t="s">
        <v>178</v>
      </c>
      <c r="E414" s="247" t="s">
        <v>973</v>
      </c>
      <c r="F414" s="248" t="s">
        <v>974</v>
      </c>
      <c r="G414" s="249" t="s">
        <v>724</v>
      </c>
      <c r="H414" s="250">
        <v>1</v>
      </c>
      <c r="I414" s="251"/>
      <c r="J414" s="252">
        <f>ROUND(I414*H414,2)</f>
        <v>0</v>
      </c>
      <c r="K414" s="253"/>
      <c r="L414" s="43"/>
      <c r="M414" s="254" t="s">
        <v>1</v>
      </c>
      <c r="N414" s="255" t="s">
        <v>45</v>
      </c>
      <c r="O414" s="93"/>
      <c r="P414" s="256">
        <f>O414*H414</f>
        <v>0</v>
      </c>
      <c r="Q414" s="256">
        <v>0</v>
      </c>
      <c r="R414" s="256">
        <f>Q414*H414</f>
        <v>0</v>
      </c>
      <c r="S414" s="256">
        <v>0</v>
      </c>
      <c r="T414" s="25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58" t="s">
        <v>269</v>
      </c>
      <c r="AT414" s="258" t="s">
        <v>178</v>
      </c>
      <c r="AU414" s="258" t="s">
        <v>90</v>
      </c>
      <c r="AY414" s="17" t="s">
        <v>175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88</v>
      </c>
      <c r="BK414" s="145">
        <f>ROUND(I414*H414,2)</f>
        <v>0</v>
      </c>
      <c r="BL414" s="17" t="s">
        <v>269</v>
      </c>
      <c r="BM414" s="258" t="s">
        <v>975</v>
      </c>
    </row>
    <row r="415" s="2" customFormat="1" ht="14.4" customHeight="1">
      <c r="A415" s="40"/>
      <c r="B415" s="41"/>
      <c r="C415" s="281" t="s">
        <v>976</v>
      </c>
      <c r="D415" s="281" t="s">
        <v>186</v>
      </c>
      <c r="E415" s="282" t="s">
        <v>977</v>
      </c>
      <c r="F415" s="283" t="s">
        <v>978</v>
      </c>
      <c r="G415" s="284" t="s">
        <v>724</v>
      </c>
      <c r="H415" s="285">
        <v>1</v>
      </c>
      <c r="I415" s="286"/>
      <c r="J415" s="287">
        <f>ROUND(I415*H415,2)</f>
        <v>0</v>
      </c>
      <c r="K415" s="288"/>
      <c r="L415" s="289"/>
      <c r="M415" s="290" t="s">
        <v>1</v>
      </c>
      <c r="N415" s="291" t="s">
        <v>45</v>
      </c>
      <c r="O415" s="93"/>
      <c r="P415" s="256">
        <f>O415*H415</f>
        <v>0</v>
      </c>
      <c r="Q415" s="256">
        <v>0</v>
      </c>
      <c r="R415" s="256">
        <f>Q415*H415</f>
        <v>0</v>
      </c>
      <c r="S415" s="256">
        <v>0</v>
      </c>
      <c r="T415" s="25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58" t="s">
        <v>349</v>
      </c>
      <c r="AT415" s="258" t="s">
        <v>186</v>
      </c>
      <c r="AU415" s="258" t="s">
        <v>90</v>
      </c>
      <c r="AY415" s="17" t="s">
        <v>175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7" t="s">
        <v>88</v>
      </c>
      <c r="BK415" s="145">
        <f>ROUND(I415*H415,2)</f>
        <v>0</v>
      </c>
      <c r="BL415" s="17" t="s">
        <v>269</v>
      </c>
      <c r="BM415" s="258" t="s">
        <v>979</v>
      </c>
    </row>
    <row r="416" s="2" customFormat="1" ht="24.15" customHeight="1">
      <c r="A416" s="40"/>
      <c r="B416" s="41"/>
      <c r="C416" s="246" t="s">
        <v>980</v>
      </c>
      <c r="D416" s="246" t="s">
        <v>178</v>
      </c>
      <c r="E416" s="247" t="s">
        <v>981</v>
      </c>
      <c r="F416" s="248" t="s">
        <v>982</v>
      </c>
      <c r="G416" s="249" t="s">
        <v>724</v>
      </c>
      <c r="H416" s="250">
        <v>1</v>
      </c>
      <c r="I416" s="251"/>
      <c r="J416" s="252">
        <f>ROUND(I416*H416,2)</f>
        <v>0</v>
      </c>
      <c r="K416" s="253"/>
      <c r="L416" s="43"/>
      <c r="M416" s="254" t="s">
        <v>1</v>
      </c>
      <c r="N416" s="255" t="s">
        <v>45</v>
      </c>
      <c r="O416" s="93"/>
      <c r="P416" s="256">
        <f>O416*H416</f>
        <v>0</v>
      </c>
      <c r="Q416" s="256">
        <v>0</v>
      </c>
      <c r="R416" s="256">
        <f>Q416*H416</f>
        <v>0</v>
      </c>
      <c r="S416" s="256">
        <v>0</v>
      </c>
      <c r="T416" s="25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58" t="s">
        <v>182</v>
      </c>
      <c r="AT416" s="258" t="s">
        <v>178</v>
      </c>
      <c r="AU416" s="258" t="s">
        <v>90</v>
      </c>
      <c r="AY416" s="17" t="s">
        <v>175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7" t="s">
        <v>88</v>
      </c>
      <c r="BK416" s="145">
        <f>ROUND(I416*H416,2)</f>
        <v>0</v>
      </c>
      <c r="BL416" s="17" t="s">
        <v>182</v>
      </c>
      <c r="BM416" s="258" t="s">
        <v>983</v>
      </c>
    </row>
    <row r="417" s="13" customFormat="1">
      <c r="A417" s="13"/>
      <c r="B417" s="259"/>
      <c r="C417" s="260"/>
      <c r="D417" s="261" t="s">
        <v>184</v>
      </c>
      <c r="E417" s="262" t="s">
        <v>1</v>
      </c>
      <c r="F417" s="263" t="s">
        <v>984</v>
      </c>
      <c r="G417" s="260"/>
      <c r="H417" s="262" t="s">
        <v>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184</v>
      </c>
      <c r="AU417" s="269" t="s">
        <v>90</v>
      </c>
      <c r="AV417" s="13" t="s">
        <v>88</v>
      </c>
      <c r="AW417" s="13" t="s">
        <v>32</v>
      </c>
      <c r="AX417" s="13" t="s">
        <v>80</v>
      </c>
      <c r="AY417" s="269" t="s">
        <v>175</v>
      </c>
    </row>
    <row r="418" s="14" customFormat="1">
      <c r="A418" s="14"/>
      <c r="B418" s="270"/>
      <c r="C418" s="271"/>
      <c r="D418" s="261" t="s">
        <v>184</v>
      </c>
      <c r="E418" s="272" t="s">
        <v>1</v>
      </c>
      <c r="F418" s="273" t="s">
        <v>88</v>
      </c>
      <c r="G418" s="271"/>
      <c r="H418" s="274">
        <v>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184</v>
      </c>
      <c r="AU418" s="280" t="s">
        <v>90</v>
      </c>
      <c r="AV418" s="14" t="s">
        <v>90</v>
      </c>
      <c r="AW418" s="14" t="s">
        <v>32</v>
      </c>
      <c r="AX418" s="14" t="s">
        <v>80</v>
      </c>
      <c r="AY418" s="280" t="s">
        <v>175</v>
      </c>
    </row>
    <row r="419" s="15" customFormat="1">
      <c r="A419" s="15"/>
      <c r="B419" s="296"/>
      <c r="C419" s="297"/>
      <c r="D419" s="261" t="s">
        <v>184</v>
      </c>
      <c r="E419" s="298" t="s">
        <v>1</v>
      </c>
      <c r="F419" s="299" t="s">
        <v>625</v>
      </c>
      <c r="G419" s="297"/>
      <c r="H419" s="300">
        <v>1</v>
      </c>
      <c r="I419" s="301"/>
      <c r="J419" s="297"/>
      <c r="K419" s="297"/>
      <c r="L419" s="302"/>
      <c r="M419" s="303"/>
      <c r="N419" s="304"/>
      <c r="O419" s="304"/>
      <c r="P419" s="304"/>
      <c r="Q419" s="304"/>
      <c r="R419" s="304"/>
      <c r="S419" s="304"/>
      <c r="T419" s="30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306" t="s">
        <v>184</v>
      </c>
      <c r="AU419" s="306" t="s">
        <v>90</v>
      </c>
      <c r="AV419" s="15" t="s">
        <v>182</v>
      </c>
      <c r="AW419" s="15" t="s">
        <v>32</v>
      </c>
      <c r="AX419" s="15" t="s">
        <v>88</v>
      </c>
      <c r="AY419" s="306" t="s">
        <v>175</v>
      </c>
    </row>
    <row r="420" s="2" customFormat="1" ht="14.4" customHeight="1">
      <c r="A420" s="40"/>
      <c r="B420" s="41"/>
      <c r="C420" s="281" t="s">
        <v>985</v>
      </c>
      <c r="D420" s="281" t="s">
        <v>186</v>
      </c>
      <c r="E420" s="282" t="s">
        <v>986</v>
      </c>
      <c r="F420" s="283" t="s">
        <v>987</v>
      </c>
      <c r="G420" s="284" t="s">
        <v>724</v>
      </c>
      <c r="H420" s="285">
        <v>1</v>
      </c>
      <c r="I420" s="286"/>
      <c r="J420" s="287">
        <f>ROUND(I420*H420,2)</f>
        <v>0</v>
      </c>
      <c r="K420" s="288"/>
      <c r="L420" s="289"/>
      <c r="M420" s="290" t="s">
        <v>1</v>
      </c>
      <c r="N420" s="291" t="s">
        <v>45</v>
      </c>
      <c r="O420" s="93"/>
      <c r="P420" s="256">
        <f>O420*H420</f>
        <v>0</v>
      </c>
      <c r="Q420" s="256">
        <v>0.00107</v>
      </c>
      <c r="R420" s="256">
        <f>Q420*H420</f>
        <v>0.00107</v>
      </c>
      <c r="S420" s="256">
        <v>0</v>
      </c>
      <c r="T420" s="25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58" t="s">
        <v>190</v>
      </c>
      <c r="AT420" s="258" t="s">
        <v>186</v>
      </c>
      <c r="AU420" s="258" t="s">
        <v>90</v>
      </c>
      <c r="AY420" s="17" t="s">
        <v>175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7" t="s">
        <v>88</v>
      </c>
      <c r="BK420" s="145">
        <f>ROUND(I420*H420,2)</f>
        <v>0</v>
      </c>
      <c r="BL420" s="17" t="s">
        <v>182</v>
      </c>
      <c r="BM420" s="258" t="s">
        <v>988</v>
      </c>
    </row>
    <row r="421" s="14" customFormat="1">
      <c r="A421" s="14"/>
      <c r="B421" s="270"/>
      <c r="C421" s="271"/>
      <c r="D421" s="261" t="s">
        <v>184</v>
      </c>
      <c r="E421" s="272" t="s">
        <v>1</v>
      </c>
      <c r="F421" s="273" t="s">
        <v>88</v>
      </c>
      <c r="G421" s="271"/>
      <c r="H421" s="274">
        <v>1</v>
      </c>
      <c r="I421" s="275"/>
      <c r="J421" s="271"/>
      <c r="K421" s="271"/>
      <c r="L421" s="276"/>
      <c r="M421" s="277"/>
      <c r="N421" s="278"/>
      <c r="O421" s="278"/>
      <c r="P421" s="278"/>
      <c r="Q421" s="278"/>
      <c r="R421" s="278"/>
      <c r="S421" s="278"/>
      <c r="T421" s="27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0" t="s">
        <v>184</v>
      </c>
      <c r="AU421" s="280" t="s">
        <v>90</v>
      </c>
      <c r="AV421" s="14" t="s">
        <v>90</v>
      </c>
      <c r="AW421" s="14" t="s">
        <v>32</v>
      </c>
      <c r="AX421" s="14" t="s">
        <v>88</v>
      </c>
      <c r="AY421" s="280" t="s">
        <v>175</v>
      </c>
    </row>
    <row r="422" s="2" customFormat="1" ht="24.15" customHeight="1">
      <c r="A422" s="40"/>
      <c r="B422" s="41"/>
      <c r="C422" s="246" t="s">
        <v>989</v>
      </c>
      <c r="D422" s="246" t="s">
        <v>178</v>
      </c>
      <c r="E422" s="247" t="s">
        <v>990</v>
      </c>
      <c r="F422" s="248" t="s">
        <v>991</v>
      </c>
      <c r="G422" s="249" t="s">
        <v>724</v>
      </c>
      <c r="H422" s="250">
        <v>1</v>
      </c>
      <c r="I422" s="251"/>
      <c r="J422" s="252">
        <f>ROUND(I422*H422,2)</f>
        <v>0</v>
      </c>
      <c r="K422" s="253"/>
      <c r="L422" s="43"/>
      <c r="M422" s="254" t="s">
        <v>1</v>
      </c>
      <c r="N422" s="255" t="s">
        <v>45</v>
      </c>
      <c r="O422" s="93"/>
      <c r="P422" s="256">
        <f>O422*H422</f>
        <v>0</v>
      </c>
      <c r="Q422" s="256">
        <v>0</v>
      </c>
      <c r="R422" s="256">
        <f>Q422*H422</f>
        <v>0</v>
      </c>
      <c r="S422" s="256">
        <v>0</v>
      </c>
      <c r="T422" s="25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58" t="s">
        <v>269</v>
      </c>
      <c r="AT422" s="258" t="s">
        <v>178</v>
      </c>
      <c r="AU422" s="258" t="s">
        <v>90</v>
      </c>
      <c r="AY422" s="17" t="s">
        <v>175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7" t="s">
        <v>88</v>
      </c>
      <c r="BK422" s="145">
        <f>ROUND(I422*H422,2)</f>
        <v>0</v>
      </c>
      <c r="BL422" s="17" t="s">
        <v>269</v>
      </c>
      <c r="BM422" s="258" t="s">
        <v>992</v>
      </c>
    </row>
    <row r="423" s="14" customFormat="1">
      <c r="A423" s="14"/>
      <c r="B423" s="270"/>
      <c r="C423" s="271"/>
      <c r="D423" s="261" t="s">
        <v>184</v>
      </c>
      <c r="E423" s="272" t="s">
        <v>1</v>
      </c>
      <c r="F423" s="273" t="s">
        <v>88</v>
      </c>
      <c r="G423" s="271"/>
      <c r="H423" s="274">
        <v>1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0" t="s">
        <v>184</v>
      </c>
      <c r="AU423" s="280" t="s">
        <v>90</v>
      </c>
      <c r="AV423" s="14" t="s">
        <v>90</v>
      </c>
      <c r="AW423" s="14" t="s">
        <v>32</v>
      </c>
      <c r="AX423" s="14" t="s">
        <v>88</v>
      </c>
      <c r="AY423" s="280" t="s">
        <v>175</v>
      </c>
    </row>
    <row r="424" s="2" customFormat="1" ht="14.4" customHeight="1">
      <c r="A424" s="40"/>
      <c r="B424" s="41"/>
      <c r="C424" s="281" t="s">
        <v>993</v>
      </c>
      <c r="D424" s="281" t="s">
        <v>186</v>
      </c>
      <c r="E424" s="282" t="s">
        <v>994</v>
      </c>
      <c r="F424" s="283" t="s">
        <v>995</v>
      </c>
      <c r="G424" s="284" t="s">
        <v>189</v>
      </c>
      <c r="H424" s="285">
        <v>1</v>
      </c>
      <c r="I424" s="286"/>
      <c r="J424" s="287">
        <f>ROUND(I424*H424,2)</f>
        <v>0</v>
      </c>
      <c r="K424" s="288"/>
      <c r="L424" s="289"/>
      <c r="M424" s="290" t="s">
        <v>1</v>
      </c>
      <c r="N424" s="291" t="s">
        <v>45</v>
      </c>
      <c r="O424" s="93"/>
      <c r="P424" s="256">
        <f>O424*H424</f>
        <v>0</v>
      </c>
      <c r="Q424" s="256">
        <v>0</v>
      </c>
      <c r="R424" s="256">
        <f>Q424*H424</f>
        <v>0</v>
      </c>
      <c r="S424" s="256">
        <v>0</v>
      </c>
      <c r="T424" s="25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58" t="s">
        <v>349</v>
      </c>
      <c r="AT424" s="258" t="s">
        <v>186</v>
      </c>
      <c r="AU424" s="258" t="s">
        <v>90</v>
      </c>
      <c r="AY424" s="17" t="s">
        <v>175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7" t="s">
        <v>88</v>
      </c>
      <c r="BK424" s="145">
        <f>ROUND(I424*H424,2)</f>
        <v>0</v>
      </c>
      <c r="BL424" s="17" t="s">
        <v>269</v>
      </c>
      <c r="BM424" s="258" t="s">
        <v>996</v>
      </c>
    </row>
    <row r="425" s="13" customFormat="1">
      <c r="A425" s="13"/>
      <c r="B425" s="259"/>
      <c r="C425" s="260"/>
      <c r="D425" s="261" t="s">
        <v>184</v>
      </c>
      <c r="E425" s="262" t="s">
        <v>1</v>
      </c>
      <c r="F425" s="263" t="s">
        <v>997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184</v>
      </c>
      <c r="AU425" s="269" t="s">
        <v>90</v>
      </c>
      <c r="AV425" s="13" t="s">
        <v>88</v>
      </c>
      <c r="AW425" s="13" t="s">
        <v>32</v>
      </c>
      <c r="AX425" s="13" t="s">
        <v>80</v>
      </c>
      <c r="AY425" s="269" t="s">
        <v>175</v>
      </c>
    </row>
    <row r="426" s="13" customFormat="1">
      <c r="A426" s="13"/>
      <c r="B426" s="259"/>
      <c r="C426" s="260"/>
      <c r="D426" s="261" t="s">
        <v>184</v>
      </c>
      <c r="E426" s="262" t="s">
        <v>1</v>
      </c>
      <c r="F426" s="263" t="s">
        <v>998</v>
      </c>
      <c r="G426" s="260"/>
      <c r="H426" s="262" t="s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184</v>
      </c>
      <c r="AU426" s="269" t="s">
        <v>90</v>
      </c>
      <c r="AV426" s="13" t="s">
        <v>88</v>
      </c>
      <c r="AW426" s="13" t="s">
        <v>32</v>
      </c>
      <c r="AX426" s="13" t="s">
        <v>80</v>
      </c>
      <c r="AY426" s="269" t="s">
        <v>175</v>
      </c>
    </row>
    <row r="427" s="13" customFormat="1">
      <c r="A427" s="13"/>
      <c r="B427" s="259"/>
      <c r="C427" s="260"/>
      <c r="D427" s="261" t="s">
        <v>184</v>
      </c>
      <c r="E427" s="262" t="s">
        <v>1</v>
      </c>
      <c r="F427" s="263" t="s">
        <v>999</v>
      </c>
      <c r="G427" s="260"/>
      <c r="H427" s="262" t="s">
        <v>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184</v>
      </c>
      <c r="AU427" s="269" t="s">
        <v>90</v>
      </c>
      <c r="AV427" s="13" t="s">
        <v>88</v>
      </c>
      <c r="AW427" s="13" t="s">
        <v>32</v>
      </c>
      <c r="AX427" s="13" t="s">
        <v>80</v>
      </c>
      <c r="AY427" s="269" t="s">
        <v>175</v>
      </c>
    </row>
    <row r="428" s="14" customFormat="1">
      <c r="A428" s="14"/>
      <c r="B428" s="270"/>
      <c r="C428" s="271"/>
      <c r="D428" s="261" t="s">
        <v>184</v>
      </c>
      <c r="E428" s="272" t="s">
        <v>1</v>
      </c>
      <c r="F428" s="273" t="s">
        <v>88</v>
      </c>
      <c r="G428" s="271"/>
      <c r="H428" s="274">
        <v>1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184</v>
      </c>
      <c r="AU428" s="280" t="s">
        <v>90</v>
      </c>
      <c r="AV428" s="14" t="s">
        <v>90</v>
      </c>
      <c r="AW428" s="14" t="s">
        <v>32</v>
      </c>
      <c r="AX428" s="14" t="s">
        <v>88</v>
      </c>
      <c r="AY428" s="280" t="s">
        <v>175</v>
      </c>
    </row>
    <row r="429" s="2" customFormat="1" ht="24.15" customHeight="1">
      <c r="A429" s="40"/>
      <c r="B429" s="41"/>
      <c r="C429" s="246" t="s">
        <v>1000</v>
      </c>
      <c r="D429" s="246" t="s">
        <v>178</v>
      </c>
      <c r="E429" s="247" t="s">
        <v>1001</v>
      </c>
      <c r="F429" s="248" t="s">
        <v>1002</v>
      </c>
      <c r="G429" s="249" t="s">
        <v>181</v>
      </c>
      <c r="H429" s="250">
        <v>1</v>
      </c>
      <c r="I429" s="251"/>
      <c r="J429" s="252">
        <f>ROUND(I429*H429,2)</f>
        <v>0</v>
      </c>
      <c r="K429" s="253"/>
      <c r="L429" s="43"/>
      <c r="M429" s="254" t="s">
        <v>1</v>
      </c>
      <c r="N429" s="255" t="s">
        <v>45</v>
      </c>
      <c r="O429" s="93"/>
      <c r="P429" s="256">
        <f>O429*H429</f>
        <v>0</v>
      </c>
      <c r="Q429" s="256">
        <v>0</v>
      </c>
      <c r="R429" s="256">
        <f>Q429*H429</f>
        <v>0</v>
      </c>
      <c r="S429" s="256">
        <v>0</v>
      </c>
      <c r="T429" s="25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58" t="s">
        <v>269</v>
      </c>
      <c r="AT429" s="258" t="s">
        <v>178</v>
      </c>
      <c r="AU429" s="258" t="s">
        <v>90</v>
      </c>
      <c r="AY429" s="17" t="s">
        <v>175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7" t="s">
        <v>88</v>
      </c>
      <c r="BK429" s="145">
        <f>ROUND(I429*H429,2)</f>
        <v>0</v>
      </c>
      <c r="BL429" s="17" t="s">
        <v>269</v>
      </c>
      <c r="BM429" s="258" t="s">
        <v>1003</v>
      </c>
    </row>
    <row r="430" s="13" customFormat="1">
      <c r="A430" s="13"/>
      <c r="B430" s="259"/>
      <c r="C430" s="260"/>
      <c r="D430" s="261" t="s">
        <v>184</v>
      </c>
      <c r="E430" s="262" t="s">
        <v>1</v>
      </c>
      <c r="F430" s="263" t="s">
        <v>1004</v>
      </c>
      <c r="G430" s="260"/>
      <c r="H430" s="262" t="s">
        <v>1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184</v>
      </c>
      <c r="AU430" s="269" t="s">
        <v>90</v>
      </c>
      <c r="AV430" s="13" t="s">
        <v>88</v>
      </c>
      <c r="AW430" s="13" t="s">
        <v>32</v>
      </c>
      <c r="AX430" s="13" t="s">
        <v>80</v>
      </c>
      <c r="AY430" s="269" t="s">
        <v>175</v>
      </c>
    </row>
    <row r="431" s="13" customFormat="1">
      <c r="A431" s="13"/>
      <c r="B431" s="259"/>
      <c r="C431" s="260"/>
      <c r="D431" s="261" t="s">
        <v>184</v>
      </c>
      <c r="E431" s="262" t="s">
        <v>1</v>
      </c>
      <c r="F431" s="263" t="s">
        <v>1005</v>
      </c>
      <c r="G431" s="260"/>
      <c r="H431" s="262" t="s">
        <v>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184</v>
      </c>
      <c r="AU431" s="269" t="s">
        <v>90</v>
      </c>
      <c r="AV431" s="13" t="s">
        <v>88</v>
      </c>
      <c r="AW431" s="13" t="s">
        <v>32</v>
      </c>
      <c r="AX431" s="13" t="s">
        <v>80</v>
      </c>
      <c r="AY431" s="269" t="s">
        <v>175</v>
      </c>
    </row>
    <row r="432" s="14" customFormat="1">
      <c r="A432" s="14"/>
      <c r="B432" s="270"/>
      <c r="C432" s="271"/>
      <c r="D432" s="261" t="s">
        <v>184</v>
      </c>
      <c r="E432" s="272" t="s">
        <v>1</v>
      </c>
      <c r="F432" s="273" t="s">
        <v>88</v>
      </c>
      <c r="G432" s="271"/>
      <c r="H432" s="274">
        <v>1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184</v>
      </c>
      <c r="AU432" s="280" t="s">
        <v>90</v>
      </c>
      <c r="AV432" s="14" t="s">
        <v>90</v>
      </c>
      <c r="AW432" s="14" t="s">
        <v>32</v>
      </c>
      <c r="AX432" s="14" t="s">
        <v>88</v>
      </c>
      <c r="AY432" s="280" t="s">
        <v>175</v>
      </c>
    </row>
    <row r="433" s="2" customFormat="1" ht="14.4" customHeight="1">
      <c r="A433" s="40"/>
      <c r="B433" s="41"/>
      <c r="C433" s="281" t="s">
        <v>1006</v>
      </c>
      <c r="D433" s="281" t="s">
        <v>186</v>
      </c>
      <c r="E433" s="282" t="s">
        <v>1007</v>
      </c>
      <c r="F433" s="283" t="s">
        <v>1008</v>
      </c>
      <c r="G433" s="284" t="s">
        <v>724</v>
      </c>
      <c r="H433" s="285">
        <v>1</v>
      </c>
      <c r="I433" s="286"/>
      <c r="J433" s="287">
        <f>ROUND(I433*H433,2)</f>
        <v>0</v>
      </c>
      <c r="K433" s="288"/>
      <c r="L433" s="289"/>
      <c r="M433" s="290" t="s">
        <v>1</v>
      </c>
      <c r="N433" s="291" t="s">
        <v>45</v>
      </c>
      <c r="O433" s="93"/>
      <c r="P433" s="256">
        <f>O433*H433</f>
        <v>0</v>
      </c>
      <c r="Q433" s="256">
        <v>0.00048000000000000001</v>
      </c>
      <c r="R433" s="256">
        <f>Q433*H433</f>
        <v>0.00048000000000000001</v>
      </c>
      <c r="S433" s="256">
        <v>0</v>
      </c>
      <c r="T433" s="25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58" t="s">
        <v>349</v>
      </c>
      <c r="AT433" s="258" t="s">
        <v>186</v>
      </c>
      <c r="AU433" s="258" t="s">
        <v>90</v>
      </c>
      <c r="AY433" s="17" t="s">
        <v>175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7" t="s">
        <v>88</v>
      </c>
      <c r="BK433" s="145">
        <f>ROUND(I433*H433,2)</f>
        <v>0</v>
      </c>
      <c r="BL433" s="17" t="s">
        <v>269</v>
      </c>
      <c r="BM433" s="258" t="s">
        <v>1009</v>
      </c>
    </row>
    <row r="434" s="2" customFormat="1" ht="14.4" customHeight="1">
      <c r="A434" s="40"/>
      <c r="B434" s="41"/>
      <c r="C434" s="281" t="s">
        <v>791</v>
      </c>
      <c r="D434" s="281" t="s">
        <v>186</v>
      </c>
      <c r="E434" s="282" t="s">
        <v>1010</v>
      </c>
      <c r="F434" s="283" t="s">
        <v>1011</v>
      </c>
      <c r="G434" s="284" t="s">
        <v>724</v>
      </c>
      <c r="H434" s="285">
        <v>1</v>
      </c>
      <c r="I434" s="286"/>
      <c r="J434" s="287">
        <f>ROUND(I434*H434,2)</f>
        <v>0</v>
      </c>
      <c r="K434" s="288"/>
      <c r="L434" s="289"/>
      <c r="M434" s="290" t="s">
        <v>1</v>
      </c>
      <c r="N434" s="291" t="s">
        <v>45</v>
      </c>
      <c r="O434" s="93"/>
      <c r="P434" s="256">
        <f>O434*H434</f>
        <v>0</v>
      </c>
      <c r="Q434" s="256">
        <v>0.00048000000000000001</v>
      </c>
      <c r="R434" s="256">
        <f>Q434*H434</f>
        <v>0.00048000000000000001</v>
      </c>
      <c r="S434" s="256">
        <v>0</v>
      </c>
      <c r="T434" s="257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58" t="s">
        <v>349</v>
      </c>
      <c r="AT434" s="258" t="s">
        <v>186</v>
      </c>
      <c r="AU434" s="258" t="s">
        <v>90</v>
      </c>
      <c r="AY434" s="17" t="s">
        <v>175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7" t="s">
        <v>88</v>
      </c>
      <c r="BK434" s="145">
        <f>ROUND(I434*H434,2)</f>
        <v>0</v>
      </c>
      <c r="BL434" s="17" t="s">
        <v>269</v>
      </c>
      <c r="BM434" s="258" t="s">
        <v>1012</v>
      </c>
    </row>
    <row r="435" s="2" customFormat="1" ht="14.4" customHeight="1">
      <c r="A435" s="40"/>
      <c r="B435" s="41"/>
      <c r="C435" s="246" t="s">
        <v>1013</v>
      </c>
      <c r="D435" s="246" t="s">
        <v>178</v>
      </c>
      <c r="E435" s="247" t="s">
        <v>1014</v>
      </c>
      <c r="F435" s="248" t="s">
        <v>1015</v>
      </c>
      <c r="G435" s="249" t="s">
        <v>181</v>
      </c>
      <c r="H435" s="250">
        <v>4</v>
      </c>
      <c r="I435" s="251"/>
      <c r="J435" s="252">
        <f>ROUND(I435*H435,2)</f>
        <v>0</v>
      </c>
      <c r="K435" s="253"/>
      <c r="L435" s="43"/>
      <c r="M435" s="254" t="s">
        <v>1</v>
      </c>
      <c r="N435" s="255" t="s">
        <v>45</v>
      </c>
      <c r="O435" s="93"/>
      <c r="P435" s="256">
        <f>O435*H435</f>
        <v>0</v>
      </c>
      <c r="Q435" s="256">
        <v>0</v>
      </c>
      <c r="R435" s="256">
        <f>Q435*H435</f>
        <v>0</v>
      </c>
      <c r="S435" s="256">
        <v>0</v>
      </c>
      <c r="T435" s="25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58" t="s">
        <v>269</v>
      </c>
      <c r="AT435" s="258" t="s">
        <v>178</v>
      </c>
      <c r="AU435" s="258" t="s">
        <v>90</v>
      </c>
      <c r="AY435" s="17" t="s">
        <v>175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7" t="s">
        <v>88</v>
      </c>
      <c r="BK435" s="145">
        <f>ROUND(I435*H435,2)</f>
        <v>0</v>
      </c>
      <c r="BL435" s="17" t="s">
        <v>269</v>
      </c>
      <c r="BM435" s="258" t="s">
        <v>1016</v>
      </c>
    </row>
    <row r="436" s="13" customFormat="1">
      <c r="A436" s="13"/>
      <c r="B436" s="259"/>
      <c r="C436" s="260"/>
      <c r="D436" s="261" t="s">
        <v>184</v>
      </c>
      <c r="E436" s="262" t="s">
        <v>1</v>
      </c>
      <c r="F436" s="263" t="s">
        <v>1017</v>
      </c>
      <c r="G436" s="260"/>
      <c r="H436" s="262" t="s">
        <v>1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184</v>
      </c>
      <c r="AU436" s="269" t="s">
        <v>90</v>
      </c>
      <c r="AV436" s="13" t="s">
        <v>88</v>
      </c>
      <c r="AW436" s="13" t="s">
        <v>32</v>
      </c>
      <c r="AX436" s="13" t="s">
        <v>80</v>
      </c>
      <c r="AY436" s="269" t="s">
        <v>175</v>
      </c>
    </row>
    <row r="437" s="13" customFormat="1">
      <c r="A437" s="13"/>
      <c r="B437" s="259"/>
      <c r="C437" s="260"/>
      <c r="D437" s="261" t="s">
        <v>184</v>
      </c>
      <c r="E437" s="262" t="s">
        <v>1</v>
      </c>
      <c r="F437" s="263" t="s">
        <v>1018</v>
      </c>
      <c r="G437" s="260"/>
      <c r="H437" s="262" t="s">
        <v>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184</v>
      </c>
      <c r="AU437" s="269" t="s">
        <v>90</v>
      </c>
      <c r="AV437" s="13" t="s">
        <v>88</v>
      </c>
      <c r="AW437" s="13" t="s">
        <v>32</v>
      </c>
      <c r="AX437" s="13" t="s">
        <v>80</v>
      </c>
      <c r="AY437" s="269" t="s">
        <v>175</v>
      </c>
    </row>
    <row r="438" s="13" customFormat="1">
      <c r="A438" s="13"/>
      <c r="B438" s="259"/>
      <c r="C438" s="260"/>
      <c r="D438" s="261" t="s">
        <v>184</v>
      </c>
      <c r="E438" s="262" t="s">
        <v>1</v>
      </c>
      <c r="F438" s="263" t="s">
        <v>1019</v>
      </c>
      <c r="G438" s="260"/>
      <c r="H438" s="262" t="s">
        <v>1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9" t="s">
        <v>184</v>
      </c>
      <c r="AU438" s="269" t="s">
        <v>90</v>
      </c>
      <c r="AV438" s="13" t="s">
        <v>88</v>
      </c>
      <c r="AW438" s="13" t="s">
        <v>32</v>
      </c>
      <c r="AX438" s="13" t="s">
        <v>80</v>
      </c>
      <c r="AY438" s="269" t="s">
        <v>175</v>
      </c>
    </row>
    <row r="439" s="13" customFormat="1">
      <c r="A439" s="13"/>
      <c r="B439" s="259"/>
      <c r="C439" s="260"/>
      <c r="D439" s="261" t="s">
        <v>184</v>
      </c>
      <c r="E439" s="262" t="s">
        <v>1</v>
      </c>
      <c r="F439" s="263" t="s">
        <v>1020</v>
      </c>
      <c r="G439" s="260"/>
      <c r="H439" s="262" t="s">
        <v>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184</v>
      </c>
      <c r="AU439" s="269" t="s">
        <v>90</v>
      </c>
      <c r="AV439" s="13" t="s">
        <v>88</v>
      </c>
      <c r="AW439" s="13" t="s">
        <v>32</v>
      </c>
      <c r="AX439" s="13" t="s">
        <v>80</v>
      </c>
      <c r="AY439" s="269" t="s">
        <v>175</v>
      </c>
    </row>
    <row r="440" s="14" customFormat="1">
      <c r="A440" s="14"/>
      <c r="B440" s="270"/>
      <c r="C440" s="271"/>
      <c r="D440" s="261" t="s">
        <v>184</v>
      </c>
      <c r="E440" s="272" t="s">
        <v>1</v>
      </c>
      <c r="F440" s="273" t="s">
        <v>182</v>
      </c>
      <c r="G440" s="271"/>
      <c r="H440" s="274">
        <v>4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184</v>
      </c>
      <c r="AU440" s="280" t="s">
        <v>90</v>
      </c>
      <c r="AV440" s="14" t="s">
        <v>90</v>
      </c>
      <c r="AW440" s="14" t="s">
        <v>32</v>
      </c>
      <c r="AX440" s="14" t="s">
        <v>88</v>
      </c>
      <c r="AY440" s="280" t="s">
        <v>175</v>
      </c>
    </row>
    <row r="441" s="2" customFormat="1" ht="24.15" customHeight="1">
      <c r="A441" s="40"/>
      <c r="B441" s="41"/>
      <c r="C441" s="246" t="s">
        <v>1021</v>
      </c>
      <c r="D441" s="246" t="s">
        <v>178</v>
      </c>
      <c r="E441" s="247" t="s">
        <v>1022</v>
      </c>
      <c r="F441" s="248" t="s">
        <v>1023</v>
      </c>
      <c r="G441" s="249" t="s">
        <v>108</v>
      </c>
      <c r="H441" s="250">
        <v>120</v>
      </c>
      <c r="I441" s="251"/>
      <c r="J441" s="252">
        <f>ROUND(I441*H441,2)</f>
        <v>0</v>
      </c>
      <c r="K441" s="253"/>
      <c r="L441" s="43"/>
      <c r="M441" s="254" t="s">
        <v>1</v>
      </c>
      <c r="N441" s="255" t="s">
        <v>45</v>
      </c>
      <c r="O441" s="93"/>
      <c r="P441" s="256">
        <f>O441*H441</f>
        <v>0</v>
      </c>
      <c r="Q441" s="256">
        <v>0</v>
      </c>
      <c r="R441" s="256">
        <f>Q441*H441</f>
        <v>0</v>
      </c>
      <c r="S441" s="256">
        <v>0</v>
      </c>
      <c r="T441" s="25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58" t="s">
        <v>269</v>
      </c>
      <c r="AT441" s="258" t="s">
        <v>178</v>
      </c>
      <c r="AU441" s="258" t="s">
        <v>90</v>
      </c>
      <c r="AY441" s="17" t="s">
        <v>175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7" t="s">
        <v>88</v>
      </c>
      <c r="BK441" s="145">
        <f>ROUND(I441*H441,2)</f>
        <v>0</v>
      </c>
      <c r="BL441" s="17" t="s">
        <v>269</v>
      </c>
      <c r="BM441" s="258" t="s">
        <v>1024</v>
      </c>
    </row>
    <row r="442" s="14" customFormat="1">
      <c r="A442" s="14"/>
      <c r="B442" s="270"/>
      <c r="C442" s="271"/>
      <c r="D442" s="261" t="s">
        <v>184</v>
      </c>
      <c r="E442" s="272" t="s">
        <v>1</v>
      </c>
      <c r="F442" s="273" t="s">
        <v>1025</v>
      </c>
      <c r="G442" s="271"/>
      <c r="H442" s="274">
        <v>120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184</v>
      </c>
      <c r="AU442" s="280" t="s">
        <v>90</v>
      </c>
      <c r="AV442" s="14" t="s">
        <v>90</v>
      </c>
      <c r="AW442" s="14" t="s">
        <v>32</v>
      </c>
      <c r="AX442" s="14" t="s">
        <v>88</v>
      </c>
      <c r="AY442" s="280" t="s">
        <v>175</v>
      </c>
    </row>
    <row r="443" s="2" customFormat="1" ht="14.4" customHeight="1">
      <c r="A443" s="40"/>
      <c r="B443" s="41"/>
      <c r="C443" s="281" t="s">
        <v>1026</v>
      </c>
      <c r="D443" s="281" t="s">
        <v>186</v>
      </c>
      <c r="E443" s="282" t="s">
        <v>1027</v>
      </c>
      <c r="F443" s="283" t="s">
        <v>1028</v>
      </c>
      <c r="G443" s="284" t="s">
        <v>108</v>
      </c>
      <c r="H443" s="285">
        <v>120</v>
      </c>
      <c r="I443" s="286"/>
      <c r="J443" s="287">
        <f>ROUND(I443*H443,2)</f>
        <v>0</v>
      </c>
      <c r="K443" s="288"/>
      <c r="L443" s="289"/>
      <c r="M443" s="290" t="s">
        <v>1</v>
      </c>
      <c r="N443" s="291" t="s">
        <v>45</v>
      </c>
      <c r="O443" s="93"/>
      <c r="P443" s="256">
        <f>O443*H443</f>
        <v>0</v>
      </c>
      <c r="Q443" s="256">
        <v>0.00013999999999999999</v>
      </c>
      <c r="R443" s="256">
        <f>Q443*H443</f>
        <v>0.016799999999999999</v>
      </c>
      <c r="S443" s="256">
        <v>0</v>
      </c>
      <c r="T443" s="25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58" t="s">
        <v>349</v>
      </c>
      <c r="AT443" s="258" t="s">
        <v>186</v>
      </c>
      <c r="AU443" s="258" t="s">
        <v>90</v>
      </c>
      <c r="AY443" s="17" t="s">
        <v>175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7" t="s">
        <v>88</v>
      </c>
      <c r="BK443" s="145">
        <f>ROUND(I443*H443,2)</f>
        <v>0</v>
      </c>
      <c r="BL443" s="17" t="s">
        <v>269</v>
      </c>
      <c r="BM443" s="258" t="s">
        <v>1029</v>
      </c>
    </row>
    <row r="444" s="14" customFormat="1">
      <c r="A444" s="14"/>
      <c r="B444" s="270"/>
      <c r="C444" s="271"/>
      <c r="D444" s="261" t="s">
        <v>184</v>
      </c>
      <c r="E444" s="272" t="s">
        <v>1</v>
      </c>
      <c r="F444" s="273" t="s">
        <v>1025</v>
      </c>
      <c r="G444" s="271"/>
      <c r="H444" s="274">
        <v>120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0" t="s">
        <v>184</v>
      </c>
      <c r="AU444" s="280" t="s">
        <v>90</v>
      </c>
      <c r="AV444" s="14" t="s">
        <v>90</v>
      </c>
      <c r="AW444" s="14" t="s">
        <v>32</v>
      </c>
      <c r="AX444" s="14" t="s">
        <v>88</v>
      </c>
      <c r="AY444" s="280" t="s">
        <v>175</v>
      </c>
    </row>
    <row r="445" s="2" customFormat="1" ht="24.15" customHeight="1">
      <c r="A445" s="40"/>
      <c r="B445" s="41"/>
      <c r="C445" s="246" t="s">
        <v>1030</v>
      </c>
      <c r="D445" s="246" t="s">
        <v>178</v>
      </c>
      <c r="E445" s="247" t="s">
        <v>1031</v>
      </c>
      <c r="F445" s="248" t="s">
        <v>1032</v>
      </c>
      <c r="G445" s="249" t="s">
        <v>181</v>
      </c>
      <c r="H445" s="250">
        <v>1</v>
      </c>
      <c r="I445" s="251"/>
      <c r="J445" s="252">
        <f>ROUND(I445*H445,2)</f>
        <v>0</v>
      </c>
      <c r="K445" s="253"/>
      <c r="L445" s="43"/>
      <c r="M445" s="254" t="s">
        <v>1</v>
      </c>
      <c r="N445" s="255" t="s">
        <v>45</v>
      </c>
      <c r="O445" s="93"/>
      <c r="P445" s="256">
        <f>O445*H445</f>
        <v>0</v>
      </c>
      <c r="Q445" s="256">
        <v>0</v>
      </c>
      <c r="R445" s="256">
        <f>Q445*H445</f>
        <v>0</v>
      </c>
      <c r="S445" s="256">
        <v>0</v>
      </c>
      <c r="T445" s="25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58" t="s">
        <v>182</v>
      </c>
      <c r="AT445" s="258" t="s">
        <v>178</v>
      </c>
      <c r="AU445" s="258" t="s">
        <v>90</v>
      </c>
      <c r="AY445" s="17" t="s">
        <v>175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7" t="s">
        <v>88</v>
      </c>
      <c r="BK445" s="145">
        <f>ROUND(I445*H445,2)</f>
        <v>0</v>
      </c>
      <c r="BL445" s="17" t="s">
        <v>182</v>
      </c>
      <c r="BM445" s="258" t="s">
        <v>1033</v>
      </c>
    </row>
    <row r="446" s="12" customFormat="1" ht="22.8" customHeight="1">
      <c r="A446" s="12"/>
      <c r="B446" s="230"/>
      <c r="C446" s="231"/>
      <c r="D446" s="232" t="s">
        <v>79</v>
      </c>
      <c r="E446" s="244" t="s">
        <v>1034</v>
      </c>
      <c r="F446" s="244" t="s">
        <v>1035</v>
      </c>
      <c r="G446" s="231"/>
      <c r="H446" s="231"/>
      <c r="I446" s="234"/>
      <c r="J446" s="245">
        <f>BK446</f>
        <v>0</v>
      </c>
      <c r="K446" s="231"/>
      <c r="L446" s="236"/>
      <c r="M446" s="237"/>
      <c r="N446" s="238"/>
      <c r="O446" s="238"/>
      <c r="P446" s="239">
        <f>P447</f>
        <v>0</v>
      </c>
      <c r="Q446" s="238"/>
      <c r="R446" s="239">
        <f>R447</f>
        <v>0</v>
      </c>
      <c r="S446" s="238"/>
      <c r="T446" s="240">
        <f>T447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41" t="s">
        <v>88</v>
      </c>
      <c r="AT446" s="242" t="s">
        <v>79</v>
      </c>
      <c r="AU446" s="242" t="s">
        <v>88</v>
      </c>
      <c r="AY446" s="241" t="s">
        <v>175</v>
      </c>
      <c r="BK446" s="243">
        <f>BK447</f>
        <v>0</v>
      </c>
    </row>
    <row r="447" s="12" customFormat="1" ht="20.88" customHeight="1">
      <c r="A447" s="12"/>
      <c r="B447" s="230"/>
      <c r="C447" s="231"/>
      <c r="D447" s="232" t="s">
        <v>79</v>
      </c>
      <c r="E447" s="244" t="s">
        <v>1036</v>
      </c>
      <c r="F447" s="244" t="s">
        <v>1037</v>
      </c>
      <c r="G447" s="231"/>
      <c r="H447" s="231"/>
      <c r="I447" s="234"/>
      <c r="J447" s="245">
        <f>BK447</f>
        <v>0</v>
      </c>
      <c r="K447" s="231"/>
      <c r="L447" s="236"/>
      <c r="M447" s="237"/>
      <c r="N447" s="238"/>
      <c r="O447" s="238"/>
      <c r="P447" s="239">
        <v>0</v>
      </c>
      <c r="Q447" s="238"/>
      <c r="R447" s="239">
        <v>0</v>
      </c>
      <c r="S447" s="238"/>
      <c r="T447" s="240"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41" t="s">
        <v>88</v>
      </c>
      <c r="AT447" s="242" t="s">
        <v>79</v>
      </c>
      <c r="AU447" s="242" t="s">
        <v>90</v>
      </c>
      <c r="AY447" s="241" t="s">
        <v>175</v>
      </c>
      <c r="BK447" s="243">
        <v>0</v>
      </c>
    </row>
    <row r="448" s="12" customFormat="1" ht="22.8" customHeight="1">
      <c r="A448" s="12"/>
      <c r="B448" s="230"/>
      <c r="C448" s="231"/>
      <c r="D448" s="232" t="s">
        <v>79</v>
      </c>
      <c r="E448" s="244" t="s">
        <v>1038</v>
      </c>
      <c r="F448" s="244" t="s">
        <v>1039</v>
      </c>
      <c r="G448" s="231"/>
      <c r="H448" s="231"/>
      <c r="I448" s="234"/>
      <c r="J448" s="245">
        <f>BK448</f>
        <v>0</v>
      </c>
      <c r="K448" s="231"/>
      <c r="L448" s="236"/>
      <c r="M448" s="237"/>
      <c r="N448" s="238"/>
      <c r="O448" s="238"/>
      <c r="P448" s="239">
        <f>SUM(P449:P455)</f>
        <v>0</v>
      </c>
      <c r="Q448" s="238"/>
      <c r="R448" s="239">
        <f>SUM(R449:R455)</f>
        <v>0</v>
      </c>
      <c r="S448" s="238"/>
      <c r="T448" s="240">
        <f>SUM(T449:T455)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41" t="s">
        <v>88</v>
      </c>
      <c r="AT448" s="242" t="s">
        <v>79</v>
      </c>
      <c r="AU448" s="242" t="s">
        <v>88</v>
      </c>
      <c r="AY448" s="241" t="s">
        <v>175</v>
      </c>
      <c r="BK448" s="243">
        <f>SUM(BK449:BK455)</f>
        <v>0</v>
      </c>
    </row>
    <row r="449" s="2" customFormat="1" ht="24.15" customHeight="1">
      <c r="A449" s="40"/>
      <c r="B449" s="41"/>
      <c r="C449" s="246" t="s">
        <v>1040</v>
      </c>
      <c r="D449" s="246" t="s">
        <v>178</v>
      </c>
      <c r="E449" s="247" t="s">
        <v>1041</v>
      </c>
      <c r="F449" s="248" t="s">
        <v>1042</v>
      </c>
      <c r="G449" s="249" t="s">
        <v>724</v>
      </c>
      <c r="H449" s="250">
        <v>4</v>
      </c>
      <c r="I449" s="251"/>
      <c r="J449" s="252">
        <f>ROUND(I449*H449,2)</f>
        <v>0</v>
      </c>
      <c r="K449" s="253"/>
      <c r="L449" s="43"/>
      <c r="M449" s="254" t="s">
        <v>1</v>
      </c>
      <c r="N449" s="255" t="s">
        <v>45</v>
      </c>
      <c r="O449" s="93"/>
      <c r="P449" s="256">
        <f>O449*H449</f>
        <v>0</v>
      </c>
      <c r="Q449" s="256">
        <v>0</v>
      </c>
      <c r="R449" s="256">
        <f>Q449*H449</f>
        <v>0</v>
      </c>
      <c r="S449" s="256">
        <v>0</v>
      </c>
      <c r="T449" s="25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58" t="s">
        <v>269</v>
      </c>
      <c r="AT449" s="258" t="s">
        <v>178</v>
      </c>
      <c r="AU449" s="258" t="s">
        <v>90</v>
      </c>
      <c r="AY449" s="17" t="s">
        <v>175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7" t="s">
        <v>88</v>
      </c>
      <c r="BK449" s="145">
        <f>ROUND(I449*H449,2)</f>
        <v>0</v>
      </c>
      <c r="BL449" s="17" t="s">
        <v>269</v>
      </c>
      <c r="BM449" s="258" t="s">
        <v>1043</v>
      </c>
    </row>
    <row r="450" s="14" customFormat="1">
      <c r="A450" s="14"/>
      <c r="B450" s="270"/>
      <c r="C450" s="271"/>
      <c r="D450" s="261" t="s">
        <v>184</v>
      </c>
      <c r="E450" s="272" t="s">
        <v>1</v>
      </c>
      <c r="F450" s="273" t="s">
        <v>182</v>
      </c>
      <c r="G450" s="271"/>
      <c r="H450" s="274">
        <v>4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0" t="s">
        <v>184</v>
      </c>
      <c r="AU450" s="280" t="s">
        <v>90</v>
      </c>
      <c r="AV450" s="14" t="s">
        <v>90</v>
      </c>
      <c r="AW450" s="14" t="s">
        <v>32</v>
      </c>
      <c r="AX450" s="14" t="s">
        <v>88</v>
      </c>
      <c r="AY450" s="280" t="s">
        <v>175</v>
      </c>
    </row>
    <row r="451" s="2" customFormat="1" ht="14.4" customHeight="1">
      <c r="A451" s="40"/>
      <c r="B451" s="41"/>
      <c r="C451" s="246" t="s">
        <v>1044</v>
      </c>
      <c r="D451" s="246" t="s">
        <v>178</v>
      </c>
      <c r="E451" s="247" t="s">
        <v>1045</v>
      </c>
      <c r="F451" s="248" t="s">
        <v>1046</v>
      </c>
      <c r="G451" s="249" t="s">
        <v>181</v>
      </c>
      <c r="H451" s="250">
        <v>1</v>
      </c>
      <c r="I451" s="251"/>
      <c r="J451" s="252">
        <f>ROUND(I451*H451,2)</f>
        <v>0</v>
      </c>
      <c r="K451" s="253"/>
      <c r="L451" s="43"/>
      <c r="M451" s="254" t="s">
        <v>1</v>
      </c>
      <c r="N451" s="255" t="s">
        <v>45</v>
      </c>
      <c r="O451" s="93"/>
      <c r="P451" s="256">
        <f>O451*H451</f>
        <v>0</v>
      </c>
      <c r="Q451" s="256">
        <v>0</v>
      </c>
      <c r="R451" s="256">
        <f>Q451*H451</f>
        <v>0</v>
      </c>
      <c r="S451" s="256">
        <v>0</v>
      </c>
      <c r="T451" s="25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58" t="s">
        <v>269</v>
      </c>
      <c r="AT451" s="258" t="s">
        <v>178</v>
      </c>
      <c r="AU451" s="258" t="s">
        <v>90</v>
      </c>
      <c r="AY451" s="17" t="s">
        <v>175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7" t="s">
        <v>88</v>
      </c>
      <c r="BK451" s="145">
        <f>ROUND(I451*H451,2)</f>
        <v>0</v>
      </c>
      <c r="BL451" s="17" t="s">
        <v>269</v>
      </c>
      <c r="BM451" s="258" t="s">
        <v>1047</v>
      </c>
    </row>
    <row r="452" s="13" customFormat="1">
      <c r="A452" s="13"/>
      <c r="B452" s="259"/>
      <c r="C452" s="260"/>
      <c r="D452" s="261" t="s">
        <v>184</v>
      </c>
      <c r="E452" s="262" t="s">
        <v>1</v>
      </c>
      <c r="F452" s="263" t="s">
        <v>1048</v>
      </c>
      <c r="G452" s="260"/>
      <c r="H452" s="262" t="s">
        <v>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184</v>
      </c>
      <c r="AU452" s="269" t="s">
        <v>90</v>
      </c>
      <c r="AV452" s="13" t="s">
        <v>88</v>
      </c>
      <c r="AW452" s="13" t="s">
        <v>32</v>
      </c>
      <c r="AX452" s="13" t="s">
        <v>80</v>
      </c>
      <c r="AY452" s="269" t="s">
        <v>175</v>
      </c>
    </row>
    <row r="453" s="13" customFormat="1">
      <c r="A453" s="13"/>
      <c r="B453" s="259"/>
      <c r="C453" s="260"/>
      <c r="D453" s="261" t="s">
        <v>184</v>
      </c>
      <c r="E453" s="262" t="s">
        <v>1</v>
      </c>
      <c r="F453" s="263" t="s">
        <v>1049</v>
      </c>
      <c r="G453" s="260"/>
      <c r="H453" s="262" t="s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184</v>
      </c>
      <c r="AU453" s="269" t="s">
        <v>90</v>
      </c>
      <c r="AV453" s="13" t="s">
        <v>88</v>
      </c>
      <c r="AW453" s="13" t="s">
        <v>32</v>
      </c>
      <c r="AX453" s="13" t="s">
        <v>80</v>
      </c>
      <c r="AY453" s="269" t="s">
        <v>175</v>
      </c>
    </row>
    <row r="454" s="14" customFormat="1">
      <c r="A454" s="14"/>
      <c r="B454" s="270"/>
      <c r="C454" s="271"/>
      <c r="D454" s="261" t="s">
        <v>184</v>
      </c>
      <c r="E454" s="272" t="s">
        <v>1</v>
      </c>
      <c r="F454" s="273" t="s">
        <v>88</v>
      </c>
      <c r="G454" s="271"/>
      <c r="H454" s="274">
        <v>1</v>
      </c>
      <c r="I454" s="275"/>
      <c r="J454" s="271"/>
      <c r="K454" s="271"/>
      <c r="L454" s="276"/>
      <c r="M454" s="277"/>
      <c r="N454" s="278"/>
      <c r="O454" s="278"/>
      <c r="P454" s="278"/>
      <c r="Q454" s="278"/>
      <c r="R454" s="278"/>
      <c r="S454" s="278"/>
      <c r="T454" s="27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0" t="s">
        <v>184</v>
      </c>
      <c r="AU454" s="280" t="s">
        <v>90</v>
      </c>
      <c r="AV454" s="14" t="s">
        <v>90</v>
      </c>
      <c r="AW454" s="14" t="s">
        <v>32</v>
      </c>
      <c r="AX454" s="14" t="s">
        <v>80</v>
      </c>
      <c r="AY454" s="280" t="s">
        <v>175</v>
      </c>
    </row>
    <row r="455" s="15" customFormat="1">
      <c r="A455" s="15"/>
      <c r="B455" s="296"/>
      <c r="C455" s="297"/>
      <c r="D455" s="261" t="s">
        <v>184</v>
      </c>
      <c r="E455" s="298" t="s">
        <v>1</v>
      </c>
      <c r="F455" s="299" t="s">
        <v>625</v>
      </c>
      <c r="G455" s="297"/>
      <c r="H455" s="300">
        <v>1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306" t="s">
        <v>184</v>
      </c>
      <c r="AU455" s="306" t="s">
        <v>90</v>
      </c>
      <c r="AV455" s="15" t="s">
        <v>182</v>
      </c>
      <c r="AW455" s="15" t="s">
        <v>32</v>
      </c>
      <c r="AX455" s="15" t="s">
        <v>88</v>
      </c>
      <c r="AY455" s="306" t="s">
        <v>175</v>
      </c>
    </row>
    <row r="456" s="12" customFormat="1" ht="22.8" customHeight="1">
      <c r="A456" s="12"/>
      <c r="B456" s="230"/>
      <c r="C456" s="231"/>
      <c r="D456" s="232" t="s">
        <v>79</v>
      </c>
      <c r="E456" s="244" t="s">
        <v>1050</v>
      </c>
      <c r="F456" s="244" t="s">
        <v>1051</v>
      </c>
      <c r="G456" s="231"/>
      <c r="H456" s="231"/>
      <c r="I456" s="234"/>
      <c r="J456" s="245">
        <f>BK456</f>
        <v>0</v>
      </c>
      <c r="K456" s="231"/>
      <c r="L456" s="236"/>
      <c r="M456" s="237"/>
      <c r="N456" s="238"/>
      <c r="O456" s="238"/>
      <c r="P456" s="239">
        <f>SUM(P457:P464)</f>
        <v>0</v>
      </c>
      <c r="Q456" s="238"/>
      <c r="R456" s="239">
        <f>SUM(R457:R464)</f>
        <v>0</v>
      </c>
      <c r="S456" s="238"/>
      <c r="T456" s="240">
        <f>SUM(T457:T464)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41" t="s">
        <v>88</v>
      </c>
      <c r="AT456" s="242" t="s">
        <v>79</v>
      </c>
      <c r="AU456" s="242" t="s">
        <v>88</v>
      </c>
      <c r="AY456" s="241" t="s">
        <v>175</v>
      </c>
      <c r="BK456" s="243">
        <f>SUM(BK457:BK464)</f>
        <v>0</v>
      </c>
    </row>
    <row r="457" s="2" customFormat="1" ht="24.15" customHeight="1">
      <c r="A457" s="40"/>
      <c r="B457" s="41"/>
      <c r="C457" s="246" t="s">
        <v>1052</v>
      </c>
      <c r="D457" s="246" t="s">
        <v>178</v>
      </c>
      <c r="E457" s="247" t="s">
        <v>1053</v>
      </c>
      <c r="F457" s="248" t="s">
        <v>1054</v>
      </c>
      <c r="G457" s="249" t="s">
        <v>181</v>
      </c>
      <c r="H457" s="250">
        <v>4</v>
      </c>
      <c r="I457" s="251"/>
      <c r="J457" s="252">
        <f>ROUND(I457*H457,2)</f>
        <v>0</v>
      </c>
      <c r="K457" s="253"/>
      <c r="L457" s="43"/>
      <c r="M457" s="254" t="s">
        <v>1</v>
      </c>
      <c r="N457" s="255" t="s">
        <v>45</v>
      </c>
      <c r="O457" s="93"/>
      <c r="P457" s="256">
        <f>O457*H457</f>
        <v>0</v>
      </c>
      <c r="Q457" s="256">
        <v>0</v>
      </c>
      <c r="R457" s="256">
        <f>Q457*H457</f>
        <v>0</v>
      </c>
      <c r="S457" s="256">
        <v>0</v>
      </c>
      <c r="T457" s="25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58" t="s">
        <v>182</v>
      </c>
      <c r="AT457" s="258" t="s">
        <v>178</v>
      </c>
      <c r="AU457" s="258" t="s">
        <v>90</v>
      </c>
      <c r="AY457" s="17" t="s">
        <v>175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7" t="s">
        <v>88</v>
      </c>
      <c r="BK457" s="145">
        <f>ROUND(I457*H457,2)</f>
        <v>0</v>
      </c>
      <c r="BL457" s="17" t="s">
        <v>182</v>
      </c>
      <c r="BM457" s="258" t="s">
        <v>1055</v>
      </c>
    </row>
    <row r="458" s="13" customFormat="1">
      <c r="A458" s="13"/>
      <c r="B458" s="259"/>
      <c r="C458" s="260"/>
      <c r="D458" s="261" t="s">
        <v>184</v>
      </c>
      <c r="E458" s="262" t="s">
        <v>1</v>
      </c>
      <c r="F458" s="263" t="s">
        <v>1056</v>
      </c>
      <c r="G458" s="260"/>
      <c r="H458" s="262" t="s">
        <v>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184</v>
      </c>
      <c r="AU458" s="269" t="s">
        <v>90</v>
      </c>
      <c r="AV458" s="13" t="s">
        <v>88</v>
      </c>
      <c r="AW458" s="13" t="s">
        <v>32</v>
      </c>
      <c r="AX458" s="13" t="s">
        <v>80</v>
      </c>
      <c r="AY458" s="269" t="s">
        <v>175</v>
      </c>
    </row>
    <row r="459" s="14" customFormat="1">
      <c r="A459" s="14"/>
      <c r="B459" s="270"/>
      <c r="C459" s="271"/>
      <c r="D459" s="261" t="s">
        <v>184</v>
      </c>
      <c r="E459" s="272" t="s">
        <v>1</v>
      </c>
      <c r="F459" s="273" t="s">
        <v>182</v>
      </c>
      <c r="G459" s="271"/>
      <c r="H459" s="274">
        <v>4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0" t="s">
        <v>184</v>
      </c>
      <c r="AU459" s="280" t="s">
        <v>90</v>
      </c>
      <c r="AV459" s="14" t="s">
        <v>90</v>
      </c>
      <c r="AW459" s="14" t="s">
        <v>32</v>
      </c>
      <c r="AX459" s="14" t="s">
        <v>88</v>
      </c>
      <c r="AY459" s="280" t="s">
        <v>175</v>
      </c>
    </row>
    <row r="460" s="2" customFormat="1" ht="24.15" customHeight="1">
      <c r="A460" s="40"/>
      <c r="B460" s="41"/>
      <c r="C460" s="246" t="s">
        <v>1057</v>
      </c>
      <c r="D460" s="246" t="s">
        <v>178</v>
      </c>
      <c r="E460" s="247" t="s">
        <v>1058</v>
      </c>
      <c r="F460" s="248" t="s">
        <v>1059</v>
      </c>
      <c r="G460" s="249" t="s">
        <v>1060</v>
      </c>
      <c r="H460" s="250">
        <v>30</v>
      </c>
      <c r="I460" s="251"/>
      <c r="J460" s="252">
        <f>ROUND(I460*H460,2)</f>
        <v>0</v>
      </c>
      <c r="K460" s="253"/>
      <c r="L460" s="43"/>
      <c r="M460" s="254" t="s">
        <v>1</v>
      </c>
      <c r="N460" s="255" t="s">
        <v>45</v>
      </c>
      <c r="O460" s="93"/>
      <c r="P460" s="256">
        <f>O460*H460</f>
        <v>0</v>
      </c>
      <c r="Q460" s="256">
        <v>0</v>
      </c>
      <c r="R460" s="256">
        <f>Q460*H460</f>
        <v>0</v>
      </c>
      <c r="S460" s="256">
        <v>0</v>
      </c>
      <c r="T460" s="25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58" t="s">
        <v>182</v>
      </c>
      <c r="AT460" s="258" t="s">
        <v>178</v>
      </c>
      <c r="AU460" s="258" t="s">
        <v>90</v>
      </c>
      <c r="AY460" s="17" t="s">
        <v>175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7" t="s">
        <v>88</v>
      </c>
      <c r="BK460" s="145">
        <f>ROUND(I460*H460,2)</f>
        <v>0</v>
      </c>
      <c r="BL460" s="17" t="s">
        <v>182</v>
      </c>
      <c r="BM460" s="258" t="s">
        <v>1061</v>
      </c>
    </row>
    <row r="461" s="13" customFormat="1">
      <c r="A461" s="13"/>
      <c r="B461" s="259"/>
      <c r="C461" s="260"/>
      <c r="D461" s="261" t="s">
        <v>184</v>
      </c>
      <c r="E461" s="262" t="s">
        <v>1</v>
      </c>
      <c r="F461" s="263" t="s">
        <v>1062</v>
      </c>
      <c r="G461" s="260"/>
      <c r="H461" s="262" t="s">
        <v>1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9" t="s">
        <v>184</v>
      </c>
      <c r="AU461" s="269" t="s">
        <v>90</v>
      </c>
      <c r="AV461" s="13" t="s">
        <v>88</v>
      </c>
      <c r="AW461" s="13" t="s">
        <v>32</v>
      </c>
      <c r="AX461" s="13" t="s">
        <v>80</v>
      </c>
      <c r="AY461" s="269" t="s">
        <v>175</v>
      </c>
    </row>
    <row r="462" s="14" customFormat="1">
      <c r="A462" s="14"/>
      <c r="B462" s="270"/>
      <c r="C462" s="271"/>
      <c r="D462" s="261" t="s">
        <v>184</v>
      </c>
      <c r="E462" s="272" t="s">
        <v>1</v>
      </c>
      <c r="F462" s="273" t="s">
        <v>1063</v>
      </c>
      <c r="G462" s="271"/>
      <c r="H462" s="274">
        <v>30</v>
      </c>
      <c r="I462" s="275"/>
      <c r="J462" s="271"/>
      <c r="K462" s="271"/>
      <c r="L462" s="276"/>
      <c r="M462" s="277"/>
      <c r="N462" s="278"/>
      <c r="O462" s="278"/>
      <c r="P462" s="278"/>
      <c r="Q462" s="278"/>
      <c r="R462" s="278"/>
      <c r="S462" s="278"/>
      <c r="T462" s="27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0" t="s">
        <v>184</v>
      </c>
      <c r="AU462" s="280" t="s">
        <v>90</v>
      </c>
      <c r="AV462" s="14" t="s">
        <v>90</v>
      </c>
      <c r="AW462" s="14" t="s">
        <v>32</v>
      </c>
      <c r="AX462" s="14" t="s">
        <v>88</v>
      </c>
      <c r="AY462" s="280" t="s">
        <v>175</v>
      </c>
    </row>
    <row r="463" s="2" customFormat="1" ht="24.15" customHeight="1">
      <c r="A463" s="40"/>
      <c r="B463" s="41"/>
      <c r="C463" s="246" t="s">
        <v>1064</v>
      </c>
      <c r="D463" s="246" t="s">
        <v>178</v>
      </c>
      <c r="E463" s="247" t="s">
        <v>1065</v>
      </c>
      <c r="F463" s="248" t="s">
        <v>1066</v>
      </c>
      <c r="G463" s="249" t="s">
        <v>334</v>
      </c>
      <c r="H463" s="250">
        <v>20</v>
      </c>
      <c r="I463" s="251"/>
      <c r="J463" s="252">
        <f>ROUND(I463*H463,2)</f>
        <v>0</v>
      </c>
      <c r="K463" s="253"/>
      <c r="L463" s="43"/>
      <c r="M463" s="254" t="s">
        <v>1</v>
      </c>
      <c r="N463" s="255" t="s">
        <v>45</v>
      </c>
      <c r="O463" s="93"/>
      <c r="P463" s="256">
        <f>O463*H463</f>
        <v>0</v>
      </c>
      <c r="Q463" s="256">
        <v>0</v>
      </c>
      <c r="R463" s="256">
        <f>Q463*H463</f>
        <v>0</v>
      </c>
      <c r="S463" s="256">
        <v>0</v>
      </c>
      <c r="T463" s="25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58" t="s">
        <v>182</v>
      </c>
      <c r="AT463" s="258" t="s">
        <v>178</v>
      </c>
      <c r="AU463" s="258" t="s">
        <v>90</v>
      </c>
      <c r="AY463" s="17" t="s">
        <v>175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7" t="s">
        <v>88</v>
      </c>
      <c r="BK463" s="145">
        <f>ROUND(I463*H463,2)</f>
        <v>0</v>
      </c>
      <c r="BL463" s="17" t="s">
        <v>182</v>
      </c>
      <c r="BM463" s="258" t="s">
        <v>1067</v>
      </c>
    </row>
    <row r="464" s="14" customFormat="1">
      <c r="A464" s="14"/>
      <c r="B464" s="270"/>
      <c r="C464" s="271"/>
      <c r="D464" s="261" t="s">
        <v>184</v>
      </c>
      <c r="E464" s="272" t="s">
        <v>1</v>
      </c>
      <c r="F464" s="273" t="s">
        <v>295</v>
      </c>
      <c r="G464" s="271"/>
      <c r="H464" s="274">
        <v>20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80" t="s">
        <v>184</v>
      </c>
      <c r="AU464" s="280" t="s">
        <v>90</v>
      </c>
      <c r="AV464" s="14" t="s">
        <v>90</v>
      </c>
      <c r="AW464" s="14" t="s">
        <v>32</v>
      </c>
      <c r="AX464" s="14" t="s">
        <v>88</v>
      </c>
      <c r="AY464" s="280" t="s">
        <v>175</v>
      </c>
    </row>
    <row r="465" s="12" customFormat="1" ht="22.8" customHeight="1">
      <c r="A465" s="12"/>
      <c r="B465" s="230"/>
      <c r="C465" s="231"/>
      <c r="D465" s="232" t="s">
        <v>79</v>
      </c>
      <c r="E465" s="244" t="s">
        <v>1068</v>
      </c>
      <c r="F465" s="244" t="s">
        <v>1069</v>
      </c>
      <c r="G465" s="231"/>
      <c r="H465" s="231"/>
      <c r="I465" s="234"/>
      <c r="J465" s="245">
        <f>BK465</f>
        <v>0</v>
      </c>
      <c r="K465" s="231"/>
      <c r="L465" s="236"/>
      <c r="M465" s="237"/>
      <c r="N465" s="238"/>
      <c r="O465" s="238"/>
      <c r="P465" s="239">
        <f>P466+SUM(P467:P508)+P519</f>
        <v>0</v>
      </c>
      <c r="Q465" s="238"/>
      <c r="R465" s="239">
        <f>R466+SUM(R467:R508)+R519</f>
        <v>7.0437200000000004</v>
      </c>
      <c r="S465" s="238"/>
      <c r="T465" s="240">
        <f>T466+SUM(T467:T508)+T519</f>
        <v>0.10000000000000001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41" t="s">
        <v>88</v>
      </c>
      <c r="AT465" s="242" t="s">
        <v>79</v>
      </c>
      <c r="AU465" s="242" t="s">
        <v>88</v>
      </c>
      <c r="AY465" s="241" t="s">
        <v>175</v>
      </c>
      <c r="BK465" s="243">
        <f>BK466+SUM(BK467:BK508)+BK519</f>
        <v>0</v>
      </c>
    </row>
    <row r="466" s="2" customFormat="1" ht="14.4" customHeight="1">
      <c r="A466" s="40"/>
      <c r="B466" s="41"/>
      <c r="C466" s="246" t="s">
        <v>1070</v>
      </c>
      <c r="D466" s="246" t="s">
        <v>178</v>
      </c>
      <c r="E466" s="247" t="s">
        <v>1071</v>
      </c>
      <c r="F466" s="248" t="s">
        <v>1072</v>
      </c>
      <c r="G466" s="249" t="s">
        <v>181</v>
      </c>
      <c r="H466" s="250">
        <v>1</v>
      </c>
      <c r="I466" s="251"/>
      <c r="J466" s="252">
        <f>ROUND(I466*H466,2)</f>
        <v>0</v>
      </c>
      <c r="K466" s="253"/>
      <c r="L466" s="43"/>
      <c r="M466" s="254" t="s">
        <v>1</v>
      </c>
      <c r="N466" s="255" t="s">
        <v>45</v>
      </c>
      <c r="O466" s="93"/>
      <c r="P466" s="256">
        <f>O466*H466</f>
        <v>0</v>
      </c>
      <c r="Q466" s="256">
        <v>0</v>
      </c>
      <c r="R466" s="256">
        <f>Q466*H466</f>
        <v>0</v>
      </c>
      <c r="S466" s="256">
        <v>0</v>
      </c>
      <c r="T466" s="25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58" t="s">
        <v>616</v>
      </c>
      <c r="AT466" s="258" t="s">
        <v>178</v>
      </c>
      <c r="AU466" s="258" t="s">
        <v>90</v>
      </c>
      <c r="AY466" s="17" t="s">
        <v>175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7" t="s">
        <v>88</v>
      </c>
      <c r="BK466" s="145">
        <f>ROUND(I466*H466,2)</f>
        <v>0</v>
      </c>
      <c r="BL466" s="17" t="s">
        <v>616</v>
      </c>
      <c r="BM466" s="258" t="s">
        <v>1073</v>
      </c>
    </row>
    <row r="467" s="13" customFormat="1">
      <c r="A467" s="13"/>
      <c r="B467" s="259"/>
      <c r="C467" s="260"/>
      <c r="D467" s="261" t="s">
        <v>184</v>
      </c>
      <c r="E467" s="262" t="s">
        <v>1</v>
      </c>
      <c r="F467" s="263" t="s">
        <v>1074</v>
      </c>
      <c r="G467" s="260"/>
      <c r="H467" s="262" t="s">
        <v>1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184</v>
      </c>
      <c r="AU467" s="269" t="s">
        <v>90</v>
      </c>
      <c r="AV467" s="13" t="s">
        <v>88</v>
      </c>
      <c r="AW467" s="13" t="s">
        <v>32</v>
      </c>
      <c r="AX467" s="13" t="s">
        <v>80</v>
      </c>
      <c r="AY467" s="269" t="s">
        <v>175</v>
      </c>
    </row>
    <row r="468" s="14" customFormat="1">
      <c r="A468" s="14"/>
      <c r="B468" s="270"/>
      <c r="C468" s="271"/>
      <c r="D468" s="261" t="s">
        <v>184</v>
      </c>
      <c r="E468" s="272" t="s">
        <v>1</v>
      </c>
      <c r="F468" s="273" t="s">
        <v>88</v>
      </c>
      <c r="G468" s="271"/>
      <c r="H468" s="274">
        <v>1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80" t="s">
        <v>184</v>
      </c>
      <c r="AU468" s="280" t="s">
        <v>90</v>
      </c>
      <c r="AV468" s="14" t="s">
        <v>90</v>
      </c>
      <c r="AW468" s="14" t="s">
        <v>32</v>
      </c>
      <c r="AX468" s="14" t="s">
        <v>88</v>
      </c>
      <c r="AY468" s="280" t="s">
        <v>175</v>
      </c>
    </row>
    <row r="469" s="2" customFormat="1" ht="14.4" customHeight="1">
      <c r="A469" s="40"/>
      <c r="B469" s="41"/>
      <c r="C469" s="246" t="s">
        <v>1075</v>
      </c>
      <c r="D469" s="246" t="s">
        <v>178</v>
      </c>
      <c r="E469" s="247" t="s">
        <v>1076</v>
      </c>
      <c r="F469" s="248" t="s">
        <v>1077</v>
      </c>
      <c r="G469" s="249" t="s">
        <v>108</v>
      </c>
      <c r="H469" s="250">
        <v>500</v>
      </c>
      <c r="I469" s="251"/>
      <c r="J469" s="252">
        <f>ROUND(I469*H469,2)</f>
        <v>0</v>
      </c>
      <c r="K469" s="253"/>
      <c r="L469" s="43"/>
      <c r="M469" s="254" t="s">
        <v>1</v>
      </c>
      <c r="N469" s="255" t="s">
        <v>45</v>
      </c>
      <c r="O469" s="93"/>
      <c r="P469" s="256">
        <f>O469*H469</f>
        <v>0</v>
      </c>
      <c r="Q469" s="256">
        <v>0.00055000000000000003</v>
      </c>
      <c r="R469" s="256">
        <f>Q469*H469</f>
        <v>0.27500000000000002</v>
      </c>
      <c r="S469" s="256">
        <v>0</v>
      </c>
      <c r="T469" s="25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58" t="s">
        <v>182</v>
      </c>
      <c r="AT469" s="258" t="s">
        <v>178</v>
      </c>
      <c r="AU469" s="258" t="s">
        <v>90</v>
      </c>
      <c r="AY469" s="17" t="s">
        <v>175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7" t="s">
        <v>88</v>
      </c>
      <c r="BK469" s="145">
        <f>ROUND(I469*H469,2)</f>
        <v>0</v>
      </c>
      <c r="BL469" s="17" t="s">
        <v>182</v>
      </c>
      <c r="BM469" s="258" t="s">
        <v>1078</v>
      </c>
    </row>
    <row r="470" s="13" customFormat="1">
      <c r="A470" s="13"/>
      <c r="B470" s="259"/>
      <c r="C470" s="260"/>
      <c r="D470" s="261" t="s">
        <v>184</v>
      </c>
      <c r="E470" s="262" t="s">
        <v>1</v>
      </c>
      <c r="F470" s="263" t="s">
        <v>1079</v>
      </c>
      <c r="G470" s="260"/>
      <c r="H470" s="262" t="s">
        <v>1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184</v>
      </c>
      <c r="AU470" s="269" t="s">
        <v>90</v>
      </c>
      <c r="AV470" s="13" t="s">
        <v>88</v>
      </c>
      <c r="AW470" s="13" t="s">
        <v>32</v>
      </c>
      <c r="AX470" s="13" t="s">
        <v>80</v>
      </c>
      <c r="AY470" s="269" t="s">
        <v>175</v>
      </c>
    </row>
    <row r="471" s="14" customFormat="1">
      <c r="A471" s="14"/>
      <c r="B471" s="270"/>
      <c r="C471" s="271"/>
      <c r="D471" s="261" t="s">
        <v>184</v>
      </c>
      <c r="E471" s="272" t="s">
        <v>1</v>
      </c>
      <c r="F471" s="273" t="s">
        <v>1080</v>
      </c>
      <c r="G471" s="271"/>
      <c r="H471" s="274">
        <v>500</v>
      </c>
      <c r="I471" s="275"/>
      <c r="J471" s="271"/>
      <c r="K471" s="271"/>
      <c r="L471" s="276"/>
      <c r="M471" s="277"/>
      <c r="N471" s="278"/>
      <c r="O471" s="278"/>
      <c r="P471" s="278"/>
      <c r="Q471" s="278"/>
      <c r="R471" s="278"/>
      <c r="S471" s="278"/>
      <c r="T471" s="27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80" t="s">
        <v>184</v>
      </c>
      <c r="AU471" s="280" t="s">
        <v>90</v>
      </c>
      <c r="AV471" s="14" t="s">
        <v>90</v>
      </c>
      <c r="AW471" s="14" t="s">
        <v>32</v>
      </c>
      <c r="AX471" s="14" t="s">
        <v>80</v>
      </c>
      <c r="AY471" s="280" t="s">
        <v>175</v>
      </c>
    </row>
    <row r="472" s="15" customFormat="1">
      <c r="A472" s="15"/>
      <c r="B472" s="296"/>
      <c r="C472" s="297"/>
      <c r="D472" s="261" t="s">
        <v>184</v>
      </c>
      <c r="E472" s="298" t="s">
        <v>1</v>
      </c>
      <c r="F472" s="299" t="s">
        <v>625</v>
      </c>
      <c r="G472" s="297"/>
      <c r="H472" s="300">
        <v>500</v>
      </c>
      <c r="I472" s="301"/>
      <c r="J472" s="297"/>
      <c r="K472" s="297"/>
      <c r="L472" s="302"/>
      <c r="M472" s="303"/>
      <c r="N472" s="304"/>
      <c r="O472" s="304"/>
      <c r="P472" s="304"/>
      <c r="Q472" s="304"/>
      <c r="R472" s="304"/>
      <c r="S472" s="304"/>
      <c r="T472" s="30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306" t="s">
        <v>184</v>
      </c>
      <c r="AU472" s="306" t="s">
        <v>90</v>
      </c>
      <c r="AV472" s="15" t="s">
        <v>182</v>
      </c>
      <c r="AW472" s="15" t="s">
        <v>32</v>
      </c>
      <c r="AX472" s="15" t="s">
        <v>88</v>
      </c>
      <c r="AY472" s="306" t="s">
        <v>175</v>
      </c>
    </row>
    <row r="473" s="2" customFormat="1" ht="14.4" customHeight="1">
      <c r="A473" s="40"/>
      <c r="B473" s="41"/>
      <c r="C473" s="246" t="s">
        <v>1081</v>
      </c>
      <c r="D473" s="246" t="s">
        <v>178</v>
      </c>
      <c r="E473" s="247" t="s">
        <v>1082</v>
      </c>
      <c r="F473" s="248" t="s">
        <v>1083</v>
      </c>
      <c r="G473" s="249" t="s">
        <v>724</v>
      </c>
      <c r="H473" s="250">
        <v>4</v>
      </c>
      <c r="I473" s="251"/>
      <c r="J473" s="252">
        <f>ROUND(I473*H473,2)</f>
        <v>0</v>
      </c>
      <c r="K473" s="253"/>
      <c r="L473" s="43"/>
      <c r="M473" s="254" t="s">
        <v>1</v>
      </c>
      <c r="N473" s="255" t="s">
        <v>45</v>
      </c>
      <c r="O473" s="93"/>
      <c r="P473" s="256">
        <f>O473*H473</f>
        <v>0</v>
      </c>
      <c r="Q473" s="256">
        <v>0</v>
      </c>
      <c r="R473" s="256">
        <f>Q473*H473</f>
        <v>0</v>
      </c>
      <c r="S473" s="256">
        <v>0</v>
      </c>
      <c r="T473" s="25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58" t="s">
        <v>269</v>
      </c>
      <c r="AT473" s="258" t="s">
        <v>178</v>
      </c>
      <c r="AU473" s="258" t="s">
        <v>90</v>
      </c>
      <c r="AY473" s="17" t="s">
        <v>175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7" t="s">
        <v>88</v>
      </c>
      <c r="BK473" s="145">
        <f>ROUND(I473*H473,2)</f>
        <v>0</v>
      </c>
      <c r="BL473" s="17" t="s">
        <v>269</v>
      </c>
      <c r="BM473" s="258" t="s">
        <v>1084</v>
      </c>
    </row>
    <row r="474" s="13" customFormat="1">
      <c r="A474" s="13"/>
      <c r="B474" s="259"/>
      <c r="C474" s="260"/>
      <c r="D474" s="261" t="s">
        <v>184</v>
      </c>
      <c r="E474" s="262" t="s">
        <v>1</v>
      </c>
      <c r="F474" s="263" t="s">
        <v>1085</v>
      </c>
      <c r="G474" s="260"/>
      <c r="H474" s="262" t="s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184</v>
      </c>
      <c r="AU474" s="269" t="s">
        <v>90</v>
      </c>
      <c r="AV474" s="13" t="s">
        <v>88</v>
      </c>
      <c r="AW474" s="13" t="s">
        <v>32</v>
      </c>
      <c r="AX474" s="13" t="s">
        <v>80</v>
      </c>
      <c r="AY474" s="269" t="s">
        <v>175</v>
      </c>
    </row>
    <row r="475" s="14" customFormat="1">
      <c r="A475" s="14"/>
      <c r="B475" s="270"/>
      <c r="C475" s="271"/>
      <c r="D475" s="261" t="s">
        <v>184</v>
      </c>
      <c r="E475" s="272" t="s">
        <v>1</v>
      </c>
      <c r="F475" s="273" t="s">
        <v>182</v>
      </c>
      <c r="G475" s="271"/>
      <c r="H475" s="274">
        <v>4</v>
      </c>
      <c r="I475" s="275"/>
      <c r="J475" s="271"/>
      <c r="K475" s="271"/>
      <c r="L475" s="276"/>
      <c r="M475" s="277"/>
      <c r="N475" s="278"/>
      <c r="O475" s="278"/>
      <c r="P475" s="278"/>
      <c r="Q475" s="278"/>
      <c r="R475" s="278"/>
      <c r="S475" s="278"/>
      <c r="T475" s="27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0" t="s">
        <v>184</v>
      </c>
      <c r="AU475" s="280" t="s">
        <v>90</v>
      </c>
      <c r="AV475" s="14" t="s">
        <v>90</v>
      </c>
      <c r="AW475" s="14" t="s">
        <v>32</v>
      </c>
      <c r="AX475" s="14" t="s">
        <v>80</v>
      </c>
      <c r="AY475" s="280" t="s">
        <v>175</v>
      </c>
    </row>
    <row r="476" s="15" customFormat="1">
      <c r="A476" s="15"/>
      <c r="B476" s="296"/>
      <c r="C476" s="297"/>
      <c r="D476" s="261" t="s">
        <v>184</v>
      </c>
      <c r="E476" s="298" t="s">
        <v>1</v>
      </c>
      <c r="F476" s="299" t="s">
        <v>625</v>
      </c>
      <c r="G476" s="297"/>
      <c r="H476" s="300">
        <v>4</v>
      </c>
      <c r="I476" s="301"/>
      <c r="J476" s="297"/>
      <c r="K476" s="297"/>
      <c r="L476" s="302"/>
      <c r="M476" s="303"/>
      <c r="N476" s="304"/>
      <c r="O476" s="304"/>
      <c r="P476" s="304"/>
      <c r="Q476" s="304"/>
      <c r="R476" s="304"/>
      <c r="S476" s="304"/>
      <c r="T476" s="30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306" t="s">
        <v>184</v>
      </c>
      <c r="AU476" s="306" t="s">
        <v>90</v>
      </c>
      <c r="AV476" s="15" t="s">
        <v>182</v>
      </c>
      <c r="AW476" s="15" t="s">
        <v>32</v>
      </c>
      <c r="AX476" s="15" t="s">
        <v>88</v>
      </c>
      <c r="AY476" s="306" t="s">
        <v>175</v>
      </c>
    </row>
    <row r="477" s="2" customFormat="1" ht="14.4" customHeight="1">
      <c r="A477" s="40"/>
      <c r="B477" s="41"/>
      <c r="C477" s="246" t="s">
        <v>1086</v>
      </c>
      <c r="D477" s="246" t="s">
        <v>178</v>
      </c>
      <c r="E477" s="247" t="s">
        <v>1087</v>
      </c>
      <c r="F477" s="248" t="s">
        <v>1088</v>
      </c>
      <c r="G477" s="249" t="s">
        <v>189</v>
      </c>
      <c r="H477" s="250">
        <v>4</v>
      </c>
      <c r="I477" s="251"/>
      <c r="J477" s="252">
        <f>ROUND(I477*H477,2)</f>
        <v>0</v>
      </c>
      <c r="K477" s="253"/>
      <c r="L477" s="43"/>
      <c r="M477" s="254" t="s">
        <v>1</v>
      </c>
      <c r="N477" s="255" t="s">
        <v>45</v>
      </c>
      <c r="O477" s="93"/>
      <c r="P477" s="256">
        <f>O477*H477</f>
        <v>0</v>
      </c>
      <c r="Q477" s="256">
        <v>0.29999999999999999</v>
      </c>
      <c r="R477" s="256">
        <f>Q477*H477</f>
        <v>1.2</v>
      </c>
      <c r="S477" s="256">
        <v>0</v>
      </c>
      <c r="T477" s="25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58" t="s">
        <v>269</v>
      </c>
      <c r="AT477" s="258" t="s">
        <v>178</v>
      </c>
      <c r="AU477" s="258" t="s">
        <v>90</v>
      </c>
      <c r="AY477" s="17" t="s">
        <v>175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7" t="s">
        <v>88</v>
      </c>
      <c r="BK477" s="145">
        <f>ROUND(I477*H477,2)</f>
        <v>0</v>
      </c>
      <c r="BL477" s="17" t="s">
        <v>269</v>
      </c>
      <c r="BM477" s="258" t="s">
        <v>1089</v>
      </c>
    </row>
    <row r="478" s="13" customFormat="1">
      <c r="A478" s="13"/>
      <c r="B478" s="259"/>
      <c r="C478" s="260"/>
      <c r="D478" s="261" t="s">
        <v>184</v>
      </c>
      <c r="E478" s="262" t="s">
        <v>1</v>
      </c>
      <c r="F478" s="263" t="s">
        <v>1090</v>
      </c>
      <c r="G478" s="260"/>
      <c r="H478" s="262" t="s">
        <v>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184</v>
      </c>
      <c r="AU478" s="269" t="s">
        <v>90</v>
      </c>
      <c r="AV478" s="13" t="s">
        <v>88</v>
      </c>
      <c r="AW478" s="13" t="s">
        <v>32</v>
      </c>
      <c r="AX478" s="13" t="s">
        <v>80</v>
      </c>
      <c r="AY478" s="269" t="s">
        <v>175</v>
      </c>
    </row>
    <row r="479" s="13" customFormat="1">
      <c r="A479" s="13"/>
      <c r="B479" s="259"/>
      <c r="C479" s="260"/>
      <c r="D479" s="261" t="s">
        <v>184</v>
      </c>
      <c r="E479" s="262" t="s">
        <v>1</v>
      </c>
      <c r="F479" s="263" t="s">
        <v>1091</v>
      </c>
      <c r="G479" s="260"/>
      <c r="H479" s="262" t="s">
        <v>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184</v>
      </c>
      <c r="AU479" s="269" t="s">
        <v>90</v>
      </c>
      <c r="AV479" s="13" t="s">
        <v>88</v>
      </c>
      <c r="AW479" s="13" t="s">
        <v>32</v>
      </c>
      <c r="AX479" s="13" t="s">
        <v>80</v>
      </c>
      <c r="AY479" s="269" t="s">
        <v>175</v>
      </c>
    </row>
    <row r="480" s="13" customFormat="1">
      <c r="A480" s="13"/>
      <c r="B480" s="259"/>
      <c r="C480" s="260"/>
      <c r="D480" s="261" t="s">
        <v>184</v>
      </c>
      <c r="E480" s="262" t="s">
        <v>1</v>
      </c>
      <c r="F480" s="263" t="s">
        <v>1092</v>
      </c>
      <c r="G480" s="260"/>
      <c r="H480" s="262" t="s">
        <v>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184</v>
      </c>
      <c r="AU480" s="269" t="s">
        <v>90</v>
      </c>
      <c r="AV480" s="13" t="s">
        <v>88</v>
      </c>
      <c r="AW480" s="13" t="s">
        <v>32</v>
      </c>
      <c r="AX480" s="13" t="s">
        <v>80</v>
      </c>
      <c r="AY480" s="269" t="s">
        <v>175</v>
      </c>
    </row>
    <row r="481" s="13" customFormat="1">
      <c r="A481" s="13"/>
      <c r="B481" s="259"/>
      <c r="C481" s="260"/>
      <c r="D481" s="261" t="s">
        <v>184</v>
      </c>
      <c r="E481" s="262" t="s">
        <v>1</v>
      </c>
      <c r="F481" s="263" t="s">
        <v>1093</v>
      </c>
      <c r="G481" s="260"/>
      <c r="H481" s="262" t="s">
        <v>1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184</v>
      </c>
      <c r="AU481" s="269" t="s">
        <v>90</v>
      </c>
      <c r="AV481" s="13" t="s">
        <v>88</v>
      </c>
      <c r="AW481" s="13" t="s">
        <v>32</v>
      </c>
      <c r="AX481" s="13" t="s">
        <v>80</v>
      </c>
      <c r="AY481" s="269" t="s">
        <v>175</v>
      </c>
    </row>
    <row r="482" s="13" customFormat="1">
      <c r="A482" s="13"/>
      <c r="B482" s="259"/>
      <c r="C482" s="260"/>
      <c r="D482" s="261" t="s">
        <v>184</v>
      </c>
      <c r="E482" s="262" t="s">
        <v>1</v>
      </c>
      <c r="F482" s="263" t="s">
        <v>1094</v>
      </c>
      <c r="G482" s="260"/>
      <c r="H482" s="262" t="s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184</v>
      </c>
      <c r="AU482" s="269" t="s">
        <v>90</v>
      </c>
      <c r="AV482" s="13" t="s">
        <v>88</v>
      </c>
      <c r="AW482" s="13" t="s">
        <v>32</v>
      </c>
      <c r="AX482" s="13" t="s">
        <v>80</v>
      </c>
      <c r="AY482" s="269" t="s">
        <v>175</v>
      </c>
    </row>
    <row r="483" s="13" customFormat="1">
      <c r="A483" s="13"/>
      <c r="B483" s="259"/>
      <c r="C483" s="260"/>
      <c r="D483" s="261" t="s">
        <v>184</v>
      </c>
      <c r="E483" s="262" t="s">
        <v>1</v>
      </c>
      <c r="F483" s="263" t="s">
        <v>1095</v>
      </c>
      <c r="G483" s="260"/>
      <c r="H483" s="262" t="s">
        <v>1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184</v>
      </c>
      <c r="AU483" s="269" t="s">
        <v>90</v>
      </c>
      <c r="AV483" s="13" t="s">
        <v>88</v>
      </c>
      <c r="AW483" s="13" t="s">
        <v>32</v>
      </c>
      <c r="AX483" s="13" t="s">
        <v>80</v>
      </c>
      <c r="AY483" s="269" t="s">
        <v>175</v>
      </c>
    </row>
    <row r="484" s="13" customFormat="1">
      <c r="A484" s="13"/>
      <c r="B484" s="259"/>
      <c r="C484" s="260"/>
      <c r="D484" s="261" t="s">
        <v>184</v>
      </c>
      <c r="E484" s="262" t="s">
        <v>1</v>
      </c>
      <c r="F484" s="263" t="s">
        <v>1096</v>
      </c>
      <c r="G484" s="260"/>
      <c r="H484" s="262" t="s">
        <v>1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184</v>
      </c>
      <c r="AU484" s="269" t="s">
        <v>90</v>
      </c>
      <c r="AV484" s="13" t="s">
        <v>88</v>
      </c>
      <c r="AW484" s="13" t="s">
        <v>32</v>
      </c>
      <c r="AX484" s="13" t="s">
        <v>80</v>
      </c>
      <c r="AY484" s="269" t="s">
        <v>175</v>
      </c>
    </row>
    <row r="485" s="13" customFormat="1">
      <c r="A485" s="13"/>
      <c r="B485" s="259"/>
      <c r="C485" s="260"/>
      <c r="D485" s="261" t="s">
        <v>184</v>
      </c>
      <c r="E485" s="262" t="s">
        <v>1</v>
      </c>
      <c r="F485" s="263" t="s">
        <v>1097</v>
      </c>
      <c r="G485" s="260"/>
      <c r="H485" s="262" t="s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184</v>
      </c>
      <c r="AU485" s="269" t="s">
        <v>90</v>
      </c>
      <c r="AV485" s="13" t="s">
        <v>88</v>
      </c>
      <c r="AW485" s="13" t="s">
        <v>32</v>
      </c>
      <c r="AX485" s="13" t="s">
        <v>80</v>
      </c>
      <c r="AY485" s="269" t="s">
        <v>175</v>
      </c>
    </row>
    <row r="486" s="14" customFormat="1">
      <c r="A486" s="14"/>
      <c r="B486" s="270"/>
      <c r="C486" s="271"/>
      <c r="D486" s="261" t="s">
        <v>184</v>
      </c>
      <c r="E486" s="272" t="s">
        <v>1</v>
      </c>
      <c r="F486" s="273" t="s">
        <v>182</v>
      </c>
      <c r="G486" s="271"/>
      <c r="H486" s="274">
        <v>4</v>
      </c>
      <c r="I486" s="275"/>
      <c r="J486" s="271"/>
      <c r="K486" s="271"/>
      <c r="L486" s="276"/>
      <c r="M486" s="277"/>
      <c r="N486" s="278"/>
      <c r="O486" s="278"/>
      <c r="P486" s="278"/>
      <c r="Q486" s="278"/>
      <c r="R486" s="278"/>
      <c r="S486" s="278"/>
      <c r="T486" s="27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0" t="s">
        <v>184</v>
      </c>
      <c r="AU486" s="280" t="s">
        <v>90</v>
      </c>
      <c r="AV486" s="14" t="s">
        <v>90</v>
      </c>
      <c r="AW486" s="14" t="s">
        <v>32</v>
      </c>
      <c r="AX486" s="14" t="s">
        <v>88</v>
      </c>
      <c r="AY486" s="280" t="s">
        <v>175</v>
      </c>
    </row>
    <row r="487" s="2" customFormat="1" ht="24.15" customHeight="1">
      <c r="A487" s="40"/>
      <c r="B487" s="41"/>
      <c r="C487" s="246" t="s">
        <v>1098</v>
      </c>
      <c r="D487" s="246" t="s">
        <v>178</v>
      </c>
      <c r="E487" s="247" t="s">
        <v>1099</v>
      </c>
      <c r="F487" s="248" t="s">
        <v>1100</v>
      </c>
      <c r="G487" s="249" t="s">
        <v>189</v>
      </c>
      <c r="H487" s="250">
        <v>2</v>
      </c>
      <c r="I487" s="251"/>
      <c r="J487" s="252">
        <f>ROUND(I487*H487,2)</f>
        <v>0</v>
      </c>
      <c r="K487" s="253"/>
      <c r="L487" s="43"/>
      <c r="M487" s="254" t="s">
        <v>1</v>
      </c>
      <c r="N487" s="255" t="s">
        <v>45</v>
      </c>
      <c r="O487" s="93"/>
      <c r="P487" s="256">
        <f>O487*H487</f>
        <v>0</v>
      </c>
      <c r="Q487" s="256">
        <v>1.5</v>
      </c>
      <c r="R487" s="256">
        <f>Q487*H487</f>
        <v>3</v>
      </c>
      <c r="S487" s="256">
        <v>0</v>
      </c>
      <c r="T487" s="25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58" t="s">
        <v>269</v>
      </c>
      <c r="AT487" s="258" t="s">
        <v>178</v>
      </c>
      <c r="AU487" s="258" t="s">
        <v>90</v>
      </c>
      <c r="AY487" s="17" t="s">
        <v>175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7" t="s">
        <v>88</v>
      </c>
      <c r="BK487" s="145">
        <f>ROUND(I487*H487,2)</f>
        <v>0</v>
      </c>
      <c r="BL487" s="17" t="s">
        <v>269</v>
      </c>
      <c r="BM487" s="258" t="s">
        <v>1101</v>
      </c>
    </row>
    <row r="488" s="13" customFormat="1">
      <c r="A488" s="13"/>
      <c r="B488" s="259"/>
      <c r="C488" s="260"/>
      <c r="D488" s="261" t="s">
        <v>184</v>
      </c>
      <c r="E488" s="262" t="s">
        <v>1</v>
      </c>
      <c r="F488" s="263" t="s">
        <v>1102</v>
      </c>
      <c r="G488" s="260"/>
      <c r="H488" s="262" t="s">
        <v>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184</v>
      </c>
      <c r="AU488" s="269" t="s">
        <v>90</v>
      </c>
      <c r="AV488" s="13" t="s">
        <v>88</v>
      </c>
      <c r="AW488" s="13" t="s">
        <v>32</v>
      </c>
      <c r="AX488" s="13" t="s">
        <v>80</v>
      </c>
      <c r="AY488" s="269" t="s">
        <v>175</v>
      </c>
    </row>
    <row r="489" s="13" customFormat="1">
      <c r="A489" s="13"/>
      <c r="B489" s="259"/>
      <c r="C489" s="260"/>
      <c r="D489" s="261" t="s">
        <v>184</v>
      </c>
      <c r="E489" s="262" t="s">
        <v>1</v>
      </c>
      <c r="F489" s="263" t="s">
        <v>1103</v>
      </c>
      <c r="G489" s="260"/>
      <c r="H489" s="262" t="s">
        <v>1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184</v>
      </c>
      <c r="AU489" s="269" t="s">
        <v>90</v>
      </c>
      <c r="AV489" s="13" t="s">
        <v>88</v>
      </c>
      <c r="AW489" s="13" t="s">
        <v>32</v>
      </c>
      <c r="AX489" s="13" t="s">
        <v>80</v>
      </c>
      <c r="AY489" s="269" t="s">
        <v>175</v>
      </c>
    </row>
    <row r="490" s="13" customFormat="1">
      <c r="A490" s="13"/>
      <c r="B490" s="259"/>
      <c r="C490" s="260"/>
      <c r="D490" s="261" t="s">
        <v>184</v>
      </c>
      <c r="E490" s="262" t="s">
        <v>1</v>
      </c>
      <c r="F490" s="263" t="s">
        <v>1104</v>
      </c>
      <c r="G490" s="260"/>
      <c r="H490" s="262" t="s">
        <v>1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184</v>
      </c>
      <c r="AU490" s="269" t="s">
        <v>90</v>
      </c>
      <c r="AV490" s="13" t="s">
        <v>88</v>
      </c>
      <c r="AW490" s="13" t="s">
        <v>32</v>
      </c>
      <c r="AX490" s="13" t="s">
        <v>80</v>
      </c>
      <c r="AY490" s="269" t="s">
        <v>175</v>
      </c>
    </row>
    <row r="491" s="13" customFormat="1">
      <c r="A491" s="13"/>
      <c r="B491" s="259"/>
      <c r="C491" s="260"/>
      <c r="D491" s="261" t="s">
        <v>184</v>
      </c>
      <c r="E491" s="262" t="s">
        <v>1</v>
      </c>
      <c r="F491" s="263" t="s">
        <v>1105</v>
      </c>
      <c r="G491" s="260"/>
      <c r="H491" s="262" t="s">
        <v>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184</v>
      </c>
      <c r="AU491" s="269" t="s">
        <v>90</v>
      </c>
      <c r="AV491" s="13" t="s">
        <v>88</v>
      </c>
      <c r="AW491" s="13" t="s">
        <v>32</v>
      </c>
      <c r="AX491" s="13" t="s">
        <v>80</v>
      </c>
      <c r="AY491" s="269" t="s">
        <v>175</v>
      </c>
    </row>
    <row r="492" s="13" customFormat="1">
      <c r="A492" s="13"/>
      <c r="B492" s="259"/>
      <c r="C492" s="260"/>
      <c r="D492" s="261" t="s">
        <v>184</v>
      </c>
      <c r="E492" s="262" t="s">
        <v>1</v>
      </c>
      <c r="F492" s="263" t="s">
        <v>1106</v>
      </c>
      <c r="G492" s="260"/>
      <c r="H492" s="262" t="s">
        <v>1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184</v>
      </c>
      <c r="AU492" s="269" t="s">
        <v>90</v>
      </c>
      <c r="AV492" s="13" t="s">
        <v>88</v>
      </c>
      <c r="AW492" s="13" t="s">
        <v>32</v>
      </c>
      <c r="AX492" s="13" t="s">
        <v>80</v>
      </c>
      <c r="AY492" s="269" t="s">
        <v>175</v>
      </c>
    </row>
    <row r="493" s="13" customFormat="1">
      <c r="A493" s="13"/>
      <c r="B493" s="259"/>
      <c r="C493" s="260"/>
      <c r="D493" s="261" t="s">
        <v>184</v>
      </c>
      <c r="E493" s="262" t="s">
        <v>1</v>
      </c>
      <c r="F493" s="263" t="s">
        <v>1107</v>
      </c>
      <c r="G493" s="260"/>
      <c r="H493" s="262" t="s">
        <v>1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9" t="s">
        <v>184</v>
      </c>
      <c r="AU493" s="269" t="s">
        <v>90</v>
      </c>
      <c r="AV493" s="13" t="s">
        <v>88</v>
      </c>
      <c r="AW493" s="13" t="s">
        <v>32</v>
      </c>
      <c r="AX493" s="13" t="s">
        <v>80</v>
      </c>
      <c r="AY493" s="269" t="s">
        <v>175</v>
      </c>
    </row>
    <row r="494" s="13" customFormat="1">
      <c r="A494" s="13"/>
      <c r="B494" s="259"/>
      <c r="C494" s="260"/>
      <c r="D494" s="261" t="s">
        <v>184</v>
      </c>
      <c r="E494" s="262" t="s">
        <v>1</v>
      </c>
      <c r="F494" s="263" t="s">
        <v>1108</v>
      </c>
      <c r="G494" s="260"/>
      <c r="H494" s="262" t="s">
        <v>1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184</v>
      </c>
      <c r="AU494" s="269" t="s">
        <v>90</v>
      </c>
      <c r="AV494" s="13" t="s">
        <v>88</v>
      </c>
      <c r="AW494" s="13" t="s">
        <v>32</v>
      </c>
      <c r="AX494" s="13" t="s">
        <v>80</v>
      </c>
      <c r="AY494" s="269" t="s">
        <v>175</v>
      </c>
    </row>
    <row r="495" s="13" customFormat="1">
      <c r="A495" s="13"/>
      <c r="B495" s="259"/>
      <c r="C495" s="260"/>
      <c r="D495" s="261" t="s">
        <v>184</v>
      </c>
      <c r="E495" s="262" t="s">
        <v>1</v>
      </c>
      <c r="F495" s="263" t="s">
        <v>1109</v>
      </c>
      <c r="G495" s="260"/>
      <c r="H495" s="262" t="s">
        <v>1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184</v>
      </c>
      <c r="AU495" s="269" t="s">
        <v>90</v>
      </c>
      <c r="AV495" s="13" t="s">
        <v>88</v>
      </c>
      <c r="AW495" s="13" t="s">
        <v>32</v>
      </c>
      <c r="AX495" s="13" t="s">
        <v>80</v>
      </c>
      <c r="AY495" s="269" t="s">
        <v>175</v>
      </c>
    </row>
    <row r="496" s="13" customFormat="1">
      <c r="A496" s="13"/>
      <c r="B496" s="259"/>
      <c r="C496" s="260"/>
      <c r="D496" s="261" t="s">
        <v>184</v>
      </c>
      <c r="E496" s="262" t="s">
        <v>1</v>
      </c>
      <c r="F496" s="263" t="s">
        <v>1110</v>
      </c>
      <c r="G496" s="260"/>
      <c r="H496" s="262" t="s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184</v>
      </c>
      <c r="AU496" s="269" t="s">
        <v>90</v>
      </c>
      <c r="AV496" s="13" t="s">
        <v>88</v>
      </c>
      <c r="AW496" s="13" t="s">
        <v>32</v>
      </c>
      <c r="AX496" s="13" t="s">
        <v>80</v>
      </c>
      <c r="AY496" s="269" t="s">
        <v>175</v>
      </c>
    </row>
    <row r="497" s="14" customFormat="1">
      <c r="A497" s="14"/>
      <c r="B497" s="270"/>
      <c r="C497" s="271"/>
      <c r="D497" s="261" t="s">
        <v>184</v>
      </c>
      <c r="E497" s="272" t="s">
        <v>1</v>
      </c>
      <c r="F497" s="273" t="s">
        <v>90</v>
      </c>
      <c r="G497" s="271"/>
      <c r="H497" s="274">
        <v>2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0" t="s">
        <v>184</v>
      </c>
      <c r="AU497" s="280" t="s">
        <v>90</v>
      </c>
      <c r="AV497" s="14" t="s">
        <v>90</v>
      </c>
      <c r="AW497" s="14" t="s">
        <v>32</v>
      </c>
      <c r="AX497" s="14" t="s">
        <v>88</v>
      </c>
      <c r="AY497" s="280" t="s">
        <v>175</v>
      </c>
    </row>
    <row r="498" s="2" customFormat="1" ht="14.4" customHeight="1">
      <c r="A498" s="40"/>
      <c r="B498" s="41"/>
      <c r="C498" s="246" t="s">
        <v>1111</v>
      </c>
      <c r="D498" s="246" t="s">
        <v>178</v>
      </c>
      <c r="E498" s="247" t="s">
        <v>1112</v>
      </c>
      <c r="F498" s="248" t="s">
        <v>1113</v>
      </c>
      <c r="G498" s="249" t="s">
        <v>724</v>
      </c>
      <c r="H498" s="250">
        <v>4</v>
      </c>
      <c r="I498" s="251"/>
      <c r="J498" s="252">
        <f>ROUND(I498*H498,2)</f>
        <v>0</v>
      </c>
      <c r="K498" s="253"/>
      <c r="L498" s="43"/>
      <c r="M498" s="254" t="s">
        <v>1</v>
      </c>
      <c r="N498" s="255" t="s">
        <v>45</v>
      </c>
      <c r="O498" s="93"/>
      <c r="P498" s="256">
        <f>O498*H498</f>
        <v>0</v>
      </c>
      <c r="Q498" s="256">
        <v>0.00018000000000000001</v>
      </c>
      <c r="R498" s="256">
        <f>Q498*H498</f>
        <v>0.00072000000000000005</v>
      </c>
      <c r="S498" s="256">
        <v>0</v>
      </c>
      <c r="T498" s="257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58" t="s">
        <v>182</v>
      </c>
      <c r="AT498" s="258" t="s">
        <v>178</v>
      </c>
      <c r="AU498" s="258" t="s">
        <v>90</v>
      </c>
      <c r="AY498" s="17" t="s">
        <v>175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7" t="s">
        <v>88</v>
      </c>
      <c r="BK498" s="145">
        <f>ROUND(I498*H498,2)</f>
        <v>0</v>
      </c>
      <c r="BL498" s="17" t="s">
        <v>182</v>
      </c>
      <c r="BM498" s="258" t="s">
        <v>1114</v>
      </c>
    </row>
    <row r="499" s="14" customFormat="1">
      <c r="A499" s="14"/>
      <c r="B499" s="270"/>
      <c r="C499" s="271"/>
      <c r="D499" s="261" t="s">
        <v>184</v>
      </c>
      <c r="E499" s="272" t="s">
        <v>1</v>
      </c>
      <c r="F499" s="273" t="s">
        <v>182</v>
      </c>
      <c r="G499" s="271"/>
      <c r="H499" s="274">
        <v>4</v>
      </c>
      <c r="I499" s="275"/>
      <c r="J499" s="271"/>
      <c r="K499" s="271"/>
      <c r="L499" s="276"/>
      <c r="M499" s="277"/>
      <c r="N499" s="278"/>
      <c r="O499" s="278"/>
      <c r="P499" s="278"/>
      <c r="Q499" s="278"/>
      <c r="R499" s="278"/>
      <c r="S499" s="278"/>
      <c r="T499" s="27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0" t="s">
        <v>184</v>
      </c>
      <c r="AU499" s="280" t="s">
        <v>90</v>
      </c>
      <c r="AV499" s="14" t="s">
        <v>90</v>
      </c>
      <c r="AW499" s="14" t="s">
        <v>32</v>
      </c>
      <c r="AX499" s="14" t="s">
        <v>88</v>
      </c>
      <c r="AY499" s="280" t="s">
        <v>175</v>
      </c>
    </row>
    <row r="500" s="2" customFormat="1" ht="14.4" customHeight="1">
      <c r="A500" s="40"/>
      <c r="B500" s="41"/>
      <c r="C500" s="281" t="s">
        <v>1115</v>
      </c>
      <c r="D500" s="281" t="s">
        <v>186</v>
      </c>
      <c r="E500" s="282" t="s">
        <v>1116</v>
      </c>
      <c r="F500" s="283" t="s">
        <v>1117</v>
      </c>
      <c r="G500" s="284" t="s">
        <v>724</v>
      </c>
      <c r="H500" s="285">
        <v>4</v>
      </c>
      <c r="I500" s="286"/>
      <c r="J500" s="287">
        <f>ROUND(I500*H500,2)</f>
        <v>0</v>
      </c>
      <c r="K500" s="288"/>
      <c r="L500" s="289"/>
      <c r="M500" s="290" t="s">
        <v>1</v>
      </c>
      <c r="N500" s="291" t="s">
        <v>45</v>
      </c>
      <c r="O500" s="93"/>
      <c r="P500" s="256">
        <f>O500*H500</f>
        <v>0</v>
      </c>
      <c r="Q500" s="256">
        <v>0.0050000000000000001</v>
      </c>
      <c r="R500" s="256">
        <f>Q500*H500</f>
        <v>0.02</v>
      </c>
      <c r="S500" s="256">
        <v>0</v>
      </c>
      <c r="T500" s="25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58" t="s">
        <v>190</v>
      </c>
      <c r="AT500" s="258" t="s">
        <v>186</v>
      </c>
      <c r="AU500" s="258" t="s">
        <v>90</v>
      </c>
      <c r="AY500" s="17" t="s">
        <v>175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7" t="s">
        <v>88</v>
      </c>
      <c r="BK500" s="145">
        <f>ROUND(I500*H500,2)</f>
        <v>0</v>
      </c>
      <c r="BL500" s="17" t="s">
        <v>182</v>
      </c>
      <c r="BM500" s="258" t="s">
        <v>1118</v>
      </c>
    </row>
    <row r="501" s="14" customFormat="1">
      <c r="A501" s="14"/>
      <c r="B501" s="270"/>
      <c r="C501" s="271"/>
      <c r="D501" s="261" t="s">
        <v>184</v>
      </c>
      <c r="E501" s="272" t="s">
        <v>1</v>
      </c>
      <c r="F501" s="273" t="s">
        <v>182</v>
      </c>
      <c r="G501" s="271"/>
      <c r="H501" s="274">
        <v>4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0" t="s">
        <v>184</v>
      </c>
      <c r="AU501" s="280" t="s">
        <v>90</v>
      </c>
      <c r="AV501" s="14" t="s">
        <v>90</v>
      </c>
      <c r="AW501" s="14" t="s">
        <v>32</v>
      </c>
      <c r="AX501" s="14" t="s">
        <v>88</v>
      </c>
      <c r="AY501" s="280" t="s">
        <v>175</v>
      </c>
    </row>
    <row r="502" s="2" customFormat="1" ht="14.4" customHeight="1">
      <c r="A502" s="40"/>
      <c r="B502" s="41"/>
      <c r="C502" s="281" t="s">
        <v>1119</v>
      </c>
      <c r="D502" s="281" t="s">
        <v>186</v>
      </c>
      <c r="E502" s="282" t="s">
        <v>1120</v>
      </c>
      <c r="F502" s="283" t="s">
        <v>1121</v>
      </c>
      <c r="G502" s="284" t="s">
        <v>724</v>
      </c>
      <c r="H502" s="285">
        <v>4</v>
      </c>
      <c r="I502" s="286"/>
      <c r="J502" s="287">
        <f>ROUND(I502*H502,2)</f>
        <v>0</v>
      </c>
      <c r="K502" s="288"/>
      <c r="L502" s="289"/>
      <c r="M502" s="290" t="s">
        <v>1</v>
      </c>
      <c r="N502" s="291" t="s">
        <v>45</v>
      </c>
      <c r="O502" s="93"/>
      <c r="P502" s="256">
        <f>O502*H502</f>
        <v>0</v>
      </c>
      <c r="Q502" s="256">
        <v>0.012</v>
      </c>
      <c r="R502" s="256">
        <f>Q502*H502</f>
        <v>0.048000000000000001</v>
      </c>
      <c r="S502" s="256">
        <v>0</v>
      </c>
      <c r="T502" s="257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58" t="s">
        <v>190</v>
      </c>
      <c r="AT502" s="258" t="s">
        <v>186</v>
      </c>
      <c r="AU502" s="258" t="s">
        <v>90</v>
      </c>
      <c r="AY502" s="17" t="s">
        <v>175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7" t="s">
        <v>88</v>
      </c>
      <c r="BK502" s="145">
        <f>ROUND(I502*H502,2)</f>
        <v>0</v>
      </c>
      <c r="BL502" s="17" t="s">
        <v>182</v>
      </c>
      <c r="BM502" s="258" t="s">
        <v>1122</v>
      </c>
    </row>
    <row r="503" s="13" customFormat="1">
      <c r="A503" s="13"/>
      <c r="B503" s="259"/>
      <c r="C503" s="260"/>
      <c r="D503" s="261" t="s">
        <v>184</v>
      </c>
      <c r="E503" s="262" t="s">
        <v>1</v>
      </c>
      <c r="F503" s="263" t="s">
        <v>1123</v>
      </c>
      <c r="G503" s="260"/>
      <c r="H503" s="262" t="s">
        <v>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184</v>
      </c>
      <c r="AU503" s="269" t="s">
        <v>90</v>
      </c>
      <c r="AV503" s="13" t="s">
        <v>88</v>
      </c>
      <c r="AW503" s="13" t="s">
        <v>32</v>
      </c>
      <c r="AX503" s="13" t="s">
        <v>80</v>
      </c>
      <c r="AY503" s="269" t="s">
        <v>175</v>
      </c>
    </row>
    <row r="504" s="14" customFormat="1">
      <c r="A504" s="14"/>
      <c r="B504" s="270"/>
      <c r="C504" s="271"/>
      <c r="D504" s="261" t="s">
        <v>184</v>
      </c>
      <c r="E504" s="272" t="s">
        <v>1</v>
      </c>
      <c r="F504" s="273" t="s">
        <v>182</v>
      </c>
      <c r="G504" s="271"/>
      <c r="H504" s="274">
        <v>4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184</v>
      </c>
      <c r="AU504" s="280" t="s">
        <v>90</v>
      </c>
      <c r="AV504" s="14" t="s">
        <v>90</v>
      </c>
      <c r="AW504" s="14" t="s">
        <v>32</v>
      </c>
      <c r="AX504" s="14" t="s">
        <v>88</v>
      </c>
      <c r="AY504" s="280" t="s">
        <v>175</v>
      </c>
    </row>
    <row r="505" s="2" customFormat="1" ht="24.15" customHeight="1">
      <c r="A505" s="40"/>
      <c r="B505" s="41"/>
      <c r="C505" s="246" t="s">
        <v>1124</v>
      </c>
      <c r="D505" s="246" t="s">
        <v>178</v>
      </c>
      <c r="E505" s="247" t="s">
        <v>1125</v>
      </c>
      <c r="F505" s="248" t="s">
        <v>1126</v>
      </c>
      <c r="G505" s="249" t="s">
        <v>108</v>
      </c>
      <c r="H505" s="250">
        <v>2.5</v>
      </c>
      <c r="I505" s="251"/>
      <c r="J505" s="252">
        <f>ROUND(I505*H505,2)</f>
        <v>0</v>
      </c>
      <c r="K505" s="253"/>
      <c r="L505" s="43"/>
      <c r="M505" s="254" t="s">
        <v>1</v>
      </c>
      <c r="N505" s="255" t="s">
        <v>45</v>
      </c>
      <c r="O505" s="93"/>
      <c r="P505" s="256">
        <f>O505*H505</f>
        <v>0</v>
      </c>
      <c r="Q505" s="256">
        <v>0</v>
      </c>
      <c r="R505" s="256">
        <f>Q505*H505</f>
        <v>0</v>
      </c>
      <c r="S505" s="256">
        <v>0.040000000000000001</v>
      </c>
      <c r="T505" s="257">
        <f>S505*H505</f>
        <v>0.10000000000000001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58" t="s">
        <v>182</v>
      </c>
      <c r="AT505" s="258" t="s">
        <v>178</v>
      </c>
      <c r="AU505" s="258" t="s">
        <v>90</v>
      </c>
      <c r="AY505" s="17" t="s">
        <v>175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7" t="s">
        <v>88</v>
      </c>
      <c r="BK505" s="145">
        <f>ROUND(I505*H505,2)</f>
        <v>0</v>
      </c>
      <c r="BL505" s="17" t="s">
        <v>182</v>
      </c>
      <c r="BM505" s="258" t="s">
        <v>1127</v>
      </c>
    </row>
    <row r="506" s="2" customFormat="1" ht="24.15" customHeight="1">
      <c r="A506" s="40"/>
      <c r="B506" s="41"/>
      <c r="C506" s="246" t="s">
        <v>1128</v>
      </c>
      <c r="D506" s="246" t="s">
        <v>1129</v>
      </c>
      <c r="E506" s="247" t="s">
        <v>1130</v>
      </c>
      <c r="F506" s="248" t="s">
        <v>1131</v>
      </c>
      <c r="G506" s="249" t="s">
        <v>1132</v>
      </c>
      <c r="H506" s="250">
        <v>10.800000000000001</v>
      </c>
      <c r="I506" s="251"/>
      <c r="J506" s="252">
        <f>ROUND(I506*H506,2)</f>
        <v>0</v>
      </c>
      <c r="K506" s="253"/>
      <c r="L506" s="43"/>
      <c r="M506" s="254" t="s">
        <v>1</v>
      </c>
      <c r="N506" s="255" t="s">
        <v>45</v>
      </c>
      <c r="O506" s="93"/>
      <c r="P506" s="256">
        <f>O506*H506</f>
        <v>0</v>
      </c>
      <c r="Q506" s="256">
        <v>0</v>
      </c>
      <c r="R506" s="256">
        <f>Q506*H506</f>
        <v>0</v>
      </c>
      <c r="S506" s="256">
        <v>0</v>
      </c>
      <c r="T506" s="257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58" t="s">
        <v>182</v>
      </c>
      <c r="AT506" s="258" t="s">
        <v>178</v>
      </c>
      <c r="AU506" s="258" t="s">
        <v>90</v>
      </c>
      <c r="AY506" s="17" t="s">
        <v>175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7" t="s">
        <v>88</v>
      </c>
      <c r="BK506" s="145">
        <f>ROUND(I506*H506,2)</f>
        <v>0</v>
      </c>
      <c r="BL506" s="17" t="s">
        <v>182</v>
      </c>
      <c r="BM506" s="258" t="s">
        <v>1133</v>
      </c>
    </row>
    <row r="507" s="14" customFormat="1">
      <c r="A507" s="14"/>
      <c r="B507" s="270"/>
      <c r="C507" s="271"/>
      <c r="D507" s="261" t="s">
        <v>184</v>
      </c>
      <c r="E507" s="272" t="s">
        <v>1</v>
      </c>
      <c r="F507" s="273" t="s">
        <v>1134</v>
      </c>
      <c r="G507" s="271"/>
      <c r="H507" s="274">
        <v>10.800000000000001</v>
      </c>
      <c r="I507" s="275"/>
      <c r="J507" s="271"/>
      <c r="K507" s="271"/>
      <c r="L507" s="276"/>
      <c r="M507" s="277"/>
      <c r="N507" s="278"/>
      <c r="O507" s="278"/>
      <c r="P507" s="278"/>
      <c r="Q507" s="278"/>
      <c r="R507" s="278"/>
      <c r="S507" s="278"/>
      <c r="T507" s="27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0" t="s">
        <v>184</v>
      </c>
      <c r="AU507" s="280" t="s">
        <v>90</v>
      </c>
      <c r="AV507" s="14" t="s">
        <v>90</v>
      </c>
      <c r="AW507" s="14" t="s">
        <v>32</v>
      </c>
      <c r="AX507" s="14" t="s">
        <v>88</v>
      </c>
      <c r="AY507" s="280" t="s">
        <v>175</v>
      </c>
    </row>
    <row r="508" s="12" customFormat="1" ht="20.88" customHeight="1">
      <c r="A508" s="12"/>
      <c r="B508" s="230"/>
      <c r="C508" s="231"/>
      <c r="D508" s="232" t="s">
        <v>79</v>
      </c>
      <c r="E508" s="244" t="s">
        <v>80</v>
      </c>
      <c r="F508" s="244" t="s">
        <v>1135</v>
      </c>
      <c r="G508" s="231"/>
      <c r="H508" s="231"/>
      <c r="I508" s="234"/>
      <c r="J508" s="245">
        <f>BK508</f>
        <v>0</v>
      </c>
      <c r="K508" s="231"/>
      <c r="L508" s="236"/>
      <c r="M508" s="237"/>
      <c r="N508" s="238"/>
      <c r="O508" s="238"/>
      <c r="P508" s="239">
        <f>SUM(P509:P518)</f>
        <v>0</v>
      </c>
      <c r="Q508" s="238"/>
      <c r="R508" s="239">
        <f>SUM(R509:R518)</f>
        <v>2.5</v>
      </c>
      <c r="S508" s="238"/>
      <c r="T508" s="240">
        <f>SUM(T509:T518)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41" t="s">
        <v>88</v>
      </c>
      <c r="AT508" s="242" t="s">
        <v>79</v>
      </c>
      <c r="AU508" s="242" t="s">
        <v>90</v>
      </c>
      <c r="AY508" s="241" t="s">
        <v>175</v>
      </c>
      <c r="BK508" s="243">
        <f>SUM(BK509:BK518)</f>
        <v>0</v>
      </c>
    </row>
    <row r="509" s="2" customFormat="1" ht="14.4" customHeight="1">
      <c r="A509" s="40"/>
      <c r="B509" s="41"/>
      <c r="C509" s="246" t="s">
        <v>1025</v>
      </c>
      <c r="D509" s="246" t="s">
        <v>178</v>
      </c>
      <c r="E509" s="247" t="s">
        <v>1136</v>
      </c>
      <c r="F509" s="248" t="s">
        <v>1137</v>
      </c>
      <c r="G509" s="249" t="s">
        <v>181</v>
      </c>
      <c r="H509" s="250">
        <v>1</v>
      </c>
      <c r="I509" s="251"/>
      <c r="J509" s="252">
        <f>ROUND(I509*H509,2)</f>
        <v>0</v>
      </c>
      <c r="K509" s="253"/>
      <c r="L509" s="43"/>
      <c r="M509" s="254" t="s">
        <v>1</v>
      </c>
      <c r="N509" s="255" t="s">
        <v>45</v>
      </c>
      <c r="O509" s="93"/>
      <c r="P509" s="256">
        <f>O509*H509</f>
        <v>0</v>
      </c>
      <c r="Q509" s="256">
        <v>1</v>
      </c>
      <c r="R509" s="256">
        <f>Q509*H509</f>
        <v>1</v>
      </c>
      <c r="S509" s="256">
        <v>0</v>
      </c>
      <c r="T509" s="25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58" t="s">
        <v>182</v>
      </c>
      <c r="AT509" s="258" t="s">
        <v>178</v>
      </c>
      <c r="AU509" s="258" t="s">
        <v>193</v>
      </c>
      <c r="AY509" s="17" t="s">
        <v>175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7" t="s">
        <v>88</v>
      </c>
      <c r="BK509" s="145">
        <f>ROUND(I509*H509,2)</f>
        <v>0</v>
      </c>
      <c r="BL509" s="17" t="s">
        <v>182</v>
      </c>
      <c r="BM509" s="258" t="s">
        <v>1138</v>
      </c>
    </row>
    <row r="510" s="13" customFormat="1">
      <c r="A510" s="13"/>
      <c r="B510" s="259"/>
      <c r="C510" s="260"/>
      <c r="D510" s="261" t="s">
        <v>184</v>
      </c>
      <c r="E510" s="262" t="s">
        <v>1</v>
      </c>
      <c r="F510" s="263" t="s">
        <v>1139</v>
      </c>
      <c r="G510" s="260"/>
      <c r="H510" s="262" t="s">
        <v>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184</v>
      </c>
      <c r="AU510" s="269" t="s">
        <v>193</v>
      </c>
      <c r="AV510" s="13" t="s">
        <v>88</v>
      </c>
      <c r="AW510" s="13" t="s">
        <v>32</v>
      </c>
      <c r="AX510" s="13" t="s">
        <v>80</v>
      </c>
      <c r="AY510" s="269" t="s">
        <v>175</v>
      </c>
    </row>
    <row r="511" s="13" customFormat="1">
      <c r="A511" s="13"/>
      <c r="B511" s="259"/>
      <c r="C511" s="260"/>
      <c r="D511" s="261" t="s">
        <v>184</v>
      </c>
      <c r="E511" s="262" t="s">
        <v>1</v>
      </c>
      <c r="F511" s="263" t="s">
        <v>1140</v>
      </c>
      <c r="G511" s="260"/>
      <c r="H511" s="262" t="s">
        <v>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184</v>
      </c>
      <c r="AU511" s="269" t="s">
        <v>193</v>
      </c>
      <c r="AV511" s="13" t="s">
        <v>88</v>
      </c>
      <c r="AW511" s="13" t="s">
        <v>32</v>
      </c>
      <c r="AX511" s="13" t="s">
        <v>80</v>
      </c>
      <c r="AY511" s="269" t="s">
        <v>175</v>
      </c>
    </row>
    <row r="512" s="13" customFormat="1">
      <c r="A512" s="13"/>
      <c r="B512" s="259"/>
      <c r="C512" s="260"/>
      <c r="D512" s="261" t="s">
        <v>184</v>
      </c>
      <c r="E512" s="262" t="s">
        <v>1</v>
      </c>
      <c r="F512" s="263" t="s">
        <v>1141</v>
      </c>
      <c r="G512" s="260"/>
      <c r="H512" s="262" t="s">
        <v>1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9" t="s">
        <v>184</v>
      </c>
      <c r="AU512" s="269" t="s">
        <v>193</v>
      </c>
      <c r="AV512" s="13" t="s">
        <v>88</v>
      </c>
      <c r="AW512" s="13" t="s">
        <v>32</v>
      </c>
      <c r="AX512" s="13" t="s">
        <v>80</v>
      </c>
      <c r="AY512" s="269" t="s">
        <v>175</v>
      </c>
    </row>
    <row r="513" s="14" customFormat="1">
      <c r="A513" s="14"/>
      <c r="B513" s="270"/>
      <c r="C513" s="271"/>
      <c r="D513" s="261" t="s">
        <v>184</v>
      </c>
      <c r="E513" s="272" t="s">
        <v>1</v>
      </c>
      <c r="F513" s="273" t="s">
        <v>88</v>
      </c>
      <c r="G513" s="271"/>
      <c r="H513" s="274">
        <v>1</v>
      </c>
      <c r="I513" s="275"/>
      <c r="J513" s="271"/>
      <c r="K513" s="271"/>
      <c r="L513" s="276"/>
      <c r="M513" s="277"/>
      <c r="N513" s="278"/>
      <c r="O513" s="278"/>
      <c r="P513" s="278"/>
      <c r="Q513" s="278"/>
      <c r="R513" s="278"/>
      <c r="S513" s="278"/>
      <c r="T513" s="27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0" t="s">
        <v>184</v>
      </c>
      <c r="AU513" s="280" t="s">
        <v>193</v>
      </c>
      <c r="AV513" s="14" t="s">
        <v>90</v>
      </c>
      <c r="AW513" s="14" t="s">
        <v>32</v>
      </c>
      <c r="AX513" s="14" t="s">
        <v>88</v>
      </c>
      <c r="AY513" s="280" t="s">
        <v>175</v>
      </c>
    </row>
    <row r="514" s="2" customFormat="1" ht="14.4" customHeight="1">
      <c r="A514" s="40"/>
      <c r="B514" s="41"/>
      <c r="C514" s="246" t="s">
        <v>1142</v>
      </c>
      <c r="D514" s="246" t="s">
        <v>178</v>
      </c>
      <c r="E514" s="247" t="s">
        <v>1143</v>
      </c>
      <c r="F514" s="248" t="s">
        <v>1144</v>
      </c>
      <c r="G514" s="249" t="s">
        <v>181</v>
      </c>
      <c r="H514" s="250">
        <v>1</v>
      </c>
      <c r="I514" s="251"/>
      <c r="J514" s="252">
        <f>ROUND(I514*H514,2)</f>
        <v>0</v>
      </c>
      <c r="K514" s="253"/>
      <c r="L514" s="43"/>
      <c r="M514" s="254" t="s">
        <v>1</v>
      </c>
      <c r="N514" s="255" t="s">
        <v>45</v>
      </c>
      <c r="O514" s="93"/>
      <c r="P514" s="256">
        <f>O514*H514</f>
        <v>0</v>
      </c>
      <c r="Q514" s="256">
        <v>1.5</v>
      </c>
      <c r="R514" s="256">
        <f>Q514*H514</f>
        <v>1.5</v>
      </c>
      <c r="S514" s="256">
        <v>0</v>
      </c>
      <c r="T514" s="257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58" t="s">
        <v>182</v>
      </c>
      <c r="AT514" s="258" t="s">
        <v>178</v>
      </c>
      <c r="AU514" s="258" t="s">
        <v>193</v>
      </c>
      <c r="AY514" s="17" t="s">
        <v>175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7" t="s">
        <v>88</v>
      </c>
      <c r="BK514" s="145">
        <f>ROUND(I514*H514,2)</f>
        <v>0</v>
      </c>
      <c r="BL514" s="17" t="s">
        <v>182</v>
      </c>
      <c r="BM514" s="258" t="s">
        <v>1145</v>
      </c>
    </row>
    <row r="515" s="13" customFormat="1">
      <c r="A515" s="13"/>
      <c r="B515" s="259"/>
      <c r="C515" s="260"/>
      <c r="D515" s="261" t="s">
        <v>184</v>
      </c>
      <c r="E515" s="262" t="s">
        <v>1</v>
      </c>
      <c r="F515" s="263" t="s">
        <v>1146</v>
      </c>
      <c r="G515" s="260"/>
      <c r="H515" s="262" t="s">
        <v>1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9" t="s">
        <v>184</v>
      </c>
      <c r="AU515" s="269" t="s">
        <v>193</v>
      </c>
      <c r="AV515" s="13" t="s">
        <v>88</v>
      </c>
      <c r="AW515" s="13" t="s">
        <v>32</v>
      </c>
      <c r="AX515" s="13" t="s">
        <v>80</v>
      </c>
      <c r="AY515" s="269" t="s">
        <v>175</v>
      </c>
    </row>
    <row r="516" s="13" customFormat="1">
      <c r="A516" s="13"/>
      <c r="B516" s="259"/>
      <c r="C516" s="260"/>
      <c r="D516" s="261" t="s">
        <v>184</v>
      </c>
      <c r="E516" s="262" t="s">
        <v>1</v>
      </c>
      <c r="F516" s="263" t="s">
        <v>1147</v>
      </c>
      <c r="G516" s="260"/>
      <c r="H516" s="262" t="s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9" t="s">
        <v>184</v>
      </c>
      <c r="AU516" s="269" t="s">
        <v>193</v>
      </c>
      <c r="AV516" s="13" t="s">
        <v>88</v>
      </c>
      <c r="AW516" s="13" t="s">
        <v>32</v>
      </c>
      <c r="AX516" s="13" t="s">
        <v>80</v>
      </c>
      <c r="AY516" s="269" t="s">
        <v>175</v>
      </c>
    </row>
    <row r="517" s="13" customFormat="1">
      <c r="A517" s="13"/>
      <c r="B517" s="259"/>
      <c r="C517" s="260"/>
      <c r="D517" s="261" t="s">
        <v>184</v>
      </c>
      <c r="E517" s="262" t="s">
        <v>1</v>
      </c>
      <c r="F517" s="263" t="s">
        <v>1148</v>
      </c>
      <c r="G517" s="260"/>
      <c r="H517" s="262" t="s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184</v>
      </c>
      <c r="AU517" s="269" t="s">
        <v>193</v>
      </c>
      <c r="AV517" s="13" t="s">
        <v>88</v>
      </c>
      <c r="AW517" s="13" t="s">
        <v>32</v>
      </c>
      <c r="AX517" s="13" t="s">
        <v>80</v>
      </c>
      <c r="AY517" s="269" t="s">
        <v>175</v>
      </c>
    </row>
    <row r="518" s="14" customFormat="1">
      <c r="A518" s="14"/>
      <c r="B518" s="270"/>
      <c r="C518" s="271"/>
      <c r="D518" s="261" t="s">
        <v>184</v>
      </c>
      <c r="E518" s="272" t="s">
        <v>1</v>
      </c>
      <c r="F518" s="273" t="s">
        <v>88</v>
      </c>
      <c r="G518" s="271"/>
      <c r="H518" s="274">
        <v>1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0" t="s">
        <v>184</v>
      </c>
      <c r="AU518" s="280" t="s">
        <v>193</v>
      </c>
      <c r="AV518" s="14" t="s">
        <v>90</v>
      </c>
      <c r="AW518" s="14" t="s">
        <v>32</v>
      </c>
      <c r="AX518" s="14" t="s">
        <v>88</v>
      </c>
      <c r="AY518" s="280" t="s">
        <v>175</v>
      </c>
    </row>
    <row r="519" s="12" customFormat="1" ht="20.88" customHeight="1">
      <c r="A519" s="12"/>
      <c r="B519" s="230"/>
      <c r="C519" s="231"/>
      <c r="D519" s="232" t="s">
        <v>79</v>
      </c>
      <c r="E519" s="244" t="s">
        <v>1149</v>
      </c>
      <c r="F519" s="244" t="s">
        <v>1150</v>
      </c>
      <c r="G519" s="231"/>
      <c r="H519" s="231"/>
      <c r="I519" s="234"/>
      <c r="J519" s="245">
        <f>BK519</f>
        <v>0</v>
      </c>
      <c r="K519" s="231"/>
      <c r="L519" s="236"/>
      <c r="M519" s="237"/>
      <c r="N519" s="238"/>
      <c r="O519" s="238"/>
      <c r="P519" s="239">
        <f>SUM(P520:P524)</f>
        <v>0</v>
      </c>
      <c r="Q519" s="238"/>
      <c r="R519" s="239">
        <f>SUM(R520:R524)</f>
        <v>0</v>
      </c>
      <c r="S519" s="238"/>
      <c r="T519" s="240">
        <f>SUM(T520:T524)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41" t="s">
        <v>88</v>
      </c>
      <c r="AT519" s="242" t="s">
        <v>79</v>
      </c>
      <c r="AU519" s="242" t="s">
        <v>90</v>
      </c>
      <c r="AY519" s="241" t="s">
        <v>175</v>
      </c>
      <c r="BK519" s="243">
        <f>SUM(BK520:BK524)</f>
        <v>0</v>
      </c>
    </row>
    <row r="520" s="2" customFormat="1" ht="24.15" customHeight="1">
      <c r="A520" s="40"/>
      <c r="B520" s="41"/>
      <c r="C520" s="246" t="s">
        <v>1151</v>
      </c>
      <c r="D520" s="246" t="s">
        <v>178</v>
      </c>
      <c r="E520" s="247" t="s">
        <v>1152</v>
      </c>
      <c r="F520" s="248" t="s">
        <v>1153</v>
      </c>
      <c r="G520" s="249" t="s">
        <v>1154</v>
      </c>
      <c r="H520" s="250">
        <v>0.10000000000000001</v>
      </c>
      <c r="I520" s="251"/>
      <c r="J520" s="252">
        <f>ROUND(I520*H520,2)</f>
        <v>0</v>
      </c>
      <c r="K520" s="253"/>
      <c r="L520" s="43"/>
      <c r="M520" s="254" t="s">
        <v>1</v>
      </c>
      <c r="N520" s="255" t="s">
        <v>45</v>
      </c>
      <c r="O520" s="93"/>
      <c r="P520" s="256">
        <f>O520*H520</f>
        <v>0</v>
      </c>
      <c r="Q520" s="256">
        <v>0</v>
      </c>
      <c r="R520" s="256">
        <f>Q520*H520</f>
        <v>0</v>
      </c>
      <c r="S520" s="256">
        <v>0</v>
      </c>
      <c r="T520" s="257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58" t="s">
        <v>182</v>
      </c>
      <c r="AT520" s="258" t="s">
        <v>178</v>
      </c>
      <c r="AU520" s="258" t="s">
        <v>193</v>
      </c>
      <c r="AY520" s="17" t="s">
        <v>175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7" t="s">
        <v>88</v>
      </c>
      <c r="BK520" s="145">
        <f>ROUND(I520*H520,2)</f>
        <v>0</v>
      </c>
      <c r="BL520" s="17" t="s">
        <v>182</v>
      </c>
      <c r="BM520" s="258" t="s">
        <v>1155</v>
      </c>
    </row>
    <row r="521" s="2" customFormat="1" ht="14.4" customHeight="1">
      <c r="A521" s="40"/>
      <c r="B521" s="41"/>
      <c r="C521" s="246" t="s">
        <v>1156</v>
      </c>
      <c r="D521" s="246" t="s">
        <v>178</v>
      </c>
      <c r="E521" s="247" t="s">
        <v>1157</v>
      </c>
      <c r="F521" s="248" t="s">
        <v>1158</v>
      </c>
      <c r="G521" s="249" t="s">
        <v>1154</v>
      </c>
      <c r="H521" s="250">
        <v>0.10000000000000001</v>
      </c>
      <c r="I521" s="251"/>
      <c r="J521" s="252">
        <f>ROUND(I521*H521,2)</f>
        <v>0</v>
      </c>
      <c r="K521" s="253"/>
      <c r="L521" s="43"/>
      <c r="M521" s="254" t="s">
        <v>1</v>
      </c>
      <c r="N521" s="255" t="s">
        <v>45</v>
      </c>
      <c r="O521" s="93"/>
      <c r="P521" s="256">
        <f>O521*H521</f>
        <v>0</v>
      </c>
      <c r="Q521" s="256">
        <v>0</v>
      </c>
      <c r="R521" s="256">
        <f>Q521*H521</f>
        <v>0</v>
      </c>
      <c r="S521" s="256">
        <v>0</v>
      </c>
      <c r="T521" s="25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58" t="s">
        <v>182</v>
      </c>
      <c r="AT521" s="258" t="s">
        <v>178</v>
      </c>
      <c r="AU521" s="258" t="s">
        <v>193</v>
      </c>
      <c r="AY521" s="17" t="s">
        <v>175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7" t="s">
        <v>88</v>
      </c>
      <c r="BK521" s="145">
        <f>ROUND(I521*H521,2)</f>
        <v>0</v>
      </c>
      <c r="BL521" s="17" t="s">
        <v>182</v>
      </c>
      <c r="BM521" s="258" t="s">
        <v>1159</v>
      </c>
    </row>
    <row r="522" s="2" customFormat="1" ht="24.15" customHeight="1">
      <c r="A522" s="40"/>
      <c r="B522" s="41"/>
      <c r="C522" s="246" t="s">
        <v>1160</v>
      </c>
      <c r="D522" s="246" t="s">
        <v>178</v>
      </c>
      <c r="E522" s="247" t="s">
        <v>1161</v>
      </c>
      <c r="F522" s="248" t="s">
        <v>1162</v>
      </c>
      <c r="G522" s="249" t="s">
        <v>1154</v>
      </c>
      <c r="H522" s="250">
        <v>0.10000000000000001</v>
      </c>
      <c r="I522" s="251"/>
      <c r="J522" s="252">
        <f>ROUND(I522*H522,2)</f>
        <v>0</v>
      </c>
      <c r="K522" s="253"/>
      <c r="L522" s="43"/>
      <c r="M522" s="254" t="s">
        <v>1</v>
      </c>
      <c r="N522" s="255" t="s">
        <v>45</v>
      </c>
      <c r="O522" s="93"/>
      <c r="P522" s="256">
        <f>O522*H522</f>
        <v>0</v>
      </c>
      <c r="Q522" s="256">
        <v>0</v>
      </c>
      <c r="R522" s="256">
        <f>Q522*H522</f>
        <v>0</v>
      </c>
      <c r="S522" s="256">
        <v>0</v>
      </c>
      <c r="T522" s="257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58" t="s">
        <v>182</v>
      </c>
      <c r="AT522" s="258" t="s">
        <v>178</v>
      </c>
      <c r="AU522" s="258" t="s">
        <v>193</v>
      </c>
      <c r="AY522" s="17" t="s">
        <v>175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7" t="s">
        <v>88</v>
      </c>
      <c r="BK522" s="145">
        <f>ROUND(I522*H522,2)</f>
        <v>0</v>
      </c>
      <c r="BL522" s="17" t="s">
        <v>182</v>
      </c>
      <c r="BM522" s="258" t="s">
        <v>1163</v>
      </c>
    </row>
    <row r="523" s="2" customFormat="1" ht="24.15" customHeight="1">
      <c r="A523" s="40"/>
      <c r="B523" s="41"/>
      <c r="C523" s="246" t="s">
        <v>1164</v>
      </c>
      <c r="D523" s="246" t="s">
        <v>178</v>
      </c>
      <c r="E523" s="247" t="s">
        <v>1165</v>
      </c>
      <c r="F523" s="248" t="s">
        <v>1166</v>
      </c>
      <c r="G523" s="249" t="s">
        <v>1154</v>
      </c>
      <c r="H523" s="250">
        <v>0.10000000000000001</v>
      </c>
      <c r="I523" s="251"/>
      <c r="J523" s="252">
        <f>ROUND(I523*H523,2)</f>
        <v>0</v>
      </c>
      <c r="K523" s="253"/>
      <c r="L523" s="43"/>
      <c r="M523" s="254" t="s">
        <v>1</v>
      </c>
      <c r="N523" s="255" t="s">
        <v>45</v>
      </c>
      <c r="O523" s="93"/>
      <c r="P523" s="256">
        <f>O523*H523</f>
        <v>0</v>
      </c>
      <c r="Q523" s="256">
        <v>0</v>
      </c>
      <c r="R523" s="256">
        <f>Q523*H523</f>
        <v>0</v>
      </c>
      <c r="S523" s="256">
        <v>0</v>
      </c>
      <c r="T523" s="25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58" t="s">
        <v>182</v>
      </c>
      <c r="AT523" s="258" t="s">
        <v>178</v>
      </c>
      <c r="AU523" s="258" t="s">
        <v>193</v>
      </c>
      <c r="AY523" s="17" t="s">
        <v>175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7" t="s">
        <v>88</v>
      </c>
      <c r="BK523" s="145">
        <f>ROUND(I523*H523,2)</f>
        <v>0</v>
      </c>
      <c r="BL523" s="17" t="s">
        <v>182</v>
      </c>
      <c r="BM523" s="258" t="s">
        <v>1167</v>
      </c>
    </row>
    <row r="524" s="2" customFormat="1" ht="24.15" customHeight="1">
      <c r="A524" s="40"/>
      <c r="B524" s="41"/>
      <c r="C524" s="246" t="s">
        <v>1168</v>
      </c>
      <c r="D524" s="246" t="s">
        <v>178</v>
      </c>
      <c r="E524" s="247" t="s">
        <v>1169</v>
      </c>
      <c r="F524" s="248" t="s">
        <v>1170</v>
      </c>
      <c r="G524" s="249" t="s">
        <v>1154</v>
      </c>
      <c r="H524" s="250">
        <v>0.10000000000000001</v>
      </c>
      <c r="I524" s="251"/>
      <c r="J524" s="252">
        <f>ROUND(I524*H524,2)</f>
        <v>0</v>
      </c>
      <c r="K524" s="253"/>
      <c r="L524" s="43"/>
      <c r="M524" s="254" t="s">
        <v>1</v>
      </c>
      <c r="N524" s="255" t="s">
        <v>45</v>
      </c>
      <c r="O524" s="93"/>
      <c r="P524" s="256">
        <f>O524*H524</f>
        <v>0</v>
      </c>
      <c r="Q524" s="256">
        <v>0</v>
      </c>
      <c r="R524" s="256">
        <f>Q524*H524</f>
        <v>0</v>
      </c>
      <c r="S524" s="256">
        <v>0</v>
      </c>
      <c r="T524" s="257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58" t="s">
        <v>182</v>
      </c>
      <c r="AT524" s="258" t="s">
        <v>178</v>
      </c>
      <c r="AU524" s="258" t="s">
        <v>193</v>
      </c>
      <c r="AY524" s="17" t="s">
        <v>175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7" t="s">
        <v>88</v>
      </c>
      <c r="BK524" s="145">
        <f>ROUND(I524*H524,2)</f>
        <v>0</v>
      </c>
      <c r="BL524" s="17" t="s">
        <v>182</v>
      </c>
      <c r="BM524" s="258" t="s">
        <v>1171</v>
      </c>
    </row>
    <row r="525" s="12" customFormat="1" ht="22.8" customHeight="1">
      <c r="A525" s="12"/>
      <c r="B525" s="230"/>
      <c r="C525" s="231"/>
      <c r="D525" s="232" t="s">
        <v>79</v>
      </c>
      <c r="E525" s="244" t="s">
        <v>1172</v>
      </c>
      <c r="F525" s="244" t="s">
        <v>1173</v>
      </c>
      <c r="G525" s="231"/>
      <c r="H525" s="231"/>
      <c r="I525" s="234"/>
      <c r="J525" s="245">
        <f>BK525</f>
        <v>0</v>
      </c>
      <c r="K525" s="231"/>
      <c r="L525" s="236"/>
      <c r="M525" s="237"/>
      <c r="N525" s="238"/>
      <c r="O525" s="238"/>
      <c r="P525" s="239">
        <f>SUM(P526:P529)</f>
        <v>0</v>
      </c>
      <c r="Q525" s="238"/>
      <c r="R525" s="239">
        <f>SUM(R526:R529)</f>
        <v>0</v>
      </c>
      <c r="S525" s="238"/>
      <c r="T525" s="240">
        <f>SUM(T526:T529)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41" t="s">
        <v>88</v>
      </c>
      <c r="AT525" s="242" t="s">
        <v>79</v>
      </c>
      <c r="AU525" s="242" t="s">
        <v>88</v>
      </c>
      <c r="AY525" s="241" t="s">
        <v>175</v>
      </c>
      <c r="BK525" s="243">
        <f>SUM(BK526:BK529)</f>
        <v>0</v>
      </c>
    </row>
    <row r="526" s="2" customFormat="1" ht="24.15" customHeight="1">
      <c r="A526" s="40"/>
      <c r="B526" s="41"/>
      <c r="C526" s="246" t="s">
        <v>1174</v>
      </c>
      <c r="D526" s="246" t="s">
        <v>178</v>
      </c>
      <c r="E526" s="247" t="s">
        <v>1175</v>
      </c>
      <c r="F526" s="248" t="s">
        <v>1176</v>
      </c>
      <c r="G526" s="249" t="s">
        <v>181</v>
      </c>
      <c r="H526" s="250">
        <v>1</v>
      </c>
      <c r="I526" s="251"/>
      <c r="J526" s="252">
        <f>ROUND(I526*H526,2)</f>
        <v>0</v>
      </c>
      <c r="K526" s="253"/>
      <c r="L526" s="43"/>
      <c r="M526" s="254" t="s">
        <v>1</v>
      </c>
      <c r="N526" s="255" t="s">
        <v>45</v>
      </c>
      <c r="O526" s="93"/>
      <c r="P526" s="256">
        <f>O526*H526</f>
        <v>0</v>
      </c>
      <c r="Q526" s="256">
        <v>0</v>
      </c>
      <c r="R526" s="256">
        <f>Q526*H526</f>
        <v>0</v>
      </c>
      <c r="S526" s="256">
        <v>0</v>
      </c>
      <c r="T526" s="257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58" t="s">
        <v>182</v>
      </c>
      <c r="AT526" s="258" t="s">
        <v>178</v>
      </c>
      <c r="AU526" s="258" t="s">
        <v>90</v>
      </c>
      <c r="AY526" s="17" t="s">
        <v>175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7" t="s">
        <v>88</v>
      </c>
      <c r="BK526" s="145">
        <f>ROUND(I526*H526,2)</f>
        <v>0</v>
      </c>
      <c r="BL526" s="17" t="s">
        <v>182</v>
      </c>
      <c r="BM526" s="258" t="s">
        <v>1177</v>
      </c>
    </row>
    <row r="527" s="13" customFormat="1">
      <c r="A527" s="13"/>
      <c r="B527" s="259"/>
      <c r="C527" s="260"/>
      <c r="D527" s="261" t="s">
        <v>184</v>
      </c>
      <c r="E527" s="262" t="s">
        <v>1</v>
      </c>
      <c r="F527" s="263" t="s">
        <v>1178</v>
      </c>
      <c r="G527" s="260"/>
      <c r="H527" s="262" t="s">
        <v>1</v>
      </c>
      <c r="I527" s="264"/>
      <c r="J527" s="260"/>
      <c r="K527" s="260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184</v>
      </c>
      <c r="AU527" s="269" t="s">
        <v>90</v>
      </c>
      <c r="AV527" s="13" t="s">
        <v>88</v>
      </c>
      <c r="AW527" s="13" t="s">
        <v>32</v>
      </c>
      <c r="AX527" s="13" t="s">
        <v>80</v>
      </c>
      <c r="AY527" s="269" t="s">
        <v>175</v>
      </c>
    </row>
    <row r="528" s="13" customFormat="1">
      <c r="A528" s="13"/>
      <c r="B528" s="259"/>
      <c r="C528" s="260"/>
      <c r="D528" s="261" t="s">
        <v>184</v>
      </c>
      <c r="E528" s="262" t="s">
        <v>1</v>
      </c>
      <c r="F528" s="263" t="s">
        <v>1179</v>
      </c>
      <c r="G528" s="260"/>
      <c r="H528" s="262" t="s">
        <v>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9" t="s">
        <v>184</v>
      </c>
      <c r="AU528" s="269" t="s">
        <v>90</v>
      </c>
      <c r="AV528" s="13" t="s">
        <v>88</v>
      </c>
      <c r="AW528" s="13" t="s">
        <v>32</v>
      </c>
      <c r="AX528" s="13" t="s">
        <v>80</v>
      </c>
      <c r="AY528" s="269" t="s">
        <v>175</v>
      </c>
    </row>
    <row r="529" s="14" customFormat="1">
      <c r="A529" s="14"/>
      <c r="B529" s="270"/>
      <c r="C529" s="271"/>
      <c r="D529" s="261" t="s">
        <v>184</v>
      </c>
      <c r="E529" s="272" t="s">
        <v>1</v>
      </c>
      <c r="F529" s="273" t="s">
        <v>88</v>
      </c>
      <c r="G529" s="271"/>
      <c r="H529" s="274">
        <v>1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0" t="s">
        <v>184</v>
      </c>
      <c r="AU529" s="280" t="s">
        <v>90</v>
      </c>
      <c r="AV529" s="14" t="s">
        <v>90</v>
      </c>
      <c r="AW529" s="14" t="s">
        <v>32</v>
      </c>
      <c r="AX529" s="14" t="s">
        <v>88</v>
      </c>
      <c r="AY529" s="280" t="s">
        <v>175</v>
      </c>
    </row>
    <row r="530" s="12" customFormat="1" ht="22.8" customHeight="1">
      <c r="A530" s="12"/>
      <c r="B530" s="230"/>
      <c r="C530" s="231"/>
      <c r="D530" s="232" t="s">
        <v>79</v>
      </c>
      <c r="E530" s="244" t="s">
        <v>1180</v>
      </c>
      <c r="F530" s="244" t="s">
        <v>1181</v>
      </c>
      <c r="G530" s="231"/>
      <c r="H530" s="231"/>
      <c r="I530" s="234"/>
      <c r="J530" s="245">
        <f>BK530</f>
        <v>0</v>
      </c>
      <c r="K530" s="231"/>
      <c r="L530" s="236"/>
      <c r="M530" s="237"/>
      <c r="N530" s="238"/>
      <c r="O530" s="238"/>
      <c r="P530" s="239">
        <f>P531</f>
        <v>0</v>
      </c>
      <c r="Q530" s="238"/>
      <c r="R530" s="239">
        <f>R531</f>
        <v>0</v>
      </c>
      <c r="S530" s="238"/>
      <c r="T530" s="240">
        <f>T531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41" t="s">
        <v>88</v>
      </c>
      <c r="AT530" s="242" t="s">
        <v>79</v>
      </c>
      <c r="AU530" s="242" t="s">
        <v>88</v>
      </c>
      <c r="AY530" s="241" t="s">
        <v>175</v>
      </c>
      <c r="BK530" s="243">
        <f>BK531</f>
        <v>0</v>
      </c>
    </row>
    <row r="531" s="2" customFormat="1" ht="14.4" customHeight="1">
      <c r="A531" s="40"/>
      <c r="B531" s="41"/>
      <c r="C531" s="246" t="s">
        <v>1182</v>
      </c>
      <c r="D531" s="246" t="s">
        <v>1129</v>
      </c>
      <c r="E531" s="247" t="s">
        <v>1183</v>
      </c>
      <c r="F531" s="248" t="s">
        <v>1181</v>
      </c>
      <c r="G531" s="249" t="s">
        <v>1184</v>
      </c>
      <c r="H531" s="307"/>
      <c r="I531" s="251"/>
      <c r="J531" s="252">
        <f>ROUND(I531*H531,2)</f>
        <v>0</v>
      </c>
      <c r="K531" s="253"/>
      <c r="L531" s="43"/>
      <c r="M531" s="254" t="s">
        <v>1</v>
      </c>
      <c r="N531" s="255" t="s">
        <v>45</v>
      </c>
      <c r="O531" s="93"/>
      <c r="P531" s="256">
        <f>O531*H531</f>
        <v>0</v>
      </c>
      <c r="Q531" s="256">
        <v>0</v>
      </c>
      <c r="R531" s="256">
        <f>Q531*H531</f>
        <v>0</v>
      </c>
      <c r="S531" s="256">
        <v>0</v>
      </c>
      <c r="T531" s="25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58" t="s">
        <v>182</v>
      </c>
      <c r="AT531" s="258" t="s">
        <v>178</v>
      </c>
      <c r="AU531" s="258" t="s">
        <v>90</v>
      </c>
      <c r="AY531" s="17" t="s">
        <v>175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7" t="s">
        <v>88</v>
      </c>
      <c r="BK531" s="145">
        <f>ROUND(I531*H531,2)</f>
        <v>0</v>
      </c>
      <c r="BL531" s="17" t="s">
        <v>182</v>
      </c>
      <c r="BM531" s="258" t="s">
        <v>1185</v>
      </c>
    </row>
    <row r="532" s="12" customFormat="1" ht="25.92" customHeight="1">
      <c r="A532" s="12"/>
      <c r="B532" s="230"/>
      <c r="C532" s="231"/>
      <c r="D532" s="232" t="s">
        <v>79</v>
      </c>
      <c r="E532" s="233" t="s">
        <v>154</v>
      </c>
      <c r="F532" s="233" t="s">
        <v>554</v>
      </c>
      <c r="G532" s="231"/>
      <c r="H532" s="231"/>
      <c r="I532" s="234"/>
      <c r="J532" s="235">
        <f>BK532</f>
        <v>0</v>
      </c>
      <c r="K532" s="231"/>
      <c r="L532" s="236"/>
      <c r="M532" s="237"/>
      <c r="N532" s="238"/>
      <c r="O532" s="238"/>
      <c r="P532" s="239">
        <f>P533+P542+P545+P550+P555</f>
        <v>0</v>
      </c>
      <c r="Q532" s="238"/>
      <c r="R532" s="239">
        <f>R533+R542+R545+R550+R555</f>
        <v>0</v>
      </c>
      <c r="S532" s="238"/>
      <c r="T532" s="240">
        <f>T533+T542+T545+T550+T555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41" t="s">
        <v>200</v>
      </c>
      <c r="AT532" s="242" t="s">
        <v>79</v>
      </c>
      <c r="AU532" s="242" t="s">
        <v>80</v>
      </c>
      <c r="AY532" s="241" t="s">
        <v>175</v>
      </c>
      <c r="BK532" s="243">
        <f>BK533+BK542+BK545+BK550+BK555</f>
        <v>0</v>
      </c>
    </row>
    <row r="533" s="12" customFormat="1" ht="22.8" customHeight="1">
      <c r="A533" s="12"/>
      <c r="B533" s="230"/>
      <c r="C533" s="231"/>
      <c r="D533" s="232" t="s">
        <v>79</v>
      </c>
      <c r="E533" s="244" t="s">
        <v>555</v>
      </c>
      <c r="F533" s="244" t="s">
        <v>556</v>
      </c>
      <c r="G533" s="231"/>
      <c r="H533" s="231"/>
      <c r="I533" s="234"/>
      <c r="J533" s="245">
        <f>BK533</f>
        <v>0</v>
      </c>
      <c r="K533" s="231"/>
      <c r="L533" s="236"/>
      <c r="M533" s="237"/>
      <c r="N533" s="238"/>
      <c r="O533" s="238"/>
      <c r="P533" s="239">
        <f>SUM(P534:P541)</f>
        <v>0</v>
      </c>
      <c r="Q533" s="238"/>
      <c r="R533" s="239">
        <f>SUM(R534:R541)</f>
        <v>0</v>
      </c>
      <c r="S533" s="238"/>
      <c r="T533" s="240">
        <f>SUM(T534:T541)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41" t="s">
        <v>200</v>
      </c>
      <c r="AT533" s="242" t="s">
        <v>79</v>
      </c>
      <c r="AU533" s="242" t="s">
        <v>88</v>
      </c>
      <c r="AY533" s="241" t="s">
        <v>175</v>
      </c>
      <c r="BK533" s="243">
        <f>SUM(BK534:BK541)</f>
        <v>0</v>
      </c>
    </row>
    <row r="534" s="2" customFormat="1" ht="24.15" customHeight="1">
      <c r="A534" s="40"/>
      <c r="B534" s="41"/>
      <c r="C534" s="246" t="s">
        <v>1186</v>
      </c>
      <c r="D534" s="246" t="s">
        <v>178</v>
      </c>
      <c r="E534" s="247" t="s">
        <v>1187</v>
      </c>
      <c r="F534" s="248" t="s">
        <v>543</v>
      </c>
      <c r="G534" s="249" t="s">
        <v>181</v>
      </c>
      <c r="H534" s="250">
        <v>1</v>
      </c>
      <c r="I534" s="251"/>
      <c r="J534" s="252">
        <f>ROUND(I534*H534,2)</f>
        <v>0</v>
      </c>
      <c r="K534" s="253"/>
      <c r="L534" s="43"/>
      <c r="M534" s="254" t="s">
        <v>1</v>
      </c>
      <c r="N534" s="255" t="s">
        <v>45</v>
      </c>
      <c r="O534" s="93"/>
      <c r="P534" s="256">
        <f>O534*H534</f>
        <v>0</v>
      </c>
      <c r="Q534" s="256">
        <v>0</v>
      </c>
      <c r="R534" s="256">
        <f>Q534*H534</f>
        <v>0</v>
      </c>
      <c r="S534" s="256">
        <v>0</v>
      </c>
      <c r="T534" s="257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58" t="s">
        <v>544</v>
      </c>
      <c r="AT534" s="258" t="s">
        <v>178</v>
      </c>
      <c r="AU534" s="258" t="s">
        <v>90</v>
      </c>
      <c r="AY534" s="17" t="s">
        <v>175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7" t="s">
        <v>88</v>
      </c>
      <c r="BK534" s="145">
        <f>ROUND(I534*H534,2)</f>
        <v>0</v>
      </c>
      <c r="BL534" s="17" t="s">
        <v>544</v>
      </c>
      <c r="BM534" s="258" t="s">
        <v>1188</v>
      </c>
    </row>
    <row r="535" s="2" customFormat="1" ht="24.15" customHeight="1">
      <c r="A535" s="40"/>
      <c r="B535" s="41"/>
      <c r="C535" s="246" t="s">
        <v>1189</v>
      </c>
      <c r="D535" s="246" t="s">
        <v>178</v>
      </c>
      <c r="E535" s="247" t="s">
        <v>1190</v>
      </c>
      <c r="F535" s="248" t="s">
        <v>548</v>
      </c>
      <c r="G535" s="249" t="s">
        <v>181</v>
      </c>
      <c r="H535" s="250">
        <v>1</v>
      </c>
      <c r="I535" s="251"/>
      <c r="J535" s="252">
        <f>ROUND(I535*H535,2)</f>
        <v>0</v>
      </c>
      <c r="K535" s="253"/>
      <c r="L535" s="43"/>
      <c r="M535" s="254" t="s">
        <v>1</v>
      </c>
      <c r="N535" s="255" t="s">
        <v>45</v>
      </c>
      <c r="O535" s="93"/>
      <c r="P535" s="256">
        <f>O535*H535</f>
        <v>0</v>
      </c>
      <c r="Q535" s="256">
        <v>0</v>
      </c>
      <c r="R535" s="256">
        <f>Q535*H535</f>
        <v>0</v>
      </c>
      <c r="S535" s="256">
        <v>0</v>
      </c>
      <c r="T535" s="257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58" t="s">
        <v>544</v>
      </c>
      <c r="AT535" s="258" t="s">
        <v>178</v>
      </c>
      <c r="AU535" s="258" t="s">
        <v>90</v>
      </c>
      <c r="AY535" s="17" t="s">
        <v>175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7" t="s">
        <v>88</v>
      </c>
      <c r="BK535" s="145">
        <f>ROUND(I535*H535,2)</f>
        <v>0</v>
      </c>
      <c r="BL535" s="17" t="s">
        <v>544</v>
      </c>
      <c r="BM535" s="258" t="s">
        <v>1191</v>
      </c>
    </row>
    <row r="536" s="2" customFormat="1" ht="24.15" customHeight="1">
      <c r="A536" s="40"/>
      <c r="B536" s="41"/>
      <c r="C536" s="246" t="s">
        <v>1192</v>
      </c>
      <c r="D536" s="246" t="s">
        <v>178</v>
      </c>
      <c r="E536" s="247" t="s">
        <v>1193</v>
      </c>
      <c r="F536" s="248" t="s">
        <v>1194</v>
      </c>
      <c r="G536" s="249" t="s">
        <v>181</v>
      </c>
      <c r="H536" s="250">
        <v>1</v>
      </c>
      <c r="I536" s="251"/>
      <c r="J536" s="252">
        <f>ROUND(I536*H536,2)</f>
        <v>0</v>
      </c>
      <c r="K536" s="253"/>
      <c r="L536" s="43"/>
      <c r="M536" s="254" t="s">
        <v>1</v>
      </c>
      <c r="N536" s="255" t="s">
        <v>45</v>
      </c>
      <c r="O536" s="93"/>
      <c r="P536" s="256">
        <f>O536*H536</f>
        <v>0</v>
      </c>
      <c r="Q536" s="256">
        <v>0</v>
      </c>
      <c r="R536" s="256">
        <f>Q536*H536</f>
        <v>0</v>
      </c>
      <c r="S536" s="256">
        <v>0</v>
      </c>
      <c r="T536" s="25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58" t="s">
        <v>544</v>
      </c>
      <c r="AT536" s="258" t="s">
        <v>178</v>
      </c>
      <c r="AU536" s="258" t="s">
        <v>90</v>
      </c>
      <c r="AY536" s="17" t="s">
        <v>175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7" t="s">
        <v>88</v>
      </c>
      <c r="BK536" s="145">
        <f>ROUND(I536*H536,2)</f>
        <v>0</v>
      </c>
      <c r="BL536" s="17" t="s">
        <v>544</v>
      </c>
      <c r="BM536" s="258" t="s">
        <v>1195</v>
      </c>
    </row>
    <row r="537" s="14" customFormat="1">
      <c r="A537" s="14"/>
      <c r="B537" s="270"/>
      <c r="C537" s="271"/>
      <c r="D537" s="261" t="s">
        <v>184</v>
      </c>
      <c r="E537" s="272" t="s">
        <v>1</v>
      </c>
      <c r="F537" s="273" t="s">
        <v>88</v>
      </c>
      <c r="G537" s="271"/>
      <c r="H537" s="274">
        <v>1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0" t="s">
        <v>184</v>
      </c>
      <c r="AU537" s="280" t="s">
        <v>90</v>
      </c>
      <c r="AV537" s="14" t="s">
        <v>90</v>
      </c>
      <c r="AW537" s="14" t="s">
        <v>32</v>
      </c>
      <c r="AX537" s="14" t="s">
        <v>88</v>
      </c>
      <c r="AY537" s="280" t="s">
        <v>175</v>
      </c>
    </row>
    <row r="538" s="2" customFormat="1" ht="37.8" customHeight="1">
      <c r="A538" s="40"/>
      <c r="B538" s="41"/>
      <c r="C538" s="246" t="s">
        <v>1196</v>
      </c>
      <c r="D538" s="246" t="s">
        <v>178</v>
      </c>
      <c r="E538" s="247" t="s">
        <v>1197</v>
      </c>
      <c r="F538" s="248" t="s">
        <v>1198</v>
      </c>
      <c r="G538" s="249" t="s">
        <v>181</v>
      </c>
      <c r="H538" s="250">
        <v>1</v>
      </c>
      <c r="I538" s="251"/>
      <c r="J538" s="252">
        <f>ROUND(I538*H538,2)</f>
        <v>0</v>
      </c>
      <c r="K538" s="253"/>
      <c r="L538" s="43"/>
      <c r="M538" s="254" t="s">
        <v>1</v>
      </c>
      <c r="N538" s="255" t="s">
        <v>45</v>
      </c>
      <c r="O538" s="93"/>
      <c r="P538" s="256">
        <f>O538*H538</f>
        <v>0</v>
      </c>
      <c r="Q538" s="256">
        <v>0</v>
      </c>
      <c r="R538" s="256">
        <f>Q538*H538</f>
        <v>0</v>
      </c>
      <c r="S538" s="256">
        <v>0</v>
      </c>
      <c r="T538" s="257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58" t="s">
        <v>544</v>
      </c>
      <c r="AT538" s="258" t="s">
        <v>178</v>
      </c>
      <c r="AU538" s="258" t="s">
        <v>90</v>
      </c>
      <c r="AY538" s="17" t="s">
        <v>175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7" t="s">
        <v>88</v>
      </c>
      <c r="BK538" s="145">
        <f>ROUND(I538*H538,2)</f>
        <v>0</v>
      </c>
      <c r="BL538" s="17" t="s">
        <v>544</v>
      </c>
      <c r="BM538" s="258" t="s">
        <v>1199</v>
      </c>
    </row>
    <row r="539" s="14" customFormat="1">
      <c r="A539" s="14"/>
      <c r="B539" s="270"/>
      <c r="C539" s="271"/>
      <c r="D539" s="261" t="s">
        <v>184</v>
      </c>
      <c r="E539" s="272" t="s">
        <v>1</v>
      </c>
      <c r="F539" s="273" t="s">
        <v>88</v>
      </c>
      <c r="G539" s="271"/>
      <c r="H539" s="274">
        <v>1</v>
      </c>
      <c r="I539" s="275"/>
      <c r="J539" s="271"/>
      <c r="K539" s="271"/>
      <c r="L539" s="276"/>
      <c r="M539" s="277"/>
      <c r="N539" s="278"/>
      <c r="O539" s="278"/>
      <c r="P539" s="278"/>
      <c r="Q539" s="278"/>
      <c r="R539" s="278"/>
      <c r="S539" s="278"/>
      <c r="T539" s="27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0" t="s">
        <v>184</v>
      </c>
      <c r="AU539" s="280" t="s">
        <v>90</v>
      </c>
      <c r="AV539" s="14" t="s">
        <v>90</v>
      </c>
      <c r="AW539" s="14" t="s">
        <v>32</v>
      </c>
      <c r="AX539" s="14" t="s">
        <v>88</v>
      </c>
      <c r="AY539" s="280" t="s">
        <v>175</v>
      </c>
    </row>
    <row r="540" s="2" customFormat="1" ht="24.15" customHeight="1">
      <c r="A540" s="40"/>
      <c r="B540" s="41"/>
      <c r="C540" s="246" t="s">
        <v>1200</v>
      </c>
      <c r="D540" s="246" t="s">
        <v>178</v>
      </c>
      <c r="E540" s="247" t="s">
        <v>1201</v>
      </c>
      <c r="F540" s="248" t="s">
        <v>1202</v>
      </c>
      <c r="G540" s="249" t="s">
        <v>181</v>
      </c>
      <c r="H540" s="250">
        <v>1</v>
      </c>
      <c r="I540" s="251"/>
      <c r="J540" s="252">
        <f>ROUND(I540*H540,2)</f>
        <v>0</v>
      </c>
      <c r="K540" s="253"/>
      <c r="L540" s="43"/>
      <c r="M540" s="254" t="s">
        <v>1</v>
      </c>
      <c r="N540" s="255" t="s">
        <v>45</v>
      </c>
      <c r="O540" s="93"/>
      <c r="P540" s="256">
        <f>O540*H540</f>
        <v>0</v>
      </c>
      <c r="Q540" s="256">
        <v>0</v>
      </c>
      <c r="R540" s="256">
        <f>Q540*H540</f>
        <v>0</v>
      </c>
      <c r="S540" s="256">
        <v>0</v>
      </c>
      <c r="T540" s="25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58" t="s">
        <v>544</v>
      </c>
      <c r="AT540" s="258" t="s">
        <v>178</v>
      </c>
      <c r="AU540" s="258" t="s">
        <v>90</v>
      </c>
      <c r="AY540" s="17" t="s">
        <v>175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7" t="s">
        <v>88</v>
      </c>
      <c r="BK540" s="145">
        <f>ROUND(I540*H540,2)</f>
        <v>0</v>
      </c>
      <c r="BL540" s="17" t="s">
        <v>544</v>
      </c>
      <c r="BM540" s="258" t="s">
        <v>1203</v>
      </c>
    </row>
    <row r="541" s="14" customFormat="1">
      <c r="A541" s="14"/>
      <c r="B541" s="270"/>
      <c r="C541" s="271"/>
      <c r="D541" s="261" t="s">
        <v>184</v>
      </c>
      <c r="E541" s="272" t="s">
        <v>1</v>
      </c>
      <c r="F541" s="273" t="s">
        <v>88</v>
      </c>
      <c r="G541" s="271"/>
      <c r="H541" s="274">
        <v>1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0" t="s">
        <v>184</v>
      </c>
      <c r="AU541" s="280" t="s">
        <v>90</v>
      </c>
      <c r="AV541" s="14" t="s">
        <v>90</v>
      </c>
      <c r="AW541" s="14" t="s">
        <v>32</v>
      </c>
      <c r="AX541" s="14" t="s">
        <v>88</v>
      </c>
      <c r="AY541" s="280" t="s">
        <v>175</v>
      </c>
    </row>
    <row r="542" s="12" customFormat="1" ht="22.8" customHeight="1">
      <c r="A542" s="12"/>
      <c r="B542" s="230"/>
      <c r="C542" s="231"/>
      <c r="D542" s="232" t="s">
        <v>79</v>
      </c>
      <c r="E542" s="244" t="s">
        <v>1204</v>
      </c>
      <c r="F542" s="244" t="s">
        <v>1205</v>
      </c>
      <c r="G542" s="231"/>
      <c r="H542" s="231"/>
      <c r="I542" s="234"/>
      <c r="J542" s="245">
        <f>BK542</f>
        <v>0</v>
      </c>
      <c r="K542" s="231"/>
      <c r="L542" s="236"/>
      <c r="M542" s="237"/>
      <c r="N542" s="238"/>
      <c r="O542" s="238"/>
      <c r="P542" s="239">
        <f>SUM(P543:P544)</f>
        <v>0</v>
      </c>
      <c r="Q542" s="238"/>
      <c r="R542" s="239">
        <f>SUM(R543:R544)</f>
        <v>0</v>
      </c>
      <c r="S542" s="238"/>
      <c r="T542" s="240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41" t="s">
        <v>200</v>
      </c>
      <c r="AT542" s="242" t="s">
        <v>79</v>
      </c>
      <c r="AU542" s="242" t="s">
        <v>88</v>
      </c>
      <c r="AY542" s="241" t="s">
        <v>175</v>
      </c>
      <c r="BK542" s="243">
        <f>SUM(BK543:BK544)</f>
        <v>0</v>
      </c>
    </row>
    <row r="543" s="2" customFormat="1" ht="14.4" customHeight="1">
      <c r="A543" s="40"/>
      <c r="B543" s="41"/>
      <c r="C543" s="246" t="s">
        <v>1206</v>
      </c>
      <c r="D543" s="246" t="s">
        <v>178</v>
      </c>
      <c r="E543" s="247" t="s">
        <v>1207</v>
      </c>
      <c r="F543" s="248" t="s">
        <v>1205</v>
      </c>
      <c r="G543" s="249" t="s">
        <v>181</v>
      </c>
      <c r="H543" s="250">
        <v>1</v>
      </c>
      <c r="I543" s="251"/>
      <c r="J543" s="252">
        <f>ROUND(I543*H543,2)</f>
        <v>0</v>
      </c>
      <c r="K543" s="253"/>
      <c r="L543" s="43"/>
      <c r="M543" s="254" t="s">
        <v>1</v>
      </c>
      <c r="N543" s="255" t="s">
        <v>45</v>
      </c>
      <c r="O543" s="93"/>
      <c r="P543" s="256">
        <f>O543*H543</f>
        <v>0</v>
      </c>
      <c r="Q543" s="256">
        <v>0</v>
      </c>
      <c r="R543" s="256">
        <f>Q543*H543</f>
        <v>0</v>
      </c>
      <c r="S543" s="256">
        <v>0</v>
      </c>
      <c r="T543" s="257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58" t="s">
        <v>544</v>
      </c>
      <c r="AT543" s="258" t="s">
        <v>178</v>
      </c>
      <c r="AU543" s="258" t="s">
        <v>90</v>
      </c>
      <c r="AY543" s="17" t="s">
        <v>175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7" t="s">
        <v>88</v>
      </c>
      <c r="BK543" s="145">
        <f>ROUND(I543*H543,2)</f>
        <v>0</v>
      </c>
      <c r="BL543" s="17" t="s">
        <v>544</v>
      </c>
      <c r="BM543" s="258" t="s">
        <v>1208</v>
      </c>
    </row>
    <row r="544" s="14" customFormat="1">
      <c r="A544" s="14"/>
      <c r="B544" s="270"/>
      <c r="C544" s="271"/>
      <c r="D544" s="261" t="s">
        <v>184</v>
      </c>
      <c r="E544" s="272" t="s">
        <v>1</v>
      </c>
      <c r="F544" s="273" t="s">
        <v>88</v>
      </c>
      <c r="G544" s="271"/>
      <c r="H544" s="274">
        <v>1</v>
      </c>
      <c r="I544" s="275"/>
      <c r="J544" s="271"/>
      <c r="K544" s="271"/>
      <c r="L544" s="276"/>
      <c r="M544" s="277"/>
      <c r="N544" s="278"/>
      <c r="O544" s="278"/>
      <c r="P544" s="278"/>
      <c r="Q544" s="278"/>
      <c r="R544" s="278"/>
      <c r="S544" s="278"/>
      <c r="T544" s="27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0" t="s">
        <v>184</v>
      </c>
      <c r="AU544" s="280" t="s">
        <v>90</v>
      </c>
      <c r="AV544" s="14" t="s">
        <v>90</v>
      </c>
      <c r="AW544" s="14" t="s">
        <v>32</v>
      </c>
      <c r="AX544" s="14" t="s">
        <v>88</v>
      </c>
      <c r="AY544" s="280" t="s">
        <v>175</v>
      </c>
    </row>
    <row r="545" s="12" customFormat="1" ht="22.8" customHeight="1">
      <c r="A545" s="12"/>
      <c r="B545" s="230"/>
      <c r="C545" s="231"/>
      <c r="D545" s="232" t="s">
        <v>79</v>
      </c>
      <c r="E545" s="244" t="s">
        <v>1209</v>
      </c>
      <c r="F545" s="244" t="s">
        <v>153</v>
      </c>
      <c r="G545" s="231"/>
      <c r="H545" s="231"/>
      <c r="I545" s="234"/>
      <c r="J545" s="245">
        <f>BK545</f>
        <v>0</v>
      </c>
      <c r="K545" s="231"/>
      <c r="L545" s="236"/>
      <c r="M545" s="237"/>
      <c r="N545" s="238"/>
      <c r="O545" s="238"/>
      <c r="P545" s="239">
        <f>SUM(P546:P549)</f>
        <v>0</v>
      </c>
      <c r="Q545" s="238"/>
      <c r="R545" s="239">
        <f>SUM(R546:R549)</f>
        <v>0</v>
      </c>
      <c r="S545" s="238"/>
      <c r="T545" s="240">
        <f>SUM(T546:T549)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41" t="s">
        <v>200</v>
      </c>
      <c r="AT545" s="242" t="s">
        <v>79</v>
      </c>
      <c r="AU545" s="242" t="s">
        <v>88</v>
      </c>
      <c r="AY545" s="241" t="s">
        <v>175</v>
      </c>
      <c r="BK545" s="243">
        <f>SUM(BK546:BK549)</f>
        <v>0</v>
      </c>
    </row>
    <row r="546" s="2" customFormat="1" ht="14.4" customHeight="1">
      <c r="A546" s="40"/>
      <c r="B546" s="41"/>
      <c r="C546" s="246" t="s">
        <v>115</v>
      </c>
      <c r="D546" s="246" t="s">
        <v>178</v>
      </c>
      <c r="E546" s="247" t="s">
        <v>1210</v>
      </c>
      <c r="F546" s="248" t="s">
        <v>153</v>
      </c>
      <c r="G546" s="249" t="s">
        <v>181</v>
      </c>
      <c r="H546" s="250">
        <v>1</v>
      </c>
      <c r="I546" s="251"/>
      <c r="J546" s="252">
        <f>ROUND(I546*H546,2)</f>
        <v>0</v>
      </c>
      <c r="K546" s="253"/>
      <c r="L546" s="43"/>
      <c r="M546" s="254" t="s">
        <v>1</v>
      </c>
      <c r="N546" s="255" t="s">
        <v>45</v>
      </c>
      <c r="O546" s="93"/>
      <c r="P546" s="256">
        <f>O546*H546</f>
        <v>0</v>
      </c>
      <c r="Q546" s="256">
        <v>0</v>
      </c>
      <c r="R546" s="256">
        <f>Q546*H546</f>
        <v>0</v>
      </c>
      <c r="S546" s="256">
        <v>0</v>
      </c>
      <c r="T546" s="257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58" t="s">
        <v>544</v>
      </c>
      <c r="AT546" s="258" t="s">
        <v>178</v>
      </c>
      <c r="AU546" s="258" t="s">
        <v>90</v>
      </c>
      <c r="AY546" s="17" t="s">
        <v>175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7" t="s">
        <v>88</v>
      </c>
      <c r="BK546" s="145">
        <f>ROUND(I546*H546,2)</f>
        <v>0</v>
      </c>
      <c r="BL546" s="17" t="s">
        <v>544</v>
      </c>
      <c r="BM546" s="258" t="s">
        <v>1211</v>
      </c>
    </row>
    <row r="547" s="14" customFormat="1">
      <c r="A547" s="14"/>
      <c r="B547" s="270"/>
      <c r="C547" s="271"/>
      <c r="D547" s="261" t="s">
        <v>184</v>
      </c>
      <c r="E547" s="272" t="s">
        <v>1</v>
      </c>
      <c r="F547" s="273" t="s">
        <v>88</v>
      </c>
      <c r="G547" s="271"/>
      <c r="H547" s="274">
        <v>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0" t="s">
        <v>184</v>
      </c>
      <c r="AU547" s="280" t="s">
        <v>90</v>
      </c>
      <c r="AV547" s="14" t="s">
        <v>90</v>
      </c>
      <c r="AW547" s="14" t="s">
        <v>32</v>
      </c>
      <c r="AX547" s="14" t="s">
        <v>88</v>
      </c>
      <c r="AY547" s="280" t="s">
        <v>175</v>
      </c>
    </row>
    <row r="548" s="2" customFormat="1" ht="14.4" customHeight="1">
      <c r="A548" s="40"/>
      <c r="B548" s="41"/>
      <c r="C548" s="246" t="s">
        <v>1212</v>
      </c>
      <c r="D548" s="246" t="s">
        <v>178</v>
      </c>
      <c r="E548" s="247" t="s">
        <v>1213</v>
      </c>
      <c r="F548" s="248" t="s">
        <v>1214</v>
      </c>
      <c r="G548" s="249" t="s">
        <v>181</v>
      </c>
      <c r="H548" s="250">
        <v>1</v>
      </c>
      <c r="I548" s="251"/>
      <c r="J548" s="252">
        <f>ROUND(I548*H548,2)</f>
        <v>0</v>
      </c>
      <c r="K548" s="253"/>
      <c r="L548" s="43"/>
      <c r="M548" s="254" t="s">
        <v>1</v>
      </c>
      <c r="N548" s="255" t="s">
        <v>45</v>
      </c>
      <c r="O548" s="93"/>
      <c r="P548" s="256">
        <f>O548*H548</f>
        <v>0</v>
      </c>
      <c r="Q548" s="256">
        <v>0</v>
      </c>
      <c r="R548" s="256">
        <f>Q548*H548</f>
        <v>0</v>
      </c>
      <c r="S548" s="256">
        <v>0</v>
      </c>
      <c r="T548" s="25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58" t="s">
        <v>544</v>
      </c>
      <c r="AT548" s="258" t="s">
        <v>178</v>
      </c>
      <c r="AU548" s="258" t="s">
        <v>90</v>
      </c>
      <c r="AY548" s="17" t="s">
        <v>175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7" t="s">
        <v>88</v>
      </c>
      <c r="BK548" s="145">
        <f>ROUND(I548*H548,2)</f>
        <v>0</v>
      </c>
      <c r="BL548" s="17" t="s">
        <v>544</v>
      </c>
      <c r="BM548" s="258" t="s">
        <v>1215</v>
      </c>
    </row>
    <row r="549" s="14" customFormat="1">
      <c r="A549" s="14"/>
      <c r="B549" s="270"/>
      <c r="C549" s="271"/>
      <c r="D549" s="261" t="s">
        <v>184</v>
      </c>
      <c r="E549" s="272" t="s">
        <v>1</v>
      </c>
      <c r="F549" s="273" t="s">
        <v>88</v>
      </c>
      <c r="G549" s="271"/>
      <c r="H549" s="274">
        <v>1</v>
      </c>
      <c r="I549" s="275"/>
      <c r="J549" s="271"/>
      <c r="K549" s="271"/>
      <c r="L549" s="276"/>
      <c r="M549" s="277"/>
      <c r="N549" s="278"/>
      <c r="O549" s="278"/>
      <c r="P549" s="278"/>
      <c r="Q549" s="278"/>
      <c r="R549" s="278"/>
      <c r="S549" s="278"/>
      <c r="T549" s="27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0" t="s">
        <v>184</v>
      </c>
      <c r="AU549" s="280" t="s">
        <v>90</v>
      </c>
      <c r="AV549" s="14" t="s">
        <v>90</v>
      </c>
      <c r="AW549" s="14" t="s">
        <v>32</v>
      </c>
      <c r="AX549" s="14" t="s">
        <v>88</v>
      </c>
      <c r="AY549" s="280" t="s">
        <v>175</v>
      </c>
    </row>
    <row r="550" s="12" customFormat="1" ht="22.8" customHeight="1">
      <c r="A550" s="12"/>
      <c r="B550" s="230"/>
      <c r="C550" s="231"/>
      <c r="D550" s="232" t="s">
        <v>79</v>
      </c>
      <c r="E550" s="244" t="s">
        <v>1216</v>
      </c>
      <c r="F550" s="244" t="s">
        <v>1217</v>
      </c>
      <c r="G550" s="231"/>
      <c r="H550" s="231"/>
      <c r="I550" s="234"/>
      <c r="J550" s="245">
        <f>BK550</f>
        <v>0</v>
      </c>
      <c r="K550" s="231"/>
      <c r="L550" s="236"/>
      <c r="M550" s="237"/>
      <c r="N550" s="238"/>
      <c r="O550" s="238"/>
      <c r="P550" s="239">
        <f>SUM(P551:P554)</f>
        <v>0</v>
      </c>
      <c r="Q550" s="238"/>
      <c r="R550" s="239">
        <f>SUM(R551:R554)</f>
        <v>0</v>
      </c>
      <c r="S550" s="238"/>
      <c r="T550" s="240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41" t="s">
        <v>200</v>
      </c>
      <c r="AT550" s="242" t="s">
        <v>79</v>
      </c>
      <c r="AU550" s="242" t="s">
        <v>88</v>
      </c>
      <c r="AY550" s="241" t="s">
        <v>175</v>
      </c>
      <c r="BK550" s="243">
        <f>SUM(BK551:BK554)</f>
        <v>0</v>
      </c>
    </row>
    <row r="551" s="2" customFormat="1" ht="14.4" customHeight="1">
      <c r="A551" s="40"/>
      <c r="B551" s="41"/>
      <c r="C551" s="246" t="s">
        <v>1218</v>
      </c>
      <c r="D551" s="246" t="s">
        <v>178</v>
      </c>
      <c r="E551" s="247" t="s">
        <v>1219</v>
      </c>
      <c r="F551" s="248" t="s">
        <v>1220</v>
      </c>
      <c r="G551" s="249" t="s">
        <v>181</v>
      </c>
      <c r="H551" s="250">
        <v>1</v>
      </c>
      <c r="I551" s="251"/>
      <c r="J551" s="252">
        <f>ROUND(I551*H551,2)</f>
        <v>0</v>
      </c>
      <c r="K551" s="253"/>
      <c r="L551" s="43"/>
      <c r="M551" s="254" t="s">
        <v>1</v>
      </c>
      <c r="N551" s="255" t="s">
        <v>45</v>
      </c>
      <c r="O551" s="93"/>
      <c r="P551" s="256">
        <f>O551*H551</f>
        <v>0</v>
      </c>
      <c r="Q551" s="256">
        <v>0</v>
      </c>
      <c r="R551" s="256">
        <f>Q551*H551</f>
        <v>0</v>
      </c>
      <c r="S551" s="256">
        <v>0</v>
      </c>
      <c r="T551" s="257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58" t="s">
        <v>544</v>
      </c>
      <c r="AT551" s="258" t="s">
        <v>178</v>
      </c>
      <c r="AU551" s="258" t="s">
        <v>90</v>
      </c>
      <c r="AY551" s="17" t="s">
        <v>175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7" t="s">
        <v>88</v>
      </c>
      <c r="BK551" s="145">
        <f>ROUND(I551*H551,2)</f>
        <v>0</v>
      </c>
      <c r="BL551" s="17" t="s">
        <v>544</v>
      </c>
      <c r="BM551" s="258" t="s">
        <v>1221</v>
      </c>
    </row>
    <row r="552" s="14" customFormat="1">
      <c r="A552" s="14"/>
      <c r="B552" s="270"/>
      <c r="C552" s="271"/>
      <c r="D552" s="261" t="s">
        <v>184</v>
      </c>
      <c r="E552" s="272" t="s">
        <v>1</v>
      </c>
      <c r="F552" s="273" t="s">
        <v>88</v>
      </c>
      <c r="G552" s="271"/>
      <c r="H552" s="274">
        <v>1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0" t="s">
        <v>184</v>
      </c>
      <c r="AU552" s="280" t="s">
        <v>90</v>
      </c>
      <c r="AV552" s="14" t="s">
        <v>90</v>
      </c>
      <c r="AW552" s="14" t="s">
        <v>32</v>
      </c>
      <c r="AX552" s="14" t="s">
        <v>88</v>
      </c>
      <c r="AY552" s="280" t="s">
        <v>175</v>
      </c>
    </row>
    <row r="553" s="2" customFormat="1" ht="14.4" customHeight="1">
      <c r="A553" s="40"/>
      <c r="B553" s="41"/>
      <c r="C553" s="246" t="s">
        <v>1222</v>
      </c>
      <c r="D553" s="246" t="s">
        <v>178</v>
      </c>
      <c r="E553" s="247" t="s">
        <v>1223</v>
      </c>
      <c r="F553" s="248" t="s">
        <v>1224</v>
      </c>
      <c r="G553" s="249" t="s">
        <v>181</v>
      </c>
      <c r="H553" s="250">
        <v>1</v>
      </c>
      <c r="I553" s="251"/>
      <c r="J553" s="252">
        <f>ROUND(I553*H553,2)</f>
        <v>0</v>
      </c>
      <c r="K553" s="253"/>
      <c r="L553" s="43"/>
      <c r="M553" s="254" t="s">
        <v>1</v>
      </c>
      <c r="N553" s="255" t="s">
        <v>45</v>
      </c>
      <c r="O553" s="93"/>
      <c r="P553" s="256">
        <f>O553*H553</f>
        <v>0</v>
      </c>
      <c r="Q553" s="256">
        <v>0</v>
      </c>
      <c r="R553" s="256">
        <f>Q553*H553</f>
        <v>0</v>
      </c>
      <c r="S553" s="256">
        <v>0</v>
      </c>
      <c r="T553" s="25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58" t="s">
        <v>544</v>
      </c>
      <c r="AT553" s="258" t="s">
        <v>178</v>
      </c>
      <c r="AU553" s="258" t="s">
        <v>90</v>
      </c>
      <c r="AY553" s="17" t="s">
        <v>175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7" t="s">
        <v>88</v>
      </c>
      <c r="BK553" s="145">
        <f>ROUND(I553*H553,2)</f>
        <v>0</v>
      </c>
      <c r="BL553" s="17" t="s">
        <v>544</v>
      </c>
      <c r="BM553" s="258" t="s">
        <v>1225</v>
      </c>
    </row>
    <row r="554" s="14" customFormat="1">
      <c r="A554" s="14"/>
      <c r="B554" s="270"/>
      <c r="C554" s="271"/>
      <c r="D554" s="261" t="s">
        <v>184</v>
      </c>
      <c r="E554" s="272" t="s">
        <v>1</v>
      </c>
      <c r="F554" s="273" t="s">
        <v>88</v>
      </c>
      <c r="G554" s="271"/>
      <c r="H554" s="274">
        <v>1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0" t="s">
        <v>184</v>
      </c>
      <c r="AU554" s="280" t="s">
        <v>90</v>
      </c>
      <c r="AV554" s="14" t="s">
        <v>90</v>
      </c>
      <c r="AW554" s="14" t="s">
        <v>32</v>
      </c>
      <c r="AX554" s="14" t="s">
        <v>88</v>
      </c>
      <c r="AY554" s="280" t="s">
        <v>175</v>
      </c>
    </row>
    <row r="555" s="12" customFormat="1" ht="22.8" customHeight="1">
      <c r="A555" s="12"/>
      <c r="B555" s="230"/>
      <c r="C555" s="231"/>
      <c r="D555" s="232" t="s">
        <v>79</v>
      </c>
      <c r="E555" s="244" t="s">
        <v>1226</v>
      </c>
      <c r="F555" s="244" t="s">
        <v>97</v>
      </c>
      <c r="G555" s="231"/>
      <c r="H555" s="231"/>
      <c r="I555" s="234"/>
      <c r="J555" s="245">
        <f>BK555</f>
        <v>0</v>
      </c>
      <c r="K555" s="231"/>
      <c r="L555" s="236"/>
      <c r="M555" s="237"/>
      <c r="N555" s="238"/>
      <c r="O555" s="238"/>
      <c r="P555" s="239">
        <f>SUM(P556:P561)</f>
        <v>0</v>
      </c>
      <c r="Q555" s="238"/>
      <c r="R555" s="239">
        <f>SUM(R556:R561)</f>
        <v>0</v>
      </c>
      <c r="S555" s="238"/>
      <c r="T555" s="240">
        <f>SUM(T556:T561)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41" t="s">
        <v>200</v>
      </c>
      <c r="AT555" s="242" t="s">
        <v>79</v>
      </c>
      <c r="AU555" s="242" t="s">
        <v>88</v>
      </c>
      <c r="AY555" s="241" t="s">
        <v>175</v>
      </c>
      <c r="BK555" s="243">
        <f>SUM(BK556:BK561)</f>
        <v>0</v>
      </c>
    </row>
    <row r="556" s="2" customFormat="1" ht="14.4" customHeight="1">
      <c r="A556" s="40"/>
      <c r="B556" s="41"/>
      <c r="C556" s="246" t="s">
        <v>1227</v>
      </c>
      <c r="D556" s="246" t="s">
        <v>178</v>
      </c>
      <c r="E556" s="247" t="s">
        <v>1228</v>
      </c>
      <c r="F556" s="248" t="s">
        <v>1229</v>
      </c>
      <c r="G556" s="249" t="s">
        <v>181</v>
      </c>
      <c r="H556" s="250">
        <v>1</v>
      </c>
      <c r="I556" s="251"/>
      <c r="J556" s="252">
        <f>ROUND(I556*H556,2)</f>
        <v>0</v>
      </c>
      <c r="K556" s="253"/>
      <c r="L556" s="43"/>
      <c r="M556" s="254" t="s">
        <v>1</v>
      </c>
      <c r="N556" s="255" t="s">
        <v>45</v>
      </c>
      <c r="O556" s="93"/>
      <c r="P556" s="256">
        <f>O556*H556</f>
        <v>0</v>
      </c>
      <c r="Q556" s="256">
        <v>0</v>
      </c>
      <c r="R556" s="256">
        <f>Q556*H556</f>
        <v>0</v>
      </c>
      <c r="S556" s="256">
        <v>0</v>
      </c>
      <c r="T556" s="257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58" t="s">
        <v>544</v>
      </c>
      <c r="AT556" s="258" t="s">
        <v>178</v>
      </c>
      <c r="AU556" s="258" t="s">
        <v>90</v>
      </c>
      <c r="AY556" s="17" t="s">
        <v>175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7" t="s">
        <v>88</v>
      </c>
      <c r="BK556" s="145">
        <f>ROUND(I556*H556,2)</f>
        <v>0</v>
      </c>
      <c r="BL556" s="17" t="s">
        <v>544</v>
      </c>
      <c r="BM556" s="258" t="s">
        <v>1230</v>
      </c>
    </row>
    <row r="557" s="13" customFormat="1">
      <c r="A557" s="13"/>
      <c r="B557" s="259"/>
      <c r="C557" s="260"/>
      <c r="D557" s="261" t="s">
        <v>184</v>
      </c>
      <c r="E557" s="262" t="s">
        <v>1</v>
      </c>
      <c r="F557" s="263" t="s">
        <v>1231</v>
      </c>
      <c r="G557" s="260"/>
      <c r="H557" s="262" t="s">
        <v>1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9" t="s">
        <v>184</v>
      </c>
      <c r="AU557" s="269" t="s">
        <v>90</v>
      </c>
      <c r="AV557" s="13" t="s">
        <v>88</v>
      </c>
      <c r="AW557" s="13" t="s">
        <v>32</v>
      </c>
      <c r="AX557" s="13" t="s">
        <v>80</v>
      </c>
      <c r="AY557" s="269" t="s">
        <v>175</v>
      </c>
    </row>
    <row r="558" s="13" customFormat="1">
      <c r="A558" s="13"/>
      <c r="B558" s="259"/>
      <c r="C558" s="260"/>
      <c r="D558" s="261" t="s">
        <v>184</v>
      </c>
      <c r="E558" s="262" t="s">
        <v>1</v>
      </c>
      <c r="F558" s="263" t="s">
        <v>1232</v>
      </c>
      <c r="G558" s="260"/>
      <c r="H558" s="262" t="s">
        <v>1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9" t="s">
        <v>184</v>
      </c>
      <c r="AU558" s="269" t="s">
        <v>90</v>
      </c>
      <c r="AV558" s="13" t="s">
        <v>88</v>
      </c>
      <c r="AW558" s="13" t="s">
        <v>32</v>
      </c>
      <c r="AX558" s="13" t="s">
        <v>80</v>
      </c>
      <c r="AY558" s="269" t="s">
        <v>175</v>
      </c>
    </row>
    <row r="559" s="14" customFormat="1">
      <c r="A559" s="14"/>
      <c r="B559" s="270"/>
      <c r="C559" s="271"/>
      <c r="D559" s="261" t="s">
        <v>184</v>
      </c>
      <c r="E559" s="272" t="s">
        <v>1</v>
      </c>
      <c r="F559" s="273" t="s">
        <v>88</v>
      </c>
      <c r="G559" s="271"/>
      <c r="H559" s="274">
        <v>1</v>
      </c>
      <c r="I559" s="275"/>
      <c r="J559" s="271"/>
      <c r="K559" s="271"/>
      <c r="L559" s="276"/>
      <c r="M559" s="277"/>
      <c r="N559" s="278"/>
      <c r="O559" s="278"/>
      <c r="P559" s="278"/>
      <c r="Q559" s="278"/>
      <c r="R559" s="278"/>
      <c r="S559" s="278"/>
      <c r="T559" s="27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0" t="s">
        <v>184</v>
      </c>
      <c r="AU559" s="280" t="s">
        <v>90</v>
      </c>
      <c r="AV559" s="14" t="s">
        <v>90</v>
      </c>
      <c r="AW559" s="14" t="s">
        <v>32</v>
      </c>
      <c r="AX559" s="14" t="s">
        <v>88</v>
      </c>
      <c r="AY559" s="280" t="s">
        <v>175</v>
      </c>
    </row>
    <row r="560" s="2" customFormat="1" ht="14.4" customHeight="1">
      <c r="A560" s="40"/>
      <c r="B560" s="41"/>
      <c r="C560" s="246" t="s">
        <v>1233</v>
      </c>
      <c r="D560" s="246" t="s">
        <v>178</v>
      </c>
      <c r="E560" s="247" t="s">
        <v>1234</v>
      </c>
      <c r="F560" s="248" t="s">
        <v>1235</v>
      </c>
      <c r="G560" s="249" t="s">
        <v>181</v>
      </c>
      <c r="H560" s="250">
        <v>1</v>
      </c>
      <c r="I560" s="251"/>
      <c r="J560" s="252">
        <f>ROUND(I560*H560,2)</f>
        <v>0</v>
      </c>
      <c r="K560" s="253"/>
      <c r="L560" s="43"/>
      <c r="M560" s="254" t="s">
        <v>1</v>
      </c>
      <c r="N560" s="255" t="s">
        <v>45</v>
      </c>
      <c r="O560" s="93"/>
      <c r="P560" s="256">
        <f>O560*H560</f>
        <v>0</v>
      </c>
      <c r="Q560" s="256">
        <v>0</v>
      </c>
      <c r="R560" s="256">
        <f>Q560*H560</f>
        <v>0</v>
      </c>
      <c r="S560" s="256">
        <v>0</v>
      </c>
      <c r="T560" s="257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58" t="s">
        <v>544</v>
      </c>
      <c r="AT560" s="258" t="s">
        <v>178</v>
      </c>
      <c r="AU560" s="258" t="s">
        <v>90</v>
      </c>
      <c r="AY560" s="17" t="s">
        <v>175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7" t="s">
        <v>88</v>
      </c>
      <c r="BK560" s="145">
        <f>ROUND(I560*H560,2)</f>
        <v>0</v>
      </c>
      <c r="BL560" s="17" t="s">
        <v>544</v>
      </c>
      <c r="BM560" s="258" t="s">
        <v>1236</v>
      </c>
    </row>
    <row r="561" s="14" customFormat="1">
      <c r="A561" s="14"/>
      <c r="B561" s="270"/>
      <c r="C561" s="271"/>
      <c r="D561" s="261" t="s">
        <v>184</v>
      </c>
      <c r="E561" s="272" t="s">
        <v>1</v>
      </c>
      <c r="F561" s="273" t="s">
        <v>88</v>
      </c>
      <c r="G561" s="271"/>
      <c r="H561" s="274">
        <v>1</v>
      </c>
      <c r="I561" s="275"/>
      <c r="J561" s="271"/>
      <c r="K561" s="271"/>
      <c r="L561" s="276"/>
      <c r="M561" s="308"/>
      <c r="N561" s="309"/>
      <c r="O561" s="309"/>
      <c r="P561" s="309"/>
      <c r="Q561" s="309"/>
      <c r="R561" s="309"/>
      <c r="S561" s="309"/>
      <c r="T561" s="3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0" t="s">
        <v>184</v>
      </c>
      <c r="AU561" s="280" t="s">
        <v>90</v>
      </c>
      <c r="AV561" s="14" t="s">
        <v>90</v>
      </c>
      <c r="AW561" s="14" t="s">
        <v>32</v>
      </c>
      <c r="AX561" s="14" t="s">
        <v>88</v>
      </c>
      <c r="AY561" s="280" t="s">
        <v>175</v>
      </c>
    </row>
    <row r="562" s="2" customFormat="1" ht="6.96" customHeight="1">
      <c r="A562" s="40"/>
      <c r="B562" s="68"/>
      <c r="C562" s="69"/>
      <c r="D562" s="69"/>
      <c r="E562" s="69"/>
      <c r="F562" s="69"/>
      <c r="G562" s="69"/>
      <c r="H562" s="69"/>
      <c r="I562" s="69"/>
      <c r="J562" s="69"/>
      <c r="K562" s="69"/>
      <c r="L562" s="43"/>
      <c r="M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</sheetData>
  <sheetProtection sheet="1" autoFilter="0" formatColumns="0" formatRows="0" objects="1" scenarios="1" spinCount="100000" saltValue="rKrAuYZjKQYFEC5bI76SJ50JkIKrcrZRe1p0A/ohsQ0EwuzZzX2dPT+BuXXmIJ/4QEnKgmr04G1RDDeAq0jpKw==" hashValue="EUUTZPXQQFlkFTs7sJTjQQSr/rCCHKYnxj/XrmbnQLxwKFuArlLk5NbTZz6iIIinvI69YX8eSD4F5hhwRuy/RQ==" algorithmName="SHA-512" password="CC35"/>
  <autoFilter ref="C147:K561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4"/>
      <c r="C3" s="155"/>
      <c r="D3" s="155"/>
      <c r="E3" s="155"/>
      <c r="F3" s="155"/>
      <c r="G3" s="155"/>
      <c r="H3" s="20"/>
    </row>
    <row r="4" s="1" customFormat="1" ht="24.96" customHeight="1">
      <c r="B4" s="20"/>
      <c r="C4" s="156" t="s">
        <v>1237</v>
      </c>
      <c r="H4" s="20"/>
    </row>
    <row r="5" s="1" customFormat="1" ht="12" customHeight="1">
      <c r="B5" s="20"/>
      <c r="C5" s="311" t="s">
        <v>13</v>
      </c>
      <c r="D5" s="165" t="s">
        <v>14</v>
      </c>
      <c r="E5" s="1"/>
      <c r="F5" s="1"/>
      <c r="H5" s="20"/>
    </row>
    <row r="6" s="1" customFormat="1" ht="36.96" customHeight="1">
      <c r="B6" s="20"/>
      <c r="C6" s="312" t="s">
        <v>16</v>
      </c>
      <c r="D6" s="313" t="s">
        <v>17</v>
      </c>
      <c r="E6" s="1"/>
      <c r="F6" s="1"/>
      <c r="H6" s="20"/>
    </row>
    <row r="7" s="1" customFormat="1" ht="16.5" customHeight="1">
      <c r="B7" s="20"/>
      <c r="C7" s="158" t="s">
        <v>22</v>
      </c>
      <c r="D7" s="162" t="str">
        <f>'Rekapitulace stavby'!AN8</f>
        <v>17. 5. 2021</v>
      </c>
      <c r="H7" s="20"/>
    </row>
    <row r="8" s="2" customFormat="1" ht="10.8" customHeight="1">
      <c r="A8" s="40"/>
      <c r="B8" s="43"/>
      <c r="C8" s="40"/>
      <c r="D8" s="40"/>
      <c r="E8" s="40"/>
      <c r="F8" s="40"/>
      <c r="G8" s="40"/>
      <c r="H8" s="43"/>
    </row>
    <row r="9" s="11" customFormat="1" ht="29.28" customHeight="1">
      <c r="A9" s="218"/>
      <c r="B9" s="314"/>
      <c r="C9" s="315" t="s">
        <v>61</v>
      </c>
      <c r="D9" s="316" t="s">
        <v>62</v>
      </c>
      <c r="E9" s="316" t="s">
        <v>163</v>
      </c>
      <c r="F9" s="317" t="s">
        <v>1238</v>
      </c>
      <c r="G9" s="218"/>
      <c r="H9" s="314"/>
    </row>
    <row r="10" s="2" customFormat="1" ht="26.4" customHeight="1">
      <c r="A10" s="40"/>
      <c r="B10" s="43"/>
      <c r="C10" s="318" t="s">
        <v>1239</v>
      </c>
      <c r="D10" s="318" t="s">
        <v>86</v>
      </c>
      <c r="E10" s="40"/>
      <c r="F10" s="40"/>
      <c r="G10" s="40"/>
      <c r="H10" s="43"/>
    </row>
    <row r="11" s="2" customFormat="1" ht="16.8" customHeight="1">
      <c r="A11" s="40"/>
      <c r="B11" s="43"/>
      <c r="C11" s="319" t="s">
        <v>103</v>
      </c>
      <c r="D11" s="320" t="s">
        <v>104</v>
      </c>
      <c r="E11" s="321" t="s">
        <v>1</v>
      </c>
      <c r="F11" s="322">
        <v>10</v>
      </c>
      <c r="G11" s="40"/>
      <c r="H11" s="43"/>
    </row>
    <row r="12" s="2" customFormat="1" ht="16.8" customHeight="1">
      <c r="A12" s="40"/>
      <c r="B12" s="43"/>
      <c r="C12" s="323" t="s">
        <v>103</v>
      </c>
      <c r="D12" s="323" t="s">
        <v>105</v>
      </c>
      <c r="E12" s="17" t="s">
        <v>1</v>
      </c>
      <c r="F12" s="324">
        <v>10</v>
      </c>
      <c r="G12" s="40"/>
      <c r="H12" s="43"/>
    </row>
    <row r="13" s="2" customFormat="1" ht="16.8" customHeight="1">
      <c r="A13" s="40"/>
      <c r="B13" s="43"/>
      <c r="C13" s="325" t="s">
        <v>1240</v>
      </c>
      <c r="D13" s="40"/>
      <c r="E13" s="40"/>
      <c r="F13" s="40"/>
      <c r="G13" s="40"/>
      <c r="H13" s="43"/>
    </row>
    <row r="14" s="2" customFormat="1" ht="16.8" customHeight="1">
      <c r="A14" s="40"/>
      <c r="B14" s="43"/>
      <c r="C14" s="323" t="s">
        <v>431</v>
      </c>
      <c r="D14" s="323" t="s">
        <v>432</v>
      </c>
      <c r="E14" s="17" t="s">
        <v>108</v>
      </c>
      <c r="F14" s="324">
        <v>10</v>
      </c>
      <c r="G14" s="40"/>
      <c r="H14" s="43"/>
    </row>
    <row r="15" s="2" customFormat="1" ht="16.8" customHeight="1">
      <c r="A15" s="40"/>
      <c r="B15" s="43"/>
      <c r="C15" s="323" t="s">
        <v>402</v>
      </c>
      <c r="D15" s="323" t="s">
        <v>403</v>
      </c>
      <c r="E15" s="17" t="s">
        <v>108</v>
      </c>
      <c r="F15" s="324">
        <v>555</v>
      </c>
      <c r="G15" s="40"/>
      <c r="H15" s="43"/>
    </row>
    <row r="16" s="2" customFormat="1" ht="16.8" customHeight="1">
      <c r="A16" s="40"/>
      <c r="B16" s="43"/>
      <c r="C16" s="319" t="s">
        <v>106</v>
      </c>
      <c r="D16" s="320" t="s">
        <v>107</v>
      </c>
      <c r="E16" s="321" t="s">
        <v>108</v>
      </c>
      <c r="F16" s="322">
        <v>85</v>
      </c>
      <c r="G16" s="40"/>
      <c r="H16" s="43"/>
    </row>
    <row r="17" s="2" customFormat="1" ht="16.8" customHeight="1">
      <c r="A17" s="40"/>
      <c r="B17" s="43"/>
      <c r="C17" s="323" t="s">
        <v>106</v>
      </c>
      <c r="D17" s="323" t="s">
        <v>109</v>
      </c>
      <c r="E17" s="17" t="s">
        <v>1</v>
      </c>
      <c r="F17" s="324">
        <v>85</v>
      </c>
      <c r="G17" s="40"/>
      <c r="H17" s="43"/>
    </row>
    <row r="18" s="2" customFormat="1" ht="16.8" customHeight="1">
      <c r="A18" s="40"/>
      <c r="B18" s="43"/>
      <c r="C18" s="325" t="s">
        <v>1240</v>
      </c>
      <c r="D18" s="40"/>
      <c r="E18" s="40"/>
      <c r="F18" s="40"/>
      <c r="G18" s="40"/>
      <c r="H18" s="43"/>
    </row>
    <row r="19" s="2" customFormat="1" ht="16.8" customHeight="1">
      <c r="A19" s="40"/>
      <c r="B19" s="43"/>
      <c r="C19" s="323" t="s">
        <v>435</v>
      </c>
      <c r="D19" s="323" t="s">
        <v>436</v>
      </c>
      <c r="E19" s="17" t="s">
        <v>108</v>
      </c>
      <c r="F19" s="324">
        <v>85</v>
      </c>
      <c r="G19" s="40"/>
      <c r="H19" s="43"/>
    </row>
    <row r="20" s="2" customFormat="1" ht="16.8" customHeight="1">
      <c r="A20" s="40"/>
      <c r="B20" s="43"/>
      <c r="C20" s="323" t="s">
        <v>402</v>
      </c>
      <c r="D20" s="323" t="s">
        <v>403</v>
      </c>
      <c r="E20" s="17" t="s">
        <v>108</v>
      </c>
      <c r="F20" s="324">
        <v>555</v>
      </c>
      <c r="G20" s="40"/>
      <c r="H20" s="43"/>
    </row>
    <row r="21" s="2" customFormat="1" ht="16.8" customHeight="1">
      <c r="A21" s="40"/>
      <c r="B21" s="43"/>
      <c r="C21" s="319" t="s">
        <v>111</v>
      </c>
      <c r="D21" s="320" t="s">
        <v>112</v>
      </c>
      <c r="E21" s="321" t="s">
        <v>108</v>
      </c>
      <c r="F21" s="322">
        <v>15</v>
      </c>
      <c r="G21" s="40"/>
      <c r="H21" s="43"/>
    </row>
    <row r="22" s="2" customFormat="1" ht="16.8" customHeight="1">
      <c r="A22" s="40"/>
      <c r="B22" s="43"/>
      <c r="C22" s="323" t="s">
        <v>111</v>
      </c>
      <c r="D22" s="323" t="s">
        <v>8</v>
      </c>
      <c r="E22" s="17" t="s">
        <v>1</v>
      </c>
      <c r="F22" s="324">
        <v>15</v>
      </c>
      <c r="G22" s="40"/>
      <c r="H22" s="43"/>
    </row>
    <row r="23" s="2" customFormat="1" ht="16.8" customHeight="1">
      <c r="A23" s="40"/>
      <c r="B23" s="43"/>
      <c r="C23" s="325" t="s">
        <v>1240</v>
      </c>
      <c r="D23" s="40"/>
      <c r="E23" s="40"/>
      <c r="F23" s="40"/>
      <c r="G23" s="40"/>
      <c r="H23" s="43"/>
    </row>
    <row r="24" s="2" customFormat="1" ht="16.8" customHeight="1">
      <c r="A24" s="40"/>
      <c r="B24" s="43"/>
      <c r="C24" s="323" t="s">
        <v>423</v>
      </c>
      <c r="D24" s="323" t="s">
        <v>424</v>
      </c>
      <c r="E24" s="17" t="s">
        <v>108</v>
      </c>
      <c r="F24" s="324">
        <v>15</v>
      </c>
      <c r="G24" s="40"/>
      <c r="H24" s="43"/>
    </row>
    <row r="25" s="2" customFormat="1" ht="16.8" customHeight="1">
      <c r="A25" s="40"/>
      <c r="B25" s="43"/>
      <c r="C25" s="323" t="s">
        <v>402</v>
      </c>
      <c r="D25" s="323" t="s">
        <v>403</v>
      </c>
      <c r="E25" s="17" t="s">
        <v>108</v>
      </c>
      <c r="F25" s="324">
        <v>555</v>
      </c>
      <c r="G25" s="40"/>
      <c r="H25" s="43"/>
    </row>
    <row r="26" s="2" customFormat="1" ht="16.8" customHeight="1">
      <c r="A26" s="40"/>
      <c r="B26" s="43"/>
      <c r="C26" s="319" t="s">
        <v>113</v>
      </c>
      <c r="D26" s="320" t="s">
        <v>114</v>
      </c>
      <c r="E26" s="321" t="s">
        <v>108</v>
      </c>
      <c r="F26" s="322">
        <v>135</v>
      </c>
      <c r="G26" s="40"/>
      <c r="H26" s="43"/>
    </row>
    <row r="27" s="2" customFormat="1" ht="16.8" customHeight="1">
      <c r="A27" s="40"/>
      <c r="B27" s="43"/>
      <c r="C27" s="323" t="s">
        <v>113</v>
      </c>
      <c r="D27" s="323" t="s">
        <v>115</v>
      </c>
      <c r="E27" s="17" t="s">
        <v>1</v>
      </c>
      <c r="F27" s="324">
        <v>135</v>
      </c>
      <c r="G27" s="40"/>
      <c r="H27" s="43"/>
    </row>
    <row r="28" s="2" customFormat="1" ht="16.8" customHeight="1">
      <c r="A28" s="40"/>
      <c r="B28" s="43"/>
      <c r="C28" s="325" t="s">
        <v>1240</v>
      </c>
      <c r="D28" s="40"/>
      <c r="E28" s="40"/>
      <c r="F28" s="40"/>
      <c r="G28" s="40"/>
      <c r="H28" s="43"/>
    </row>
    <row r="29" s="2" customFormat="1" ht="16.8" customHeight="1">
      <c r="A29" s="40"/>
      <c r="B29" s="43"/>
      <c r="C29" s="323" t="s">
        <v>411</v>
      </c>
      <c r="D29" s="323" t="s">
        <v>412</v>
      </c>
      <c r="E29" s="17" t="s">
        <v>108</v>
      </c>
      <c r="F29" s="324">
        <v>135</v>
      </c>
      <c r="G29" s="40"/>
      <c r="H29" s="43"/>
    </row>
    <row r="30" s="2" customFormat="1" ht="16.8" customHeight="1">
      <c r="A30" s="40"/>
      <c r="B30" s="43"/>
      <c r="C30" s="323" t="s">
        <v>402</v>
      </c>
      <c r="D30" s="323" t="s">
        <v>403</v>
      </c>
      <c r="E30" s="17" t="s">
        <v>108</v>
      </c>
      <c r="F30" s="324">
        <v>555</v>
      </c>
      <c r="G30" s="40"/>
      <c r="H30" s="43"/>
    </row>
    <row r="31" s="2" customFormat="1" ht="16.8" customHeight="1">
      <c r="A31" s="40"/>
      <c r="B31" s="43"/>
      <c r="C31" s="319" t="s">
        <v>116</v>
      </c>
      <c r="D31" s="320" t="s">
        <v>117</v>
      </c>
      <c r="E31" s="321" t="s">
        <v>108</v>
      </c>
      <c r="F31" s="322">
        <v>200</v>
      </c>
      <c r="G31" s="40"/>
      <c r="H31" s="43"/>
    </row>
    <row r="32" s="2" customFormat="1" ht="16.8" customHeight="1">
      <c r="A32" s="40"/>
      <c r="B32" s="43"/>
      <c r="C32" s="323" t="s">
        <v>116</v>
      </c>
      <c r="D32" s="323" t="s">
        <v>118</v>
      </c>
      <c r="E32" s="17" t="s">
        <v>1</v>
      </c>
      <c r="F32" s="324">
        <v>200</v>
      </c>
      <c r="G32" s="40"/>
      <c r="H32" s="43"/>
    </row>
    <row r="33" s="2" customFormat="1" ht="16.8" customHeight="1">
      <c r="A33" s="40"/>
      <c r="B33" s="43"/>
      <c r="C33" s="325" t="s">
        <v>1240</v>
      </c>
      <c r="D33" s="40"/>
      <c r="E33" s="40"/>
      <c r="F33" s="40"/>
      <c r="G33" s="40"/>
      <c r="H33" s="43"/>
    </row>
    <row r="34" s="2" customFormat="1" ht="16.8" customHeight="1">
      <c r="A34" s="40"/>
      <c r="B34" s="43"/>
      <c r="C34" s="323" t="s">
        <v>415</v>
      </c>
      <c r="D34" s="323" t="s">
        <v>416</v>
      </c>
      <c r="E34" s="17" t="s">
        <v>108</v>
      </c>
      <c r="F34" s="324">
        <v>200</v>
      </c>
      <c r="G34" s="40"/>
      <c r="H34" s="43"/>
    </row>
    <row r="35" s="2" customFormat="1" ht="16.8" customHeight="1">
      <c r="A35" s="40"/>
      <c r="B35" s="43"/>
      <c r="C35" s="323" t="s">
        <v>402</v>
      </c>
      <c r="D35" s="323" t="s">
        <v>403</v>
      </c>
      <c r="E35" s="17" t="s">
        <v>108</v>
      </c>
      <c r="F35" s="324">
        <v>555</v>
      </c>
      <c r="G35" s="40"/>
      <c r="H35" s="43"/>
    </row>
    <row r="36" s="2" customFormat="1" ht="16.8" customHeight="1">
      <c r="A36" s="40"/>
      <c r="B36" s="43"/>
      <c r="C36" s="319" t="s">
        <v>119</v>
      </c>
      <c r="D36" s="320" t="s">
        <v>117</v>
      </c>
      <c r="E36" s="321" t="s">
        <v>108</v>
      </c>
      <c r="F36" s="322">
        <v>40</v>
      </c>
      <c r="G36" s="40"/>
      <c r="H36" s="43"/>
    </row>
    <row r="37" s="2" customFormat="1" ht="16.8" customHeight="1">
      <c r="A37" s="40"/>
      <c r="B37" s="43"/>
      <c r="C37" s="323" t="s">
        <v>119</v>
      </c>
      <c r="D37" s="323" t="s">
        <v>120</v>
      </c>
      <c r="E37" s="17" t="s">
        <v>1</v>
      </c>
      <c r="F37" s="324">
        <v>40</v>
      </c>
      <c r="G37" s="40"/>
      <c r="H37" s="43"/>
    </row>
    <row r="38" s="2" customFormat="1" ht="16.8" customHeight="1">
      <c r="A38" s="40"/>
      <c r="B38" s="43"/>
      <c r="C38" s="325" t="s">
        <v>1240</v>
      </c>
      <c r="D38" s="40"/>
      <c r="E38" s="40"/>
      <c r="F38" s="40"/>
      <c r="G38" s="40"/>
      <c r="H38" s="43"/>
    </row>
    <row r="39" s="2" customFormat="1" ht="16.8" customHeight="1">
      <c r="A39" s="40"/>
      <c r="B39" s="43"/>
      <c r="C39" s="323" t="s">
        <v>419</v>
      </c>
      <c r="D39" s="323" t="s">
        <v>420</v>
      </c>
      <c r="E39" s="17" t="s">
        <v>108</v>
      </c>
      <c r="F39" s="324">
        <v>40</v>
      </c>
      <c r="G39" s="40"/>
      <c r="H39" s="43"/>
    </row>
    <row r="40" s="2" customFormat="1" ht="16.8" customHeight="1">
      <c r="A40" s="40"/>
      <c r="B40" s="43"/>
      <c r="C40" s="323" t="s">
        <v>402</v>
      </c>
      <c r="D40" s="323" t="s">
        <v>403</v>
      </c>
      <c r="E40" s="17" t="s">
        <v>108</v>
      </c>
      <c r="F40" s="324">
        <v>555</v>
      </c>
      <c r="G40" s="40"/>
      <c r="H40" s="43"/>
    </row>
    <row r="41" s="2" customFormat="1" ht="16.8" customHeight="1">
      <c r="A41" s="40"/>
      <c r="B41" s="43"/>
      <c r="C41" s="319" t="s">
        <v>122</v>
      </c>
      <c r="D41" s="320" t="s">
        <v>123</v>
      </c>
      <c r="E41" s="321" t="s">
        <v>1</v>
      </c>
      <c r="F41" s="322">
        <v>10</v>
      </c>
      <c r="G41" s="40"/>
      <c r="H41" s="43"/>
    </row>
    <row r="42" s="2" customFormat="1" ht="16.8" customHeight="1">
      <c r="A42" s="40"/>
      <c r="B42" s="43"/>
      <c r="C42" s="323" t="s">
        <v>122</v>
      </c>
      <c r="D42" s="323" t="s">
        <v>105</v>
      </c>
      <c r="E42" s="17" t="s">
        <v>1</v>
      </c>
      <c r="F42" s="324">
        <v>10</v>
      </c>
      <c r="G42" s="40"/>
      <c r="H42" s="43"/>
    </row>
    <row r="43" s="2" customFormat="1" ht="16.8" customHeight="1">
      <c r="A43" s="40"/>
      <c r="B43" s="43"/>
      <c r="C43" s="325" t="s">
        <v>1240</v>
      </c>
      <c r="D43" s="40"/>
      <c r="E43" s="40"/>
      <c r="F43" s="40"/>
      <c r="G43" s="40"/>
      <c r="H43" s="43"/>
    </row>
    <row r="44" s="2" customFormat="1" ht="16.8" customHeight="1">
      <c r="A44" s="40"/>
      <c r="B44" s="43"/>
      <c r="C44" s="323" t="s">
        <v>427</v>
      </c>
      <c r="D44" s="323" t="s">
        <v>428</v>
      </c>
      <c r="E44" s="17" t="s">
        <v>108</v>
      </c>
      <c r="F44" s="324">
        <v>10</v>
      </c>
      <c r="G44" s="40"/>
      <c r="H44" s="43"/>
    </row>
    <row r="45" s="2" customFormat="1" ht="16.8" customHeight="1">
      <c r="A45" s="40"/>
      <c r="B45" s="43"/>
      <c r="C45" s="323" t="s">
        <v>402</v>
      </c>
      <c r="D45" s="323" t="s">
        <v>403</v>
      </c>
      <c r="E45" s="17" t="s">
        <v>108</v>
      </c>
      <c r="F45" s="324">
        <v>555</v>
      </c>
      <c r="G45" s="40"/>
      <c r="H45" s="43"/>
    </row>
    <row r="46" s="2" customFormat="1" ht="16.8" customHeight="1">
      <c r="A46" s="40"/>
      <c r="B46" s="43"/>
      <c r="C46" s="319" t="s">
        <v>125</v>
      </c>
      <c r="D46" s="320" t="s">
        <v>126</v>
      </c>
      <c r="E46" s="321" t="s">
        <v>108</v>
      </c>
      <c r="F46" s="322">
        <v>60</v>
      </c>
      <c r="G46" s="40"/>
      <c r="H46" s="43"/>
    </row>
    <row r="47" s="2" customFormat="1" ht="16.8" customHeight="1">
      <c r="A47" s="40"/>
      <c r="B47" s="43"/>
      <c r="C47" s="323" t="s">
        <v>125</v>
      </c>
      <c r="D47" s="323" t="s">
        <v>127</v>
      </c>
      <c r="E47" s="17" t="s">
        <v>1</v>
      </c>
      <c r="F47" s="324">
        <v>60</v>
      </c>
      <c r="G47" s="40"/>
      <c r="H47" s="43"/>
    </row>
    <row r="48" s="2" customFormat="1" ht="16.8" customHeight="1">
      <c r="A48" s="40"/>
      <c r="B48" s="43"/>
      <c r="C48" s="325" t="s">
        <v>1240</v>
      </c>
      <c r="D48" s="40"/>
      <c r="E48" s="40"/>
      <c r="F48" s="40"/>
      <c r="G48" s="40"/>
      <c r="H48" s="43"/>
    </row>
    <row r="49" s="2" customFormat="1" ht="16.8" customHeight="1">
      <c r="A49" s="40"/>
      <c r="B49" s="43"/>
      <c r="C49" s="323" t="s">
        <v>407</v>
      </c>
      <c r="D49" s="323" t="s">
        <v>408</v>
      </c>
      <c r="E49" s="17" t="s">
        <v>108</v>
      </c>
      <c r="F49" s="324">
        <v>60</v>
      </c>
      <c r="G49" s="40"/>
      <c r="H49" s="43"/>
    </row>
    <row r="50" s="2" customFormat="1" ht="16.8" customHeight="1">
      <c r="A50" s="40"/>
      <c r="B50" s="43"/>
      <c r="C50" s="323" t="s">
        <v>402</v>
      </c>
      <c r="D50" s="323" t="s">
        <v>403</v>
      </c>
      <c r="E50" s="17" t="s">
        <v>108</v>
      </c>
      <c r="F50" s="324">
        <v>555</v>
      </c>
      <c r="G50" s="40"/>
      <c r="H50" s="43"/>
    </row>
    <row r="51" s="2" customFormat="1" ht="26.4" customHeight="1">
      <c r="A51" s="40"/>
      <c r="B51" s="43"/>
      <c r="C51" s="318" t="s">
        <v>1241</v>
      </c>
      <c r="D51" s="318" t="s">
        <v>92</v>
      </c>
      <c r="E51" s="40"/>
      <c r="F51" s="40"/>
      <c r="G51" s="40"/>
      <c r="H51" s="43"/>
    </row>
    <row r="52" s="2" customFormat="1" ht="16.8" customHeight="1">
      <c r="A52" s="40"/>
      <c r="B52" s="43"/>
      <c r="C52" s="319" t="s">
        <v>557</v>
      </c>
      <c r="D52" s="320" t="s">
        <v>558</v>
      </c>
      <c r="E52" s="321" t="s">
        <v>108</v>
      </c>
      <c r="F52" s="322">
        <v>3150</v>
      </c>
      <c r="G52" s="40"/>
      <c r="H52" s="43"/>
    </row>
    <row r="53" s="2" customFormat="1" ht="16.8" customHeight="1">
      <c r="A53" s="40"/>
      <c r="B53" s="43"/>
      <c r="C53" s="323" t="s">
        <v>1</v>
      </c>
      <c r="D53" s="323" t="s">
        <v>706</v>
      </c>
      <c r="E53" s="17" t="s">
        <v>1</v>
      </c>
      <c r="F53" s="324">
        <v>0</v>
      </c>
      <c r="G53" s="40"/>
      <c r="H53" s="43"/>
    </row>
    <row r="54" s="2" customFormat="1" ht="16.8" customHeight="1">
      <c r="A54" s="40"/>
      <c r="B54" s="43"/>
      <c r="C54" s="323" t="s">
        <v>1</v>
      </c>
      <c r="D54" s="323" t="s">
        <v>707</v>
      </c>
      <c r="E54" s="17" t="s">
        <v>1</v>
      </c>
      <c r="F54" s="324">
        <v>0</v>
      </c>
      <c r="G54" s="40"/>
      <c r="H54" s="43"/>
    </row>
    <row r="55" s="2" customFormat="1" ht="16.8" customHeight="1">
      <c r="A55" s="40"/>
      <c r="B55" s="43"/>
      <c r="C55" s="323" t="s">
        <v>557</v>
      </c>
      <c r="D55" s="323" t="s">
        <v>708</v>
      </c>
      <c r="E55" s="17" t="s">
        <v>1</v>
      </c>
      <c r="F55" s="324">
        <v>3150</v>
      </c>
      <c r="G55" s="40"/>
      <c r="H55" s="43"/>
    </row>
    <row r="56" s="2" customFormat="1" ht="16.8" customHeight="1">
      <c r="A56" s="40"/>
      <c r="B56" s="43"/>
      <c r="C56" s="325" t="s">
        <v>1240</v>
      </c>
      <c r="D56" s="40"/>
      <c r="E56" s="40"/>
      <c r="F56" s="40"/>
      <c r="G56" s="40"/>
      <c r="H56" s="43"/>
    </row>
    <row r="57" s="2" customFormat="1" ht="16.8" customHeight="1">
      <c r="A57" s="40"/>
      <c r="B57" s="43"/>
      <c r="C57" s="323" t="s">
        <v>703</v>
      </c>
      <c r="D57" s="323" t="s">
        <v>704</v>
      </c>
      <c r="E57" s="17" t="s">
        <v>108</v>
      </c>
      <c r="F57" s="324">
        <v>3150</v>
      </c>
      <c r="G57" s="40"/>
      <c r="H57" s="43"/>
    </row>
    <row r="58" s="2" customFormat="1" ht="16.8" customHeight="1">
      <c r="A58" s="40"/>
      <c r="B58" s="43"/>
      <c r="C58" s="323" t="s">
        <v>709</v>
      </c>
      <c r="D58" s="323" t="s">
        <v>710</v>
      </c>
      <c r="E58" s="17" t="s">
        <v>108</v>
      </c>
      <c r="F58" s="324">
        <v>3150</v>
      </c>
      <c r="G58" s="40"/>
      <c r="H58" s="43"/>
    </row>
    <row r="59" s="2" customFormat="1" ht="16.8" customHeight="1">
      <c r="A59" s="40"/>
      <c r="B59" s="43"/>
      <c r="C59" s="319" t="s">
        <v>1242</v>
      </c>
      <c r="D59" s="320" t="s">
        <v>1243</v>
      </c>
      <c r="E59" s="321" t="s">
        <v>1132</v>
      </c>
      <c r="F59" s="322">
        <v>42</v>
      </c>
      <c r="G59" s="40"/>
      <c r="H59" s="43"/>
    </row>
    <row r="60" s="2" customFormat="1" ht="16.8" customHeight="1">
      <c r="A60" s="40"/>
      <c r="B60" s="43"/>
      <c r="C60" s="323" t="s">
        <v>1</v>
      </c>
      <c r="D60" s="323" t="s">
        <v>1244</v>
      </c>
      <c r="E60" s="17" t="s">
        <v>1</v>
      </c>
      <c r="F60" s="324">
        <v>0</v>
      </c>
      <c r="G60" s="40"/>
      <c r="H60" s="43"/>
    </row>
    <row r="61" s="2" customFormat="1" ht="16.8" customHeight="1">
      <c r="A61" s="40"/>
      <c r="B61" s="43"/>
      <c r="C61" s="323" t="s">
        <v>1</v>
      </c>
      <c r="D61" s="323" t="s">
        <v>1245</v>
      </c>
      <c r="E61" s="17" t="s">
        <v>1</v>
      </c>
      <c r="F61" s="324">
        <v>42</v>
      </c>
      <c r="G61" s="40"/>
      <c r="H61" s="43"/>
    </row>
    <row r="62" s="2" customFormat="1" ht="16.8" customHeight="1">
      <c r="A62" s="40"/>
      <c r="B62" s="43"/>
      <c r="C62" s="323" t="s">
        <v>1242</v>
      </c>
      <c r="D62" s="323" t="s">
        <v>625</v>
      </c>
      <c r="E62" s="17" t="s">
        <v>1</v>
      </c>
      <c r="F62" s="324">
        <v>42</v>
      </c>
      <c r="G62" s="40"/>
      <c r="H62" s="43"/>
    </row>
    <row r="63" s="2" customFormat="1" ht="16.8" customHeight="1">
      <c r="A63" s="40"/>
      <c r="B63" s="43"/>
      <c r="C63" s="319" t="s">
        <v>560</v>
      </c>
      <c r="D63" s="320" t="s">
        <v>561</v>
      </c>
      <c r="E63" s="321" t="s">
        <v>108</v>
      </c>
      <c r="F63" s="322">
        <v>210</v>
      </c>
      <c r="G63" s="40"/>
      <c r="H63" s="43"/>
    </row>
    <row r="64" s="2" customFormat="1" ht="16.8" customHeight="1">
      <c r="A64" s="40"/>
      <c r="B64" s="43"/>
      <c r="C64" s="323" t="s">
        <v>1</v>
      </c>
      <c r="D64" s="323" t="s">
        <v>827</v>
      </c>
      <c r="E64" s="17" t="s">
        <v>1</v>
      </c>
      <c r="F64" s="324">
        <v>0</v>
      </c>
      <c r="G64" s="40"/>
      <c r="H64" s="43"/>
    </row>
    <row r="65" s="2" customFormat="1" ht="16.8" customHeight="1">
      <c r="A65" s="40"/>
      <c r="B65" s="43"/>
      <c r="C65" s="323" t="s">
        <v>560</v>
      </c>
      <c r="D65" s="323" t="s">
        <v>828</v>
      </c>
      <c r="E65" s="17" t="s">
        <v>1</v>
      </c>
      <c r="F65" s="324">
        <v>210</v>
      </c>
      <c r="G65" s="40"/>
      <c r="H65" s="43"/>
    </row>
    <row r="66" s="2" customFormat="1" ht="16.8" customHeight="1">
      <c r="A66" s="40"/>
      <c r="B66" s="43"/>
      <c r="C66" s="325" t="s">
        <v>1240</v>
      </c>
      <c r="D66" s="40"/>
      <c r="E66" s="40"/>
      <c r="F66" s="40"/>
      <c r="G66" s="40"/>
      <c r="H66" s="43"/>
    </row>
    <row r="67" s="2" customFormat="1" ht="16.8" customHeight="1">
      <c r="A67" s="40"/>
      <c r="B67" s="43"/>
      <c r="C67" s="323" t="s">
        <v>824</v>
      </c>
      <c r="D67" s="323" t="s">
        <v>825</v>
      </c>
      <c r="E67" s="17" t="s">
        <v>108</v>
      </c>
      <c r="F67" s="324">
        <v>784</v>
      </c>
      <c r="G67" s="40"/>
      <c r="H67" s="43"/>
    </row>
    <row r="68" s="2" customFormat="1" ht="16.8" customHeight="1">
      <c r="A68" s="40"/>
      <c r="B68" s="43"/>
      <c r="C68" s="323" t="s">
        <v>836</v>
      </c>
      <c r="D68" s="323" t="s">
        <v>827</v>
      </c>
      <c r="E68" s="17" t="s">
        <v>108</v>
      </c>
      <c r="F68" s="324">
        <v>210</v>
      </c>
      <c r="G68" s="40"/>
      <c r="H68" s="43"/>
    </row>
    <row r="69" s="2" customFormat="1" ht="16.8" customHeight="1">
      <c r="A69" s="40"/>
      <c r="B69" s="43"/>
      <c r="C69" s="319" t="s">
        <v>563</v>
      </c>
      <c r="D69" s="320" t="s">
        <v>564</v>
      </c>
      <c r="E69" s="321" t="s">
        <v>108</v>
      </c>
      <c r="F69" s="322">
        <v>20</v>
      </c>
      <c r="G69" s="40"/>
      <c r="H69" s="43"/>
    </row>
    <row r="70" s="2" customFormat="1" ht="16.8" customHeight="1">
      <c r="A70" s="40"/>
      <c r="B70" s="43"/>
      <c r="C70" s="323" t="s">
        <v>1</v>
      </c>
      <c r="D70" s="323" t="s">
        <v>829</v>
      </c>
      <c r="E70" s="17" t="s">
        <v>1</v>
      </c>
      <c r="F70" s="324">
        <v>0</v>
      </c>
      <c r="G70" s="40"/>
      <c r="H70" s="43"/>
    </row>
    <row r="71" s="2" customFormat="1" ht="16.8" customHeight="1">
      <c r="A71" s="40"/>
      <c r="B71" s="43"/>
      <c r="C71" s="323" t="s">
        <v>563</v>
      </c>
      <c r="D71" s="323" t="s">
        <v>295</v>
      </c>
      <c r="E71" s="17" t="s">
        <v>1</v>
      </c>
      <c r="F71" s="324">
        <v>20</v>
      </c>
      <c r="G71" s="40"/>
      <c r="H71" s="43"/>
    </row>
    <row r="72" s="2" customFormat="1" ht="16.8" customHeight="1">
      <c r="A72" s="40"/>
      <c r="B72" s="43"/>
      <c r="C72" s="325" t="s">
        <v>1240</v>
      </c>
      <c r="D72" s="40"/>
      <c r="E72" s="40"/>
      <c r="F72" s="40"/>
      <c r="G72" s="40"/>
      <c r="H72" s="43"/>
    </row>
    <row r="73" s="2" customFormat="1" ht="16.8" customHeight="1">
      <c r="A73" s="40"/>
      <c r="B73" s="43"/>
      <c r="C73" s="323" t="s">
        <v>824</v>
      </c>
      <c r="D73" s="323" t="s">
        <v>825</v>
      </c>
      <c r="E73" s="17" t="s">
        <v>108</v>
      </c>
      <c r="F73" s="324">
        <v>784</v>
      </c>
      <c r="G73" s="40"/>
      <c r="H73" s="43"/>
    </row>
    <row r="74" s="2" customFormat="1" ht="16.8" customHeight="1">
      <c r="A74" s="40"/>
      <c r="B74" s="43"/>
      <c r="C74" s="323" t="s">
        <v>834</v>
      </c>
      <c r="D74" s="323" t="s">
        <v>829</v>
      </c>
      <c r="E74" s="17" t="s">
        <v>108</v>
      </c>
      <c r="F74" s="324">
        <v>20</v>
      </c>
      <c r="G74" s="40"/>
      <c r="H74" s="43"/>
    </row>
    <row r="75" s="2" customFormat="1" ht="16.8" customHeight="1">
      <c r="A75" s="40"/>
      <c r="B75" s="43"/>
      <c r="C75" s="319" t="s">
        <v>565</v>
      </c>
      <c r="D75" s="320" t="s">
        <v>566</v>
      </c>
      <c r="E75" s="321" t="s">
        <v>108</v>
      </c>
      <c r="F75" s="322">
        <v>44</v>
      </c>
      <c r="G75" s="40"/>
      <c r="H75" s="43"/>
    </row>
    <row r="76" s="2" customFormat="1" ht="16.8" customHeight="1">
      <c r="A76" s="40"/>
      <c r="B76" s="43"/>
      <c r="C76" s="323" t="s">
        <v>1</v>
      </c>
      <c r="D76" s="323" t="s">
        <v>830</v>
      </c>
      <c r="E76" s="17" t="s">
        <v>1</v>
      </c>
      <c r="F76" s="324">
        <v>0</v>
      </c>
      <c r="G76" s="40"/>
      <c r="H76" s="43"/>
    </row>
    <row r="77" s="2" customFormat="1" ht="16.8" customHeight="1">
      <c r="A77" s="40"/>
      <c r="B77" s="43"/>
      <c r="C77" s="323" t="s">
        <v>565</v>
      </c>
      <c r="D77" s="323" t="s">
        <v>831</v>
      </c>
      <c r="E77" s="17" t="s">
        <v>1</v>
      </c>
      <c r="F77" s="324">
        <v>44</v>
      </c>
      <c r="G77" s="40"/>
      <c r="H77" s="43"/>
    </row>
    <row r="78" s="2" customFormat="1" ht="16.8" customHeight="1">
      <c r="A78" s="40"/>
      <c r="B78" s="43"/>
      <c r="C78" s="325" t="s">
        <v>1240</v>
      </c>
      <c r="D78" s="40"/>
      <c r="E78" s="40"/>
      <c r="F78" s="40"/>
      <c r="G78" s="40"/>
      <c r="H78" s="43"/>
    </row>
    <row r="79" s="2" customFormat="1" ht="16.8" customHeight="1">
      <c r="A79" s="40"/>
      <c r="B79" s="43"/>
      <c r="C79" s="323" t="s">
        <v>824</v>
      </c>
      <c r="D79" s="323" t="s">
        <v>825</v>
      </c>
      <c r="E79" s="17" t="s">
        <v>108</v>
      </c>
      <c r="F79" s="324">
        <v>784</v>
      </c>
      <c r="G79" s="40"/>
      <c r="H79" s="43"/>
    </row>
    <row r="80" s="2" customFormat="1" ht="16.8" customHeight="1">
      <c r="A80" s="40"/>
      <c r="B80" s="43"/>
      <c r="C80" s="323" t="s">
        <v>843</v>
      </c>
      <c r="D80" s="323" t="s">
        <v>844</v>
      </c>
      <c r="E80" s="17" t="s">
        <v>108</v>
      </c>
      <c r="F80" s="324">
        <v>44</v>
      </c>
      <c r="G80" s="40"/>
      <c r="H80" s="43"/>
    </row>
    <row r="81" s="2" customFormat="1" ht="16.8" customHeight="1">
      <c r="A81" s="40"/>
      <c r="B81" s="43"/>
      <c r="C81" s="319" t="s">
        <v>567</v>
      </c>
      <c r="D81" s="320" t="s">
        <v>568</v>
      </c>
      <c r="E81" s="321" t="s">
        <v>108</v>
      </c>
      <c r="F81" s="322">
        <v>260</v>
      </c>
      <c r="G81" s="40"/>
      <c r="H81" s="43"/>
    </row>
    <row r="82" s="2" customFormat="1" ht="16.8" customHeight="1">
      <c r="A82" s="40"/>
      <c r="B82" s="43"/>
      <c r="C82" s="323" t="s">
        <v>1</v>
      </c>
      <c r="D82" s="323" t="s">
        <v>568</v>
      </c>
      <c r="E82" s="17" t="s">
        <v>1</v>
      </c>
      <c r="F82" s="324">
        <v>0</v>
      </c>
      <c r="G82" s="40"/>
      <c r="H82" s="43"/>
    </row>
    <row r="83" s="2" customFormat="1" ht="16.8" customHeight="1">
      <c r="A83" s="40"/>
      <c r="B83" s="43"/>
      <c r="C83" s="323" t="s">
        <v>567</v>
      </c>
      <c r="D83" s="323" t="s">
        <v>569</v>
      </c>
      <c r="E83" s="17" t="s">
        <v>1</v>
      </c>
      <c r="F83" s="324">
        <v>260</v>
      </c>
      <c r="G83" s="40"/>
      <c r="H83" s="43"/>
    </row>
    <row r="84" s="2" customFormat="1" ht="16.8" customHeight="1">
      <c r="A84" s="40"/>
      <c r="B84" s="43"/>
      <c r="C84" s="325" t="s">
        <v>1240</v>
      </c>
      <c r="D84" s="40"/>
      <c r="E84" s="40"/>
      <c r="F84" s="40"/>
      <c r="G84" s="40"/>
      <c r="H84" s="43"/>
    </row>
    <row r="85" s="2" customFormat="1" ht="16.8" customHeight="1">
      <c r="A85" s="40"/>
      <c r="B85" s="43"/>
      <c r="C85" s="323" t="s">
        <v>824</v>
      </c>
      <c r="D85" s="323" t="s">
        <v>825</v>
      </c>
      <c r="E85" s="17" t="s">
        <v>108</v>
      </c>
      <c r="F85" s="324">
        <v>784</v>
      </c>
      <c r="G85" s="40"/>
      <c r="H85" s="43"/>
    </row>
    <row r="86" s="2" customFormat="1" ht="16.8" customHeight="1">
      <c r="A86" s="40"/>
      <c r="B86" s="43"/>
      <c r="C86" s="323" t="s">
        <v>849</v>
      </c>
      <c r="D86" s="323" t="s">
        <v>850</v>
      </c>
      <c r="E86" s="17" t="s">
        <v>108</v>
      </c>
      <c r="F86" s="324">
        <v>260</v>
      </c>
      <c r="G86" s="40"/>
      <c r="H86" s="43"/>
    </row>
    <row r="87" s="2" customFormat="1" ht="16.8" customHeight="1">
      <c r="A87" s="40"/>
      <c r="B87" s="43"/>
      <c r="C87" s="319" t="s">
        <v>570</v>
      </c>
      <c r="D87" s="320" t="s">
        <v>571</v>
      </c>
      <c r="E87" s="321" t="s">
        <v>108</v>
      </c>
      <c r="F87" s="322">
        <v>180</v>
      </c>
      <c r="G87" s="40"/>
      <c r="H87" s="43"/>
    </row>
    <row r="88" s="2" customFormat="1" ht="16.8" customHeight="1">
      <c r="A88" s="40"/>
      <c r="B88" s="43"/>
      <c r="C88" s="323" t="s">
        <v>1</v>
      </c>
      <c r="D88" s="323" t="s">
        <v>832</v>
      </c>
      <c r="E88" s="17" t="s">
        <v>1</v>
      </c>
      <c r="F88" s="324">
        <v>0</v>
      </c>
      <c r="G88" s="40"/>
      <c r="H88" s="43"/>
    </row>
    <row r="89" s="2" customFormat="1" ht="16.8" customHeight="1">
      <c r="A89" s="40"/>
      <c r="B89" s="43"/>
      <c r="C89" s="323" t="s">
        <v>570</v>
      </c>
      <c r="D89" s="323" t="s">
        <v>572</v>
      </c>
      <c r="E89" s="17" t="s">
        <v>1</v>
      </c>
      <c r="F89" s="324">
        <v>180</v>
      </c>
      <c r="G89" s="40"/>
      <c r="H89" s="43"/>
    </row>
    <row r="90" s="2" customFormat="1" ht="16.8" customHeight="1">
      <c r="A90" s="40"/>
      <c r="B90" s="43"/>
      <c r="C90" s="325" t="s">
        <v>1240</v>
      </c>
      <c r="D90" s="40"/>
      <c r="E90" s="40"/>
      <c r="F90" s="40"/>
      <c r="G90" s="40"/>
      <c r="H90" s="43"/>
    </row>
    <row r="91" s="2" customFormat="1" ht="16.8" customHeight="1">
      <c r="A91" s="40"/>
      <c r="B91" s="43"/>
      <c r="C91" s="323" t="s">
        <v>824</v>
      </c>
      <c r="D91" s="323" t="s">
        <v>825</v>
      </c>
      <c r="E91" s="17" t="s">
        <v>108</v>
      </c>
      <c r="F91" s="324">
        <v>784</v>
      </c>
      <c r="G91" s="40"/>
      <c r="H91" s="43"/>
    </row>
    <row r="92" s="2" customFormat="1" ht="16.8" customHeight="1">
      <c r="A92" s="40"/>
      <c r="B92" s="43"/>
      <c r="C92" s="323" t="s">
        <v>839</v>
      </c>
      <c r="D92" s="323" t="s">
        <v>840</v>
      </c>
      <c r="E92" s="17" t="s">
        <v>108</v>
      </c>
      <c r="F92" s="324">
        <v>180</v>
      </c>
      <c r="G92" s="40"/>
      <c r="H92" s="43"/>
    </row>
    <row r="93" s="2" customFormat="1" ht="16.8" customHeight="1">
      <c r="A93" s="40"/>
      <c r="B93" s="43"/>
      <c r="C93" s="319" t="s">
        <v>1246</v>
      </c>
      <c r="D93" s="320" t="s">
        <v>1247</v>
      </c>
      <c r="E93" s="321" t="s">
        <v>1132</v>
      </c>
      <c r="F93" s="322">
        <v>30</v>
      </c>
      <c r="G93" s="40"/>
      <c r="H93" s="43"/>
    </row>
    <row r="94" s="2" customFormat="1" ht="16.8" customHeight="1">
      <c r="A94" s="40"/>
      <c r="B94" s="43"/>
      <c r="C94" s="319" t="s">
        <v>573</v>
      </c>
      <c r="D94" s="320" t="s">
        <v>574</v>
      </c>
      <c r="E94" s="321" t="s">
        <v>108</v>
      </c>
      <c r="F94" s="322">
        <v>10</v>
      </c>
      <c r="G94" s="40"/>
      <c r="H94" s="43"/>
    </row>
    <row r="95" s="2" customFormat="1" ht="16.8" customHeight="1">
      <c r="A95" s="40"/>
      <c r="B95" s="43"/>
      <c r="C95" s="323" t="s">
        <v>1</v>
      </c>
      <c r="D95" s="323" t="s">
        <v>833</v>
      </c>
      <c r="E95" s="17" t="s">
        <v>1</v>
      </c>
      <c r="F95" s="324">
        <v>0</v>
      </c>
      <c r="G95" s="40"/>
      <c r="H95" s="43"/>
    </row>
    <row r="96" s="2" customFormat="1" ht="16.8" customHeight="1">
      <c r="A96" s="40"/>
      <c r="B96" s="43"/>
      <c r="C96" s="323" t="s">
        <v>573</v>
      </c>
      <c r="D96" s="323" t="s">
        <v>105</v>
      </c>
      <c r="E96" s="17" t="s">
        <v>1</v>
      </c>
      <c r="F96" s="324">
        <v>10</v>
      </c>
      <c r="G96" s="40"/>
      <c r="H96" s="43"/>
    </row>
    <row r="97" s="2" customFormat="1" ht="16.8" customHeight="1">
      <c r="A97" s="40"/>
      <c r="B97" s="43"/>
      <c r="C97" s="325" t="s">
        <v>1240</v>
      </c>
      <c r="D97" s="40"/>
      <c r="E97" s="40"/>
      <c r="F97" s="40"/>
      <c r="G97" s="40"/>
      <c r="H97" s="43"/>
    </row>
    <row r="98" s="2" customFormat="1" ht="16.8" customHeight="1">
      <c r="A98" s="40"/>
      <c r="B98" s="43"/>
      <c r="C98" s="323" t="s">
        <v>824</v>
      </c>
      <c r="D98" s="323" t="s">
        <v>825</v>
      </c>
      <c r="E98" s="17" t="s">
        <v>108</v>
      </c>
      <c r="F98" s="324">
        <v>784</v>
      </c>
      <c r="G98" s="40"/>
      <c r="H98" s="43"/>
    </row>
    <row r="99" s="2" customFormat="1" ht="16.8" customHeight="1">
      <c r="A99" s="40"/>
      <c r="B99" s="43"/>
      <c r="C99" s="323" t="s">
        <v>846</v>
      </c>
      <c r="D99" s="323" t="s">
        <v>847</v>
      </c>
      <c r="E99" s="17" t="s">
        <v>108</v>
      </c>
      <c r="F99" s="324">
        <v>10</v>
      </c>
      <c r="G99" s="40"/>
      <c r="H99" s="43"/>
    </row>
    <row r="100" s="2" customFormat="1" ht="16.8" customHeight="1">
      <c r="A100" s="40"/>
      <c r="B100" s="43"/>
      <c r="C100" s="319" t="s">
        <v>1248</v>
      </c>
      <c r="D100" s="320" t="s">
        <v>853</v>
      </c>
      <c r="E100" s="321" t="s">
        <v>108</v>
      </c>
      <c r="F100" s="322">
        <v>60</v>
      </c>
      <c r="G100" s="40"/>
      <c r="H100" s="43"/>
    </row>
    <row r="101" s="2" customFormat="1" ht="16.8" customHeight="1">
      <c r="A101" s="40"/>
      <c r="B101" s="43"/>
      <c r="C101" s="319" t="s">
        <v>576</v>
      </c>
      <c r="D101" s="320" t="s">
        <v>577</v>
      </c>
      <c r="E101" s="321" t="s">
        <v>108</v>
      </c>
      <c r="F101" s="322">
        <v>60</v>
      </c>
      <c r="G101" s="40"/>
      <c r="H101" s="43"/>
    </row>
    <row r="102" s="2" customFormat="1" ht="16.8" customHeight="1">
      <c r="A102" s="40"/>
      <c r="B102" s="43"/>
      <c r="C102" s="323" t="s">
        <v>1</v>
      </c>
      <c r="D102" s="323" t="s">
        <v>577</v>
      </c>
      <c r="E102" s="17" t="s">
        <v>1</v>
      </c>
      <c r="F102" s="324">
        <v>0</v>
      </c>
      <c r="G102" s="40"/>
      <c r="H102" s="43"/>
    </row>
    <row r="103" s="2" customFormat="1" ht="16.8" customHeight="1">
      <c r="A103" s="40"/>
      <c r="B103" s="43"/>
      <c r="C103" s="323" t="s">
        <v>576</v>
      </c>
      <c r="D103" s="323" t="s">
        <v>127</v>
      </c>
      <c r="E103" s="17" t="s">
        <v>1</v>
      </c>
      <c r="F103" s="324">
        <v>60</v>
      </c>
      <c r="G103" s="40"/>
      <c r="H103" s="43"/>
    </row>
    <row r="104" s="2" customFormat="1" ht="16.8" customHeight="1">
      <c r="A104" s="40"/>
      <c r="B104" s="43"/>
      <c r="C104" s="325" t="s">
        <v>1240</v>
      </c>
      <c r="D104" s="40"/>
      <c r="E104" s="40"/>
      <c r="F104" s="40"/>
      <c r="G104" s="40"/>
      <c r="H104" s="43"/>
    </row>
    <row r="105" s="2" customFormat="1" ht="16.8" customHeight="1">
      <c r="A105" s="40"/>
      <c r="B105" s="43"/>
      <c r="C105" s="323" t="s">
        <v>824</v>
      </c>
      <c r="D105" s="323" t="s">
        <v>825</v>
      </c>
      <c r="E105" s="17" t="s">
        <v>108</v>
      </c>
      <c r="F105" s="324">
        <v>784</v>
      </c>
      <c r="G105" s="40"/>
      <c r="H105" s="43"/>
    </row>
    <row r="106" s="2" customFormat="1" ht="16.8" customHeight="1">
      <c r="A106" s="40"/>
      <c r="B106" s="43"/>
      <c r="C106" s="323" t="s">
        <v>852</v>
      </c>
      <c r="D106" s="323" t="s">
        <v>853</v>
      </c>
      <c r="E106" s="17" t="s">
        <v>108</v>
      </c>
      <c r="F106" s="324">
        <v>61.200000000000003</v>
      </c>
      <c r="G106" s="40"/>
      <c r="H106" s="43"/>
    </row>
    <row r="107" s="2" customFormat="1" ht="16.8" customHeight="1">
      <c r="A107" s="40"/>
      <c r="B107" s="43"/>
      <c r="C107" s="319" t="s">
        <v>1249</v>
      </c>
      <c r="D107" s="320" t="s">
        <v>1250</v>
      </c>
      <c r="E107" s="321" t="s">
        <v>1132</v>
      </c>
      <c r="F107" s="322">
        <v>55.817</v>
      </c>
      <c r="G107" s="40"/>
      <c r="H107" s="43"/>
    </row>
    <row r="108" s="2" customFormat="1" ht="16.8" customHeight="1">
      <c r="A108" s="40"/>
      <c r="B108" s="43"/>
      <c r="C108" s="323" t="s">
        <v>1249</v>
      </c>
      <c r="D108" s="323" t="s">
        <v>1251</v>
      </c>
      <c r="E108" s="17" t="s">
        <v>1</v>
      </c>
      <c r="F108" s="324">
        <v>55.817</v>
      </c>
      <c r="G108" s="40"/>
      <c r="H108" s="43"/>
    </row>
    <row r="109" s="2" customFormat="1" ht="16.8" customHeight="1">
      <c r="A109" s="40"/>
      <c r="B109" s="43"/>
      <c r="C109" s="319" t="s">
        <v>578</v>
      </c>
      <c r="D109" s="320" t="s">
        <v>579</v>
      </c>
      <c r="E109" s="321" t="s">
        <v>189</v>
      </c>
      <c r="F109" s="322">
        <v>376</v>
      </c>
      <c r="G109" s="40"/>
      <c r="H109" s="43"/>
    </row>
    <row r="110" s="2" customFormat="1" ht="16.8" customHeight="1">
      <c r="A110" s="40"/>
      <c r="B110" s="43"/>
      <c r="C110" s="323" t="s">
        <v>1</v>
      </c>
      <c r="D110" s="323" t="s">
        <v>630</v>
      </c>
      <c r="E110" s="17" t="s">
        <v>1</v>
      </c>
      <c r="F110" s="324">
        <v>0</v>
      </c>
      <c r="G110" s="40"/>
      <c r="H110" s="43"/>
    </row>
    <row r="111" s="2" customFormat="1" ht="16.8" customHeight="1">
      <c r="A111" s="40"/>
      <c r="B111" s="43"/>
      <c r="C111" s="323" t="s">
        <v>1</v>
      </c>
      <c r="D111" s="323" t="s">
        <v>631</v>
      </c>
      <c r="E111" s="17" t="s">
        <v>1</v>
      </c>
      <c r="F111" s="324">
        <v>0</v>
      </c>
      <c r="G111" s="40"/>
      <c r="H111" s="43"/>
    </row>
    <row r="112" s="2" customFormat="1" ht="16.8" customHeight="1">
      <c r="A112" s="40"/>
      <c r="B112" s="43"/>
      <c r="C112" s="323" t="s">
        <v>1</v>
      </c>
      <c r="D112" s="323" t="s">
        <v>632</v>
      </c>
      <c r="E112" s="17" t="s">
        <v>1</v>
      </c>
      <c r="F112" s="324">
        <v>0</v>
      </c>
      <c r="G112" s="40"/>
      <c r="H112" s="43"/>
    </row>
    <row r="113" s="2" customFormat="1" ht="16.8" customHeight="1">
      <c r="A113" s="40"/>
      <c r="B113" s="43"/>
      <c r="C113" s="323" t="s">
        <v>578</v>
      </c>
      <c r="D113" s="323" t="s">
        <v>633</v>
      </c>
      <c r="E113" s="17" t="s">
        <v>1</v>
      </c>
      <c r="F113" s="324">
        <v>376</v>
      </c>
      <c r="G113" s="40"/>
      <c r="H113" s="43"/>
    </row>
    <row r="114" s="2" customFormat="1" ht="16.8" customHeight="1">
      <c r="A114" s="40"/>
      <c r="B114" s="43"/>
      <c r="C114" s="325" t="s">
        <v>1240</v>
      </c>
      <c r="D114" s="40"/>
      <c r="E114" s="40"/>
      <c r="F114" s="40"/>
      <c r="G114" s="40"/>
      <c r="H114" s="43"/>
    </row>
    <row r="115" s="2" customFormat="1" ht="16.8" customHeight="1">
      <c r="A115" s="40"/>
      <c r="B115" s="43"/>
      <c r="C115" s="323" t="s">
        <v>194</v>
      </c>
      <c r="D115" s="323" t="s">
        <v>628</v>
      </c>
      <c r="E115" s="17" t="s">
        <v>181</v>
      </c>
      <c r="F115" s="324">
        <v>376</v>
      </c>
      <c r="G115" s="40"/>
      <c r="H115" s="43"/>
    </row>
    <row r="116" s="2" customFormat="1" ht="16.8" customHeight="1">
      <c r="A116" s="40"/>
      <c r="B116" s="43"/>
      <c r="C116" s="323" t="s">
        <v>197</v>
      </c>
      <c r="D116" s="323" t="s">
        <v>634</v>
      </c>
      <c r="E116" s="17" t="s">
        <v>189</v>
      </c>
      <c r="F116" s="324">
        <v>326</v>
      </c>
      <c r="G116" s="40"/>
      <c r="H116" s="43"/>
    </row>
    <row r="117" s="2" customFormat="1" ht="16.8" customHeight="1">
      <c r="A117" s="40"/>
      <c r="B117" s="43"/>
      <c r="C117" s="319" t="s">
        <v>581</v>
      </c>
      <c r="D117" s="320" t="s">
        <v>582</v>
      </c>
      <c r="E117" s="321" t="s">
        <v>189</v>
      </c>
      <c r="F117" s="322">
        <v>700</v>
      </c>
      <c r="G117" s="40"/>
      <c r="H117" s="43"/>
    </row>
    <row r="118" s="2" customFormat="1" ht="16.8" customHeight="1">
      <c r="A118" s="40"/>
      <c r="B118" s="43"/>
      <c r="C118" s="323" t="s">
        <v>1</v>
      </c>
      <c r="D118" s="323" t="s">
        <v>618</v>
      </c>
      <c r="E118" s="17" t="s">
        <v>1</v>
      </c>
      <c r="F118" s="324">
        <v>0</v>
      </c>
      <c r="G118" s="40"/>
      <c r="H118" s="43"/>
    </row>
    <row r="119" s="2" customFormat="1" ht="16.8" customHeight="1">
      <c r="A119" s="40"/>
      <c r="B119" s="43"/>
      <c r="C119" s="323" t="s">
        <v>1</v>
      </c>
      <c r="D119" s="323" t="s">
        <v>619</v>
      </c>
      <c r="E119" s="17" t="s">
        <v>1</v>
      </c>
      <c r="F119" s="324">
        <v>192</v>
      </c>
      <c r="G119" s="40"/>
      <c r="H119" s="43"/>
    </row>
    <row r="120" s="2" customFormat="1" ht="16.8" customHeight="1">
      <c r="A120" s="40"/>
      <c r="B120" s="43"/>
      <c r="C120" s="323" t="s">
        <v>1</v>
      </c>
      <c r="D120" s="323" t="s">
        <v>620</v>
      </c>
      <c r="E120" s="17" t="s">
        <v>1</v>
      </c>
      <c r="F120" s="324">
        <v>0</v>
      </c>
      <c r="G120" s="40"/>
      <c r="H120" s="43"/>
    </row>
    <row r="121" s="2" customFormat="1" ht="16.8" customHeight="1">
      <c r="A121" s="40"/>
      <c r="B121" s="43"/>
      <c r="C121" s="323" t="s">
        <v>1</v>
      </c>
      <c r="D121" s="323" t="s">
        <v>336</v>
      </c>
      <c r="E121" s="17" t="s">
        <v>1</v>
      </c>
      <c r="F121" s="324">
        <v>42</v>
      </c>
      <c r="G121" s="40"/>
      <c r="H121" s="43"/>
    </row>
    <row r="122" s="2" customFormat="1" ht="16.8" customHeight="1">
      <c r="A122" s="40"/>
      <c r="B122" s="43"/>
      <c r="C122" s="323" t="s">
        <v>1</v>
      </c>
      <c r="D122" s="323" t="s">
        <v>621</v>
      </c>
      <c r="E122" s="17" t="s">
        <v>1</v>
      </c>
      <c r="F122" s="324">
        <v>0</v>
      </c>
      <c r="G122" s="40"/>
      <c r="H122" s="43"/>
    </row>
    <row r="123" s="2" customFormat="1" ht="16.8" customHeight="1">
      <c r="A123" s="40"/>
      <c r="B123" s="43"/>
      <c r="C123" s="323" t="s">
        <v>1</v>
      </c>
      <c r="D123" s="323" t="s">
        <v>588</v>
      </c>
      <c r="E123" s="17" t="s">
        <v>1</v>
      </c>
      <c r="F123" s="324">
        <v>220</v>
      </c>
      <c r="G123" s="40"/>
      <c r="H123" s="43"/>
    </row>
    <row r="124" s="2" customFormat="1" ht="16.8" customHeight="1">
      <c r="A124" s="40"/>
      <c r="B124" s="43"/>
      <c r="C124" s="323" t="s">
        <v>1</v>
      </c>
      <c r="D124" s="323" t="s">
        <v>622</v>
      </c>
      <c r="E124" s="17" t="s">
        <v>1</v>
      </c>
      <c r="F124" s="324">
        <v>0</v>
      </c>
      <c r="G124" s="40"/>
      <c r="H124" s="43"/>
    </row>
    <row r="125" s="2" customFormat="1" ht="16.8" customHeight="1">
      <c r="A125" s="40"/>
      <c r="B125" s="43"/>
      <c r="C125" s="323" t="s">
        <v>1</v>
      </c>
      <c r="D125" s="323" t="s">
        <v>623</v>
      </c>
      <c r="E125" s="17" t="s">
        <v>1</v>
      </c>
      <c r="F125" s="324">
        <v>196</v>
      </c>
      <c r="G125" s="40"/>
      <c r="H125" s="43"/>
    </row>
    <row r="126" s="2" customFormat="1" ht="16.8" customHeight="1">
      <c r="A126" s="40"/>
      <c r="B126" s="43"/>
      <c r="C126" s="323" t="s">
        <v>1</v>
      </c>
      <c r="D126" s="323" t="s">
        <v>624</v>
      </c>
      <c r="E126" s="17" t="s">
        <v>1</v>
      </c>
      <c r="F126" s="324">
        <v>0</v>
      </c>
      <c r="G126" s="40"/>
      <c r="H126" s="43"/>
    </row>
    <row r="127" s="2" customFormat="1" ht="16.8" customHeight="1">
      <c r="A127" s="40"/>
      <c r="B127" s="43"/>
      <c r="C127" s="323" t="s">
        <v>1</v>
      </c>
      <c r="D127" s="323" t="s">
        <v>422</v>
      </c>
      <c r="E127" s="17" t="s">
        <v>1</v>
      </c>
      <c r="F127" s="324">
        <v>50</v>
      </c>
      <c r="G127" s="40"/>
      <c r="H127" s="43"/>
    </row>
    <row r="128" s="2" customFormat="1" ht="16.8" customHeight="1">
      <c r="A128" s="40"/>
      <c r="B128" s="43"/>
      <c r="C128" s="323" t="s">
        <v>1</v>
      </c>
      <c r="D128" s="323" t="s">
        <v>1</v>
      </c>
      <c r="E128" s="17" t="s">
        <v>1</v>
      </c>
      <c r="F128" s="324">
        <v>0</v>
      </c>
      <c r="G128" s="40"/>
      <c r="H128" s="43"/>
    </row>
    <row r="129" s="2" customFormat="1" ht="16.8" customHeight="1">
      <c r="A129" s="40"/>
      <c r="B129" s="43"/>
      <c r="C129" s="323" t="s">
        <v>581</v>
      </c>
      <c r="D129" s="323" t="s">
        <v>625</v>
      </c>
      <c r="E129" s="17" t="s">
        <v>1</v>
      </c>
      <c r="F129" s="324">
        <v>700</v>
      </c>
      <c r="G129" s="40"/>
      <c r="H129" s="43"/>
    </row>
    <row r="130" s="2" customFormat="1" ht="16.8" customHeight="1">
      <c r="A130" s="40"/>
      <c r="B130" s="43"/>
      <c r="C130" s="325" t="s">
        <v>1240</v>
      </c>
      <c r="D130" s="40"/>
      <c r="E130" s="40"/>
      <c r="F130" s="40"/>
      <c r="G130" s="40"/>
      <c r="H130" s="43"/>
    </row>
    <row r="131" s="2" customFormat="1" ht="16.8" customHeight="1">
      <c r="A131" s="40"/>
      <c r="B131" s="43"/>
      <c r="C131" s="323" t="s">
        <v>179</v>
      </c>
      <c r="D131" s="323" t="s">
        <v>615</v>
      </c>
      <c r="E131" s="17" t="s">
        <v>189</v>
      </c>
      <c r="F131" s="324">
        <v>700</v>
      </c>
      <c r="G131" s="40"/>
      <c r="H131" s="43"/>
    </row>
    <row r="132" s="2" customFormat="1" ht="16.8" customHeight="1">
      <c r="A132" s="40"/>
      <c r="B132" s="43"/>
      <c r="C132" s="323" t="s">
        <v>187</v>
      </c>
      <c r="D132" s="323" t="s">
        <v>626</v>
      </c>
      <c r="E132" s="17" t="s">
        <v>189</v>
      </c>
      <c r="F132" s="324">
        <v>700</v>
      </c>
      <c r="G132" s="40"/>
      <c r="H132" s="43"/>
    </row>
    <row r="133" s="2" customFormat="1" ht="16.8" customHeight="1">
      <c r="A133" s="40"/>
      <c r="B133" s="43"/>
      <c r="C133" s="319" t="s">
        <v>1252</v>
      </c>
      <c r="D133" s="320" t="s">
        <v>1253</v>
      </c>
      <c r="E133" s="321" t="s">
        <v>1254</v>
      </c>
      <c r="F133" s="322">
        <v>3</v>
      </c>
      <c r="G133" s="40"/>
      <c r="H133" s="43"/>
    </row>
    <row r="134" s="2" customFormat="1" ht="16.8" customHeight="1">
      <c r="A134" s="40"/>
      <c r="B134" s="43"/>
      <c r="C134" s="323" t="s">
        <v>1</v>
      </c>
      <c r="D134" s="323" t="s">
        <v>1255</v>
      </c>
      <c r="E134" s="17" t="s">
        <v>1</v>
      </c>
      <c r="F134" s="324">
        <v>0</v>
      </c>
      <c r="G134" s="40"/>
      <c r="H134" s="43"/>
    </row>
    <row r="135" s="2" customFormat="1" ht="16.8" customHeight="1">
      <c r="A135" s="40"/>
      <c r="B135" s="43"/>
      <c r="C135" s="323" t="s">
        <v>1252</v>
      </c>
      <c r="D135" s="323" t="s">
        <v>1256</v>
      </c>
      <c r="E135" s="17" t="s">
        <v>1</v>
      </c>
      <c r="F135" s="324">
        <v>3</v>
      </c>
      <c r="G135" s="40"/>
      <c r="H135" s="43"/>
    </row>
    <row r="136" s="2" customFormat="1" ht="16.8" customHeight="1">
      <c r="A136" s="40"/>
      <c r="B136" s="43"/>
      <c r="C136" s="319" t="s">
        <v>1257</v>
      </c>
      <c r="D136" s="320" t="s">
        <v>1258</v>
      </c>
      <c r="E136" s="321" t="s">
        <v>1132</v>
      </c>
      <c r="F136" s="322">
        <v>59.5</v>
      </c>
      <c r="G136" s="40"/>
      <c r="H136" s="43"/>
    </row>
    <row r="137" s="2" customFormat="1" ht="16.8" customHeight="1">
      <c r="A137" s="40"/>
      <c r="B137" s="43"/>
      <c r="C137" s="323" t="s">
        <v>1257</v>
      </c>
      <c r="D137" s="323" t="s">
        <v>1259</v>
      </c>
      <c r="E137" s="17" t="s">
        <v>1</v>
      </c>
      <c r="F137" s="324">
        <v>59.5</v>
      </c>
      <c r="G137" s="40"/>
      <c r="H137" s="43"/>
    </row>
    <row r="138" s="2" customFormat="1" ht="16.8" customHeight="1">
      <c r="A138" s="40"/>
      <c r="B138" s="43"/>
      <c r="C138" s="319" t="s">
        <v>1260</v>
      </c>
      <c r="D138" s="320" t="s">
        <v>1261</v>
      </c>
      <c r="E138" s="321" t="s">
        <v>1132</v>
      </c>
      <c r="F138" s="322">
        <v>13.481</v>
      </c>
      <c r="G138" s="40"/>
      <c r="H138" s="43"/>
    </row>
    <row r="139" s="2" customFormat="1" ht="16.8" customHeight="1">
      <c r="A139" s="40"/>
      <c r="B139" s="43"/>
      <c r="C139" s="323" t="s">
        <v>1260</v>
      </c>
      <c r="D139" s="323" t="s">
        <v>1262</v>
      </c>
      <c r="E139" s="17" t="s">
        <v>1</v>
      </c>
      <c r="F139" s="324">
        <v>13.481</v>
      </c>
      <c r="G139" s="40"/>
      <c r="H139" s="43"/>
    </row>
    <row r="140" s="2" customFormat="1" ht="16.8" customHeight="1">
      <c r="A140" s="40"/>
      <c r="B140" s="43"/>
      <c r="C140" s="319" t="s">
        <v>1263</v>
      </c>
      <c r="D140" s="320" t="s">
        <v>1264</v>
      </c>
      <c r="E140" s="321" t="s">
        <v>1132</v>
      </c>
      <c r="F140" s="322">
        <v>17.5</v>
      </c>
      <c r="G140" s="40"/>
      <c r="H140" s="43"/>
    </row>
    <row r="141" s="2" customFormat="1" ht="16.8" customHeight="1">
      <c r="A141" s="40"/>
      <c r="B141" s="43"/>
      <c r="C141" s="323" t="s">
        <v>1263</v>
      </c>
      <c r="D141" s="323" t="s">
        <v>1265</v>
      </c>
      <c r="E141" s="17" t="s">
        <v>1</v>
      </c>
      <c r="F141" s="324">
        <v>17.5</v>
      </c>
      <c r="G141" s="40"/>
      <c r="H141" s="43"/>
    </row>
    <row r="142" s="2" customFormat="1" ht="16.8" customHeight="1">
      <c r="A142" s="40"/>
      <c r="B142" s="43"/>
      <c r="C142" s="319" t="s">
        <v>1266</v>
      </c>
      <c r="D142" s="320" t="s">
        <v>1267</v>
      </c>
      <c r="E142" s="321" t="s">
        <v>1132</v>
      </c>
      <c r="F142" s="322">
        <v>8.75</v>
      </c>
      <c r="G142" s="40"/>
      <c r="H142" s="43"/>
    </row>
    <row r="143" s="2" customFormat="1" ht="16.8" customHeight="1">
      <c r="A143" s="40"/>
      <c r="B143" s="43"/>
      <c r="C143" s="323" t="s">
        <v>1266</v>
      </c>
      <c r="D143" s="323" t="s">
        <v>1268</v>
      </c>
      <c r="E143" s="17" t="s">
        <v>1</v>
      </c>
      <c r="F143" s="324">
        <v>8.75</v>
      </c>
      <c r="G143" s="40"/>
      <c r="H143" s="43"/>
    </row>
    <row r="144" s="2" customFormat="1" ht="16.8" customHeight="1">
      <c r="A144" s="40"/>
      <c r="B144" s="43"/>
      <c r="C144" s="319" t="s">
        <v>1269</v>
      </c>
      <c r="D144" s="320" t="s">
        <v>1270</v>
      </c>
      <c r="E144" s="321" t="s">
        <v>1254</v>
      </c>
      <c r="F144" s="322">
        <v>31</v>
      </c>
      <c r="G144" s="40"/>
      <c r="H144" s="43"/>
    </row>
    <row r="145" s="2" customFormat="1" ht="16.8" customHeight="1">
      <c r="A145" s="40"/>
      <c r="B145" s="43"/>
      <c r="C145" s="319" t="s">
        <v>584</v>
      </c>
      <c r="D145" s="320" t="s">
        <v>585</v>
      </c>
      <c r="E145" s="321" t="s">
        <v>189</v>
      </c>
      <c r="F145" s="322">
        <v>3</v>
      </c>
      <c r="G145" s="40"/>
      <c r="H145" s="43"/>
    </row>
    <row r="146" s="2" customFormat="1" ht="16.8" customHeight="1">
      <c r="A146" s="40"/>
      <c r="B146" s="43"/>
      <c r="C146" s="323" t="s">
        <v>1</v>
      </c>
      <c r="D146" s="323" t="s">
        <v>674</v>
      </c>
      <c r="E146" s="17" t="s">
        <v>1</v>
      </c>
      <c r="F146" s="324">
        <v>0</v>
      </c>
      <c r="G146" s="40"/>
      <c r="H146" s="43"/>
    </row>
    <row r="147" s="2" customFormat="1" ht="16.8" customHeight="1">
      <c r="A147" s="40"/>
      <c r="B147" s="43"/>
      <c r="C147" s="323" t="s">
        <v>1</v>
      </c>
      <c r="D147" s="323" t="s">
        <v>675</v>
      </c>
      <c r="E147" s="17" t="s">
        <v>1</v>
      </c>
      <c r="F147" s="324">
        <v>0</v>
      </c>
      <c r="G147" s="40"/>
      <c r="H147" s="43"/>
    </row>
    <row r="148" s="2" customFormat="1" ht="16.8" customHeight="1">
      <c r="A148" s="40"/>
      <c r="B148" s="43"/>
      <c r="C148" s="323" t="s">
        <v>584</v>
      </c>
      <c r="D148" s="323" t="s">
        <v>193</v>
      </c>
      <c r="E148" s="17" t="s">
        <v>1</v>
      </c>
      <c r="F148" s="324">
        <v>3</v>
      </c>
      <c r="G148" s="40"/>
      <c r="H148" s="43"/>
    </row>
    <row r="149" s="2" customFormat="1" ht="16.8" customHeight="1">
      <c r="A149" s="40"/>
      <c r="B149" s="43"/>
      <c r="C149" s="325" t="s">
        <v>1240</v>
      </c>
      <c r="D149" s="40"/>
      <c r="E149" s="40"/>
      <c r="F149" s="40"/>
      <c r="G149" s="40"/>
      <c r="H149" s="43"/>
    </row>
    <row r="150" s="2" customFormat="1" ht="16.8" customHeight="1">
      <c r="A150" s="40"/>
      <c r="B150" s="43"/>
      <c r="C150" s="323" t="s">
        <v>233</v>
      </c>
      <c r="D150" s="323" t="s">
        <v>672</v>
      </c>
      <c r="E150" s="17" t="s">
        <v>189</v>
      </c>
      <c r="F150" s="324">
        <v>3</v>
      </c>
      <c r="G150" s="40"/>
      <c r="H150" s="43"/>
    </row>
    <row r="151" s="2" customFormat="1" ht="16.8" customHeight="1">
      <c r="A151" s="40"/>
      <c r="B151" s="43"/>
      <c r="C151" s="323" t="s">
        <v>676</v>
      </c>
      <c r="D151" s="323" t="s">
        <v>677</v>
      </c>
      <c r="E151" s="17" t="s">
        <v>181</v>
      </c>
      <c r="F151" s="324">
        <v>3</v>
      </c>
      <c r="G151" s="40"/>
      <c r="H151" s="43"/>
    </row>
    <row r="152" s="2" customFormat="1" ht="16.8" customHeight="1">
      <c r="A152" s="40"/>
      <c r="B152" s="43"/>
      <c r="C152" s="319" t="s">
        <v>1271</v>
      </c>
      <c r="D152" s="320" t="s">
        <v>1272</v>
      </c>
      <c r="E152" s="321" t="s">
        <v>1254</v>
      </c>
      <c r="F152" s="322">
        <v>3</v>
      </c>
      <c r="G152" s="40"/>
      <c r="H152" s="43"/>
    </row>
    <row r="153" s="2" customFormat="1" ht="16.8" customHeight="1">
      <c r="A153" s="40"/>
      <c r="B153" s="43"/>
      <c r="C153" s="323" t="s">
        <v>1</v>
      </c>
      <c r="D153" s="323" t="s">
        <v>1273</v>
      </c>
      <c r="E153" s="17" t="s">
        <v>1</v>
      </c>
      <c r="F153" s="324">
        <v>3</v>
      </c>
      <c r="G153" s="40"/>
      <c r="H153" s="43"/>
    </row>
    <row r="154" s="2" customFormat="1" ht="16.8" customHeight="1">
      <c r="A154" s="40"/>
      <c r="B154" s="43"/>
      <c r="C154" s="323" t="s">
        <v>1271</v>
      </c>
      <c r="D154" s="323" t="s">
        <v>625</v>
      </c>
      <c r="E154" s="17" t="s">
        <v>1</v>
      </c>
      <c r="F154" s="324">
        <v>3</v>
      </c>
      <c r="G154" s="40"/>
      <c r="H154" s="43"/>
    </row>
    <row r="155" s="2" customFormat="1" ht="16.8" customHeight="1">
      <c r="A155" s="40"/>
      <c r="B155" s="43"/>
      <c r="C155" s="319" t="s">
        <v>1274</v>
      </c>
      <c r="D155" s="320" t="s">
        <v>1275</v>
      </c>
      <c r="E155" s="321" t="s">
        <v>108</v>
      </c>
      <c r="F155" s="322">
        <v>10</v>
      </c>
      <c r="G155" s="40"/>
      <c r="H155" s="43"/>
    </row>
    <row r="156" s="2" customFormat="1" ht="16.8" customHeight="1">
      <c r="A156" s="40"/>
      <c r="B156" s="43"/>
      <c r="C156" s="323" t="s">
        <v>1274</v>
      </c>
      <c r="D156" s="323" t="s">
        <v>105</v>
      </c>
      <c r="E156" s="17" t="s">
        <v>1</v>
      </c>
      <c r="F156" s="324">
        <v>10</v>
      </c>
      <c r="G156" s="40"/>
      <c r="H156" s="43"/>
    </row>
    <row r="157" s="2" customFormat="1" ht="16.8" customHeight="1">
      <c r="A157" s="40"/>
      <c r="B157" s="43"/>
      <c r="C157" s="319" t="s">
        <v>586</v>
      </c>
      <c r="D157" s="320" t="s">
        <v>587</v>
      </c>
      <c r="E157" s="321" t="s">
        <v>108</v>
      </c>
      <c r="F157" s="322">
        <v>220</v>
      </c>
      <c r="G157" s="40"/>
      <c r="H157" s="43"/>
    </row>
    <row r="158" s="2" customFormat="1" ht="16.8" customHeight="1">
      <c r="A158" s="40"/>
      <c r="B158" s="43"/>
      <c r="C158" s="323" t="s">
        <v>586</v>
      </c>
      <c r="D158" s="323" t="s">
        <v>588</v>
      </c>
      <c r="E158" s="17" t="s">
        <v>1</v>
      </c>
      <c r="F158" s="324">
        <v>220</v>
      </c>
      <c r="G158" s="40"/>
      <c r="H158" s="43"/>
    </row>
    <row r="159" s="2" customFormat="1" ht="16.8" customHeight="1">
      <c r="A159" s="40"/>
      <c r="B159" s="43"/>
      <c r="C159" s="325" t="s">
        <v>1240</v>
      </c>
      <c r="D159" s="40"/>
      <c r="E159" s="40"/>
      <c r="F159" s="40"/>
      <c r="G159" s="40"/>
      <c r="H159" s="43"/>
    </row>
    <row r="160" s="2" customFormat="1" ht="16.8" customHeight="1">
      <c r="A160" s="40"/>
      <c r="B160" s="43"/>
      <c r="C160" s="323" t="s">
        <v>767</v>
      </c>
      <c r="D160" s="323" t="s">
        <v>768</v>
      </c>
      <c r="E160" s="17" t="s">
        <v>108</v>
      </c>
      <c r="F160" s="324">
        <v>220</v>
      </c>
      <c r="G160" s="40"/>
      <c r="H160" s="43"/>
    </row>
    <row r="161" s="2" customFormat="1" ht="16.8" customHeight="1">
      <c r="A161" s="40"/>
      <c r="B161" s="43"/>
      <c r="C161" s="323" t="s">
        <v>812</v>
      </c>
      <c r="D161" s="323" t="s">
        <v>813</v>
      </c>
      <c r="E161" s="17" t="s">
        <v>108</v>
      </c>
      <c r="F161" s="324">
        <v>220</v>
      </c>
      <c r="G161" s="40"/>
      <c r="H161" s="43"/>
    </row>
    <row r="162" s="2" customFormat="1" ht="16.8" customHeight="1">
      <c r="A162" s="40"/>
      <c r="B162" s="43"/>
      <c r="C162" s="323" t="s">
        <v>770</v>
      </c>
      <c r="D162" s="323" t="s">
        <v>771</v>
      </c>
      <c r="E162" s="17" t="s">
        <v>108</v>
      </c>
      <c r="F162" s="324">
        <v>220</v>
      </c>
      <c r="G162" s="40"/>
      <c r="H162" s="43"/>
    </row>
    <row r="163" s="2" customFormat="1" ht="16.8" customHeight="1">
      <c r="A163" s="40"/>
      <c r="B163" s="43"/>
      <c r="C163" s="323" t="s">
        <v>815</v>
      </c>
      <c r="D163" s="323" t="s">
        <v>816</v>
      </c>
      <c r="E163" s="17" t="s">
        <v>108</v>
      </c>
      <c r="F163" s="324">
        <v>220</v>
      </c>
      <c r="G163" s="40"/>
      <c r="H163" s="43"/>
    </row>
    <row r="164" s="2" customFormat="1" ht="16.8" customHeight="1">
      <c r="A164" s="40"/>
      <c r="B164" s="43"/>
      <c r="C164" s="319" t="s">
        <v>801</v>
      </c>
      <c r="D164" s="320" t="s">
        <v>1276</v>
      </c>
      <c r="E164" s="321" t="s">
        <v>108</v>
      </c>
      <c r="F164" s="322">
        <v>10</v>
      </c>
      <c r="G164" s="40"/>
      <c r="H164" s="43"/>
    </row>
    <row r="165" s="2" customFormat="1" ht="16.8" customHeight="1">
      <c r="A165" s="40"/>
      <c r="B165" s="43"/>
      <c r="C165" s="323" t="s">
        <v>801</v>
      </c>
      <c r="D165" s="323" t="s">
        <v>589</v>
      </c>
      <c r="E165" s="17" t="s">
        <v>1</v>
      </c>
      <c r="F165" s="324">
        <v>10</v>
      </c>
      <c r="G165" s="40"/>
      <c r="H165" s="43"/>
    </row>
    <row r="166" s="2" customFormat="1" ht="16.8" customHeight="1">
      <c r="A166" s="40"/>
      <c r="B166" s="43"/>
      <c r="C166" s="319" t="s">
        <v>589</v>
      </c>
      <c r="D166" s="320" t="s">
        <v>590</v>
      </c>
      <c r="E166" s="321" t="s">
        <v>108</v>
      </c>
      <c r="F166" s="322">
        <v>10</v>
      </c>
      <c r="G166" s="40"/>
      <c r="H166" s="43"/>
    </row>
    <row r="167" s="2" customFormat="1" ht="16.8" customHeight="1">
      <c r="A167" s="40"/>
      <c r="B167" s="43"/>
      <c r="C167" s="323" t="s">
        <v>1</v>
      </c>
      <c r="D167" s="323" t="s">
        <v>1</v>
      </c>
      <c r="E167" s="17" t="s">
        <v>1</v>
      </c>
      <c r="F167" s="324">
        <v>0</v>
      </c>
      <c r="G167" s="40"/>
      <c r="H167" s="43"/>
    </row>
    <row r="168" s="2" customFormat="1" ht="16.8" customHeight="1">
      <c r="A168" s="40"/>
      <c r="B168" s="43"/>
      <c r="C168" s="323" t="s">
        <v>1</v>
      </c>
      <c r="D168" s="323" t="s">
        <v>105</v>
      </c>
      <c r="E168" s="17" t="s">
        <v>1</v>
      </c>
      <c r="F168" s="324">
        <v>10</v>
      </c>
      <c r="G168" s="40"/>
      <c r="H168" s="43"/>
    </row>
    <row r="169" s="2" customFormat="1" ht="16.8" customHeight="1">
      <c r="A169" s="40"/>
      <c r="B169" s="43"/>
      <c r="C169" s="323" t="s">
        <v>589</v>
      </c>
      <c r="D169" s="323" t="s">
        <v>625</v>
      </c>
      <c r="E169" s="17" t="s">
        <v>1</v>
      </c>
      <c r="F169" s="324">
        <v>10</v>
      </c>
      <c r="G169" s="40"/>
      <c r="H169" s="43"/>
    </row>
    <row r="170" s="2" customFormat="1" ht="16.8" customHeight="1">
      <c r="A170" s="40"/>
      <c r="B170" s="43"/>
      <c r="C170" s="325" t="s">
        <v>1240</v>
      </c>
      <c r="D170" s="40"/>
      <c r="E170" s="40"/>
      <c r="F170" s="40"/>
      <c r="G170" s="40"/>
      <c r="H170" s="43"/>
    </row>
    <row r="171" s="2" customFormat="1" ht="16.8" customHeight="1">
      <c r="A171" s="40"/>
      <c r="B171" s="43"/>
      <c r="C171" s="323" t="s">
        <v>795</v>
      </c>
      <c r="D171" s="323" t="s">
        <v>796</v>
      </c>
      <c r="E171" s="17" t="s">
        <v>108</v>
      </c>
      <c r="F171" s="324">
        <v>10</v>
      </c>
      <c r="G171" s="40"/>
      <c r="H171" s="43"/>
    </row>
    <row r="172" s="2" customFormat="1" ht="16.8" customHeight="1">
      <c r="A172" s="40"/>
      <c r="B172" s="43"/>
      <c r="C172" s="323" t="s">
        <v>798</v>
      </c>
      <c r="D172" s="323" t="s">
        <v>799</v>
      </c>
      <c r="E172" s="17" t="s">
        <v>108</v>
      </c>
      <c r="F172" s="324">
        <v>10</v>
      </c>
      <c r="G172" s="40"/>
      <c r="H172" s="43"/>
    </row>
    <row r="173" s="2" customFormat="1" ht="7.44" customHeight="1">
      <c r="A173" s="40"/>
      <c r="B173" s="190"/>
      <c r="C173" s="191"/>
      <c r="D173" s="191"/>
      <c r="E173" s="191"/>
      <c r="F173" s="191"/>
      <c r="G173" s="191"/>
      <c r="H173" s="43"/>
    </row>
    <row r="174" s="2" customFormat="1">
      <c r="A174" s="40"/>
      <c r="B174" s="40"/>
      <c r="C174" s="40"/>
      <c r="D174" s="40"/>
      <c r="E174" s="40"/>
      <c r="F174" s="40"/>
      <c r="G174" s="40"/>
      <c r="H174" s="40"/>
    </row>
  </sheetData>
  <sheetProtection sheet="1" formatColumns="0" formatRows="0" objects="1" scenarios="1" spinCount="100000" saltValue="1/w3eybVihOGC6NAHfnn8yzXOOZVGsEed+taupQed/Uk3avlR8U8BvWHhTTsSS8CXrLnIT2CSdE9vzVUeINX3A==" hashValue="KnVasx/wZJt6qzmQKQ3XzQWRX/vmi60XnjbOyk425GBaSY3t2D8msOgIxA+9EX3mR/vfpK8hwt7YPphbu9UhX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2021-05-17T19:53:47Z</dcterms:created>
  <dcterms:modified xsi:type="dcterms:W3CDTF">2021-05-17T19:53:54Z</dcterms:modified>
</cp:coreProperties>
</file>