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ocuments\rozpočty\AA Miroslav Calda\2020\Čepro\A odeslání\úpravy 17.5.2021\"/>
    </mc:Choice>
  </mc:AlternateContent>
  <bookViews>
    <workbookView xWindow="0" yWindow="0" windowWidth="0" windowHeight="0"/>
  </bookViews>
  <sheets>
    <sheet name="Rekapitulace stavby" sheetId="1" r:id="rId1"/>
    <sheet name="121-2020-dř - Dispečerské..." sheetId="2" r:id="rId2"/>
    <sheet name="121-2020-sk - FVE - na ob..." sheetId="3" r:id="rId3"/>
    <sheet name="Seznam figur" sheetId="4" r:id="rId4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'121-2020-dř - Dispečerské...'!$C$131:$K$223</definedName>
    <definedName name="_xlnm.Print_Area" localSheetId="1">'121-2020-dř - Dispečerské...'!$C$4:$J$76,'121-2020-dř - Dispečerské...'!$C$82:$J$113,'121-2020-dř - Dispečerské...'!$C$119:$J$223</definedName>
    <definedName name="_xlnm.Print_Titles" localSheetId="1">'121-2020-dř - Dispečerské...'!$131:$131</definedName>
    <definedName name="_xlnm._FilterDatabase" localSheetId="2" hidden="1">'121-2020-sk - FVE - na ob...'!$C$150:$K$732</definedName>
    <definedName name="_xlnm.Print_Area" localSheetId="2">'121-2020-sk - FVE - na ob...'!$C$4:$J$76,'121-2020-sk - FVE - na ob...'!$C$82:$J$132,'121-2020-sk - FVE - na ob...'!$C$138:$J$732</definedName>
    <definedName name="_xlnm.Print_Titles" localSheetId="2">'121-2020-sk - FVE - na ob...'!$150:$150</definedName>
    <definedName name="_xlnm.Print_Area" localSheetId="3">'Seznam figur'!$C$4:$G$213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9"/>
  <c r="J38"/>
  <c i="1" r="AY96"/>
  <c i="3" r="J37"/>
  <c i="1" r="AX96"/>
  <c i="3" r="BI732"/>
  <c r="BH732"/>
  <c r="BG732"/>
  <c r="BF732"/>
  <c r="T732"/>
  <c r="R732"/>
  <c r="P732"/>
  <c r="BI728"/>
  <c r="BH728"/>
  <c r="BG728"/>
  <c r="BF728"/>
  <c r="T728"/>
  <c r="R728"/>
  <c r="P728"/>
  <c r="BI726"/>
  <c r="BH726"/>
  <c r="BG726"/>
  <c r="BF726"/>
  <c r="T726"/>
  <c r="R726"/>
  <c r="P726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20"/>
  <c r="BH720"/>
  <c r="BG720"/>
  <c r="BF720"/>
  <c r="T720"/>
  <c r="T719"/>
  <c r="R720"/>
  <c r="R719"/>
  <c r="P720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1"/>
  <c r="BH711"/>
  <c r="BG711"/>
  <c r="BF711"/>
  <c r="T711"/>
  <c r="T710"/>
  <c r="R711"/>
  <c r="R710"/>
  <c r="P711"/>
  <c r="P710"/>
  <c r="BI706"/>
  <c r="BH706"/>
  <c r="BG706"/>
  <c r="BF706"/>
  <c r="T706"/>
  <c r="T705"/>
  <c r="R706"/>
  <c r="R705"/>
  <c r="P706"/>
  <c r="P705"/>
  <c r="BI704"/>
  <c r="BH704"/>
  <c r="BG704"/>
  <c r="BF704"/>
  <c r="T704"/>
  <c r="R704"/>
  <c r="P704"/>
  <c r="BI703"/>
  <c r="BH703"/>
  <c r="BG703"/>
  <c r="BF703"/>
  <c r="T703"/>
  <c r="R703"/>
  <c r="P703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6"/>
  <c r="BH696"/>
  <c r="BG696"/>
  <c r="BF696"/>
  <c r="T696"/>
  <c r="R696"/>
  <c r="P696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3"/>
  <c r="BH623"/>
  <c r="BG623"/>
  <c r="BF623"/>
  <c r="T623"/>
  <c r="R623"/>
  <c r="P623"/>
  <c r="BI622"/>
  <c r="BH622"/>
  <c r="BG622"/>
  <c r="BF622"/>
  <c r="T622"/>
  <c r="R622"/>
  <c r="P622"/>
  <c r="BI610"/>
  <c r="BH610"/>
  <c r="BG610"/>
  <c r="BF610"/>
  <c r="T610"/>
  <c r="R610"/>
  <c r="P610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593"/>
  <c r="BH593"/>
  <c r="BG593"/>
  <c r="BF593"/>
  <c r="T593"/>
  <c r="R593"/>
  <c r="P593"/>
  <c r="BI586"/>
  <c r="BH586"/>
  <c r="BG586"/>
  <c r="BF586"/>
  <c r="T586"/>
  <c r="R586"/>
  <c r="P586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3"/>
  <c r="BH563"/>
  <c r="BG563"/>
  <c r="BF563"/>
  <c r="T563"/>
  <c r="R563"/>
  <c r="P563"/>
  <c r="BI561"/>
  <c r="BH561"/>
  <c r="BG561"/>
  <c r="BF561"/>
  <c r="T561"/>
  <c r="R561"/>
  <c r="P561"/>
  <c r="BI555"/>
  <c r="BH555"/>
  <c r="BG555"/>
  <c r="BF555"/>
  <c r="T555"/>
  <c r="R555"/>
  <c r="P555"/>
  <c r="BI548"/>
  <c r="BH548"/>
  <c r="BG548"/>
  <c r="BF548"/>
  <c r="T548"/>
  <c r="R548"/>
  <c r="P548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47"/>
  <c r="BH447"/>
  <c r="BG447"/>
  <c r="BF447"/>
  <c r="T447"/>
  <c r="R447"/>
  <c r="P447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7"/>
  <c r="BH427"/>
  <c r="BG427"/>
  <c r="BF427"/>
  <c r="T427"/>
  <c r="R427"/>
  <c r="P427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4"/>
  <c r="BH154"/>
  <c r="BG154"/>
  <c r="BF154"/>
  <c r="T154"/>
  <c r="R154"/>
  <c r="P154"/>
  <c r="J148"/>
  <c r="J147"/>
  <c r="F147"/>
  <c r="F145"/>
  <c r="E143"/>
  <c r="BI130"/>
  <c r="BH130"/>
  <c r="BG130"/>
  <c r="BF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BI125"/>
  <c r="BH125"/>
  <c r="BG125"/>
  <c r="BF125"/>
  <c r="BE125"/>
  <c r="J92"/>
  <c r="J91"/>
  <c r="F91"/>
  <c r="F89"/>
  <c r="E87"/>
  <c r="J18"/>
  <c r="E18"/>
  <c r="F148"/>
  <c r="J17"/>
  <c r="J12"/>
  <c r="J145"/>
  <c r="E7"/>
  <c r="E85"/>
  <c i="2" r="J39"/>
  <c r="J38"/>
  <c i="1" r="AY95"/>
  <c i="2" r="J37"/>
  <c i="1" r="AX95"/>
  <c i="2"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92"/>
  <c r="J17"/>
  <c r="J12"/>
  <c r="J126"/>
  <c r="E7"/>
  <c r="E122"/>
  <c i="1"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3" r="J732"/>
  <c r="J716"/>
  <c r="BK714"/>
  <c r="BK703"/>
  <c r="J696"/>
  <c r="J686"/>
  <c r="BK684"/>
  <c r="J682"/>
  <c r="BK676"/>
  <c r="BK673"/>
  <c r="J671"/>
  <c r="BK668"/>
  <c r="BK665"/>
  <c r="J661"/>
  <c r="J657"/>
  <c r="BK649"/>
  <c r="BK637"/>
  <c r="BK605"/>
  <c r="J603"/>
  <c r="BK581"/>
  <c r="BK569"/>
  <c r="BK555"/>
  <c r="BK548"/>
  <c r="J541"/>
  <c r="J539"/>
  <c r="BK537"/>
  <c r="BK535"/>
  <c r="BK527"/>
  <c r="BK524"/>
  <c r="BK518"/>
  <c r="BK514"/>
  <c r="BK499"/>
  <c r="J497"/>
  <c r="J495"/>
  <c r="J490"/>
  <c r="J482"/>
  <c r="BK476"/>
  <c r="BK470"/>
  <c r="J468"/>
  <c r="BK466"/>
  <c r="BK464"/>
  <c r="J462"/>
  <c r="J460"/>
  <c r="BK447"/>
  <c r="BK443"/>
  <c r="J439"/>
  <c r="BK433"/>
  <c r="J432"/>
  <c r="BK431"/>
  <c r="BK427"/>
  <c r="J417"/>
  <c r="J411"/>
  <c r="J399"/>
  <c r="BK397"/>
  <c r="J395"/>
  <c r="J393"/>
  <c r="BK389"/>
  <c r="BK387"/>
  <c r="BK385"/>
  <c r="J379"/>
  <c r="J377"/>
  <c r="J375"/>
  <c r="BK367"/>
  <c r="BK365"/>
  <c r="J352"/>
  <c r="BK350"/>
  <c r="J348"/>
  <c r="BK341"/>
  <c r="J336"/>
  <c r="BK308"/>
  <c r="BK306"/>
  <c r="J303"/>
  <c r="J297"/>
  <c r="J285"/>
  <c r="BK283"/>
  <c r="J274"/>
  <c r="J272"/>
  <c r="J270"/>
  <c r="BK264"/>
  <c r="BK258"/>
  <c r="J256"/>
  <c r="J252"/>
  <c r="J250"/>
  <c r="BK248"/>
  <c r="J241"/>
  <c r="J239"/>
  <c r="BK237"/>
  <c r="BK233"/>
  <c r="BK231"/>
  <c r="BK227"/>
  <c r="BK215"/>
  <c r="J205"/>
  <c r="BK201"/>
  <c r="J197"/>
  <c r="J193"/>
  <c r="J188"/>
  <c r="J182"/>
  <c r="BK179"/>
  <c r="BK164"/>
  <c r="J154"/>
  <c i="2" r="BK220"/>
  <c r="BK218"/>
  <c r="BK216"/>
  <c r="J209"/>
  <c r="J199"/>
  <c r="J198"/>
  <c r="BK196"/>
  <c r="BK192"/>
  <c r="BK190"/>
  <c r="J188"/>
  <c r="BK182"/>
  <c r="BK180"/>
  <c r="J178"/>
  <c r="BK149"/>
  <c r="BK144"/>
  <c r="J139"/>
  <c i="1" r="AS94"/>
  <c i="3" r="J728"/>
  <c r="BK718"/>
  <c r="J717"/>
  <c r="BK715"/>
  <c r="BK706"/>
  <c r="J704"/>
  <c r="J703"/>
  <c r="J701"/>
  <c r="BK699"/>
  <c r="BK692"/>
  <c r="J691"/>
  <c r="BK690"/>
  <c r="J689"/>
  <c r="J688"/>
  <c r="BK686"/>
  <c r="J680"/>
  <c r="BK678"/>
  <c r="J676"/>
  <c r="BK655"/>
  <c r="J652"/>
  <c r="J643"/>
  <c r="BK640"/>
  <c r="J637"/>
  <c r="J634"/>
  <c r="BK631"/>
  <c r="BK623"/>
  <c r="BK607"/>
  <c r="BK593"/>
  <c r="BK586"/>
  <c r="BK578"/>
  <c r="J575"/>
  <c r="J555"/>
  <c r="J548"/>
  <c r="BK541"/>
  <c r="J523"/>
  <c r="J522"/>
  <c r="BK520"/>
  <c r="BK508"/>
  <c r="BK506"/>
  <c r="BK497"/>
  <c r="BK492"/>
  <c r="BK488"/>
  <c r="J480"/>
  <c r="J478"/>
  <c r="J476"/>
  <c r="BK474"/>
  <c r="J472"/>
  <c r="BK458"/>
  <c r="J456"/>
  <c r="J447"/>
  <c r="J443"/>
  <c r="BK441"/>
  <c r="BK439"/>
  <c r="J433"/>
  <c r="J422"/>
  <c r="J420"/>
  <c r="BK419"/>
  <c r="BK411"/>
  <c r="BK408"/>
  <c r="J405"/>
  <c r="BK401"/>
  <c r="BK399"/>
  <c r="BK393"/>
  <c r="J391"/>
  <c r="J383"/>
  <c r="BK369"/>
  <c r="J367"/>
  <c r="BK361"/>
  <c r="BK357"/>
  <c r="J354"/>
  <c r="BK352"/>
  <c r="J346"/>
  <c r="J338"/>
  <c r="J334"/>
  <c r="J316"/>
  <c r="BK313"/>
  <c r="BK310"/>
  <c r="J306"/>
  <c r="J289"/>
  <c r="J287"/>
  <c r="BK285"/>
  <c r="J283"/>
  <c r="J281"/>
  <c r="BK279"/>
  <c r="J276"/>
  <c r="BK274"/>
  <c r="BK272"/>
  <c r="BK268"/>
  <c r="BK266"/>
  <c r="BK260"/>
  <c r="J258"/>
  <c r="BK256"/>
  <c r="J254"/>
  <c r="BK235"/>
  <c r="J227"/>
  <c r="BK225"/>
  <c r="BK212"/>
  <c r="BK208"/>
  <c r="BK205"/>
  <c r="BK197"/>
  <c r="BK193"/>
  <c r="BK187"/>
  <c r="J179"/>
  <c r="BK175"/>
  <c i="2" r="J222"/>
  <c r="J218"/>
  <c r="J216"/>
  <c r="J214"/>
  <c r="J212"/>
  <c r="J210"/>
  <c r="BK209"/>
  <c r="J207"/>
  <c r="BK198"/>
  <c r="J196"/>
  <c r="J194"/>
  <c r="J182"/>
  <c r="BK158"/>
  <c r="BK154"/>
  <c r="J149"/>
  <c i="3" r="BK732"/>
  <c r="J726"/>
  <c r="J725"/>
  <c r="J723"/>
  <c r="BK722"/>
  <c r="J720"/>
  <c r="J715"/>
  <c r="J711"/>
  <c r="BK704"/>
  <c r="BK701"/>
  <c r="BK700"/>
  <c r="J699"/>
  <c r="BK696"/>
  <c r="J692"/>
  <c r="BK688"/>
  <c r="BK680"/>
  <c r="J678"/>
  <c r="BK659"/>
  <c r="BK652"/>
  <c r="J649"/>
  <c r="BK646"/>
  <c r="BK634"/>
  <c r="J627"/>
  <c r="J623"/>
  <c r="J622"/>
  <c r="J610"/>
  <c r="J605"/>
  <c r="J581"/>
  <c r="BK575"/>
  <c r="J572"/>
  <c r="BK563"/>
  <c r="BK561"/>
  <c r="J535"/>
  <c r="BK530"/>
  <c r="J524"/>
  <c r="BK523"/>
  <c r="BK522"/>
  <c r="BK516"/>
  <c r="J514"/>
  <c r="J511"/>
  <c r="J506"/>
  <c r="J499"/>
  <c r="BK495"/>
  <c r="J488"/>
  <c r="BK485"/>
  <c r="BK482"/>
  <c r="BK480"/>
  <c r="BK478"/>
  <c r="BK472"/>
  <c r="J470"/>
  <c r="BK468"/>
  <c r="J466"/>
  <c r="J464"/>
  <c r="BK462"/>
  <c r="BK460"/>
  <c r="J458"/>
  <c r="J441"/>
  <c r="BK432"/>
  <c r="J431"/>
  <c r="J427"/>
  <c r="BK422"/>
  <c r="BK420"/>
  <c r="J408"/>
  <c r="BK405"/>
  <c r="J403"/>
  <c r="J401"/>
  <c r="J397"/>
  <c r="BK391"/>
  <c r="J389"/>
  <c r="BK381"/>
  <c r="J373"/>
  <c r="BK371"/>
  <c r="J365"/>
  <c r="J363"/>
  <c r="BK354"/>
  <c r="BK348"/>
  <c r="BK346"/>
  <c r="J344"/>
  <c r="J341"/>
  <c r="BK338"/>
  <c r="BK336"/>
  <c r="BK334"/>
  <c r="BK316"/>
  <c r="J310"/>
  <c r="J308"/>
  <c r="J301"/>
  <c r="BK299"/>
  <c r="J293"/>
  <c r="BK291"/>
  <c r="BK289"/>
  <c r="BK281"/>
  <c r="J279"/>
  <c r="J268"/>
  <c r="J266"/>
  <c r="J264"/>
  <c r="BK262"/>
  <c r="BK254"/>
  <c r="BK252"/>
  <c r="BK250"/>
  <c r="J237"/>
  <c r="J233"/>
  <c r="J231"/>
  <c r="J225"/>
  <c r="J223"/>
  <c r="BK217"/>
  <c r="J208"/>
  <c r="J186"/>
  <c r="BK182"/>
  <c r="J175"/>
  <c r="J172"/>
  <c r="J169"/>
  <c r="J164"/>
  <c r="J162"/>
  <c r="BK154"/>
  <c i="2" r="BK214"/>
  <c r="BK213"/>
  <c r="BK212"/>
  <c r="BK200"/>
  <c r="BK186"/>
  <c r="BK184"/>
  <c r="J180"/>
  <c r="BK178"/>
  <c r="J158"/>
  <c r="J154"/>
  <c r="J135"/>
  <c i="3" r="BK728"/>
  <c r="BK726"/>
  <c r="BK725"/>
  <c r="BK723"/>
  <c r="J722"/>
  <c r="BK720"/>
  <c r="J718"/>
  <c r="BK717"/>
  <c r="BK716"/>
  <c r="J714"/>
  <c r="BK711"/>
  <c r="J706"/>
  <c r="J700"/>
  <c r="BK691"/>
  <c r="J690"/>
  <c r="BK689"/>
  <c r="J684"/>
  <c r="BK682"/>
  <c r="J673"/>
  <c r="BK671"/>
  <c r="J668"/>
  <c r="J665"/>
  <c r="BK661"/>
  <c r="J659"/>
  <c r="BK657"/>
  <c r="J655"/>
  <c r="J646"/>
  <c r="BK643"/>
  <c r="J640"/>
  <c r="J631"/>
  <c r="BK627"/>
  <c r="BK622"/>
  <c r="BK610"/>
  <c r="J607"/>
  <c r="BK603"/>
  <c r="J593"/>
  <c r="J586"/>
  <c r="J578"/>
  <c r="BK572"/>
  <c r="J569"/>
  <c r="J563"/>
  <c r="J561"/>
  <c r="BK539"/>
  <c r="J537"/>
  <c r="J530"/>
  <c r="J527"/>
  <c r="J520"/>
  <c r="J518"/>
  <c r="J516"/>
  <c r="BK511"/>
  <c r="J508"/>
  <c r="J492"/>
  <c r="BK490"/>
  <c r="J485"/>
  <c r="J474"/>
  <c r="BK456"/>
  <c r="J419"/>
  <c r="BK417"/>
  <c r="BK403"/>
  <c r="BK395"/>
  <c r="J387"/>
  <c r="J385"/>
  <c r="BK383"/>
  <c r="J381"/>
  <c r="BK379"/>
  <c r="BK377"/>
  <c r="BK375"/>
  <c r="BK373"/>
  <c r="J371"/>
  <c r="J369"/>
  <c r="BK363"/>
  <c r="J361"/>
  <c r="J357"/>
  <c r="J350"/>
  <c r="BK344"/>
  <c r="J313"/>
  <c r="BK303"/>
  <c r="BK301"/>
  <c r="J299"/>
  <c r="BK297"/>
  <c r="BK293"/>
  <c r="J291"/>
  <c r="BK287"/>
  <c r="BK276"/>
  <c r="BK270"/>
  <c r="J262"/>
  <c r="J260"/>
  <c r="J248"/>
  <c r="BK241"/>
  <c r="BK239"/>
  <c r="J235"/>
  <c r="BK223"/>
  <c r="J217"/>
  <c r="J215"/>
  <c r="J212"/>
  <c r="J201"/>
  <c r="BK188"/>
  <c r="J187"/>
  <c r="BK186"/>
  <c r="BK172"/>
  <c r="BK169"/>
  <c r="BK162"/>
  <c i="2" r="BK222"/>
  <c r="J220"/>
  <c r="J213"/>
  <c r="BK210"/>
  <c r="BK207"/>
  <c r="J200"/>
  <c r="BK199"/>
  <c r="BK194"/>
  <c r="J192"/>
  <c r="J190"/>
  <c r="BK188"/>
  <c r="J186"/>
  <c r="J184"/>
  <c r="J144"/>
  <c r="BK139"/>
  <c r="BK135"/>
  <c l="1" r="T134"/>
  <c r="T133"/>
  <c r="P206"/>
  <c r="BK211"/>
  <c r="J211"/>
  <c r="J101"/>
  <c r="R211"/>
  <c r="P215"/>
  <c i="3" r="R153"/>
  <c r="P171"/>
  <c r="T200"/>
  <c r="R222"/>
  <c r="R312"/>
  <c r="R410"/>
  <c r="BK446"/>
  <c r="P494"/>
  <c r="BK529"/>
  <c r="BK528"/>
  <c r="J528"/>
  <c r="J107"/>
  <c r="BK560"/>
  <c r="J560"/>
  <c r="J109"/>
  <c r="T560"/>
  <c r="BK626"/>
  <c r="J626"/>
  <c r="J112"/>
  <c r="P698"/>
  <c r="R698"/>
  <c r="BK713"/>
  <c r="J713"/>
  <c r="J117"/>
  <c r="BK721"/>
  <c r="J721"/>
  <c r="J119"/>
  <c r="P721"/>
  <c r="T721"/>
  <c r="BK724"/>
  <c r="J724"/>
  <c r="J120"/>
  <c r="R724"/>
  <c r="T727"/>
  <c i="2" r="BK134"/>
  <c r="J134"/>
  <c r="J98"/>
  <c r="R134"/>
  <c r="R133"/>
  <c r="T206"/>
  <c r="BK215"/>
  <c r="J215"/>
  <c r="J102"/>
  <c r="T215"/>
  <c i="3" r="P153"/>
  <c r="R171"/>
  <c r="R200"/>
  <c r="T222"/>
  <c r="BK312"/>
  <c r="J312"/>
  <c r="J102"/>
  <c r="BK410"/>
  <c r="J410"/>
  <c r="J103"/>
  <c r="P446"/>
  <c r="R494"/>
  <c r="R529"/>
  <c r="R528"/>
  <c r="P560"/>
  <c r="R568"/>
  <c r="BK577"/>
  <c r="J577"/>
  <c r="J111"/>
  <c r="P626"/>
  <c r="T698"/>
  <c r="P713"/>
  <c r="P727"/>
  <c i="2" r="P134"/>
  <c r="P133"/>
  <c r="BK206"/>
  <c r="BK205"/>
  <c r="J205"/>
  <c r="J99"/>
  <c r="R206"/>
  <c r="P211"/>
  <c r="T211"/>
  <c r="R215"/>
  <c i="3" r="T153"/>
  <c r="T171"/>
  <c r="P200"/>
  <c r="P222"/>
  <c r="P312"/>
  <c r="T410"/>
  <c r="T446"/>
  <c r="BK494"/>
  <c r="J494"/>
  <c r="J106"/>
  <c r="P529"/>
  <c r="P528"/>
  <c r="BK568"/>
  <c r="J568"/>
  <c r="J110"/>
  <c r="R626"/>
  <c r="T713"/>
  <c r="R721"/>
  <c r="P724"/>
  <c r="T724"/>
  <c r="R727"/>
  <c r="BK153"/>
  <c r="J153"/>
  <c r="J98"/>
  <c r="BK171"/>
  <c r="J171"/>
  <c r="J99"/>
  <c r="BK200"/>
  <c r="J200"/>
  <c r="J100"/>
  <c r="BK222"/>
  <c r="J222"/>
  <c r="J101"/>
  <c r="T312"/>
  <c r="P410"/>
  <c r="R446"/>
  <c r="R445"/>
  <c r="T494"/>
  <c r="T529"/>
  <c r="T528"/>
  <c r="R560"/>
  <c r="P568"/>
  <c r="T568"/>
  <c r="P577"/>
  <c r="R577"/>
  <c r="T577"/>
  <c r="T626"/>
  <c r="BK698"/>
  <c r="J698"/>
  <c r="J113"/>
  <c r="R713"/>
  <c r="R712"/>
  <c r="BK727"/>
  <c r="J727"/>
  <c r="J121"/>
  <c i="2" r="J89"/>
  <c r="F129"/>
  <c r="BE149"/>
  <c r="BE158"/>
  <c r="BE178"/>
  <c r="BE214"/>
  <c i="3" r="F92"/>
  <c r="E141"/>
  <c r="BE175"/>
  <c r="BE197"/>
  <c r="BE205"/>
  <c r="BE225"/>
  <c r="BE227"/>
  <c r="BE233"/>
  <c r="BE235"/>
  <c r="BE254"/>
  <c r="BE256"/>
  <c r="BE264"/>
  <c r="BE281"/>
  <c r="BE283"/>
  <c r="BE308"/>
  <c r="BE334"/>
  <c r="BE336"/>
  <c r="BE338"/>
  <c r="BE346"/>
  <c r="BE352"/>
  <c r="BE365"/>
  <c r="BE375"/>
  <c r="BE377"/>
  <c r="BE389"/>
  <c r="BE391"/>
  <c r="BE397"/>
  <c r="BE405"/>
  <c r="BE408"/>
  <c r="BE422"/>
  <c r="BE427"/>
  <c r="BE432"/>
  <c r="BE439"/>
  <c r="BE441"/>
  <c r="BE458"/>
  <c r="BE460"/>
  <c r="BE470"/>
  <c r="BE476"/>
  <c r="BE480"/>
  <c r="BE495"/>
  <c r="BE497"/>
  <c r="BE523"/>
  <c r="BE541"/>
  <c r="BE548"/>
  <c r="BE578"/>
  <c r="BE634"/>
  <c r="BE649"/>
  <c r="BE676"/>
  <c r="BE686"/>
  <c r="BE692"/>
  <c r="BE703"/>
  <c r="BE722"/>
  <c r="BE728"/>
  <c r="BK719"/>
  <c r="J719"/>
  <c r="J118"/>
  <c i="2" r="E85"/>
  <c r="BE139"/>
  <c r="BE180"/>
  <c r="BE188"/>
  <c r="BE192"/>
  <c r="BE194"/>
  <c r="BE196"/>
  <c r="BE198"/>
  <c r="BE207"/>
  <c r="BE218"/>
  <c i="3" r="J89"/>
  <c r="BE179"/>
  <c r="BE187"/>
  <c r="BE193"/>
  <c r="BE201"/>
  <c r="BE212"/>
  <c r="BE237"/>
  <c r="BE248"/>
  <c r="BE266"/>
  <c r="BE268"/>
  <c r="BE270"/>
  <c r="BE272"/>
  <c r="BE274"/>
  <c r="BE285"/>
  <c r="BE301"/>
  <c r="BE350"/>
  <c r="BE357"/>
  <c r="BE367"/>
  <c r="BE383"/>
  <c r="BE385"/>
  <c r="BE393"/>
  <c r="BE399"/>
  <c r="BE411"/>
  <c r="BE417"/>
  <c r="BE433"/>
  <c r="BE443"/>
  <c r="BE447"/>
  <c r="BE474"/>
  <c r="BE488"/>
  <c r="BE490"/>
  <c r="BE492"/>
  <c r="BE506"/>
  <c r="BE518"/>
  <c r="BE527"/>
  <c r="BE537"/>
  <c r="BE539"/>
  <c r="BE555"/>
  <c r="BE581"/>
  <c r="BE605"/>
  <c r="BE631"/>
  <c r="BE637"/>
  <c r="BE640"/>
  <c r="BE655"/>
  <c r="BE661"/>
  <c r="BE668"/>
  <c r="BE673"/>
  <c r="BE684"/>
  <c r="BE689"/>
  <c r="BE714"/>
  <c r="BE723"/>
  <c r="BE725"/>
  <c r="BE726"/>
  <c r="BK705"/>
  <c r="J705"/>
  <c r="J114"/>
  <c r="BK710"/>
  <c r="J710"/>
  <c r="J115"/>
  <c i="2" r="BE135"/>
  <c r="BE144"/>
  <c r="BE182"/>
  <c r="BE186"/>
  <c r="BE190"/>
  <c r="BE199"/>
  <c r="BE216"/>
  <c r="BE220"/>
  <c i="3" r="BE162"/>
  <c r="BE164"/>
  <c r="BE169"/>
  <c r="BE182"/>
  <c r="BE188"/>
  <c r="BE215"/>
  <c r="BE217"/>
  <c r="BE231"/>
  <c r="BE239"/>
  <c r="BE241"/>
  <c r="BE250"/>
  <c r="BE258"/>
  <c r="BE262"/>
  <c r="BE293"/>
  <c r="BE297"/>
  <c r="BE303"/>
  <c r="BE306"/>
  <c r="BE341"/>
  <c r="BE348"/>
  <c r="BE363"/>
  <c r="BE373"/>
  <c r="BE379"/>
  <c r="BE387"/>
  <c r="BE395"/>
  <c r="BE431"/>
  <c r="BE462"/>
  <c r="BE464"/>
  <c r="BE466"/>
  <c r="BE468"/>
  <c r="BE482"/>
  <c r="BE499"/>
  <c r="BE511"/>
  <c r="BE516"/>
  <c r="BE524"/>
  <c r="BE530"/>
  <c r="BE535"/>
  <c r="BE563"/>
  <c r="BE569"/>
  <c r="BE603"/>
  <c r="BE610"/>
  <c r="BE622"/>
  <c r="BE623"/>
  <c r="BE646"/>
  <c r="BE657"/>
  <c r="BE659"/>
  <c r="BE665"/>
  <c r="BE671"/>
  <c r="BE680"/>
  <c r="BE682"/>
  <c r="BE700"/>
  <c i="2" r="BE154"/>
  <c r="BE184"/>
  <c r="BE200"/>
  <c r="BE209"/>
  <c r="BE210"/>
  <c r="BE212"/>
  <c r="BE213"/>
  <c r="BE222"/>
  <c i="3" r="BE154"/>
  <c r="BE172"/>
  <c r="BE186"/>
  <c r="BE208"/>
  <c r="BE223"/>
  <c r="BE252"/>
  <c r="BE260"/>
  <c r="BE276"/>
  <c r="BE279"/>
  <c r="BE287"/>
  <c r="BE289"/>
  <c r="BE291"/>
  <c r="BE299"/>
  <c r="BE310"/>
  <c r="BE313"/>
  <c r="BE316"/>
  <c r="BE344"/>
  <c r="BE354"/>
  <c r="BE361"/>
  <c r="BE369"/>
  <c r="BE371"/>
  <c r="BE381"/>
  <c r="BE401"/>
  <c r="BE403"/>
  <c r="BE419"/>
  <c r="BE420"/>
  <c r="BE456"/>
  <c r="BE472"/>
  <c r="BE478"/>
  <c r="BE485"/>
  <c r="BE508"/>
  <c r="BE514"/>
  <c r="BE520"/>
  <c r="BE522"/>
  <c r="BE561"/>
  <c r="BE572"/>
  <c r="BE575"/>
  <c r="BE586"/>
  <c r="BE593"/>
  <c r="BE607"/>
  <c r="BE627"/>
  <c r="BE643"/>
  <c r="BE652"/>
  <c r="BE678"/>
  <c r="BE688"/>
  <c r="BE690"/>
  <c r="BE691"/>
  <c r="BE696"/>
  <c r="BE699"/>
  <c r="BE701"/>
  <c r="BE704"/>
  <c r="BE706"/>
  <c r="BE711"/>
  <c r="BE715"/>
  <c r="BE716"/>
  <c r="BE717"/>
  <c r="BE718"/>
  <c r="BE720"/>
  <c r="BE732"/>
  <c i="2" r="J36"/>
  <c i="1" r="AW95"/>
  <c i="3" r="F39"/>
  <c i="1" r="BD96"/>
  <c i="2" r="F39"/>
  <c i="1" r="BD95"/>
  <c i="3" r="F37"/>
  <c i="1" r="BB96"/>
  <c i="3" r="F36"/>
  <c i="1" r="BA96"/>
  <c i="3" r="F38"/>
  <c i="1" r="BC96"/>
  <c i="3" r="J36"/>
  <c i="1" r="AW96"/>
  <c i="2" r="F36"/>
  <c i="1" r="BA95"/>
  <c i="2" r="F37"/>
  <c i="1" r="BB95"/>
  <c i="2" r="F38"/>
  <c i="1" r="BC95"/>
  <c i="3" l="1" r="BK445"/>
  <c r="J445"/>
  <c r="J104"/>
  <c i="2" r="R205"/>
  <c r="R132"/>
  <c i="3" r="P712"/>
  <c r="R152"/>
  <c r="R151"/>
  <c i="2" r="P205"/>
  <c r="P132"/>
  <c i="1" r="AU95"/>
  <c i="3" r="P445"/>
  <c r="T712"/>
  <c r="T445"/>
  <c r="T152"/>
  <c r="T151"/>
  <c r="P152"/>
  <c r="P151"/>
  <c i="1" r="AU96"/>
  <c i="2" r="T205"/>
  <c r="T132"/>
  <c r="BK133"/>
  <c r="J133"/>
  <c r="J97"/>
  <c i="3" r="J446"/>
  <c r="J105"/>
  <c r="J529"/>
  <c r="J108"/>
  <c r="BK712"/>
  <c r="J712"/>
  <c r="J116"/>
  <c i="2" r="J206"/>
  <c r="J100"/>
  <c i="3" r="BK152"/>
  <c r="BK151"/>
  <c r="J151"/>
  <c r="J96"/>
  <c i="1" r="BA94"/>
  <c r="W33"/>
  <c r="BD94"/>
  <c r="W36"/>
  <c r="BB94"/>
  <c r="AX94"/>
  <c r="BC94"/>
  <c r="AY94"/>
  <c i="3" l="1" r="J30"/>
  <c i="2" r="BK132"/>
  <c r="J132"/>
  <c r="J96"/>
  <c r="J30"/>
  <c i="3" r="J152"/>
  <c r="J97"/>
  <c i="1" r="AU94"/>
  <c i="3" r="J130"/>
  <c r="J124"/>
  <c r="J31"/>
  <c i="1" r="AW94"/>
  <c r="AK33"/>
  <c r="W35"/>
  <c r="W34"/>
  <c i="3" l="1" r="BE130"/>
  <c r="J132"/>
  <c r="J35"/>
  <c i="1" r="AV96"/>
  <c r="AT96"/>
  <c i="3" r="J32"/>
  <c i="1" r="AG96"/>
  <c r="AN96"/>
  <c i="2" r="J111"/>
  <c r="J105"/>
  <c r="J31"/>
  <c r="J32"/>
  <c i="1" r="AG95"/>
  <c i="3" l="1" r="J41"/>
  <c i="2" r="BE111"/>
  <c i="3" r="F35"/>
  <c i="1" r="AZ96"/>
  <c r="AG94"/>
  <c r="AG102"/>
  <c r="CD102"/>
  <c i="2" r="F35"/>
  <c i="1" r="AZ95"/>
  <c i="2" r="J113"/>
  <c i="1" l="1" r="AG99"/>
  <c r="AV99"/>
  <c r="BY99"/>
  <c r="AG100"/>
  <c r="CD100"/>
  <c r="AV102"/>
  <c r="BY102"/>
  <c r="AK26"/>
  <c r="AG101"/>
  <c r="AV101"/>
  <c r="BY101"/>
  <c i="2" r="J35"/>
  <c i="1" r="AV95"/>
  <c r="AT95"/>
  <c r="AZ94"/>
  <c r="AV94"/>
  <c l="1" r="CD99"/>
  <c r="CD101"/>
  <c i="2" r="J41"/>
  <c i="1" r="AN95"/>
  <c r="AG98"/>
  <c r="AK27"/>
  <c r="AN99"/>
  <c r="AV100"/>
  <c r="BY100"/>
  <c r="AN102"/>
  <c r="AT94"/>
  <c r="AN94"/>
  <c r="AN101"/>
  <c r="W32"/>
  <c l="1" r="AK29"/>
  <c r="AK32"/>
  <c r="AN100"/>
  <c r="AN98"/>
  <c r="AG104"/>
  <c l="1" r="AK38"/>
  <c r="AN10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<sst xmlns="http://schemas.openxmlformats.org/spreadsheetml/2006/main">
  <si>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</si>
  <si>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</si>
  <si>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</si>
  <si>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</si>
  <si>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</si>
  <si>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{a0d8b0f4-6775-4900-9d3e-7435a23fb302}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</si>
  <si>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</si>
  <si>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</si>
  <si>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</si>
  <si>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</si>
  <si>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</si>
  <si>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</si>
  <si>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</si>
  <si>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</si>
  <si>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121/2020/Tr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</si>
  <si>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</si>
  <si>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</si>
  <si>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na střechách objektů Čepro a.s. - Třemošná</t>
  </si>
  <si>
    <t>KSO:</t>
  </si>
  <si>
    <t>CC-CZ:</t>
  </si>
  <si>
    <t>Místo:</t>
  </si>
  <si>
    <t>K zastávce 1057,Třemošná</t>
  </si>
  <si>
    <t>Datum:</t>
  </si>
  <si>
    <t>17. 5. 2021</t>
  </si>
  <si>
    <t>Zadavatel:</t>
  </si>
  <si>
    <t>IČ:</t>
  </si>
  <si>
    <t>Čepro,a.s.,Dělnická 213/12,Praha - Holešovice</t>
  </si>
  <si>
    <t>DIČ:</t>
  </si>
  <si>
    <t>Uchazeč:</t>
  </si>
  <si>
    <t>Vyplň údaj</t>
  </si>
  <si>
    <t>Projektant:</t>
  </si>
  <si>
    <t>27949711</t>
  </si>
  <si>
    <t>Atlantis Management,s.r.o.,Svémyslice</t>
  </si>
  <si>
    <t>True</t>
  </si>
  <si>
    <t>Zpracovatel:</t>
  </si>
  <si>
    <t>46061410</t>
  </si>
  <si>
    <t>Ing.Myšík Petr</t>
  </si>
  <si>
    <t>CZ6210110401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</si>
  <si>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</si>
  <si>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</si>
  <si>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</si>
  <si>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</si>
  <si>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</si>
  <si>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</si>
  <si>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</si>
  <si>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</si>
  <si>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</si>
  <si>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</si>
  <si>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</si>
  <si>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</si>
  <si>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</si>
  <si>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</si>
  <si>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</si>
  <si>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</si>
  <si>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</si>
  <si>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</si>
  <si>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</si>
  <si>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</si>
  <si>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</si>
  <si>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</si>
  <si>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</si>
  <si>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</si>
  <si>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</si>
  <si>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</si>
  <si>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</si>
  <si>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</si>
  <si>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</si>
  <si>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</si>
  <si>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</si>
  <si>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</si>
  <si>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</si>
  <si>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</si>
  <si>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</si>
  <si>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</si>
  <si>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</si>
  <si>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</si>
  <si>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</si>
  <si>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</si>
  <si>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</si>
  <si>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</si>
  <si>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</si>
  <si>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</si>
  <si>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</si>
  <si>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</si>
  <si>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</si>
  <si>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</si>
  <si>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121/2020/dř</t>
  </si>
  <si>
    <t>Dispečerské řízení</t>
  </si>
  <si>
    <t>STA</t>
  </si>
  <si>
    <t>1</t>
  </si>
  <si>
    <t>{b511113e-dbda-4076-970e-809a5fb10754}</t>
  </si>
  <si>
    <t>2</t>
  </si>
  <si>
    <t>121/2020/sk</t>
  </si>
  <si>
    <t>FVE - na objektech č.101A,č.103 a č.221</t>
  </si>
  <si>
    <t>{521a9cdc-fe11-49f8-a2ed-34f6734d4c27}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</si>
  <si>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</si>
  <si>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</si>
  <si>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</si>
  <si>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</si>
  <si>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</si>
  <si>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</si>
  <si>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</si>
  <si>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</si>
  <si>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</si>
  <si>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K1</t>
  </si>
  <si>
    <t>Kabel CYKY-J 3x2,5 mm2, pevně uložený</t>
  </si>
  <si>
    <t>m</t>
  </si>
  <si>
    <t>5</t>
  </si>
  <si>
    <t>K2</t>
  </si>
  <si>
    <t>Kabel 3x2,5 mm2, pevně uložený</t>
  </si>
  <si>
    <t>m2</t>
  </si>
  <si>
    <t>30</t>
  </si>
  <si>
    <t>KRYCÍ LIST SOUPISU PRACÍ</t>
  </si>
  <si>
    <t>K3</t>
  </si>
  <si>
    <t xml:space="preserve">Kabel  5x2,5 mm2, pevně uložený</t>
  </si>
  <si>
    <t>10</t>
  </si>
  <si>
    <t>K4</t>
  </si>
  <si>
    <t>Kabel JE-Y 2x2x0,8 pevné uložení</t>
  </si>
  <si>
    <t>K5</t>
  </si>
  <si>
    <t>Kabel JE-Y(ST)Y 4x2x0,8 pevné uložení</t>
  </si>
  <si>
    <t>K6</t>
  </si>
  <si>
    <t>Kabel UTP 2x2x0,8 pevné uložení</t>
  </si>
  <si>
    <t>20</t>
  </si>
  <si>
    <t>Objekt:</t>
  </si>
  <si>
    <t>K7</t>
  </si>
  <si>
    <t>Bezhalogenové nízkofrekvenční sdělovací kabely s Al stíněním 2x2x0,8 pevné uložení</t>
  </si>
  <si>
    <t>50</t>
  </si>
  <si>
    <t>121/2020/dř - Dispečerské řízení</t>
  </si>
  <si>
    <t>K8</t>
  </si>
  <si>
    <t>Bezhalogenové nízkofrekvenční sdělovací kabely s Al stíněním 4x2x0,8 pevné uložení</t>
  </si>
  <si>
    <t>K9</t>
  </si>
  <si>
    <t xml:space="preserve">Instalační kabel  4x2x0,5 pevné uložení</t>
  </si>
  <si>
    <t>60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</si>
  <si>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</si>
  <si>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</si>
  <si>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</si>
  <si>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</si>
  <si>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</si>
  <si>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</si>
  <si>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N00 - Dodávka a montáž FVE</t>
  </si>
  <si>
    <t xml:space="preserve">    N01 - Dodávka a montáž dispečerského řízení</t>
  </si>
  <si>
    <t>OST - Ostatní</t>
  </si>
  <si>
    <t xml:space="preserve">    N2 - Provedení revizních zkoušek dle ČSN 331500</t>
  </si>
  <si>
    <t xml:space="preserve">    N3 - Zpracování dokumentace</t>
  </si>
  <si>
    <t xml:space="preserve">    N4 - Koordinace s distributorem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</si>
  <si>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</si>
  <si>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</si>
  <si>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</si>
  <si>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</si>
  <si>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</si>
  <si>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</si>
  <si>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</si>
  <si>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</si>
  <si>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</si>
  <si>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</si>
  <si>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</si>
  <si>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</si>
  <si>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</si>
  <si>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</si>
  <si>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</si>
  <si>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</si>
  <si>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</si>
  <si>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</si>
  <si>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</si>
  <si>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</si>
  <si>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</si>
  <si>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</si>
  <si>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</si>
  <si>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Dodávka a montáž FVE</t>
  </si>
  <si>
    <t>4</t>
  </si>
  <si>
    <t>ROZPOCET</t>
  </si>
  <si>
    <t>N01</t>
  </si>
  <si>
    <t>Dodávka a montáž dispečerského řízení</t>
  </si>
  <si>
    <t>K</t>
  </si>
  <si>
    <t>N01,01</t>
  </si>
  <si>
    <t>Montáž , dodávka a vyzbrojení rozvaděče AXV1</t>
  </si>
  <si>
    <t>ks</t>
  </si>
  <si>
    <t>512</t>
  </si>
  <si>
    <t>2045719324</t>
  </si>
  <si>
    <t>VV</t>
  </si>
  <si>
    <t>Rozvaděč D.Ř. ČEZ Distribuce AXV1, dle spec., vč. snímače venkovní</t>
  </si>
  <si>
    <t>teploty, konfigurace, zprovoznění, odzkoušení na místě, dopravy</t>
  </si>
  <si>
    <t>N01,02</t>
  </si>
  <si>
    <t>Motáž , dodávka a vyzbrojení rozvaděče RPQC 01</t>
  </si>
  <si>
    <t>-1934484457</t>
  </si>
  <si>
    <t>Rozvaděč podřízené řídicí jednotky RPQC 01, dle spec., vč. dopravy,</t>
  </si>
  <si>
    <t>konfigurace, zprovoznění, odzkoušení na místě ks 1</t>
  </si>
  <si>
    <t>pro objekt č.101A</t>
  </si>
  <si>
    <t>3</t>
  </si>
  <si>
    <t>N01,03</t>
  </si>
  <si>
    <t>Motáž , dodávka a vyzbrojení rozvaděče RPQC 03</t>
  </si>
  <si>
    <t>1247664070</t>
  </si>
  <si>
    <t>Rozvaděč podřízené řídicí jednotky RPQC 03, dle spec., vč. dopravy,</t>
  </si>
  <si>
    <t>konfigurace, zprovoznění, odzkoušení na místě</t>
  </si>
  <si>
    <t>pro objekt č.103</t>
  </si>
  <si>
    <t>N01,04</t>
  </si>
  <si>
    <t>Motáž , dodávka a vyzbrojení rozvaděče RPQC 04</t>
  </si>
  <si>
    <t>935381192</t>
  </si>
  <si>
    <t>Rozvaděč podřízené řídicí jednotky RPQC 04, dle spec., vč. dopravy,</t>
  </si>
  <si>
    <t>pro objekt č.221</t>
  </si>
  <si>
    <t>N01,05</t>
  </si>
  <si>
    <t>Montáž a dodávka venkovních síťových klientských stanic</t>
  </si>
  <si>
    <t>kpl</t>
  </si>
  <si>
    <t>1392110181</t>
  </si>
  <si>
    <t>Venkovní access popint jednotky dle spec., pro ethernetového wifi</t>
  </si>
  <si>
    <t>propojení, vč. konfigurace, vč. držáků na zeď</t>
  </si>
  <si>
    <t>6</t>
  </si>
  <si>
    <t>N01,06</t>
  </si>
  <si>
    <t>Montáž kabeláží - pevné uložení</t>
  </si>
  <si>
    <t>-381651343</t>
  </si>
  <si>
    <t xml:space="preserve">Kabel  3x2,5 mm2, pevně uložený</t>
  </si>
  <si>
    <t>Kabel 5x2,5 mm2, pevně uložený</t>
  </si>
  <si>
    <t>Kabel JE-Y 4x2x0,8 pevné uložení</t>
  </si>
  <si>
    <t>Bezhalogenové nízkofrekvenční sdělovací kabely s Al stíněnímF 2x2x0,8 pevné uložení</t>
  </si>
  <si>
    <t>Součet</t>
  </si>
  <si>
    <t>7</t>
  </si>
  <si>
    <t>M</t>
  </si>
  <si>
    <t>N01,07</t>
  </si>
  <si>
    <t>Kabel silový 3x2,5 mm2, pevně uložený</t>
  </si>
  <si>
    <t>-362811378</t>
  </si>
  <si>
    <t>8</t>
  </si>
  <si>
    <t>N01,08</t>
  </si>
  <si>
    <t>Kabel bezhalogenový 3x2,5 mm2, pevně uložený</t>
  </si>
  <si>
    <t>-1161905859</t>
  </si>
  <si>
    <t>9</t>
  </si>
  <si>
    <t>N01,09</t>
  </si>
  <si>
    <t>Kabel bezhalogenový 5x2,5 mm2, pevně uložený</t>
  </si>
  <si>
    <t>1638603435</t>
  </si>
  <si>
    <t>N01,010</t>
  </si>
  <si>
    <t>1872253114</t>
  </si>
  <si>
    <t>11</t>
  </si>
  <si>
    <t>N01,011</t>
  </si>
  <si>
    <t>Kabel JE-Y(ST)Y 2x2x0,8 pevné uložení</t>
  </si>
  <si>
    <t>823269331</t>
  </si>
  <si>
    <t>12</t>
  </si>
  <si>
    <t>N01,012</t>
  </si>
  <si>
    <t>Kabel UTP 2x2x0,8</t>
  </si>
  <si>
    <t>907891848</t>
  </si>
  <si>
    <t>13</t>
  </si>
  <si>
    <t>N01,013</t>
  </si>
  <si>
    <t>Bezhalogenové nízkofrekvenční sdělovací kabely s Al stíněním 2x2x0,8</t>
  </si>
  <si>
    <t>-1094838685</t>
  </si>
  <si>
    <t>14</t>
  </si>
  <si>
    <t>N01,014</t>
  </si>
  <si>
    <t>Bezhalogenové nízkofrekvenční sdělovací kabely s Al stíněním 4x2x0,8</t>
  </si>
  <si>
    <t>-1229560978</t>
  </si>
  <si>
    <t>N01,015</t>
  </si>
  <si>
    <t>Kabel instalační datový 4x2x0,5</t>
  </si>
  <si>
    <t>-731315481</t>
  </si>
  <si>
    <t>16</t>
  </si>
  <si>
    <t>N01,016</t>
  </si>
  <si>
    <t>Montáž chráničky</t>
  </si>
  <si>
    <t>439301835</t>
  </si>
  <si>
    <t>55</t>
  </si>
  <si>
    <t>17</t>
  </si>
  <si>
    <t>N01,017</t>
  </si>
  <si>
    <t>Bezhalogen. samozhášivá chránička</t>
  </si>
  <si>
    <t>-1598267560</t>
  </si>
  <si>
    <t>18</t>
  </si>
  <si>
    <t>N01,018</t>
  </si>
  <si>
    <t>Oživení rozvaděče se složitou výstrojí</t>
  </si>
  <si>
    <t>kus</t>
  </si>
  <si>
    <t>55484409</t>
  </si>
  <si>
    <t>19</t>
  </si>
  <si>
    <t>N01,019</t>
  </si>
  <si>
    <t>Ostatní elektromontážní práce nutné k dokončení díla</t>
  </si>
  <si>
    <t>-544587696</t>
  </si>
  <si>
    <t>přípomoce</t>
  </si>
  <si>
    <t>drobný spojovací materiál</t>
  </si>
  <si>
    <t>práce nespecifikované v rozpočtu</t>
  </si>
  <si>
    <t>OST</t>
  </si>
  <si>
    <t>Ostatní</t>
  </si>
  <si>
    <t>N2</t>
  </si>
  <si>
    <t>Provedení revizních zkoušek dle ČSN 331500</t>
  </si>
  <si>
    <t>15,1</t>
  </si>
  <si>
    <t>Práce revizního technika</t>
  </si>
  <si>
    <t>hod</t>
  </si>
  <si>
    <t>1779744181</t>
  </si>
  <si>
    <t>15,2</t>
  </si>
  <si>
    <t>Vypracování revizní zprávy</t>
  </si>
  <si>
    <t>2018295087</t>
  </si>
  <si>
    <t>22</t>
  </si>
  <si>
    <t>15,3</t>
  </si>
  <si>
    <t>Spolupráce s reviz. technikem</t>
  </si>
  <si>
    <t>-528836367</t>
  </si>
  <si>
    <t>N3</t>
  </si>
  <si>
    <t>Zpracování dokumentace</t>
  </si>
  <si>
    <t>23</t>
  </si>
  <si>
    <t>16,1</t>
  </si>
  <si>
    <t xml:space="preserve">RDS - Realizační dokumentace v rozsahu ,  aby dílo bylo možné zrealizovat a zprovoznit</t>
  </si>
  <si>
    <t>1024</t>
  </si>
  <si>
    <t>-1165686058</t>
  </si>
  <si>
    <t>24</t>
  </si>
  <si>
    <t>16,2</t>
  </si>
  <si>
    <t>DSPS - Dokumentace skutečného provedení stavby dle vyhlášky č.405/2017 Sb</t>
  </si>
  <si>
    <t>1423814981</t>
  </si>
  <si>
    <t>25</t>
  </si>
  <si>
    <t>16,3</t>
  </si>
  <si>
    <t>Zpracování návodů pro obsluhu</t>
  </si>
  <si>
    <t>1675417559</t>
  </si>
  <si>
    <t>N4</t>
  </si>
  <si>
    <t>Koordinace s distributorem</t>
  </si>
  <si>
    <t>26</t>
  </si>
  <si>
    <t>14,1</t>
  </si>
  <si>
    <t>Koordinace s distributorem (zajištění disp.řízení FVE)</t>
  </si>
  <si>
    <t>1647539305</t>
  </si>
  <si>
    <t>27</t>
  </si>
  <si>
    <t>14,2</t>
  </si>
  <si>
    <t>Příprava ke komplexni zkoušce</t>
  </si>
  <si>
    <t>-101943978</t>
  </si>
  <si>
    <t>28</t>
  </si>
  <si>
    <t>14,3</t>
  </si>
  <si>
    <t>Komplexní zkoušky systému</t>
  </si>
  <si>
    <t>861759803</t>
  </si>
  <si>
    <t>29</t>
  </si>
  <si>
    <t>14,4</t>
  </si>
  <si>
    <t>Přidružené a pomocné práce</t>
  </si>
  <si>
    <t>-1768561445</t>
  </si>
  <si>
    <t>46</t>
  </si>
  <si>
    <t>DCkab</t>
  </si>
  <si>
    <t>kabeláž DC</t>
  </si>
  <si>
    <t>4308</t>
  </si>
  <si>
    <t>dlažba</t>
  </si>
  <si>
    <t>zakrytí kabeláže</t>
  </si>
  <si>
    <t>42</t>
  </si>
  <si>
    <t xml:space="preserve">AC kabel 1-CYKY  4x35</t>
  </si>
  <si>
    <t>760</t>
  </si>
  <si>
    <t>AC gumový kabel slaněný Cu 4x35</t>
  </si>
  <si>
    <t>vodič CYA 1x6</t>
  </si>
  <si>
    <t>jednožilový kabel 1-CYA 1x6 zž</t>
  </si>
  <si>
    <t>280</t>
  </si>
  <si>
    <t xml:space="preserve">AC kabel 1-CYKY  4x25</t>
  </si>
  <si>
    <t>170</t>
  </si>
  <si>
    <t>121/2020/sk - FVE - na objektech č.101A,č.103 a č.221</t>
  </si>
  <si>
    <t xml:space="preserve">AC kabel </t>
  </si>
  <si>
    <t>AC gumový kabel slaněný</t>
  </si>
  <si>
    <t xml:space="preserve">jednožilový kabel </t>
  </si>
  <si>
    <t>140</t>
  </si>
  <si>
    <t>malby</t>
  </si>
  <si>
    <t>malby celkem</t>
  </si>
  <si>
    <t>55,817</t>
  </si>
  <si>
    <t>opt</t>
  </si>
  <si>
    <t>počet optimizérů</t>
  </si>
  <si>
    <t>359</t>
  </si>
  <si>
    <t>pal</t>
  </si>
  <si>
    <t>počet panelů</t>
  </si>
  <si>
    <t>718</t>
  </si>
  <si>
    <t>penpříč</t>
  </si>
  <si>
    <t>penetrace příček vestavba</t>
  </si>
  <si>
    <t>38,5</t>
  </si>
  <si>
    <t>podl</t>
  </si>
  <si>
    <t>podlaha</t>
  </si>
  <si>
    <t>13,481</t>
  </si>
  <si>
    <t>podlvest</t>
  </si>
  <si>
    <t>podlaha vestavby</t>
  </si>
  <si>
    <t>rýha</t>
  </si>
  <si>
    <t>rýha hlína</t>
  </si>
  <si>
    <t>m3</t>
  </si>
  <si>
    <t>31</t>
  </si>
  <si>
    <t>stř</t>
  </si>
  <si>
    <t>montáž střídačů</t>
  </si>
  <si>
    <t>žlab100</t>
  </si>
  <si>
    <t>žalb 100mm</t>
  </si>
  <si>
    <t>žlab50</t>
  </si>
  <si>
    <t>žlab 50mm</t>
  </si>
  <si>
    <t>390</t>
  </si>
  <si>
    <t>žlabdrat</t>
  </si>
  <si>
    <t>žlab drátěný</t>
  </si>
  <si>
    <t xml:space="preserve">    N01 - Dodávka a montáž FVE - solární panely</t>
  </si>
  <si>
    <t xml:space="preserve">    N02 - Dodávka a montáž FVE - podkonstrukce</t>
  </si>
  <si>
    <t xml:space="preserve">    N03 - Dodávka a montáž FVE - střídače</t>
  </si>
  <si>
    <t xml:space="preserve">    N04 - Dodávka a montáž FVE - část DC</t>
  </si>
  <si>
    <t xml:space="preserve">    N05 - Dodávka a montáž FVE - část AC</t>
  </si>
  <si>
    <t xml:space="preserve">    N06 - Dodávka a montáž FVE - dozbrojení stávajících rozvaděčů</t>
  </si>
  <si>
    <t xml:space="preserve">    N07 - Dodávka montáž FVE - stavební práce</t>
  </si>
  <si>
    <t xml:space="preserve">      071 - Stavební úpravy v objektu 221 - vestavba místnodti pro střídače</t>
  </si>
  <si>
    <t xml:space="preserve">      072 - Stavební úpravy v objektu č.823</t>
  </si>
  <si>
    <t xml:space="preserve">      073 - Společné stavební práce</t>
  </si>
  <si>
    <t xml:space="preserve">        0733 - Propojení objektů č.221 s lávkou vzduchem</t>
  </si>
  <si>
    <t xml:space="preserve">    N08 - Dodávka a montáž FVE - hromosvody</t>
  </si>
  <si>
    <t xml:space="preserve">    N09 - Dodávka a montáž FVE - plošiny,jištění</t>
  </si>
  <si>
    <t xml:space="preserve">    N10 - Dodávka a montáž FVE - ostatní práce</t>
  </si>
  <si>
    <t xml:space="preserve">    N11 - Elektropřípojka - zemní práce</t>
  </si>
  <si>
    <t xml:space="preserve">    997 - Přesun sutě</t>
  </si>
  <si>
    <t xml:space="preserve">    N12 - Jistící systém</t>
  </si>
  <si>
    <t xml:space="preserve">    N20 -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</si>
  <si>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</si>
  <si>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</si>
  <si>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</si>
  <si>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</si>
  <si>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</si>
  <si>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</si>
  <si>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Dodávka a montáž FVE - solární panely</t>
  </si>
  <si>
    <t>01,01</t>
  </si>
  <si>
    <t>Montáž FV panelů na připravenou konstrukci,včetně zapojení kabelů</t>
  </si>
  <si>
    <t>-811959900</t>
  </si>
  <si>
    <t>Objekt č.101A</t>
  </si>
  <si>
    <t>400</t>
  </si>
  <si>
    <t>Objekt č.103(823,819/21)</t>
  </si>
  <si>
    <t>148+50</t>
  </si>
  <si>
    <t>Objekt č.221</t>
  </si>
  <si>
    <t>120</t>
  </si>
  <si>
    <t>01,02</t>
  </si>
  <si>
    <t xml:space="preserve">Fotovoltaický panel  400 Wp,krystalický</t>
  </si>
  <si>
    <t>2056741438</t>
  </si>
  <si>
    <t>01,03</t>
  </si>
  <si>
    <t>Zapojení a montáž zařízení pro optimalizaci výkonů</t>
  </si>
  <si>
    <t>-1813682142</t>
  </si>
  <si>
    <t>montáž výkonových optimizérů na nosnou konstrukci,či na panel</t>
  </si>
  <si>
    <t>archivace umístění optimizérů dle QR kódů</t>
  </si>
  <si>
    <t>vlepení QR kódů do stringových plánů</t>
  </si>
  <si>
    <t>100+100+99+60</t>
  </si>
  <si>
    <t>01,04</t>
  </si>
  <si>
    <t xml:space="preserve">Výkonový optimizér </t>
  </si>
  <si>
    <t>1453828834</t>
  </si>
  <si>
    <t>N02</t>
  </si>
  <si>
    <t>Dodávka a montáž FVE - podkonstrukce</t>
  </si>
  <si>
    <t>02,01</t>
  </si>
  <si>
    <t>Montáž nosné konstrukce pro objekty č.101A a 819/21</t>
  </si>
  <si>
    <t>-1018656989</t>
  </si>
  <si>
    <t>pro počet panelů</t>
  </si>
  <si>
    <t>400+50</t>
  </si>
  <si>
    <t>02,011</t>
  </si>
  <si>
    <t>nosná konstrukce pro střechy trapétové</t>
  </si>
  <si>
    <t>809733612</t>
  </si>
  <si>
    <t>dle samostatného výpisu materiálu</t>
  </si>
  <si>
    <t>typ a množství jednotlivých komponentů bude předložen v rámci nabídkové ceny</t>
  </si>
  <si>
    <t>02,02</t>
  </si>
  <si>
    <t>Montáž nosné konstrukce pro objekt č.221</t>
  </si>
  <si>
    <t>1464880963</t>
  </si>
  <si>
    <t>02,022</t>
  </si>
  <si>
    <t>nosná konstrukce západ-východ</t>
  </si>
  <si>
    <t>-1247878449</t>
  </si>
  <si>
    <t>02,03</t>
  </si>
  <si>
    <t>Montáž nosné konstrukce pro objekt č.823</t>
  </si>
  <si>
    <t>43001494</t>
  </si>
  <si>
    <t>02,033</t>
  </si>
  <si>
    <t>nosná konstrukce zátěžová jih</t>
  </si>
  <si>
    <t>655959944</t>
  </si>
  <si>
    <t>02,04</t>
  </si>
  <si>
    <t xml:space="preserve">Kladení velkoformátové betonové dlažby-přitížení konstrukce </t>
  </si>
  <si>
    <t>-475184094</t>
  </si>
  <si>
    <t>dodávka dlaždic betonových hladkých 40x400x400 15kg</t>
  </si>
  <si>
    <t>pokládka dlaždic do připravené konstrukce dle rozpisu zátěží</t>
  </si>
  <si>
    <t>470</t>
  </si>
  <si>
    <t>741120101</t>
  </si>
  <si>
    <t xml:space="preserve">Montáž vodič Cu izolovaný plný jednožílový </t>
  </si>
  <si>
    <t>115632311</t>
  </si>
  <si>
    <t>prospojení podkonstrukcí</t>
  </si>
  <si>
    <t>včetně konektorů a spojovacího materiálu</t>
  </si>
  <si>
    <t>34141358vl</t>
  </si>
  <si>
    <t>vodič ohebný s Cu jádrem propojovací CYA 35 zž</t>
  </si>
  <si>
    <t>32</t>
  </si>
  <si>
    <t>446709599</t>
  </si>
  <si>
    <t>140*1,05 'Přepočtené koeficientem množství</t>
  </si>
  <si>
    <t>N03</t>
  </si>
  <si>
    <t>Dodávka a montáž FVE - střídače</t>
  </si>
  <si>
    <t>03,01</t>
  </si>
  <si>
    <t>Montáž a zapojení střídače</t>
  </si>
  <si>
    <t>-1945779714</t>
  </si>
  <si>
    <t>montáž střídače složeného ze tří kusů 82,8 kW</t>
  </si>
  <si>
    <t>pomocný materiál(hmoždinky,vruty)</t>
  </si>
  <si>
    <t>03,012</t>
  </si>
  <si>
    <t>Třífázový střídač se synergickou technologii</t>
  </si>
  <si>
    <t>-433865738</t>
  </si>
  <si>
    <t xml:space="preserve">Speciálně navržený střídač pro práci s výkonovými optimizéry  82,8 kW</t>
  </si>
  <si>
    <t>03,02</t>
  </si>
  <si>
    <t>498975776</t>
  </si>
  <si>
    <t>montáž střídače 55 kW</t>
  </si>
  <si>
    <t>03,013</t>
  </si>
  <si>
    <t>-1074336450</t>
  </si>
  <si>
    <t>Speciálně navržený střídač pro práci s výkonovými optimizéry 55 kW</t>
  </si>
  <si>
    <t>03,03</t>
  </si>
  <si>
    <t>D+M tlačítko central stop FVE</t>
  </si>
  <si>
    <t>-565167249</t>
  </si>
  <si>
    <t>03,04</t>
  </si>
  <si>
    <t>Monitoring - integrovaný ve střídači,včetně přepěťoové ochrany</t>
  </si>
  <si>
    <t>1685152619</t>
  </si>
  <si>
    <t>Monitoring přes rozhraní RS 485</t>
  </si>
  <si>
    <t>konektor RJ45</t>
  </si>
  <si>
    <t>konfigurace,nastavení,oživení ve spolupráci technikem IT</t>
  </si>
  <si>
    <t>N04</t>
  </si>
  <si>
    <t>Dodávka a montáž FVE - část DC</t>
  </si>
  <si>
    <t>741110311</t>
  </si>
  <si>
    <t>Montáž trubka ochranná do krabic plastová tuhá D do 40 mm uložená volně</t>
  </si>
  <si>
    <t>-1474942192</t>
  </si>
  <si>
    <t>34571350</t>
  </si>
  <si>
    <t>trubka elektroinstalační ohebná dvouplášťová korugovaná (chránička) D 32/40mm, HDPE+LDPE</t>
  </si>
  <si>
    <t>-1783003375</t>
  </si>
  <si>
    <t>741120101Vl</t>
  </si>
  <si>
    <t>Montáž vodičů DC včetně konektorů ,položení,oživení</t>
  </si>
  <si>
    <t>1809608436</t>
  </si>
  <si>
    <t>kabeláž pro +.- - červený a modrý</t>
  </si>
  <si>
    <t>upevnění páskami ke konstrukci</t>
  </si>
  <si>
    <t>718*6</t>
  </si>
  <si>
    <t>34121002Vl</t>
  </si>
  <si>
    <t>solární vodič do 4mm2/1500V,UV odolný,požárně odolný</t>
  </si>
  <si>
    <t>2080806678</t>
  </si>
  <si>
    <t>34121003Vl</t>
  </si>
  <si>
    <t>konektory MC4 plus</t>
  </si>
  <si>
    <t>-592823210</t>
  </si>
  <si>
    <t>34121004Vl</t>
  </si>
  <si>
    <t>konektory MC4 minus</t>
  </si>
  <si>
    <t>-2053634762</t>
  </si>
  <si>
    <t>34121005Vl</t>
  </si>
  <si>
    <t>páska zdrhovací UV odolná pro venkovní použití délky 350mm</t>
  </si>
  <si>
    <t>-130000599</t>
  </si>
  <si>
    <t>2000</t>
  </si>
  <si>
    <t>741130003</t>
  </si>
  <si>
    <t>Ukončení vodič izolovaný do 4 mm2 v rozváděči nebo na přístroji</t>
  </si>
  <si>
    <t>1275929722</t>
  </si>
  <si>
    <t>(12+6+4)*2*2</t>
  </si>
  <si>
    <t>741210121</t>
  </si>
  <si>
    <t>Montáž rozváděčů , hliníkových nebo plastových - montáž včetně vyzbrojení</t>
  </si>
  <si>
    <t>1152802609</t>
  </si>
  <si>
    <t>pro zajištění měření jednotlivých FVE</t>
  </si>
  <si>
    <t xml:space="preserve">výstup povelů regulace výkonů pro střídače  FVE</t>
  </si>
  <si>
    <t>včetně panelu pro osazení vybavení</t>
  </si>
  <si>
    <t xml:space="preserve">3x pro střídač  82,8kW</t>
  </si>
  <si>
    <t>1xpro střídač 55kW</t>
  </si>
  <si>
    <t>35711651</t>
  </si>
  <si>
    <t>Ocelový nastěnný rozvaděč 600x1200x250</t>
  </si>
  <si>
    <t>613390696</t>
  </si>
  <si>
    <t>3570001a</t>
  </si>
  <si>
    <t xml:space="preserve">Svodič přepětí DC, In=20kA/Up=2,8kV, 2P, tř. 1+2 (B+C), s pomocným kontaktem </t>
  </si>
  <si>
    <t>1190182051</t>
  </si>
  <si>
    <t>3570006a</t>
  </si>
  <si>
    <t>Kapsa na dokumentaci</t>
  </si>
  <si>
    <t>-1571466196</t>
  </si>
  <si>
    <t>3570007a</t>
  </si>
  <si>
    <t>Popisky štítky</t>
  </si>
  <si>
    <t>466235921</t>
  </si>
  <si>
    <t>33</t>
  </si>
  <si>
    <t>3570008a</t>
  </si>
  <si>
    <t>Vodič CYA 16 mm2</t>
  </si>
  <si>
    <t>481394258</t>
  </si>
  <si>
    <t>4*1,5</t>
  </si>
  <si>
    <t>34</t>
  </si>
  <si>
    <t>35700009a</t>
  </si>
  <si>
    <t>Vývodky Pg9 + matice+ těsnění</t>
  </si>
  <si>
    <t>181487173</t>
  </si>
  <si>
    <t>35</t>
  </si>
  <si>
    <t>35700010a</t>
  </si>
  <si>
    <t>Kusová zkouška + výrobní dokumentace</t>
  </si>
  <si>
    <t>848639424</t>
  </si>
  <si>
    <t>36</t>
  </si>
  <si>
    <t>741811003</t>
  </si>
  <si>
    <t>Kontrola rozvaděč nn Si-usměrňovač nebo měnič</t>
  </si>
  <si>
    <t>1162454978</t>
  </si>
  <si>
    <t>37</t>
  </si>
  <si>
    <t>741910411</t>
  </si>
  <si>
    <t>Montáž žlab kovový šířky do 50 mm bez víka</t>
  </si>
  <si>
    <t>936356587</t>
  </si>
  <si>
    <t>38</t>
  </si>
  <si>
    <t>34575493Vl</t>
  </si>
  <si>
    <t xml:space="preserve">žlab kabelový perforovaný pozinkovaný  3m 50/50     </t>
  </si>
  <si>
    <t>680268119</t>
  </si>
  <si>
    <t>39</t>
  </si>
  <si>
    <t>34575494Vl</t>
  </si>
  <si>
    <t>spojka žlabu 50/50</t>
  </si>
  <si>
    <t>1075946269</t>
  </si>
  <si>
    <t>285</t>
  </si>
  <si>
    <t>40</t>
  </si>
  <si>
    <t>34575495Vl</t>
  </si>
  <si>
    <t>držák víka žlabu 50/50</t>
  </si>
  <si>
    <t>1146264015</t>
  </si>
  <si>
    <t>580</t>
  </si>
  <si>
    <t>41</t>
  </si>
  <si>
    <t>34575496Vl</t>
  </si>
  <si>
    <t>spojovací sada žlabu 50/50</t>
  </si>
  <si>
    <t>bal</t>
  </si>
  <si>
    <t>-1523988923</t>
  </si>
  <si>
    <t>34575497Vl</t>
  </si>
  <si>
    <t>ochranný obvodový lem žlabu 50/50</t>
  </si>
  <si>
    <t>-211495054</t>
  </si>
  <si>
    <t>43</t>
  </si>
  <si>
    <t>34575498Vl</t>
  </si>
  <si>
    <t>podpěra žlabu 50/50</t>
  </si>
  <si>
    <t>1539173158</t>
  </si>
  <si>
    <t>standartně se používá podpěry hromosvodu,betonová kostka s plastovýnm rámem</t>
  </si>
  <si>
    <t>100</t>
  </si>
  <si>
    <t>44</t>
  </si>
  <si>
    <t>34575606Vl</t>
  </si>
  <si>
    <t xml:space="preserve">koleno  žlabu  50/50 včetně víka</t>
  </si>
  <si>
    <t>1809929742</t>
  </si>
  <si>
    <t>45</t>
  </si>
  <si>
    <t>741910412</t>
  </si>
  <si>
    <t>Montáž žlab kovový šířky do 100 mm bez víka</t>
  </si>
  <si>
    <t>562682559</t>
  </si>
  <si>
    <t>34575499Vl</t>
  </si>
  <si>
    <t xml:space="preserve">žlab kabelový perforovaný pozinkovaný  3m 50/100</t>
  </si>
  <si>
    <t>918182783</t>
  </si>
  <si>
    <t>47</t>
  </si>
  <si>
    <t>34575500Vl</t>
  </si>
  <si>
    <t>spojka žlabu 50/100</t>
  </si>
  <si>
    <t>940414129</t>
  </si>
  <si>
    <t>48</t>
  </si>
  <si>
    <t>34575501Vl</t>
  </si>
  <si>
    <t>držák víka žlabu 50/100</t>
  </si>
  <si>
    <t>-961471264</t>
  </si>
  <si>
    <t>49</t>
  </si>
  <si>
    <t>34575502Vl</t>
  </si>
  <si>
    <t>spojovací sada žlabu 50/100</t>
  </si>
  <si>
    <t>280781698</t>
  </si>
  <si>
    <t>34575503Vl</t>
  </si>
  <si>
    <t>ochranný obvodový lem žlabu 50/100</t>
  </si>
  <si>
    <t>832074721</t>
  </si>
  <si>
    <t>51</t>
  </si>
  <si>
    <t>741910413</t>
  </si>
  <si>
    <t>Montáž žlab kovový šířky do 125 mm bez víka</t>
  </si>
  <si>
    <t>-1528299835</t>
  </si>
  <si>
    <t>uvnitř místností</t>
  </si>
  <si>
    <t>52</t>
  </si>
  <si>
    <t>34575610Vl</t>
  </si>
  <si>
    <t>Žlab drátěný 150/100</t>
  </si>
  <si>
    <t>-600919765</t>
  </si>
  <si>
    <t>žlabdr</t>
  </si>
  <si>
    <t>53</t>
  </si>
  <si>
    <t>34575611Vl</t>
  </si>
  <si>
    <t>spojka drátěného žlabu 150/100</t>
  </si>
  <si>
    <t>-1001292952</t>
  </si>
  <si>
    <t>54</t>
  </si>
  <si>
    <t>34575612Vl</t>
  </si>
  <si>
    <t>nosník drátěného žlabu včetně příslušenství</t>
  </si>
  <si>
    <t>1202559321</t>
  </si>
  <si>
    <t>34575613Vl</t>
  </si>
  <si>
    <t>podpěra drátěného žlabu včetně příslušenství</t>
  </si>
  <si>
    <t>1023193272</t>
  </si>
  <si>
    <t>včetně závitových tyčí,matek</t>
  </si>
  <si>
    <t>56</t>
  </si>
  <si>
    <t>741910421</t>
  </si>
  <si>
    <t>Montáž žlab kovový - uzavření víkem</t>
  </si>
  <si>
    <t>-254449468</t>
  </si>
  <si>
    <t>žlab100+žlab50</t>
  </si>
  <si>
    <t>57</t>
  </si>
  <si>
    <t>34575600Vl</t>
  </si>
  <si>
    <t>Víko žlabu šířky 50 - pozink</t>
  </si>
  <si>
    <t>-660706043</t>
  </si>
  <si>
    <t>58</t>
  </si>
  <si>
    <t>34575601Vl</t>
  </si>
  <si>
    <t>Víko žlabu šířky 100 - pozink</t>
  </si>
  <si>
    <t>-692749303</t>
  </si>
  <si>
    <t>N05</t>
  </si>
  <si>
    <t>Dodávka a montáž FVE - část AC</t>
  </si>
  <si>
    <t>59</t>
  </si>
  <si>
    <t>741112023</t>
  </si>
  <si>
    <t>Montáž krabice nástěnná plastová čtyřhranná do 250x250 mm - pro přesvorkování kabelu 4x50</t>
  </si>
  <si>
    <t>809745448</t>
  </si>
  <si>
    <t>dodávka a montáž</t>
  </si>
  <si>
    <t>741120103Vl</t>
  </si>
  <si>
    <t xml:space="preserve">Montáž vodičů AC ,včetně instalace,oživení,zapojení </t>
  </si>
  <si>
    <t>1085949676</t>
  </si>
  <si>
    <t>AC kabel silový 4x50</t>
  </si>
  <si>
    <t xml:space="preserve">AC kabel silový-R  4x50</t>
  </si>
  <si>
    <t>AC gumový kabel slaněný -F 5x50 černý</t>
  </si>
  <si>
    <t xml:space="preserve">jednožilový kabel  1x6 zž</t>
  </si>
  <si>
    <t xml:space="preserve">AC kabel silový  4x25</t>
  </si>
  <si>
    <t xml:space="preserve">AC kabel 1-silov R  4x25</t>
  </si>
  <si>
    <t>AC gumový kabel slaněný -F 5x25 černý</t>
  </si>
  <si>
    <t>jednožilový kabe 1x35 zž</t>
  </si>
  <si>
    <t>61</t>
  </si>
  <si>
    <t>34111620Vl</t>
  </si>
  <si>
    <t>-1095033656</t>
  </si>
  <si>
    <t>62</t>
  </si>
  <si>
    <t>34111620VlI</t>
  </si>
  <si>
    <t xml:space="preserve">AC kabel silový-R  4x25</t>
  </si>
  <si>
    <t>1763645340</t>
  </si>
  <si>
    <t>63</t>
  </si>
  <si>
    <t>34111620R</t>
  </si>
  <si>
    <t xml:space="preserve">AC kabel silový  4x50</t>
  </si>
  <si>
    <t>-1485539064</t>
  </si>
  <si>
    <t xml:space="preserve">AC kabel 1-CYKY  4x50</t>
  </si>
  <si>
    <t>64</t>
  </si>
  <si>
    <t>34111064</t>
  </si>
  <si>
    <t>1776290193</t>
  </si>
  <si>
    <t>65</t>
  </si>
  <si>
    <t>34141358VlI</t>
  </si>
  <si>
    <t>-1458067690</t>
  </si>
  <si>
    <t>66</t>
  </si>
  <si>
    <t>34141358VlII</t>
  </si>
  <si>
    <t>1500563869</t>
  </si>
  <si>
    <t>67</t>
  </si>
  <si>
    <t>34141356VlI</t>
  </si>
  <si>
    <t>24049605</t>
  </si>
  <si>
    <t>68</t>
  </si>
  <si>
    <t>34141356VlII</t>
  </si>
  <si>
    <t xml:space="preserve">jednožilový kabel  1x35 zž</t>
  </si>
  <si>
    <t>1983563295</t>
  </si>
  <si>
    <t>69</t>
  </si>
  <si>
    <t>741130004</t>
  </si>
  <si>
    <t>Ukončení vodičů izolovaný do 6 mm2 v rozváděči nebo na přístroji</t>
  </si>
  <si>
    <t>-947855079</t>
  </si>
  <si>
    <t>70</t>
  </si>
  <si>
    <t>741136003</t>
  </si>
  <si>
    <t>Propojení kabel celoplastový spojkou venkovní smršťovací do 1 kV 4x50-70 mm2</t>
  </si>
  <si>
    <t>-1113344717</t>
  </si>
  <si>
    <t>Dodávka a montáž</t>
  </si>
  <si>
    <t>71</t>
  </si>
  <si>
    <t>741210121R</t>
  </si>
  <si>
    <t xml:space="preserve">Montáž rozváděčů - montáž  vyzbrojení AC</t>
  </si>
  <si>
    <t>-401873576</t>
  </si>
  <si>
    <t>pro zajištění jednotlivých FVE</t>
  </si>
  <si>
    <t>včetně prokabelování a montáže vyzbrojení</t>
  </si>
  <si>
    <t>72</t>
  </si>
  <si>
    <t>3570002</t>
  </si>
  <si>
    <t xml:space="preserve">Svodič přepětí AC, In=30kA/Up=1,5kV, 3P, tř. 1+2 (B+C), s pomocným kontaktem </t>
  </si>
  <si>
    <t>1585323418</t>
  </si>
  <si>
    <t>73</t>
  </si>
  <si>
    <t>3570003</t>
  </si>
  <si>
    <t>Jistič B 150A/3</t>
  </si>
  <si>
    <t>697771197</t>
  </si>
  <si>
    <t>74</t>
  </si>
  <si>
    <t>35700033</t>
  </si>
  <si>
    <t>Jistič B 100A/3</t>
  </si>
  <si>
    <t>570698825</t>
  </si>
  <si>
    <t>75</t>
  </si>
  <si>
    <t>3570004</t>
  </si>
  <si>
    <t>Jistič B 16A/1</t>
  </si>
  <si>
    <t>1440333174</t>
  </si>
  <si>
    <t>76</t>
  </si>
  <si>
    <t>3570005</t>
  </si>
  <si>
    <t>Jistič B 10A/1</t>
  </si>
  <si>
    <t>161341962</t>
  </si>
  <si>
    <t>77</t>
  </si>
  <si>
    <t>3570006</t>
  </si>
  <si>
    <t>Jistič B 2A/3</t>
  </si>
  <si>
    <t>-1667405383</t>
  </si>
  <si>
    <t>78</t>
  </si>
  <si>
    <t>3570007</t>
  </si>
  <si>
    <t>Instalační relé 6A/1xCO/230V</t>
  </si>
  <si>
    <t>1346748495</t>
  </si>
  <si>
    <t>79</t>
  </si>
  <si>
    <t>3570008</t>
  </si>
  <si>
    <t>Instalační stykač 160A/3P/230V</t>
  </si>
  <si>
    <t>1400037888</t>
  </si>
  <si>
    <t>80</t>
  </si>
  <si>
    <t>35700088</t>
  </si>
  <si>
    <t>Instalační stykač 100A/3P/230V</t>
  </si>
  <si>
    <t>481601051</t>
  </si>
  <si>
    <t>81</t>
  </si>
  <si>
    <t>3570009</t>
  </si>
  <si>
    <t>Pomocný kontakt stykače 1x CO</t>
  </si>
  <si>
    <t>1148986441</t>
  </si>
  <si>
    <t>82</t>
  </si>
  <si>
    <t>35700010</t>
  </si>
  <si>
    <t>Odpínač válcových pojistek OPV-3P/22</t>
  </si>
  <si>
    <t>1618905687</t>
  </si>
  <si>
    <t>83</t>
  </si>
  <si>
    <t>35700011</t>
  </si>
  <si>
    <t>Válcová pojistková vložka PV22 125A gG</t>
  </si>
  <si>
    <t>875973336</t>
  </si>
  <si>
    <t>84</t>
  </si>
  <si>
    <t>35700012</t>
  </si>
  <si>
    <t>Ekvipotenciální přípojnice, min. 10 svorek, 9x pro vodiče pr. 16mm, 1x pro vodič pr. 35mm</t>
  </si>
  <si>
    <t>-729120261</t>
  </si>
  <si>
    <t>85</t>
  </si>
  <si>
    <t>35700013</t>
  </si>
  <si>
    <t>Kontrolka LED, na dveře rozváděče, 230V</t>
  </si>
  <si>
    <t>1017347648</t>
  </si>
  <si>
    <t>86</t>
  </si>
  <si>
    <t>35700014</t>
  </si>
  <si>
    <t>Frekvenční ochrana UF 300</t>
  </si>
  <si>
    <t>955403572</t>
  </si>
  <si>
    <t>87</t>
  </si>
  <si>
    <t>35700015</t>
  </si>
  <si>
    <t>Můstky, svorkovnice, svorky</t>
  </si>
  <si>
    <t>-1300458738</t>
  </si>
  <si>
    <t>88</t>
  </si>
  <si>
    <t>35700016</t>
  </si>
  <si>
    <t>Prokabelování</t>
  </si>
  <si>
    <t>972447057</t>
  </si>
  <si>
    <t>89</t>
  </si>
  <si>
    <t>35700011a</t>
  </si>
  <si>
    <t>RSA svorky</t>
  </si>
  <si>
    <t>-286951722</t>
  </si>
  <si>
    <t>90</t>
  </si>
  <si>
    <t>35700012a</t>
  </si>
  <si>
    <t>Sběrnice PE</t>
  </si>
  <si>
    <t>-335182064</t>
  </si>
  <si>
    <t>91</t>
  </si>
  <si>
    <t>35700013a</t>
  </si>
  <si>
    <t>Rozvaděčový kanál</t>
  </si>
  <si>
    <t>1488853495</t>
  </si>
  <si>
    <t>92</t>
  </si>
  <si>
    <t>35700014a</t>
  </si>
  <si>
    <t>Dutinky</t>
  </si>
  <si>
    <t>-1067029179</t>
  </si>
  <si>
    <t>93</t>
  </si>
  <si>
    <t>35700017</t>
  </si>
  <si>
    <t>Drobný instalační materiál</t>
  </si>
  <si>
    <t>-663166488</t>
  </si>
  <si>
    <t>94</t>
  </si>
  <si>
    <t>35700018</t>
  </si>
  <si>
    <t>FVE cejch</t>
  </si>
  <si>
    <t>491785816</t>
  </si>
  <si>
    <t>podružné měření</t>
  </si>
  <si>
    <t>95</t>
  </si>
  <si>
    <t>741811021</t>
  </si>
  <si>
    <t>-1351444185</t>
  </si>
  <si>
    <t>N06</t>
  </si>
  <si>
    <t>Dodávka a montáž FVE - dozbrojení stávajících rozvaděčů</t>
  </si>
  <si>
    <t>96</t>
  </si>
  <si>
    <t>741320196</t>
  </si>
  <si>
    <t>Montáž jističů třípólových nn do 160 A ve skříni se signálním kontaktem</t>
  </si>
  <si>
    <t>-1536765101</t>
  </si>
  <si>
    <t xml:space="preserve">Přezbrojení stávajícího rozvaděče RT01, nový jistič 3x 150A, zapojení kabelu od rozvaděčů  fotovoltaické elektrárny  01,02 a 03</t>
  </si>
  <si>
    <t>Přezbrojení stávajícího rozvaděče RT01, nový jistič 3x 100A, zapojení kabelu od RFVE 04</t>
  </si>
  <si>
    <t>97</t>
  </si>
  <si>
    <t>35822598</t>
  </si>
  <si>
    <t xml:space="preserve">jistič 3-pól. L - vedení, In = 150A, </t>
  </si>
  <si>
    <t>-1917715935</t>
  </si>
  <si>
    <t>98</t>
  </si>
  <si>
    <t>35822596</t>
  </si>
  <si>
    <t>jistič 3-pól. L - vedení, In = 100A,</t>
  </si>
  <si>
    <t>198911352</t>
  </si>
  <si>
    <t>99</t>
  </si>
  <si>
    <t>741331032</t>
  </si>
  <si>
    <t>Montáž elektroměru třífázového bez zapojení vodičů - výměna elektroměru v RE</t>
  </si>
  <si>
    <t>1192265069</t>
  </si>
  <si>
    <t>3450001</t>
  </si>
  <si>
    <t>chytrý elktroměr dle TS</t>
  </si>
  <si>
    <t>-1101421248</t>
  </si>
  <si>
    <t>demontáž stávajícího</t>
  </si>
  <si>
    <t>montáž nového</t>
  </si>
  <si>
    <t>elektroměr pro všechny objekty</t>
  </si>
  <si>
    <t>101</t>
  </si>
  <si>
    <t>741390972Vl</t>
  </si>
  <si>
    <t>Dozbrojení stávajícího rozvaděče hlavní rozvodna NN - napájení dispečerského řízení</t>
  </si>
  <si>
    <t>676501052</t>
  </si>
  <si>
    <t>Montáž a materiál</t>
  </si>
  <si>
    <t>výměna MTN a MTP 22kv</t>
  </si>
  <si>
    <t>102</t>
  </si>
  <si>
    <t>37422121</t>
  </si>
  <si>
    <t>MTN 22kV</t>
  </si>
  <si>
    <t>337186244</t>
  </si>
  <si>
    <t>103</t>
  </si>
  <si>
    <t>37422122</t>
  </si>
  <si>
    <t>MTP 22kV</t>
  </si>
  <si>
    <t>-435454486</t>
  </si>
  <si>
    <t>104</t>
  </si>
  <si>
    <t>741990062Vl</t>
  </si>
  <si>
    <t>125319838</t>
  </si>
  <si>
    <t xml:space="preserve">fixní částka </t>
  </si>
  <si>
    <t>105</t>
  </si>
  <si>
    <t>742121002</t>
  </si>
  <si>
    <t>Montáž kabelů sdělovacích pro vnitřní rozvody přes 15 žil - pro monitoring</t>
  </si>
  <si>
    <t>2095763825</t>
  </si>
  <si>
    <t>106</t>
  </si>
  <si>
    <t>34121065</t>
  </si>
  <si>
    <t>kabel sdělovací s Cu jádrem 20x2x0,5mm (SYKFY)</t>
  </si>
  <si>
    <t>-1072568527</t>
  </si>
  <si>
    <t>107</t>
  </si>
  <si>
    <t>742121003Vl</t>
  </si>
  <si>
    <t>Montáž a uvedení do provozu wifi bezdrátové komunikace mezi jednotkami, včetně otestování</t>
  </si>
  <si>
    <t>-1533798812</t>
  </si>
  <si>
    <t>N07</t>
  </si>
  <si>
    <t>Dodávka montáž FVE - stavební práce</t>
  </si>
  <si>
    <t>071</t>
  </si>
  <si>
    <t>Stavební úpravy v objektu 221 - vestavba místnodti pro střídače</t>
  </si>
  <si>
    <t>108</t>
  </si>
  <si>
    <t>R</t>
  </si>
  <si>
    <t>741A1021</t>
  </si>
  <si>
    <t xml:space="preserve">Elektroinstalace  místnosti střídačů - dodávka a montáž</t>
  </si>
  <si>
    <t>soubor</t>
  </si>
  <si>
    <t>1969862311</t>
  </si>
  <si>
    <t>2 x zářivkové svítidlo</t>
  </si>
  <si>
    <t>1x vypínač</t>
  </si>
  <si>
    <t>1x dvojzásuvka</t>
  </si>
  <si>
    <t>30m CyKy 2,5*3</t>
  </si>
  <si>
    <t>10m CyKy 1,5*3</t>
  </si>
  <si>
    <t>1 x propojovací krabice kulatá</t>
  </si>
  <si>
    <t>montáž</t>
  </si>
  <si>
    <t>109</t>
  </si>
  <si>
    <t>742190004R</t>
  </si>
  <si>
    <t>Požárně těsnící materiál do prostupu - pro prostupy kabeláčí</t>
  </si>
  <si>
    <t>-296500935</t>
  </si>
  <si>
    <t>1+1</t>
  </si>
  <si>
    <t>110</t>
  </si>
  <si>
    <t>751398022</t>
  </si>
  <si>
    <t>Mtž větrací mřížky stěnové do 0,100 m2</t>
  </si>
  <si>
    <t>557502021</t>
  </si>
  <si>
    <t>111</t>
  </si>
  <si>
    <t>75100001</t>
  </si>
  <si>
    <t>Mřížka požární odvětrávací do sádrokartonové příčky EI 45</t>
  </si>
  <si>
    <t>265338189</t>
  </si>
  <si>
    <t>112</t>
  </si>
  <si>
    <t>763111326</t>
  </si>
  <si>
    <t>SDK příčka tl 125 mm profil CW+UW 100 desky 1xDF 12,5 s izolací EI 45 Rw do 51 dB</t>
  </si>
  <si>
    <t>1396302573</t>
  </si>
  <si>
    <t>(1,5*2+4)*2,8</t>
  </si>
  <si>
    <t>113</t>
  </si>
  <si>
    <t>763111713</t>
  </si>
  <si>
    <t>SDK příčka ukončení ve volném prostoru</t>
  </si>
  <si>
    <t>-1929220713</t>
  </si>
  <si>
    <t>3+1,5*2</t>
  </si>
  <si>
    <t>114</t>
  </si>
  <si>
    <t>763111714</t>
  </si>
  <si>
    <t>SDK příčka zalomení</t>
  </si>
  <si>
    <t>-1161375283</t>
  </si>
  <si>
    <t>1,8*2</t>
  </si>
  <si>
    <t>115</t>
  </si>
  <si>
    <t>763111717</t>
  </si>
  <si>
    <t>SDK příčka základní penetrační nátěr (oboustranně)</t>
  </si>
  <si>
    <t>1699434971</t>
  </si>
  <si>
    <t>(1,5+4)*3,5*2</t>
  </si>
  <si>
    <t>116</t>
  </si>
  <si>
    <t>763111723</t>
  </si>
  <si>
    <t>SDK příčka Al úhelník k ochraně rohů</t>
  </si>
  <si>
    <t>-1699016771</t>
  </si>
  <si>
    <t>3,5</t>
  </si>
  <si>
    <t>117</t>
  </si>
  <si>
    <t>763131714</t>
  </si>
  <si>
    <t>SDK podhled základní penetrační nátěr</t>
  </si>
  <si>
    <t>-1428209279</t>
  </si>
  <si>
    <t>118</t>
  </si>
  <si>
    <t>763132261</t>
  </si>
  <si>
    <t xml:space="preserve">SDK podhled samostatný požární předěl 2xDF 12,5 mm bez TI EI 45 dvouvrstvá spodní kce CD+UD  D131</t>
  </si>
  <si>
    <t>1261426358</t>
  </si>
  <si>
    <t>119</t>
  </si>
  <si>
    <t>763321113</t>
  </si>
  <si>
    <t>Cementovláknitá stěna předsazená tl 87,5 mm CW+UW 75 desky 1x12,5 s izolací</t>
  </si>
  <si>
    <t>1624652866</t>
  </si>
  <si>
    <t>3,5*2,5</t>
  </si>
  <si>
    <t>763181311</t>
  </si>
  <si>
    <t>Montáž jednokřídlové kovové zárubně SDK příčka</t>
  </si>
  <si>
    <t>1615561534</t>
  </si>
  <si>
    <t>121</t>
  </si>
  <si>
    <t>55331562</t>
  </si>
  <si>
    <t>zárubeň jednokřídlá ocelová do SDK příčky s protipožární úpravou tl stěny 110-150mm rozměru 800/1970, 2100mm</t>
  </si>
  <si>
    <t>213180306</t>
  </si>
  <si>
    <t>122</t>
  </si>
  <si>
    <t>766660021</t>
  </si>
  <si>
    <t>Montáž dveřních křídel otvíravých jednokřídlových š do 0,8 m požárních do ocelové zárubně</t>
  </si>
  <si>
    <t>-1009613664</t>
  </si>
  <si>
    <t>včetně montáže kování a zámku</t>
  </si>
  <si>
    <t>123</t>
  </si>
  <si>
    <t>55341182</t>
  </si>
  <si>
    <t>dveře jednokřídlé ocelové protipožární EW 15, 30, 45 D1 speciální zárubeň 800x1970mm</t>
  </si>
  <si>
    <t>1222171898</t>
  </si>
  <si>
    <t>včetně kování a zámku</t>
  </si>
  <si>
    <t>124</t>
  </si>
  <si>
    <t>776261111</t>
  </si>
  <si>
    <t>Lepení pásů z pryže standardním lepidlem</t>
  </si>
  <si>
    <t>658639485</t>
  </si>
  <si>
    <t>1,5*4</t>
  </si>
  <si>
    <t>125</t>
  </si>
  <si>
    <t>28410241</t>
  </si>
  <si>
    <t xml:space="preserve">krytina podlahová homogenní elektrostaticky vodivá </t>
  </si>
  <si>
    <t>1401569384</t>
  </si>
  <si>
    <t>podlvest*1,05</t>
  </si>
  <si>
    <t>126</t>
  </si>
  <si>
    <t>784211101</t>
  </si>
  <si>
    <t>Dvojnásobné bílé malby ze směsí za mokra výborně otěruvzdorných v místnostech výšky do 3,80 m</t>
  </si>
  <si>
    <t>-1960499999</t>
  </si>
  <si>
    <t>penpříč*1,5+podlvest</t>
  </si>
  <si>
    <t>072</t>
  </si>
  <si>
    <t>Stavební úpravy v objektu č.823</t>
  </si>
  <si>
    <t>127</t>
  </si>
  <si>
    <t>642945111</t>
  </si>
  <si>
    <t>Osazování protipožárních nebo protiplynových zárubní dveří jednokřídlových do 2,5 m2</t>
  </si>
  <si>
    <t>-1551399974</t>
  </si>
  <si>
    <t>128</t>
  </si>
  <si>
    <t>55331567</t>
  </si>
  <si>
    <t>zárubeň jednokřídlá ocelová pro zdění s protipožární úpravou tl stěny 160-200mm rozměru 800/1970, 2100mm</t>
  </si>
  <si>
    <t>-787667945</t>
  </si>
  <si>
    <t>129</t>
  </si>
  <si>
    <t>7410001</t>
  </si>
  <si>
    <t>Úprava elektroinstalace při montáží střídačů,předstěny</t>
  </si>
  <si>
    <t>-1698157158</t>
  </si>
  <si>
    <t>Skutečné provedení bude doměřeno na místě</t>
  </si>
  <si>
    <t>Demontáž svítidel ,nová svitidla D+M 2x cena do 1500,-</t>
  </si>
  <si>
    <t>Zpětná montáž svítidel</t>
  </si>
  <si>
    <t>zásuvka,vypínač</t>
  </si>
  <si>
    <t>Kabeláž</t>
  </si>
  <si>
    <t>130</t>
  </si>
  <si>
    <t>179524714</t>
  </si>
  <si>
    <t>předst</t>
  </si>
  <si>
    <t>131</t>
  </si>
  <si>
    <t>-434702721</t>
  </si>
  <si>
    <t>132</t>
  </si>
  <si>
    <t>-908002040</t>
  </si>
  <si>
    <t>133</t>
  </si>
  <si>
    <t>1752780275</t>
  </si>
  <si>
    <t>4,73*2,85</t>
  </si>
  <si>
    <t>134</t>
  </si>
  <si>
    <t>-1278216506</t>
  </si>
  <si>
    <t>135</t>
  </si>
  <si>
    <t>784181101</t>
  </si>
  <si>
    <t>Základní akrylátová jednonásobná penetrace podkladu v místnostech výšky do 3,80 m</t>
  </si>
  <si>
    <t>1629261280</t>
  </si>
  <si>
    <t>(4,73*2+2,83*2)*2,8+podl</t>
  </si>
  <si>
    <t>136</t>
  </si>
  <si>
    <t>1456843031</t>
  </si>
  <si>
    <t>137</t>
  </si>
  <si>
    <t>946112112</t>
  </si>
  <si>
    <t>Montáž pojízdných věží trubkových/dílcových š do 1,6 m dl do 3,2 m v do 2,5 m</t>
  </si>
  <si>
    <t>1765615484</t>
  </si>
  <si>
    <t>138</t>
  </si>
  <si>
    <t>946112212</t>
  </si>
  <si>
    <t>Příplatek k pojízdným věžím š do 1,6 m dl do 3,2 m v do 2,5 m za první a ZKD den použití</t>
  </si>
  <si>
    <t>-356093174</t>
  </si>
  <si>
    <t>139</t>
  </si>
  <si>
    <t>968072456</t>
  </si>
  <si>
    <t>Vybourání kovových dveřních zárubní pl přes 2 m2</t>
  </si>
  <si>
    <t>-1254322360</t>
  </si>
  <si>
    <t>vstupní dveře do místnosti střídačů</t>
  </si>
  <si>
    <t>0,9*2</t>
  </si>
  <si>
    <t>998763301</t>
  </si>
  <si>
    <t>Přesun hmot tonážní pro sádrokartonové konstrukce v objektech v do 6 m</t>
  </si>
  <si>
    <t>t</t>
  </si>
  <si>
    <t>-1811243622</t>
  </si>
  <si>
    <t>073</t>
  </si>
  <si>
    <t>Společné stavební práce</t>
  </si>
  <si>
    <t>0733</t>
  </si>
  <si>
    <t>Propojení objektů č.221 s lávkou vzduchem</t>
  </si>
  <si>
    <t>141</t>
  </si>
  <si>
    <t>7670001</t>
  </si>
  <si>
    <t>Natažení lana</t>
  </si>
  <si>
    <t>-1588853141</t>
  </si>
  <si>
    <t>montáž napínáků a úchytového ocelového aka</t>
  </si>
  <si>
    <t>montáž držáků chrániček</t>
  </si>
  <si>
    <t>142</t>
  </si>
  <si>
    <t>767001m</t>
  </si>
  <si>
    <t>Lano ocelové 12mm</t>
  </si>
  <si>
    <t>-883946975</t>
  </si>
  <si>
    <t>143</t>
  </si>
  <si>
    <t>767002m</t>
  </si>
  <si>
    <t>lanový napínák oko-hák</t>
  </si>
  <si>
    <t>-2073898223</t>
  </si>
  <si>
    <t>144</t>
  </si>
  <si>
    <t>7670003m</t>
  </si>
  <si>
    <t>lanové svorky</t>
  </si>
  <si>
    <t>442821971</t>
  </si>
  <si>
    <t>145</t>
  </si>
  <si>
    <t>767000m</t>
  </si>
  <si>
    <t>oko pro provléknutí lanového napínáku</t>
  </si>
  <si>
    <t>-496783703</t>
  </si>
  <si>
    <t>atypický výrobek</t>
  </si>
  <si>
    <t>oko se závitem na provléknutí lana</t>
  </si>
  <si>
    <t>montáž do připraveného úhelníku</t>
  </si>
  <si>
    <t>matky ,podložky</t>
  </si>
  <si>
    <t>technická dokumentace</t>
  </si>
  <si>
    <t>146</t>
  </si>
  <si>
    <t>7670005m</t>
  </si>
  <si>
    <t>držáky pro žlab</t>
  </si>
  <si>
    <t>-1537611782</t>
  </si>
  <si>
    <t>nosič žlabu dle dodavatele</t>
  </si>
  <si>
    <t>uchycení k nataženým lankům</t>
  </si>
  <si>
    <t>147</t>
  </si>
  <si>
    <t>767995112</t>
  </si>
  <si>
    <t>Montáž atypických zámečnických konstrukcí hmotnosti přivařením</t>
  </si>
  <si>
    <t>kg</t>
  </si>
  <si>
    <t>444669178</t>
  </si>
  <si>
    <t>žárový pozink,otvor pro oko napínání lana</t>
  </si>
  <si>
    <t xml:space="preserve">úhelník 100*100*10 </t>
  </si>
  <si>
    <t>2,5*2*15,04</t>
  </si>
  <si>
    <t>N08</t>
  </si>
  <si>
    <t>Dodávka a montáž FVE - hromosvody</t>
  </si>
  <si>
    <t>148</t>
  </si>
  <si>
    <t>741810002</t>
  </si>
  <si>
    <t>Celková prohlídka elektrického rozvodu a zařízení do 500 000,- Kč</t>
  </si>
  <si>
    <t>575629004</t>
  </si>
  <si>
    <t>149</t>
  </si>
  <si>
    <t>743621120R</t>
  </si>
  <si>
    <t>D+M úprava hromosvodné soustavy dle nových měření</t>
  </si>
  <si>
    <t>-719871992</t>
  </si>
  <si>
    <t xml:space="preserve">úprava hromosvodů není součástí PD </t>
  </si>
  <si>
    <t xml:space="preserve">cena bude určena na stavbě vrámci provedení prohlídky stavby a  proměření stávající hromosvosné soustavy</t>
  </si>
  <si>
    <t>N09</t>
  </si>
  <si>
    <t>Dodávka a montáž FVE - plošiny,jištění</t>
  </si>
  <si>
    <t>150</t>
  </si>
  <si>
    <t>9450001</t>
  </si>
  <si>
    <t>Použití jistících a kotvících pomůcek pro práce ve výškách</t>
  </si>
  <si>
    <t>-646804010</t>
  </si>
  <si>
    <t>montáž a zpětná demontáž dočasného jištění</t>
  </si>
  <si>
    <t>151</t>
  </si>
  <si>
    <t>945412112</t>
  </si>
  <si>
    <t>Teleskopická hydraulická montážní plošina výška zdvihu do 21 m</t>
  </si>
  <si>
    <t>den</t>
  </si>
  <si>
    <t>1016153442</t>
  </si>
  <si>
    <t>předpoklad dvou ks.plošin</t>
  </si>
  <si>
    <t>2*15</t>
  </si>
  <si>
    <t>152</t>
  </si>
  <si>
    <t>945421110</t>
  </si>
  <si>
    <t>Hydraulická zvedací plošina na automobilovém podvozku výška zdvihu do 18 m včetně obsluhy</t>
  </si>
  <si>
    <t>-540870222</t>
  </si>
  <si>
    <t>N10</t>
  </si>
  <si>
    <t>Dodávka a montáž FVE - ostatní práce</t>
  </si>
  <si>
    <t>153</t>
  </si>
  <si>
    <t>010,01</t>
  </si>
  <si>
    <t>Ekologická likvidace materiálu</t>
  </si>
  <si>
    <t>39769670</t>
  </si>
  <si>
    <t>likvidace odpadů a úklid</t>
  </si>
  <si>
    <t>154</t>
  </si>
  <si>
    <t>119003131</t>
  </si>
  <si>
    <t>Výstražná páska pro zabezpečení stavby</t>
  </si>
  <si>
    <t>2089578558</t>
  </si>
  <si>
    <t>okolo budov</t>
  </si>
  <si>
    <t>90*2+16+30</t>
  </si>
  <si>
    <t>32*2+45*2</t>
  </si>
  <si>
    <t>155</t>
  </si>
  <si>
    <t>742190004</t>
  </si>
  <si>
    <t>Požárně těsnící materiál do prostupu</t>
  </si>
  <si>
    <t>-1039630302</t>
  </si>
  <si>
    <t>dodávka materiál ples montáž</t>
  </si>
  <si>
    <t>č.221</t>
  </si>
  <si>
    <t>č.103</t>
  </si>
  <si>
    <t>156</t>
  </si>
  <si>
    <t>767995115R.2</t>
  </si>
  <si>
    <t>Montáž a dodávka kompozitních žebříků</t>
  </si>
  <si>
    <t>-2038549398</t>
  </si>
  <si>
    <t>dodávka a montáž žebříku na střechu</t>
  </si>
  <si>
    <t>povrchová úprava žárový pozink</t>
  </si>
  <si>
    <t>ochranný rám,výlezová madla,suchovod</t>
  </si>
  <si>
    <t>vzdálennost jednotlivých přičlí :280mm</t>
  </si>
  <si>
    <t>šířka žebříku 520mm</t>
  </si>
  <si>
    <t>vzdálenost koten minimálně 2m.kotvy jsou součástí výrobku</t>
  </si>
  <si>
    <t>přesný rozměr a umístění doměřit při realizaci</t>
  </si>
  <si>
    <t>výška cca 8m</t>
  </si>
  <si>
    <t>157</t>
  </si>
  <si>
    <t>953943212</t>
  </si>
  <si>
    <t>Osazování skříně pro hasicí přístroj</t>
  </si>
  <si>
    <t>-1439842924</t>
  </si>
  <si>
    <t>158</t>
  </si>
  <si>
    <t>44983131</t>
  </si>
  <si>
    <t>skříňka na RHP</t>
  </si>
  <si>
    <t>-330542848</t>
  </si>
  <si>
    <t>159</t>
  </si>
  <si>
    <t>44932114</t>
  </si>
  <si>
    <t>přístroj hasicí ruční práškový PG 6 LE</t>
  </si>
  <si>
    <t>-100130492</t>
  </si>
  <si>
    <t>hasicí schopností minimálně 21A</t>
  </si>
  <si>
    <t>160</t>
  </si>
  <si>
    <t>767995116</t>
  </si>
  <si>
    <t xml:space="preserve">Montáž a dodávka atypických zámečnických - pomocná ocelová konstrukce pro střídač a rozvaděč  fotovoltaické elektrárny</t>
  </si>
  <si>
    <t>861479857</t>
  </si>
  <si>
    <t>před objekt 101A</t>
  </si>
  <si>
    <t>nosná konstrukce,povrchová úprava žárový pozink,případně nátěr dle samostatného návrh</t>
  </si>
  <si>
    <t xml:space="preserve">vápenocementová deska k upevnění střídačů a rozvaděčů 1400*2800  20mm</t>
  </si>
  <si>
    <t>stříška 5800 x 1000 poplastovaný plech</t>
  </si>
  <si>
    <t>výkop jam pro betonové patky do nezámrzné hloubky 4ks</t>
  </si>
  <si>
    <t>bednění</t>
  </si>
  <si>
    <t>beton patek</t>
  </si>
  <si>
    <t>zásyp zeminou,odvoz přebytečné zeminy</t>
  </si>
  <si>
    <t>ukotvení konstrukce</t>
  </si>
  <si>
    <t>technická a výkresová dokumentace</t>
  </si>
  <si>
    <t>161</t>
  </si>
  <si>
    <t>971033341</t>
  </si>
  <si>
    <t>Vybourání otvorů ve zdivu cihelném pl do 0,09 m2 na MVC nebo MV tl 300 mm - vnější zdivo</t>
  </si>
  <si>
    <t>-144856509</t>
  </si>
  <si>
    <t>162</t>
  </si>
  <si>
    <t>500A1101</t>
  </si>
  <si>
    <t>Chodník z betonových dlaždic přírodních tl 60 mm lože kamenivo podklad štěrkodrť tl 100 mm</t>
  </si>
  <si>
    <t>-520499495</t>
  </si>
  <si>
    <t>před konstrukcí pro střidače objektu č.101A</t>
  </si>
  <si>
    <t>6*1,8</t>
  </si>
  <si>
    <t>N11</t>
  </si>
  <si>
    <t>Elektropřípojka - zemní práce</t>
  </si>
  <si>
    <t>163</t>
  </si>
  <si>
    <t>460010025</t>
  </si>
  <si>
    <t>Vytyčení trasy inženýrských sítí v zastavěném prostoru</t>
  </si>
  <si>
    <t>km</t>
  </si>
  <si>
    <t>-1785521013</t>
  </si>
  <si>
    <t>skutečná délka bude doměřena při realizaci</t>
  </si>
  <si>
    <t>délka*koeficient přepočtu jednotek</t>
  </si>
  <si>
    <t>150*0,001</t>
  </si>
  <si>
    <t>164</t>
  </si>
  <si>
    <t>460201603</t>
  </si>
  <si>
    <t>Hloubení kabelových nezapažených rýh jakýchkoli rozměrů strojně v hornině tř 3</t>
  </si>
  <si>
    <t>603431918</t>
  </si>
  <si>
    <t>délka*šířka*hloubka</t>
  </si>
  <si>
    <t>150,0*0,6*0,8</t>
  </si>
  <si>
    <t>165</t>
  </si>
  <si>
    <t>460201612</t>
  </si>
  <si>
    <t>Zarovnání kabelových rýh š přes 50 do 80 cm po výkopu strojně</t>
  </si>
  <si>
    <t>-282989703</t>
  </si>
  <si>
    <t>délka</t>
  </si>
  <si>
    <t>166</t>
  </si>
  <si>
    <t>460421001</t>
  </si>
  <si>
    <t>Lože kabelů z písku nebo štěrkopísku tl 5 cm nad kabel, bez zakrytí, šířky lože do 65 cm</t>
  </si>
  <si>
    <t>-2003881996</t>
  </si>
  <si>
    <t>167</t>
  </si>
  <si>
    <t>460490012</t>
  </si>
  <si>
    <t>Krytí kabelů výstražnou fólií šířky 25 cm</t>
  </si>
  <si>
    <t>-1929794210</t>
  </si>
  <si>
    <t>168</t>
  </si>
  <si>
    <t>460561821</t>
  </si>
  <si>
    <t>Zásyp rýh strojně včetně zhutnění a urovnání povrchu - v zástavbě</t>
  </si>
  <si>
    <t>547119752</t>
  </si>
  <si>
    <t>169</t>
  </si>
  <si>
    <t>460620007</t>
  </si>
  <si>
    <t>Zatravnění včetně zalití vodou na rovině</t>
  </si>
  <si>
    <t>-80580272</t>
  </si>
  <si>
    <t>délka*šířka</t>
  </si>
  <si>
    <t>140,0*0,6</t>
  </si>
  <si>
    <t>460620013</t>
  </si>
  <si>
    <t>Provizorní úprava terénu se zhutněním v hornině tř I skupiny 3</t>
  </si>
  <si>
    <t>-464667044</t>
  </si>
  <si>
    <t>171</t>
  </si>
  <si>
    <t>113107122</t>
  </si>
  <si>
    <t>Odstranění podkladu z kameniva drceného tl 200 mm ručně - v místě rýhy</t>
  </si>
  <si>
    <t>-1707916137</t>
  </si>
  <si>
    <t>20*0,5*0,3</t>
  </si>
  <si>
    <t>štěrk</t>
  </si>
  <si>
    <t>172</t>
  </si>
  <si>
    <t>113107131</t>
  </si>
  <si>
    <t>Odstranění podkladu z betonu prostého tl 150 mm ručně</t>
  </si>
  <si>
    <t>-395714213</t>
  </si>
  <si>
    <t>0,5*20</t>
  </si>
  <si>
    <t>173</t>
  </si>
  <si>
    <t>113107342</t>
  </si>
  <si>
    <t>Odstranění podkladu živičného tl 100 mm strojně pl do 50 m2 - vjezd</t>
  </si>
  <si>
    <t>2040099109</t>
  </si>
  <si>
    <t>20*0,5</t>
  </si>
  <si>
    <t>174</t>
  </si>
  <si>
    <t>119003131.1</t>
  </si>
  <si>
    <t>Výstražná páska pro zabezpečení výkopu zřízení</t>
  </si>
  <si>
    <t>269623984</t>
  </si>
  <si>
    <t>170*2</t>
  </si>
  <si>
    <t>175</t>
  </si>
  <si>
    <t>944121111</t>
  </si>
  <si>
    <t>Montáž ochranného zábradlí dílcového na vnějších volných stranách objektů odkloněného od svislice do 15°</t>
  </si>
  <si>
    <t>-1367827740</t>
  </si>
  <si>
    <t>zajištění výkopu</t>
  </si>
  <si>
    <t>176</t>
  </si>
  <si>
    <t>944121211</t>
  </si>
  <si>
    <t>Montáž ochranného zábradlí dílcového Příplatek za první a každý další den použití zábradlí k ceně -1111</t>
  </si>
  <si>
    <t>-1698597019</t>
  </si>
  <si>
    <t>20*10</t>
  </si>
  <si>
    <t>177</t>
  </si>
  <si>
    <t>944121811</t>
  </si>
  <si>
    <t>Demontáž ochranného zábradlí dílcového na vnějších volných stranách objektů odkloněného od svislice do 15°</t>
  </si>
  <si>
    <t>860045824</t>
  </si>
  <si>
    <t>178</t>
  </si>
  <si>
    <t>171201101</t>
  </si>
  <si>
    <t>Uložení sypaniny do násypů nezhutněných</t>
  </si>
  <si>
    <t>73661745</t>
  </si>
  <si>
    <t>179</t>
  </si>
  <si>
    <t>274313711</t>
  </si>
  <si>
    <t>Základové pásy z betonu tř. C 20/25</t>
  </si>
  <si>
    <t>839537975</t>
  </si>
  <si>
    <t>zabetonování chráničky pod komunikací</t>
  </si>
  <si>
    <t>pasy</t>
  </si>
  <si>
    <t>0,5*0,3*20</t>
  </si>
  <si>
    <t>180</t>
  </si>
  <si>
    <t>564851111</t>
  </si>
  <si>
    <t>Podklad ze štěrkodrtě ŠD tl 150 mm</t>
  </si>
  <si>
    <t>-1389743726</t>
  </si>
  <si>
    <t>181</t>
  </si>
  <si>
    <t>564851114</t>
  </si>
  <si>
    <t>Podklad ze štěrkodrtě ŠD tl 180 mm</t>
  </si>
  <si>
    <t>61408875</t>
  </si>
  <si>
    <t>182</t>
  </si>
  <si>
    <t>565145121</t>
  </si>
  <si>
    <t>Asfaltový beton vrstva podkladní ACP +16 (obalované kamenivo OKS) tl 60 mm š přes 3 m</t>
  </si>
  <si>
    <t>-466403954</t>
  </si>
  <si>
    <t>183</t>
  </si>
  <si>
    <t>578112112</t>
  </si>
  <si>
    <t>Litý asfalt MA 8 (LAJ) tl 25 mm š do 3 m z nemodifikovaného asfaltu</t>
  </si>
  <si>
    <t>-1897958719</t>
  </si>
  <si>
    <t>184</t>
  </si>
  <si>
    <t>578901112</t>
  </si>
  <si>
    <t>Zdrsňovací posyp litého asfaltu v množství 6 kg/m2</t>
  </si>
  <si>
    <t>110190163</t>
  </si>
  <si>
    <t>185</t>
  </si>
  <si>
    <t>581111111</t>
  </si>
  <si>
    <t>Kryt cementobetonový vozovek skupiny CB I tl 100 mm - pokládka před domem</t>
  </si>
  <si>
    <t>-589556794</t>
  </si>
  <si>
    <t>186</t>
  </si>
  <si>
    <t>741110302</t>
  </si>
  <si>
    <t>Montáž trubka ochranná do krabic plastová tuhá D přes 40 do 90 mm uložená pevně</t>
  </si>
  <si>
    <t>-740653566</t>
  </si>
  <si>
    <t>187</t>
  </si>
  <si>
    <t>34571362</t>
  </si>
  <si>
    <t>trubka elektroinstalační HDPE tuhá dvouplášťová korugovaná D 52/63mm</t>
  </si>
  <si>
    <t>382538797</t>
  </si>
  <si>
    <t>188</t>
  </si>
  <si>
    <t>741110303</t>
  </si>
  <si>
    <t>Montáž trubka ochranná do krabic plastová tuhá D přes 90 do 133 mm uložená pevně</t>
  </si>
  <si>
    <t>1559762086</t>
  </si>
  <si>
    <t>189</t>
  </si>
  <si>
    <t>34571365</t>
  </si>
  <si>
    <t>trubka elektroinstalační HDPE tuhá dvouplášťová korugovaná D 94/110mm</t>
  </si>
  <si>
    <t>591628017</t>
  </si>
  <si>
    <t>190</t>
  </si>
  <si>
    <t>596811120</t>
  </si>
  <si>
    <t>Kladení betonové dlažby komunikací pro pěší do lože z kameniva vel do 0,09 m2 plochy do 50 m2</t>
  </si>
  <si>
    <t>-518254462</t>
  </si>
  <si>
    <t>pokládka dlažeb - krytí kabeláže</t>
  </si>
  <si>
    <t>0,3*140</t>
  </si>
  <si>
    <t>191</t>
  </si>
  <si>
    <t>LGB.1678220</t>
  </si>
  <si>
    <t>dlažba desková betonová 30x30x3,5 cm sedá</t>
  </si>
  <si>
    <t>68947370</t>
  </si>
  <si>
    <t>997</t>
  </si>
  <si>
    <t>Přesun sutě</t>
  </si>
  <si>
    <t>192</t>
  </si>
  <si>
    <t>997221151</t>
  </si>
  <si>
    <t>Vodorovná doprava suti z kusových materiálů stavebním kolečkem do 50 m</t>
  </si>
  <si>
    <t>1433181425</t>
  </si>
  <si>
    <t>193</t>
  </si>
  <si>
    <t>997221551</t>
  </si>
  <si>
    <t>Vodorovná doprava suti ze sypkých materiálů do 1 km</t>
  </si>
  <si>
    <t>1910776605</t>
  </si>
  <si>
    <t>194</t>
  </si>
  <si>
    <t>997221559</t>
  </si>
  <si>
    <t>Příplatek ZKD 1 km u vodorovné dopravy suti ze sypkých materiálů</t>
  </si>
  <si>
    <t>-628324658</t>
  </si>
  <si>
    <t>6,729*20 'Přepočtené koeficientem množství</t>
  </si>
  <si>
    <t>195</t>
  </si>
  <si>
    <t>997221612</t>
  </si>
  <si>
    <t>Nakládání vybouraných hmot na dopravní prostředky pro vodorovnou dopravu</t>
  </si>
  <si>
    <t>-1977695722</t>
  </si>
  <si>
    <t>196</t>
  </si>
  <si>
    <t>997221845</t>
  </si>
  <si>
    <t>Poplatek za uložení na skládce (skládkovné) odpadu asfaltového bez dehtu kód odpadu 170 302</t>
  </si>
  <si>
    <t>11966106</t>
  </si>
  <si>
    <t>N12</t>
  </si>
  <si>
    <t>Jistící systém</t>
  </si>
  <si>
    <t>197</t>
  </si>
  <si>
    <t>1200001</t>
  </si>
  <si>
    <t>Realizace jistícího systému pro budoucí servis a údržbu FVE</t>
  </si>
  <si>
    <t>-246561741</t>
  </si>
  <si>
    <t>Součástí dodávky je výkresová dokumentace umístění a popisu zvoleného systému pro dané střechy.</t>
  </si>
  <si>
    <t>Systém certifikovaný ,realizovaný certifikovanou firmou,dokladová dokumentace</t>
  </si>
  <si>
    <t>N20</t>
  </si>
  <si>
    <t>Přesun hmot</t>
  </si>
  <si>
    <t>198</t>
  </si>
  <si>
    <t>990A0101</t>
  </si>
  <si>
    <t>%</t>
  </si>
  <si>
    <t>-1565603405</t>
  </si>
  <si>
    <t>Vedlejší rozpočtové náklady</t>
  </si>
  <si>
    <t>VRN1</t>
  </si>
  <si>
    <t>Průzkumné, geodetické a projektové práce</t>
  </si>
  <si>
    <t>199</t>
  </si>
  <si>
    <t>013244000</t>
  </si>
  <si>
    <t>-1662934740</t>
  </si>
  <si>
    <t>200</t>
  </si>
  <si>
    <t>013254000</t>
  </si>
  <si>
    <t>-2142271526</t>
  </si>
  <si>
    <t>201</t>
  </si>
  <si>
    <t>0132940004</t>
  </si>
  <si>
    <t>Ostatní dokumentace-Vypracování místního provozního předpisu</t>
  </si>
  <si>
    <t>973966907</t>
  </si>
  <si>
    <t>202</t>
  </si>
  <si>
    <t>0132940005</t>
  </si>
  <si>
    <t>Ostatní dokumentace-Proškolení obsluhy .Nastavení, zprovoznění a odzkoušení NN ochrany, včetně vystavení protokolu</t>
  </si>
  <si>
    <t>448351209</t>
  </si>
  <si>
    <t>203</t>
  </si>
  <si>
    <t>0132940006</t>
  </si>
  <si>
    <t>Ostatní dokumentace-Revize a protokol o nastavení ochran</t>
  </si>
  <si>
    <t>1379281785</t>
  </si>
  <si>
    <t>VRN2</t>
  </si>
  <si>
    <t>Příprava staveniště</t>
  </si>
  <si>
    <t>204</t>
  </si>
  <si>
    <t>020001000</t>
  </si>
  <si>
    <t>1282519257</t>
  </si>
  <si>
    <t>VRN3</t>
  </si>
  <si>
    <t>205</t>
  </si>
  <si>
    <t>030001000</t>
  </si>
  <si>
    <t>1687078324</t>
  </si>
  <si>
    <t>206</t>
  </si>
  <si>
    <t>034503000</t>
  </si>
  <si>
    <t>Informační tabule na staveništi</t>
  </si>
  <si>
    <t>-1392138533</t>
  </si>
  <si>
    <t>VRN4</t>
  </si>
  <si>
    <t>Inženýrská činnost</t>
  </si>
  <si>
    <t>207</t>
  </si>
  <si>
    <t>041403000</t>
  </si>
  <si>
    <t>Koordinátor BOZP na staveništi</t>
  </si>
  <si>
    <t>2088818115</t>
  </si>
  <si>
    <t>208</t>
  </si>
  <si>
    <t>049103000</t>
  </si>
  <si>
    <t>Náklady vzniklé v souvislosti s realizací stavby</t>
  </si>
  <si>
    <t>872744898</t>
  </si>
  <si>
    <t>VRN9</t>
  </si>
  <si>
    <t>209</t>
  </si>
  <si>
    <t>091003000</t>
  </si>
  <si>
    <t>Ostatní náklady bez rozlišení</t>
  </si>
  <si>
    <t>70327953</t>
  </si>
  <si>
    <t>doprava osob</t>
  </si>
  <si>
    <t>doprava materiálů</t>
  </si>
  <si>
    <t>210</t>
  </si>
  <si>
    <t>092103001</t>
  </si>
  <si>
    <t>Náklady na zkušební provoz</t>
  </si>
  <si>
    <t>1681446753</t>
  </si>
  <si>
    <t>SEZNAM FIGUR</t>
  </si>
  <si>
    <t>Výměra</t>
  </si>
  <si>
    <t xml:space="preserve"> 121/2020/dř</t>
  </si>
  <si>
    <t>Použití figury:</t>
  </si>
  <si>
    <t xml:space="preserve"> 121/2020/sk</t>
  </si>
  <si>
    <t>pas beton</t>
  </si>
  <si>
    <t>podhlSDK</t>
  </si>
  <si>
    <t>podhled SDK</t>
  </si>
  <si>
    <t>5,85*4,5</t>
  </si>
  <si>
    <t>předstěna SDK</t>
  </si>
  <si>
    <t>štěrk v rýze</t>
  </si>
  <si>
    <t>drátěný žlab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</si>
</sst>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37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39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40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ROUND(AG98,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41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42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43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44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45</v>
      </c>
      <c r="E32" s="50"/>
      <c r="F32" s="33" t="s">
        <v>46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SUM(CD98:CD102),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SUM(BY98:BY102),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47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SUM(CE98:CE102),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SUM(BZ98:BZ102),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48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SUM(CF98:CF102),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49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SUM(CG98:CG102),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50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SUM(CH98:CH102),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51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52</v>
      </c>
      <c r="U38" s="57"/>
      <c r="V38" s="57"/>
      <c r="W38" s="57"/>
      <c r="X38" s="59" t="s">
        <v>53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54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55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57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56</v>
      </c>
      <c r="AI60" s="46"/>
      <c r="AJ60" s="46"/>
      <c r="AK60" s="46"/>
      <c r="AL60" s="46"/>
      <c r="AM60" s="67" t="s">
        <v>57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58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59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56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57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56</v>
      </c>
      <c r="AI75" s="46"/>
      <c r="AJ75" s="46"/>
      <c r="AK75" s="46"/>
      <c r="AL75" s="46"/>
      <c r="AM75" s="67" t="s">
        <v>57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60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121/2020/Tr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FVE na střechách objektů Čepro a.s. - Třemošná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K zastávce 1057,Třemošná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17. 5. 2021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40.0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Čepro,a.s.,Dělnická 213/12,Praha - Holešovice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30</v>
      </c>
      <c r="AJ89" s="43"/>
      <c r="AK89" s="43"/>
      <c r="AL89" s="43"/>
      <c r="AM89" s="83" t="str">
        <f>IF(E17="","",E17)</f>
        <v>Atlantis Management,s.r.o.,Svémyslice</v>
      </c>
      <c r="AN89" s="74"/>
      <c r="AO89" s="74"/>
      <c r="AP89" s="74"/>
      <c r="AQ89" s="43"/>
      <c r="AR89" s="44"/>
      <c r="AS89" s="84" t="s">
        <v>61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28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34</v>
      </c>
      <c r="AJ90" s="43"/>
      <c r="AK90" s="43"/>
      <c r="AL90" s="43"/>
      <c r="AM90" s="83" t="str">
        <f>IF(E20="","",E20)</f>
        <v>Ing.Myšík Petr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62</v>
      </c>
      <c r="D92" s="97"/>
      <c r="E92" s="97"/>
      <c r="F92" s="97"/>
      <c r="G92" s="97"/>
      <c r="H92" s="98"/>
      <c r="I92" s="99" t="s">
        <v>63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64</v>
      </c>
      <c r="AH92" s="97"/>
      <c r="AI92" s="97"/>
      <c r="AJ92" s="97"/>
      <c r="AK92" s="97"/>
      <c r="AL92" s="97"/>
      <c r="AM92" s="97"/>
      <c r="AN92" s="99" t="s">
        <v>65</v>
      </c>
      <c r="AO92" s="97"/>
      <c r="AP92" s="101"/>
      <c r="AQ92" s="102" t="s">
        <v>66</v>
      </c>
      <c r="AR92" s="44"/>
      <c r="AS92" s="103" t="s">
        <v>67</v>
      </c>
      <c r="AT92" s="104" t="s">
        <v>68</v>
      </c>
      <c r="AU92" s="104" t="s">
        <v>69</v>
      </c>
      <c r="AV92" s="104" t="s">
        <v>70</v>
      </c>
      <c r="AW92" s="104" t="s">
        <v>71</v>
      </c>
      <c r="AX92" s="104" t="s">
        <v>72</v>
      </c>
      <c r="AY92" s="104" t="s">
        <v>73</v>
      </c>
      <c r="AZ92" s="104" t="s">
        <v>74</v>
      </c>
      <c r="BA92" s="104" t="s">
        <v>75</v>
      </c>
      <c r="BB92" s="104" t="s">
        <v>76</v>
      </c>
      <c r="BC92" s="104" t="s">
        <v>77</v>
      </c>
      <c r="BD92" s="105" t="s">
        <v>78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79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ROUND(SUM(AG95:AG96),2)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ROUND(SUM(AS95:AS96),2)</f>
        <v>0</v>
      </c>
      <c r="AT94" s="117">
        <f>ROUND(SUM(AV94:AW94),2)</f>
        <v>0</v>
      </c>
      <c r="AU94" s="118">
        <f>ROUND(SUM(AU95:AU96),5)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ROUND(SUM(AZ95:AZ96),2)</f>
        <v>0</v>
      </c>
      <c r="BA94" s="117">
        <f>ROUND(SUM(BA95:BA96),2)</f>
        <v>0</v>
      </c>
      <c r="BB94" s="117">
        <f>ROUND(SUM(BB95:BB96),2)</f>
        <v>0</v>
      </c>
      <c r="BC94" s="117">
        <f>ROUND(SUM(BC95:BC96),2)</f>
        <v>0</v>
      </c>
      <c r="BD94" s="119">
        <f>ROUND(SUM(BD95:BD96),2)</f>
        <v>0</v>
      </c>
      <c r="BE94" s="6"/>
      <c r="BS94" s="120" t="s">
        <v>80</v>
      </c>
      <c r="BT94" s="120" t="s">
        <v>81</v>
      </c>
      <c r="BU94" s="121" t="s">
        <v>82</v>
      </c>
      <c r="BV94" s="120" t="s">
        <v>83</v>
      </c>
      <c r="BW94" s="120" t="s">
        <v>5</v>
      </c>
      <c r="BX94" s="120" t="s">
        <v>84</v>
      </c>
      <c r="CL94" s="120" t="s">
        <v>1</v>
      </c>
    </row>
    <row r="95" s="7" customFormat="1" ht="24.75" customHeight="1">
      <c r="A95" s="122" t="s">
        <v>85</v>
      </c>
      <c r="B95" s="123"/>
      <c r="C95" s="124"/>
      <c r="D95" s="125" t="s">
        <v>86</v>
      </c>
      <c r="E95" s="125"/>
      <c r="F95" s="125"/>
      <c r="G95" s="125"/>
      <c r="H95" s="125"/>
      <c r="I95" s="126"/>
      <c r="J95" s="125" t="s">
        <v>87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'121-2020-dř - Dispečerské...'!J32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88</v>
      </c>
      <c r="AR95" s="129"/>
      <c r="AS95" s="130">
        <v>0</v>
      </c>
      <c r="AT95" s="131">
        <f>ROUND(SUM(AV95:AW95),2)</f>
        <v>0</v>
      </c>
      <c r="AU95" s="132">
        <f>'121-2020-dř - Dispečerské...'!P132</f>
        <v>0</v>
      </c>
      <c r="AV95" s="131">
        <f>'121-2020-dř - Dispečerské...'!J35</f>
        <v>0</v>
      </c>
      <c r="AW95" s="131">
        <f>'121-2020-dř - Dispečerské...'!J36</f>
        <v>0</v>
      </c>
      <c r="AX95" s="131">
        <f>'121-2020-dř - Dispečerské...'!J37</f>
        <v>0</v>
      </c>
      <c r="AY95" s="131">
        <f>'121-2020-dř - Dispečerské...'!J38</f>
        <v>0</v>
      </c>
      <c r="AZ95" s="131">
        <f>'121-2020-dř - Dispečerské...'!F35</f>
        <v>0</v>
      </c>
      <c r="BA95" s="131">
        <f>'121-2020-dř - Dispečerské...'!F36</f>
        <v>0</v>
      </c>
      <c r="BB95" s="131">
        <f>'121-2020-dř - Dispečerské...'!F37</f>
        <v>0</v>
      </c>
      <c r="BC95" s="131">
        <f>'121-2020-dř - Dispečerské...'!F38</f>
        <v>0</v>
      </c>
      <c r="BD95" s="133">
        <f>'121-2020-dř - Dispečerské...'!F39</f>
        <v>0</v>
      </c>
      <c r="BE95" s="7"/>
      <c r="BT95" s="134" t="s">
        <v>89</v>
      </c>
      <c r="BV95" s="134" t="s">
        <v>83</v>
      </c>
      <c r="BW95" s="134" t="s">
        <v>90</v>
      </c>
      <c r="BX95" s="134" t="s">
        <v>5</v>
      </c>
      <c r="CL95" s="134" t="s">
        <v>1</v>
      </c>
      <c r="CM95" s="134" t="s">
        <v>91</v>
      </c>
    </row>
    <row r="96" s="7" customFormat="1" ht="24.75" customHeight="1">
      <c r="A96" s="122" t="s">
        <v>85</v>
      </c>
      <c r="B96" s="123"/>
      <c r="C96" s="124"/>
      <c r="D96" s="125" t="s">
        <v>92</v>
      </c>
      <c r="E96" s="125"/>
      <c r="F96" s="125"/>
      <c r="G96" s="125"/>
      <c r="H96" s="125"/>
      <c r="I96" s="126"/>
      <c r="J96" s="125" t="s">
        <v>93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'121-2020-sk - FVE - na ob...'!J32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88</v>
      </c>
      <c r="AR96" s="129"/>
      <c r="AS96" s="135">
        <v>0</v>
      </c>
      <c r="AT96" s="136">
        <f>ROUND(SUM(AV96:AW96),2)</f>
        <v>0</v>
      </c>
      <c r="AU96" s="137">
        <f>'121-2020-sk - FVE - na ob...'!P151</f>
        <v>0</v>
      </c>
      <c r="AV96" s="136">
        <f>'121-2020-sk - FVE - na ob...'!J35</f>
        <v>0</v>
      </c>
      <c r="AW96" s="136">
        <f>'121-2020-sk - FVE - na ob...'!J36</f>
        <v>0</v>
      </c>
      <c r="AX96" s="136">
        <f>'121-2020-sk - FVE - na ob...'!J37</f>
        <v>0</v>
      </c>
      <c r="AY96" s="136">
        <f>'121-2020-sk - FVE - na ob...'!J38</f>
        <v>0</v>
      </c>
      <c r="AZ96" s="136">
        <f>'121-2020-sk - FVE - na ob...'!F35</f>
        <v>0</v>
      </c>
      <c r="BA96" s="136">
        <f>'121-2020-sk - FVE - na ob...'!F36</f>
        <v>0</v>
      </c>
      <c r="BB96" s="136">
        <f>'121-2020-sk - FVE - na ob...'!F37</f>
        <v>0</v>
      </c>
      <c r="BC96" s="136">
        <f>'121-2020-sk - FVE - na ob...'!F38</f>
        <v>0</v>
      </c>
      <c r="BD96" s="138">
        <f>'121-2020-sk - FVE - na ob...'!F39</f>
        <v>0</v>
      </c>
      <c r="BE96" s="7"/>
      <c r="BT96" s="134" t="s">
        <v>89</v>
      </c>
      <c r="BV96" s="134" t="s">
        <v>83</v>
      </c>
      <c r="BW96" s="134" t="s">
        <v>94</v>
      </c>
      <c r="BX96" s="134" t="s">
        <v>5</v>
      </c>
      <c r="CL96" s="134" t="s">
        <v>1</v>
      </c>
      <c r="CM96" s="134" t="s">
        <v>91</v>
      </c>
    </row>
    <row r="97"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1"/>
    </row>
    <row r="98" s="2" customFormat="1" ht="30" customHeight="1">
      <c r="A98" s="41"/>
      <c r="B98" s="42"/>
      <c r="C98" s="110" t="s">
        <v>95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113">
        <f>ROUND(SUM(AG99:AG102), 2)</f>
        <v>0</v>
      </c>
      <c r="AH98" s="113"/>
      <c r="AI98" s="113"/>
      <c r="AJ98" s="113"/>
      <c r="AK98" s="113"/>
      <c r="AL98" s="113"/>
      <c r="AM98" s="113"/>
      <c r="AN98" s="113">
        <f>ROUND(SUM(AN99:AN102), 2)</f>
        <v>0</v>
      </c>
      <c r="AO98" s="113"/>
      <c r="AP98" s="113"/>
      <c r="AQ98" s="139"/>
      <c r="AR98" s="44"/>
      <c r="AS98" s="103" t="s">
        <v>96</v>
      </c>
      <c r="AT98" s="104" t="s">
        <v>97</v>
      </c>
      <c r="AU98" s="104" t="s">
        <v>45</v>
      </c>
      <c r="AV98" s="105" t="s">
        <v>68</v>
      </c>
      <c r="AW98" s="41"/>
      <c r="AX98" s="41"/>
      <c r="AY98" s="41"/>
      <c r="AZ98" s="41"/>
      <c r="BA98" s="41"/>
      <c r="BB98" s="41"/>
      <c r="BC98" s="41"/>
      <c r="BD98" s="41"/>
      <c r="BE98" s="41"/>
    </row>
    <row r="99" s="2" customFormat="1" ht="19.92" customHeight="1">
      <c r="A99" s="41"/>
      <c r="B99" s="42"/>
      <c r="C99" s="43"/>
      <c r="D99" s="140" t="s">
        <v>98</v>
      </c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43"/>
      <c r="AD99" s="43"/>
      <c r="AE99" s="43"/>
      <c r="AF99" s="43"/>
      <c r="AG99" s="141">
        <f>ROUND(AG94 * AS99, 2)</f>
        <v>0</v>
      </c>
      <c r="AH99" s="142"/>
      <c r="AI99" s="142"/>
      <c r="AJ99" s="142"/>
      <c r="AK99" s="142"/>
      <c r="AL99" s="142"/>
      <c r="AM99" s="142"/>
      <c r="AN99" s="142">
        <f>ROUND(AG99 + AV99, 2)</f>
        <v>0</v>
      </c>
      <c r="AO99" s="142"/>
      <c r="AP99" s="142"/>
      <c r="AQ99" s="43"/>
      <c r="AR99" s="44"/>
      <c r="AS99" s="143">
        <v>0</v>
      </c>
      <c r="AT99" s="144" t="s">
        <v>99</v>
      </c>
      <c r="AU99" s="144" t="s">
        <v>46</v>
      </c>
      <c r="AV99" s="145">
        <f>ROUND(IF(AU99="základní",AG99*L32,IF(AU99="snížená",AG99*L33,0)), 2)</f>
        <v>0</v>
      </c>
      <c r="AW99" s="41"/>
      <c r="AX99" s="41"/>
      <c r="AY99" s="41"/>
      <c r="AZ99" s="41"/>
      <c r="BA99" s="41"/>
      <c r="BB99" s="41"/>
      <c r="BC99" s="41"/>
      <c r="BD99" s="41"/>
      <c r="BE99" s="41"/>
      <c r="BV99" s="18" t="s">
        <v>100</v>
      </c>
      <c r="BY99" s="146">
        <f>IF(AU99="základní",AV99,0)</f>
        <v>0</v>
      </c>
      <c r="BZ99" s="146">
        <f>IF(AU99="snížená",AV99,0)</f>
        <v>0</v>
      </c>
      <c r="CA99" s="146">
        <v>0</v>
      </c>
      <c r="CB99" s="146">
        <v>0</v>
      </c>
      <c r="CC99" s="146">
        <v>0</v>
      </c>
      <c r="CD99" s="146">
        <f>IF(AU99="základní",AG99,0)</f>
        <v>0</v>
      </c>
      <c r="CE99" s="146">
        <f>IF(AU99="snížená",AG99,0)</f>
        <v>0</v>
      </c>
      <c r="CF99" s="146">
        <f>IF(AU99="zákl. přenesená",AG99,0)</f>
        <v>0</v>
      </c>
      <c r="CG99" s="146">
        <f>IF(AU99="sníž. přenesená",AG99,0)</f>
        <v>0</v>
      </c>
      <c r="CH99" s="146">
        <f>IF(AU99="nulová",AG99,0)</f>
        <v>0</v>
      </c>
      <c r="CI99" s="18">
        <f>IF(AU99="základní",1,IF(AU99="snížená",2,IF(AU99="zákl. přenesená",4,IF(AU99="sníž. přenesená",5,3))))</f>
        <v>1</v>
      </c>
      <c r="CJ99" s="18">
        <f>IF(AT99="stavební čast",1,IF(AT99="investiční čast",2,3))</f>
        <v>1</v>
      </c>
      <c r="CK99" s="18" t="str">
        <f>IF(D99="Vyplň vlastní","","x")</f>
        <v>x</v>
      </c>
    </row>
    <row r="100" s="2" customFormat="1" ht="19.92" customHeight="1">
      <c r="A100" s="41"/>
      <c r="B100" s="42"/>
      <c r="C100" s="43"/>
      <c r="D100" s="147" t="s">
        <v>101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43"/>
      <c r="AD100" s="43"/>
      <c r="AE100" s="43"/>
      <c r="AF100" s="43"/>
      <c r="AG100" s="141">
        <f>ROUND(AG94 * AS100, 2)</f>
        <v>0</v>
      </c>
      <c r="AH100" s="142"/>
      <c r="AI100" s="142"/>
      <c r="AJ100" s="142"/>
      <c r="AK100" s="142"/>
      <c r="AL100" s="142"/>
      <c r="AM100" s="142"/>
      <c r="AN100" s="142">
        <f>ROUND(AG100 + AV100, 2)</f>
        <v>0</v>
      </c>
      <c r="AO100" s="142"/>
      <c r="AP100" s="142"/>
      <c r="AQ100" s="43"/>
      <c r="AR100" s="44"/>
      <c r="AS100" s="143">
        <v>0</v>
      </c>
      <c r="AT100" s="144" t="s">
        <v>99</v>
      </c>
      <c r="AU100" s="144" t="s">
        <v>46</v>
      </c>
      <c r="AV100" s="145">
        <f>ROUND(IF(AU100="základní",AG100*L32,IF(AU100="snížená",AG100*L33,0)), 2)</f>
        <v>0</v>
      </c>
      <c r="AW100" s="41"/>
      <c r="AX100" s="41"/>
      <c r="AY100" s="41"/>
      <c r="AZ100" s="41"/>
      <c r="BA100" s="41"/>
      <c r="BB100" s="41"/>
      <c r="BC100" s="41"/>
      <c r="BD100" s="41"/>
      <c r="BE100" s="41"/>
      <c r="BV100" s="18" t="s">
        <v>102</v>
      </c>
      <c r="BY100" s="146">
        <f>IF(AU100="základní",AV100,0)</f>
        <v>0</v>
      </c>
      <c r="BZ100" s="146">
        <f>IF(AU100="snížená",AV100,0)</f>
        <v>0</v>
      </c>
      <c r="CA100" s="146">
        <v>0</v>
      </c>
      <c r="CB100" s="146">
        <v>0</v>
      </c>
      <c r="CC100" s="146">
        <v>0</v>
      </c>
      <c r="CD100" s="146">
        <f>IF(AU100="základní",AG100,0)</f>
        <v>0</v>
      </c>
      <c r="CE100" s="146">
        <f>IF(AU100="snížená",AG100,0)</f>
        <v>0</v>
      </c>
      <c r="CF100" s="146">
        <f>IF(AU100="zákl. přenesená",AG100,0)</f>
        <v>0</v>
      </c>
      <c r="CG100" s="146">
        <f>IF(AU100="sníž. přenesená",AG100,0)</f>
        <v>0</v>
      </c>
      <c r="CH100" s="146">
        <f>IF(AU100="nulová",AG100,0)</f>
        <v>0</v>
      </c>
      <c r="CI100" s="18">
        <f>IF(AU100="základní",1,IF(AU100="snížená",2,IF(AU100="zákl. přenesená",4,IF(AU100="sníž. přenesená",5,3))))</f>
        <v>1</v>
      </c>
      <c r="CJ100" s="18">
        <f>IF(AT100="stavební čast",1,IF(AT100="investiční čast",2,3))</f>
        <v>1</v>
      </c>
      <c r="CK100" s="18" t="str">
        <f>IF(D100="Vyplň vlastní","","x")</f>
        <v/>
      </c>
    </row>
    <row r="101" s="2" customFormat="1" ht="19.92" customHeight="1">
      <c r="A101" s="41"/>
      <c r="B101" s="42"/>
      <c r="C101" s="43"/>
      <c r="D101" s="147" t="s">
        <v>101</v>
      </c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43"/>
      <c r="AD101" s="43"/>
      <c r="AE101" s="43"/>
      <c r="AF101" s="43"/>
      <c r="AG101" s="141">
        <f>ROUND(AG94 * AS101, 2)</f>
        <v>0</v>
      </c>
      <c r="AH101" s="142"/>
      <c r="AI101" s="142"/>
      <c r="AJ101" s="142"/>
      <c r="AK101" s="142"/>
      <c r="AL101" s="142"/>
      <c r="AM101" s="142"/>
      <c r="AN101" s="142">
        <f>ROUND(AG101 + AV101, 2)</f>
        <v>0</v>
      </c>
      <c r="AO101" s="142"/>
      <c r="AP101" s="142"/>
      <c r="AQ101" s="43"/>
      <c r="AR101" s="44"/>
      <c r="AS101" s="143">
        <v>0</v>
      </c>
      <c r="AT101" s="144" t="s">
        <v>99</v>
      </c>
      <c r="AU101" s="144" t="s">
        <v>46</v>
      </c>
      <c r="AV101" s="145">
        <f>ROUND(IF(AU101="základní",AG101*L32,IF(AU101="snížená",AG101*L33,0)), 2)</f>
        <v>0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V101" s="18" t="s">
        <v>102</v>
      </c>
      <c r="BY101" s="146">
        <f>IF(AU101="základní",AV101,0)</f>
        <v>0</v>
      </c>
      <c r="BZ101" s="146">
        <f>IF(AU101="snížená",AV101,0)</f>
        <v>0</v>
      </c>
      <c r="CA101" s="146">
        <v>0</v>
      </c>
      <c r="CB101" s="146">
        <v>0</v>
      </c>
      <c r="CC101" s="146">
        <v>0</v>
      </c>
      <c r="CD101" s="146">
        <f>IF(AU101="základní",AG101,0)</f>
        <v>0</v>
      </c>
      <c r="CE101" s="146">
        <f>IF(AU101="snížená",AG101,0)</f>
        <v>0</v>
      </c>
      <c r="CF101" s="146">
        <f>IF(AU101="zákl. přenesená",AG101,0)</f>
        <v>0</v>
      </c>
      <c r="CG101" s="146">
        <f>IF(AU101="sníž. přenesená",AG101,0)</f>
        <v>0</v>
      </c>
      <c r="CH101" s="146">
        <f>IF(AU101="nulová",AG101,0)</f>
        <v>0</v>
      </c>
      <c r="CI101" s="18">
        <f>IF(AU101="základní",1,IF(AU101="snížená",2,IF(AU101="zákl. přenesená",4,IF(AU101="sníž. přenesená",5,3))))</f>
        <v>1</v>
      </c>
      <c r="CJ101" s="18">
        <f>IF(AT101="stavební čast",1,IF(AT101="investiční čast",2,3))</f>
        <v>1</v>
      </c>
      <c r="CK101" s="18" t="str">
        <f>IF(D101="Vyplň vlastní","","x")</f>
        <v/>
      </c>
    </row>
    <row r="102" s="2" customFormat="1" ht="19.92" customHeight="1">
      <c r="A102" s="41"/>
      <c r="B102" s="42"/>
      <c r="C102" s="43"/>
      <c r="D102" s="147" t="s">
        <v>101</v>
      </c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43"/>
      <c r="AD102" s="43"/>
      <c r="AE102" s="43"/>
      <c r="AF102" s="43"/>
      <c r="AG102" s="141">
        <f>ROUND(AG94 * AS102, 2)</f>
        <v>0</v>
      </c>
      <c r="AH102" s="142"/>
      <c r="AI102" s="142"/>
      <c r="AJ102" s="142"/>
      <c r="AK102" s="142"/>
      <c r="AL102" s="142"/>
      <c r="AM102" s="142"/>
      <c r="AN102" s="142">
        <f>ROUND(AG102 + AV102, 2)</f>
        <v>0</v>
      </c>
      <c r="AO102" s="142"/>
      <c r="AP102" s="142"/>
      <c r="AQ102" s="43"/>
      <c r="AR102" s="44"/>
      <c r="AS102" s="148">
        <v>0</v>
      </c>
      <c r="AT102" s="149" t="s">
        <v>99</v>
      </c>
      <c r="AU102" s="149" t="s">
        <v>46</v>
      </c>
      <c r="AV102" s="150">
        <f>ROUND(IF(AU102="základní",AG102*L32,IF(AU102="snížená",AG102*L33,0)), 2)</f>
        <v>0</v>
      </c>
      <c r="AW102" s="41"/>
      <c r="AX102" s="41"/>
      <c r="AY102" s="41"/>
      <c r="AZ102" s="41"/>
      <c r="BA102" s="41"/>
      <c r="BB102" s="41"/>
      <c r="BC102" s="41"/>
      <c r="BD102" s="41"/>
      <c r="BE102" s="41"/>
      <c r="BV102" s="18" t="s">
        <v>102</v>
      </c>
      <c r="BY102" s="146">
        <f>IF(AU102="základní",AV102,0)</f>
        <v>0</v>
      </c>
      <c r="BZ102" s="146">
        <f>IF(AU102="snížená",AV102,0)</f>
        <v>0</v>
      </c>
      <c r="CA102" s="146">
        <v>0</v>
      </c>
      <c r="CB102" s="146">
        <v>0</v>
      </c>
      <c r="CC102" s="146">
        <v>0</v>
      </c>
      <c r="CD102" s="146">
        <f>IF(AU102="základní",AG102,0)</f>
        <v>0</v>
      </c>
      <c r="CE102" s="146">
        <f>IF(AU102="snížená",AG102,0)</f>
        <v>0</v>
      </c>
      <c r="CF102" s="146">
        <f>IF(AU102="zákl. přenesená",AG102,0)</f>
        <v>0</v>
      </c>
      <c r="CG102" s="146">
        <f>IF(AU102="sníž. přenesená",AG102,0)</f>
        <v>0</v>
      </c>
      <c r="CH102" s="146">
        <f>IF(AU102="nulová",AG102,0)</f>
        <v>0</v>
      </c>
      <c r="CI102" s="18">
        <f>IF(AU102="základní",1,IF(AU102="snížená",2,IF(AU102="zákl. přenesená",4,IF(AU102="sníž. přenesená",5,3))))</f>
        <v>1</v>
      </c>
      <c r="CJ102" s="18">
        <f>IF(AT102="stavební čast",1,IF(AT102="investiční čast",2,3))</f>
        <v>1</v>
      </c>
      <c r="CK102" s="18" t="str">
        <f>IF(D102="Vyplň vlastní","","x")</f>
        <v/>
      </c>
    </row>
    <row r="103" s="2" customFormat="1" ht="10.8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4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</row>
    <row r="104" s="2" customFormat="1" ht="30" customHeight="1">
      <c r="A104" s="41"/>
      <c r="B104" s="42"/>
      <c r="C104" s="151" t="s">
        <v>103</v>
      </c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3">
        <f>ROUND(AG94 + AG98, 2)</f>
        <v>0</v>
      </c>
      <c r="AH104" s="153"/>
      <c r="AI104" s="153"/>
      <c r="AJ104" s="153"/>
      <c r="AK104" s="153"/>
      <c r="AL104" s="153"/>
      <c r="AM104" s="153"/>
      <c r="AN104" s="153">
        <f>ROUND(AN94 + AN98, 2)</f>
        <v>0</v>
      </c>
      <c r="AO104" s="153"/>
      <c r="AP104" s="153"/>
      <c r="AQ104" s="152"/>
      <c r="AR104" s="44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44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</row>
  </sheetData>
  <sheetProtection sheet="1" formatColumns="0" formatRows="0" objects="1" scenarios="1" spinCount="100000" saltValue="lBxr1tbqffJrz0UlGkCKSBUcyiLjbqBFtWeY4u3j2tkImVOPuzqNupc8CiZRD0fkEhE41ouXQZT4NNG8YlR8rQ==" hashValue="cpxdcozSlb3p5VsIFapyrqgdodAS20zf5BRWRYWiCuP/vIH0Y69olDFT6WmEnJLUoNcvnI4lkTnk5D6fP/I6dw==" algorithmName="SHA-512" password="CC35"/>
  <mergeCells count="64">
    <mergeCell ref="L85:AO85"/>
    <mergeCell ref="AM87:AN87"/>
    <mergeCell ref="AS89:AT91"/>
    <mergeCell ref="AM89:AP89"/>
    <mergeCell ref="AM90:AP90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96:H96"/>
    <mergeCell ref="AG96:AM96"/>
    <mergeCell ref="AN96:AP96"/>
    <mergeCell ref="J96:AF96"/>
    <mergeCell ref="AG99:AM99"/>
    <mergeCell ref="AN99:AP99"/>
    <mergeCell ref="D99:AB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AG94:AM94"/>
    <mergeCell ref="AN94:AP94"/>
    <mergeCell ref="AG98:AM98"/>
    <mergeCell ref="AN98:AP98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A95" location="'121-2020-dř - Dispečerské...'!C2" display="/"/>
    <hyperlink ref="A96" location="'121-2020-sk - FVE - na o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54" t="s">
        <v>104</v>
      </c>
      <c r="BA2" s="154" t="s">
        <v>105</v>
      </c>
      <c r="BB2" s="154" t="s">
        <v>106</v>
      </c>
      <c r="BC2" s="154" t="s">
        <v>107</v>
      </c>
      <c r="BD2" s="154" t="s">
        <v>91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21"/>
      <c r="AT3" s="18" t="s">
        <v>91</v>
      </c>
      <c r="AZ3" s="154" t="s">
        <v>108</v>
      </c>
      <c r="BA3" s="154" t="s">
        <v>109</v>
      </c>
      <c r="BB3" s="154" t="s">
        <v>110</v>
      </c>
      <c r="BC3" s="154" t="s">
        <v>111</v>
      </c>
      <c r="BD3" s="154" t="s">
        <v>91</v>
      </c>
    </row>
    <row r="4" s="1" customFormat="1" ht="24.96" customHeight="1">
      <c r="B4" s="21"/>
      <c r="D4" s="157" t="s">
        <v>112</v>
      </c>
      <c r="L4" s="21"/>
      <c r="M4" s="158" t="s">
        <v>10</v>
      </c>
      <c r="AT4" s="18" t="s">
        <v>4</v>
      </c>
      <c r="AZ4" s="154" t="s">
        <v>113</v>
      </c>
      <c r="BA4" s="154" t="s">
        <v>114</v>
      </c>
      <c r="BB4" s="154" t="s">
        <v>106</v>
      </c>
      <c r="BC4" s="154" t="s">
        <v>115</v>
      </c>
      <c r="BD4" s="154" t="s">
        <v>91</v>
      </c>
    </row>
    <row r="5" s="1" customFormat="1" ht="6.96" customHeight="1">
      <c r="B5" s="21"/>
      <c r="L5" s="21"/>
      <c r="AZ5" s="154" t="s">
        <v>116</v>
      </c>
      <c r="BA5" s="154" t="s">
        <v>117</v>
      </c>
      <c r="BB5" s="154" t="s">
        <v>106</v>
      </c>
      <c r="BC5" s="154" t="s">
        <v>107</v>
      </c>
      <c r="BD5" s="154" t="s">
        <v>91</v>
      </c>
    </row>
    <row r="6" s="1" customFormat="1" ht="12" customHeight="1">
      <c r="B6" s="21"/>
      <c r="D6" s="159" t="s">
        <v>16</v>
      </c>
      <c r="L6" s="21"/>
      <c r="AZ6" s="154" t="s">
        <v>118</v>
      </c>
      <c r="BA6" s="154" t="s">
        <v>119</v>
      </c>
      <c r="BB6" s="154" t="s">
        <v>106</v>
      </c>
      <c r="BC6" s="154" t="s">
        <v>115</v>
      </c>
      <c r="BD6" s="154" t="s">
        <v>91</v>
      </c>
    </row>
    <row r="7" s="1" customFormat="1" ht="16.5" customHeight="1">
      <c r="B7" s="21"/>
      <c r="E7" s="160" t="str">
        <f>'Rekapitulace stavby'!K6</f>
        <v>FVE na střechách objektů Čepro a.s. - Třemošná</v>
      </c>
      <c r="F7" s="159"/>
      <c r="G7" s="159"/>
      <c r="H7" s="159"/>
      <c r="L7" s="21"/>
      <c r="AZ7" s="154" t="s">
        <v>120</v>
      </c>
      <c r="BA7" s="154" t="s">
        <v>121</v>
      </c>
      <c r="BB7" s="154" t="s">
        <v>106</v>
      </c>
      <c r="BC7" s="154" t="s">
        <v>122</v>
      </c>
      <c r="BD7" s="154" t="s">
        <v>91</v>
      </c>
    </row>
    <row r="8" s="2" customFormat="1" ht="12" customHeight="1">
      <c r="A8" s="41"/>
      <c r="B8" s="44"/>
      <c r="C8" s="41"/>
      <c r="D8" s="159" t="s">
        <v>123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54" t="s">
        <v>124</v>
      </c>
      <c r="BA8" s="154" t="s">
        <v>125</v>
      </c>
      <c r="BB8" s="154" t="s">
        <v>106</v>
      </c>
      <c r="BC8" s="154" t="s">
        <v>126</v>
      </c>
      <c r="BD8" s="154" t="s">
        <v>91</v>
      </c>
    </row>
    <row r="9" s="2" customFormat="1" ht="16.5" customHeight="1">
      <c r="A9" s="41"/>
      <c r="B9" s="44"/>
      <c r="C9" s="41"/>
      <c r="D9" s="41"/>
      <c r="E9" s="161" t="s">
        <v>127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54" t="s">
        <v>128</v>
      </c>
      <c r="BA9" s="154" t="s">
        <v>129</v>
      </c>
      <c r="BB9" s="154" t="s">
        <v>106</v>
      </c>
      <c r="BC9" s="154" t="s">
        <v>122</v>
      </c>
      <c r="BD9" s="154" t="s">
        <v>91</v>
      </c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54" t="s">
        <v>130</v>
      </c>
      <c r="BA10" s="154" t="s">
        <v>131</v>
      </c>
      <c r="BB10" s="154" t="s">
        <v>106</v>
      </c>
      <c r="BC10" s="154" t="s">
        <v>132</v>
      </c>
      <c r="BD10" s="154" t="s">
        <v>91</v>
      </c>
    </row>
    <row r="11" s="2" customFormat="1" ht="12" customHeight="1">
      <c r="A11" s="41"/>
      <c r="B11" s="44"/>
      <c r="C11" s="41"/>
      <c r="D11" s="159" t="s">
        <v>18</v>
      </c>
      <c r="E11" s="41"/>
      <c r="F11" s="162" t="s">
        <v>1</v>
      </c>
      <c r="G11" s="41"/>
      <c r="H11" s="41"/>
      <c r="I11" s="159" t="s">
        <v>19</v>
      </c>
      <c r="J11" s="162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9" t="s">
        <v>20</v>
      </c>
      <c r="E12" s="41"/>
      <c r="F12" s="162" t="s">
        <v>21</v>
      </c>
      <c r="G12" s="41"/>
      <c r="H12" s="41"/>
      <c r="I12" s="159" t="s">
        <v>22</v>
      </c>
      <c r="J12" s="163" t="str">
        <f>'Rekapitulace stavby'!AN8</f>
        <v>17. 5. 2021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9" t="s">
        <v>24</v>
      </c>
      <c r="E14" s="41"/>
      <c r="F14" s="41"/>
      <c r="G14" s="41"/>
      <c r="H14" s="41"/>
      <c r="I14" s="159" t="s">
        <v>25</v>
      </c>
      <c r="J14" s="162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2" t="s">
        <v>26</v>
      </c>
      <c r="F15" s="41"/>
      <c r="G15" s="41"/>
      <c r="H15" s="41"/>
      <c r="I15" s="159" t="s">
        <v>27</v>
      </c>
      <c r="J15" s="162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9" t="s">
        <v>28</v>
      </c>
      <c r="E17" s="41"/>
      <c r="F17" s="41"/>
      <c r="G17" s="41"/>
      <c r="H17" s="41"/>
      <c r="I17" s="159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2"/>
      <c r="G18" s="162"/>
      <c r="H18" s="162"/>
      <c r="I18" s="159" t="s">
        <v>27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9" t="s">
        <v>30</v>
      </c>
      <c r="E20" s="41"/>
      <c r="F20" s="41"/>
      <c r="G20" s="41"/>
      <c r="H20" s="41"/>
      <c r="I20" s="159" t="s">
        <v>25</v>
      </c>
      <c r="J20" s="162" t="s">
        <v>31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2" t="s">
        <v>32</v>
      </c>
      <c r="F21" s="41"/>
      <c r="G21" s="41"/>
      <c r="H21" s="41"/>
      <c r="I21" s="159" t="s">
        <v>27</v>
      </c>
      <c r="J21" s="162" t="s">
        <v>1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9" t="s">
        <v>34</v>
      </c>
      <c r="E23" s="41"/>
      <c r="F23" s="41"/>
      <c r="G23" s="41"/>
      <c r="H23" s="41"/>
      <c r="I23" s="159" t="s">
        <v>25</v>
      </c>
      <c r="J23" s="162" t="s">
        <v>35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2" t="s">
        <v>36</v>
      </c>
      <c r="F24" s="41"/>
      <c r="G24" s="41"/>
      <c r="H24" s="41"/>
      <c r="I24" s="159" t="s">
        <v>27</v>
      </c>
      <c r="J24" s="162" t="s">
        <v>37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9" t="s">
        <v>38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4"/>
      <c r="B27" s="165"/>
      <c r="C27" s="164"/>
      <c r="D27" s="164"/>
      <c r="E27" s="166" t="s">
        <v>1</v>
      </c>
      <c r="F27" s="166"/>
      <c r="G27" s="166"/>
      <c r="H27" s="166"/>
      <c r="I27" s="164"/>
      <c r="J27" s="164"/>
      <c r="K27" s="164"/>
      <c r="L27" s="167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8"/>
      <c r="E29" s="168"/>
      <c r="F29" s="168"/>
      <c r="G29" s="168"/>
      <c r="H29" s="168"/>
      <c r="I29" s="168"/>
      <c r="J29" s="168"/>
      <c r="K29" s="168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2" t="s">
        <v>133</v>
      </c>
      <c r="E30" s="41"/>
      <c r="F30" s="41"/>
      <c r="G30" s="41"/>
      <c r="H30" s="41"/>
      <c r="I30" s="41"/>
      <c r="J30" s="169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0" t="s">
        <v>98</v>
      </c>
      <c r="E31" s="41"/>
      <c r="F31" s="41"/>
      <c r="G31" s="41"/>
      <c r="H31" s="41"/>
      <c r="I31" s="41"/>
      <c r="J31" s="169">
        <f>J105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1" t="s">
        <v>41</v>
      </c>
      <c r="E32" s="41"/>
      <c r="F32" s="41"/>
      <c r="G32" s="41"/>
      <c r="H32" s="41"/>
      <c r="I32" s="41"/>
      <c r="J32" s="172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8"/>
      <c r="E33" s="168"/>
      <c r="F33" s="168"/>
      <c r="G33" s="168"/>
      <c r="H33" s="168"/>
      <c r="I33" s="168"/>
      <c r="J33" s="168"/>
      <c r="K33" s="168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3" t="s">
        <v>43</v>
      </c>
      <c r="G34" s="41"/>
      <c r="H34" s="41"/>
      <c r="I34" s="173" t="s">
        <v>42</v>
      </c>
      <c r="J34" s="173" t="s">
        <v>44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4" t="s">
        <v>45</v>
      </c>
      <c r="E35" s="159" t="s">
        <v>46</v>
      </c>
      <c r="F35" s="175">
        <f>ROUND((SUM(BE105:BE112) + SUM(BE132:BE223)),  2)</f>
        <v>0</v>
      </c>
      <c r="G35" s="41"/>
      <c r="H35" s="41"/>
      <c r="I35" s="176">
        <v>0.20999999999999999</v>
      </c>
      <c r="J35" s="175">
        <f>ROUND(((SUM(BE105:BE112) + SUM(BE132:BE223))*I35),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9" t="s">
        <v>47</v>
      </c>
      <c r="F36" s="175">
        <f>ROUND((SUM(BF105:BF112) + SUM(BF132:BF223)),  2)</f>
        <v>0</v>
      </c>
      <c r="G36" s="41"/>
      <c r="H36" s="41"/>
      <c r="I36" s="176">
        <v>0.14999999999999999</v>
      </c>
      <c r="J36" s="175">
        <f>ROUND(((SUM(BF105:BF112) + SUM(BF132:BF223))*I36),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9" t="s">
        <v>48</v>
      </c>
      <c r="F37" s="175">
        <f>ROUND((SUM(BG105:BG112) + SUM(BG132:BG223)),  2)</f>
        <v>0</v>
      </c>
      <c r="G37" s="41"/>
      <c r="H37" s="41"/>
      <c r="I37" s="176">
        <v>0.20999999999999999</v>
      </c>
      <c r="J37" s="175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9" t="s">
        <v>49</v>
      </c>
      <c r="F38" s="175">
        <f>ROUND((SUM(BH105:BH112) + SUM(BH132:BH223)),  2)</f>
        <v>0</v>
      </c>
      <c r="G38" s="41"/>
      <c r="H38" s="41"/>
      <c r="I38" s="176">
        <v>0.14999999999999999</v>
      </c>
      <c r="J38" s="175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9" t="s">
        <v>50</v>
      </c>
      <c r="F39" s="175">
        <f>ROUND((SUM(BI105:BI112) + SUM(BI132:BI223)),  2)</f>
        <v>0</v>
      </c>
      <c r="G39" s="41"/>
      <c r="H39" s="41"/>
      <c r="I39" s="176">
        <v>0</v>
      </c>
      <c r="J39" s="175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7"/>
      <c r="D41" s="178" t="s">
        <v>51</v>
      </c>
      <c r="E41" s="179"/>
      <c r="F41" s="179"/>
      <c r="G41" s="180" t="s">
        <v>52</v>
      </c>
      <c r="H41" s="181" t="s">
        <v>53</v>
      </c>
      <c r="I41" s="179"/>
      <c r="J41" s="182">
        <f>SUM(J32:J39)</f>
        <v>0</v>
      </c>
      <c r="K41" s="183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4" t="s">
        <v>54</v>
      </c>
      <c r="E50" s="185"/>
      <c r="F50" s="185"/>
      <c r="G50" s="184" t="s">
        <v>55</v>
      </c>
      <c r="H50" s="185"/>
      <c r="I50" s="185"/>
      <c r="J50" s="185"/>
      <c r="K50" s="185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6" t="s">
        <v>56</v>
      </c>
      <c r="E61" s="187"/>
      <c r="F61" s="188" t="s">
        <v>57</v>
      </c>
      <c r="G61" s="186" t="s">
        <v>56</v>
      </c>
      <c r="H61" s="187"/>
      <c r="I61" s="187"/>
      <c r="J61" s="189" t="s">
        <v>57</v>
      </c>
      <c r="K61" s="187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4" t="s">
        <v>58</v>
      </c>
      <c r="E65" s="190"/>
      <c r="F65" s="190"/>
      <c r="G65" s="184" t="s">
        <v>59</v>
      </c>
      <c r="H65" s="190"/>
      <c r="I65" s="190"/>
      <c r="J65" s="190"/>
      <c r="K65" s="190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6" t="s">
        <v>56</v>
      </c>
      <c r="E76" s="187"/>
      <c r="F76" s="188" t="s">
        <v>57</v>
      </c>
      <c r="G76" s="186" t="s">
        <v>56</v>
      </c>
      <c r="H76" s="187"/>
      <c r="I76" s="187"/>
      <c r="J76" s="189" t="s">
        <v>57</v>
      </c>
      <c r="K76" s="187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5" t="str">
        <f>E7</f>
        <v>FVE na střechách objektů Čepro a.s. - Třemošná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123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121/2020/dř - Dispečerské řízení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K zastávce 1057,Třemošná</v>
      </c>
      <c r="G89" s="43"/>
      <c r="H89" s="43"/>
      <c r="I89" s="33" t="s">
        <v>22</v>
      </c>
      <c r="J89" s="82" t="str">
        <f>IF(J12="","",J12)</f>
        <v>17. 5. 2021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Čepro,a.s.,Dělnická 213/12,Praha - Holešovice</v>
      </c>
      <c r="G91" s="43"/>
      <c r="H91" s="43"/>
      <c r="I91" s="33" t="s">
        <v>30</v>
      </c>
      <c r="J91" s="37" t="str">
        <f>E21</f>
        <v>Atlantis Management,s.r.o.,Svémyslice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28</v>
      </c>
      <c r="D92" s="43"/>
      <c r="E92" s="43"/>
      <c r="F92" s="28" t="str">
        <f>IF(E18="","",E18)</f>
        <v>Vyplň údaj</v>
      </c>
      <c r="G92" s="43"/>
      <c r="H92" s="43"/>
      <c r="I92" s="33" t="s">
        <v>34</v>
      </c>
      <c r="J92" s="37" t="str">
        <f>E24</f>
        <v>Ing.Myšík Petr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6" t="s">
        <v>135</v>
      </c>
      <c r="D94" s="152"/>
      <c r="E94" s="152"/>
      <c r="F94" s="152"/>
      <c r="G94" s="152"/>
      <c r="H94" s="152"/>
      <c r="I94" s="152"/>
      <c r="J94" s="197" t="s">
        <v>136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8" t="s">
        <v>137</v>
      </c>
      <c r="D96" s="43"/>
      <c r="E96" s="43"/>
      <c r="F96" s="43"/>
      <c r="G96" s="43"/>
      <c r="H96" s="43"/>
      <c r="I96" s="43"/>
      <c r="J96" s="113">
        <f>J132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138</v>
      </c>
    </row>
    <row r="97" s="9" customFormat="1" ht="24.96" customHeight="1">
      <c r="A97" s="9"/>
      <c r="B97" s="199"/>
      <c r="C97" s="200"/>
      <c r="D97" s="201" t="s">
        <v>139</v>
      </c>
      <c r="E97" s="202"/>
      <c r="F97" s="202"/>
      <c r="G97" s="202"/>
      <c r="H97" s="202"/>
      <c r="I97" s="202"/>
      <c r="J97" s="203">
        <f>J133</f>
        <v>0</v>
      </c>
      <c r="K97" s="200"/>
      <c r="L97" s="20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5"/>
      <c r="C98" s="206"/>
      <c r="D98" s="207" t="s">
        <v>140</v>
      </c>
      <c r="E98" s="208"/>
      <c r="F98" s="208"/>
      <c r="G98" s="208"/>
      <c r="H98" s="208"/>
      <c r="I98" s="208"/>
      <c r="J98" s="209">
        <f>J134</f>
        <v>0</v>
      </c>
      <c r="K98" s="206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9"/>
      <c r="C99" s="200"/>
      <c r="D99" s="201" t="s">
        <v>141</v>
      </c>
      <c r="E99" s="202"/>
      <c r="F99" s="202"/>
      <c r="G99" s="202"/>
      <c r="H99" s="202"/>
      <c r="I99" s="202"/>
      <c r="J99" s="203">
        <f>J205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206"/>
      <c r="D100" s="207" t="s">
        <v>142</v>
      </c>
      <c r="E100" s="208"/>
      <c r="F100" s="208"/>
      <c r="G100" s="208"/>
      <c r="H100" s="208"/>
      <c r="I100" s="208"/>
      <c r="J100" s="209">
        <f>J206</f>
        <v>0</v>
      </c>
      <c r="K100" s="206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206"/>
      <c r="D101" s="207" t="s">
        <v>143</v>
      </c>
      <c r="E101" s="208"/>
      <c r="F101" s="208"/>
      <c r="G101" s="208"/>
      <c r="H101" s="208"/>
      <c r="I101" s="208"/>
      <c r="J101" s="209">
        <f>J211</f>
        <v>0</v>
      </c>
      <c r="K101" s="206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206"/>
      <c r="D102" s="207" t="s">
        <v>144</v>
      </c>
      <c r="E102" s="208"/>
      <c r="F102" s="208"/>
      <c r="G102" s="208"/>
      <c r="H102" s="208"/>
      <c r="I102" s="208"/>
      <c r="J102" s="209">
        <f>J215</f>
        <v>0</v>
      </c>
      <c r="K102" s="206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9.28" customHeight="1">
      <c r="A105" s="41"/>
      <c r="B105" s="42"/>
      <c r="C105" s="198" t="s">
        <v>145</v>
      </c>
      <c r="D105" s="43"/>
      <c r="E105" s="43"/>
      <c r="F105" s="43"/>
      <c r="G105" s="43"/>
      <c r="H105" s="43"/>
      <c r="I105" s="43"/>
      <c r="J105" s="211">
        <f>ROUND(J106 + J107 + J108 + J109 + J110 + J111,2)</f>
        <v>0</v>
      </c>
      <c r="K105" s="43"/>
      <c r="L105" s="66"/>
      <c r="N105" s="212" t="s">
        <v>45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8" customHeight="1">
      <c r="A106" s="41"/>
      <c r="B106" s="42"/>
      <c r="C106" s="43"/>
      <c r="D106" s="147" t="s">
        <v>146</v>
      </c>
      <c r="E106" s="140"/>
      <c r="F106" s="140"/>
      <c r="G106" s="43"/>
      <c r="H106" s="43"/>
      <c r="I106" s="43"/>
      <c r="J106" s="141">
        <v>0</v>
      </c>
      <c r="K106" s="43"/>
      <c r="L106" s="213"/>
      <c r="M106" s="214"/>
      <c r="N106" s="215" t="s">
        <v>46</v>
      </c>
      <c r="O106" s="214"/>
      <c r="P106" s="214"/>
      <c r="Q106" s="214"/>
      <c r="R106" s="214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7" t="s">
        <v>147</v>
      </c>
      <c r="AZ106" s="214"/>
      <c r="BA106" s="214"/>
      <c r="BB106" s="214"/>
      <c r="BC106" s="214"/>
      <c r="BD106" s="214"/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217" t="s">
        <v>89</v>
      </c>
      <c r="BK106" s="214"/>
      <c r="BL106" s="214"/>
      <c r="BM106" s="214"/>
    </row>
    <row r="107" s="2" customFormat="1" ht="18" customHeight="1">
      <c r="A107" s="41"/>
      <c r="B107" s="42"/>
      <c r="C107" s="43"/>
      <c r="D107" s="147" t="s">
        <v>148</v>
      </c>
      <c r="E107" s="140"/>
      <c r="F107" s="140"/>
      <c r="G107" s="43"/>
      <c r="H107" s="43"/>
      <c r="I107" s="43"/>
      <c r="J107" s="141">
        <v>0</v>
      </c>
      <c r="K107" s="43"/>
      <c r="L107" s="213"/>
      <c r="M107" s="214"/>
      <c r="N107" s="215" t="s">
        <v>46</v>
      </c>
      <c r="O107" s="214"/>
      <c r="P107" s="214"/>
      <c r="Q107" s="214"/>
      <c r="R107" s="214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7" t="s">
        <v>147</v>
      </c>
      <c r="AZ107" s="214"/>
      <c r="BA107" s="214"/>
      <c r="BB107" s="214"/>
      <c r="BC107" s="214"/>
      <c r="BD107" s="214"/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217" t="s">
        <v>89</v>
      </c>
      <c r="BK107" s="214"/>
      <c r="BL107" s="214"/>
      <c r="BM107" s="214"/>
    </row>
    <row r="108" s="2" customFormat="1" ht="18" customHeight="1">
      <c r="A108" s="41"/>
      <c r="B108" s="42"/>
      <c r="C108" s="43"/>
      <c r="D108" s="147" t="s">
        <v>149</v>
      </c>
      <c r="E108" s="140"/>
      <c r="F108" s="140"/>
      <c r="G108" s="43"/>
      <c r="H108" s="43"/>
      <c r="I108" s="43"/>
      <c r="J108" s="141">
        <v>0</v>
      </c>
      <c r="K108" s="43"/>
      <c r="L108" s="213"/>
      <c r="M108" s="214"/>
      <c r="N108" s="215" t="s">
        <v>46</v>
      </c>
      <c r="O108" s="214"/>
      <c r="P108" s="214"/>
      <c r="Q108" s="214"/>
      <c r="R108" s="214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7" t="s">
        <v>147</v>
      </c>
      <c r="AZ108" s="214"/>
      <c r="BA108" s="214"/>
      <c r="BB108" s="214"/>
      <c r="BC108" s="214"/>
      <c r="BD108" s="214"/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217" t="s">
        <v>89</v>
      </c>
      <c r="BK108" s="214"/>
      <c r="BL108" s="214"/>
      <c r="BM108" s="214"/>
    </row>
    <row r="109" s="2" customFormat="1" ht="18" customHeight="1">
      <c r="A109" s="41"/>
      <c r="B109" s="42"/>
      <c r="C109" s="43"/>
      <c r="D109" s="147" t="s">
        <v>150</v>
      </c>
      <c r="E109" s="140"/>
      <c r="F109" s="140"/>
      <c r="G109" s="43"/>
      <c r="H109" s="43"/>
      <c r="I109" s="43"/>
      <c r="J109" s="141">
        <v>0</v>
      </c>
      <c r="K109" s="43"/>
      <c r="L109" s="213"/>
      <c r="M109" s="214"/>
      <c r="N109" s="215" t="s">
        <v>46</v>
      </c>
      <c r="O109" s="214"/>
      <c r="P109" s="214"/>
      <c r="Q109" s="214"/>
      <c r="R109" s="214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7" t="s">
        <v>147</v>
      </c>
      <c r="AZ109" s="214"/>
      <c r="BA109" s="214"/>
      <c r="BB109" s="214"/>
      <c r="BC109" s="214"/>
      <c r="BD109" s="214"/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217" t="s">
        <v>89</v>
      </c>
      <c r="BK109" s="214"/>
      <c r="BL109" s="214"/>
      <c r="BM109" s="214"/>
    </row>
    <row r="110" s="2" customFormat="1" ht="18" customHeight="1">
      <c r="A110" s="41"/>
      <c r="B110" s="42"/>
      <c r="C110" s="43"/>
      <c r="D110" s="147" t="s">
        <v>151</v>
      </c>
      <c r="E110" s="140"/>
      <c r="F110" s="140"/>
      <c r="G110" s="43"/>
      <c r="H110" s="43"/>
      <c r="I110" s="43"/>
      <c r="J110" s="141">
        <v>0</v>
      </c>
      <c r="K110" s="43"/>
      <c r="L110" s="213"/>
      <c r="M110" s="214"/>
      <c r="N110" s="215" t="s">
        <v>46</v>
      </c>
      <c r="O110" s="214"/>
      <c r="P110" s="214"/>
      <c r="Q110" s="214"/>
      <c r="R110" s="214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7" t="s">
        <v>147</v>
      </c>
      <c r="AZ110" s="214"/>
      <c r="BA110" s="214"/>
      <c r="BB110" s="214"/>
      <c r="BC110" s="214"/>
      <c r="BD110" s="214"/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217" t="s">
        <v>89</v>
      </c>
      <c r="BK110" s="214"/>
      <c r="BL110" s="214"/>
      <c r="BM110" s="214"/>
    </row>
    <row r="111" s="2" customFormat="1" ht="18" customHeight="1">
      <c r="A111" s="41"/>
      <c r="B111" s="42"/>
      <c r="C111" s="43"/>
      <c r="D111" s="140" t="s">
        <v>152</v>
      </c>
      <c r="E111" s="43"/>
      <c r="F111" s="43"/>
      <c r="G111" s="43"/>
      <c r="H111" s="43"/>
      <c r="I111" s="43"/>
      <c r="J111" s="141">
        <f>ROUND(J30*T111,2)</f>
        <v>0</v>
      </c>
      <c r="K111" s="43"/>
      <c r="L111" s="213"/>
      <c r="M111" s="214"/>
      <c r="N111" s="215" t="s">
        <v>46</v>
      </c>
      <c r="O111" s="214"/>
      <c r="P111" s="214"/>
      <c r="Q111" s="214"/>
      <c r="R111" s="214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7" t="s">
        <v>153</v>
      </c>
      <c r="AZ111" s="214"/>
      <c r="BA111" s="214"/>
      <c r="BB111" s="214"/>
      <c r="BC111" s="214"/>
      <c r="BD111" s="214"/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217" t="s">
        <v>89</v>
      </c>
      <c r="BK111" s="214"/>
      <c r="BL111" s="214"/>
      <c r="BM111" s="214"/>
    </row>
    <row r="112" s="2" customForma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9.28" customHeight="1">
      <c r="A113" s="41"/>
      <c r="B113" s="42"/>
      <c r="C113" s="151" t="s">
        <v>103</v>
      </c>
      <c r="D113" s="152"/>
      <c r="E113" s="152"/>
      <c r="F113" s="152"/>
      <c r="G113" s="152"/>
      <c r="H113" s="152"/>
      <c r="I113" s="152"/>
      <c r="J113" s="153">
        <f>ROUND(J96+J105,2)</f>
        <v>0</v>
      </c>
      <c r="K113" s="152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4" t="s">
        <v>154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16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195" t="str">
        <f>E7</f>
        <v>FVE na střechách objektů Čepro a.s. - Třemošná</v>
      </c>
      <c r="F122" s="33"/>
      <c r="G122" s="33"/>
      <c r="H122" s="3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123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E9</f>
        <v>121/2020/dř - Dispečerské řízení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20</v>
      </c>
      <c r="D126" s="43"/>
      <c r="E126" s="43"/>
      <c r="F126" s="28" t="str">
        <f>F12</f>
        <v>K zastávce 1057,Třemošná</v>
      </c>
      <c r="G126" s="43"/>
      <c r="H126" s="43"/>
      <c r="I126" s="33" t="s">
        <v>22</v>
      </c>
      <c r="J126" s="82" t="str">
        <f>IF(J12="","",J12)</f>
        <v>17. 5. 2021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40.05" customHeight="1">
      <c r="A128" s="41"/>
      <c r="B128" s="42"/>
      <c r="C128" s="33" t="s">
        <v>24</v>
      </c>
      <c r="D128" s="43"/>
      <c r="E128" s="43"/>
      <c r="F128" s="28" t="str">
        <f>E15</f>
        <v>Čepro,a.s.,Dělnická 213/12,Praha - Holešovice</v>
      </c>
      <c r="G128" s="43"/>
      <c r="H128" s="43"/>
      <c r="I128" s="33" t="s">
        <v>30</v>
      </c>
      <c r="J128" s="37" t="str">
        <f>E21</f>
        <v>Atlantis Management,s.r.o.,Svémyslice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3" t="s">
        <v>28</v>
      </c>
      <c r="D129" s="43"/>
      <c r="E129" s="43"/>
      <c r="F129" s="28" t="str">
        <f>IF(E18="","",E18)</f>
        <v>Vyplň údaj</v>
      </c>
      <c r="G129" s="43"/>
      <c r="H129" s="43"/>
      <c r="I129" s="33" t="s">
        <v>34</v>
      </c>
      <c r="J129" s="37" t="str">
        <f>E24</f>
        <v>Ing.Myšík Petr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19"/>
      <c r="B131" s="220"/>
      <c r="C131" s="221" t="s">
        <v>155</v>
      </c>
      <c r="D131" s="222" t="s">
        <v>66</v>
      </c>
      <c r="E131" s="222" t="s">
        <v>62</v>
      </c>
      <c r="F131" s="222" t="s">
        <v>63</v>
      </c>
      <c r="G131" s="222" t="s">
        <v>156</v>
      </c>
      <c r="H131" s="222" t="s">
        <v>157</v>
      </c>
      <c r="I131" s="222" t="s">
        <v>158</v>
      </c>
      <c r="J131" s="223" t="s">
        <v>136</v>
      </c>
      <c r="K131" s="224" t="s">
        <v>159</v>
      </c>
      <c r="L131" s="225"/>
      <c r="M131" s="103" t="s">
        <v>1</v>
      </c>
      <c r="N131" s="104" t="s">
        <v>45</v>
      </c>
      <c r="O131" s="104" t="s">
        <v>160</v>
      </c>
      <c r="P131" s="104" t="s">
        <v>161</v>
      </c>
      <c r="Q131" s="104" t="s">
        <v>162</v>
      </c>
      <c r="R131" s="104" t="s">
        <v>163</v>
      </c>
      <c r="S131" s="104" t="s">
        <v>164</v>
      </c>
      <c r="T131" s="105" t="s">
        <v>165</v>
      </c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</row>
    <row r="132" s="2" customFormat="1" ht="22.8" customHeight="1">
      <c r="A132" s="41"/>
      <c r="B132" s="42"/>
      <c r="C132" s="110" t="s">
        <v>166</v>
      </c>
      <c r="D132" s="43"/>
      <c r="E132" s="43"/>
      <c r="F132" s="43"/>
      <c r="G132" s="43"/>
      <c r="H132" s="43"/>
      <c r="I132" s="43"/>
      <c r="J132" s="226">
        <f>BK132</f>
        <v>0</v>
      </c>
      <c r="K132" s="43"/>
      <c r="L132" s="44"/>
      <c r="M132" s="106"/>
      <c r="N132" s="227"/>
      <c r="O132" s="107"/>
      <c r="P132" s="228">
        <f>P133+P205</f>
        <v>0</v>
      </c>
      <c r="Q132" s="107"/>
      <c r="R132" s="228">
        <f>R133+R205</f>
        <v>0</v>
      </c>
      <c r="S132" s="107"/>
      <c r="T132" s="229">
        <f>T133+T205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8" t="s">
        <v>80</v>
      </c>
      <c r="AU132" s="18" t="s">
        <v>138</v>
      </c>
      <c r="BK132" s="230">
        <f>BK133+BK205</f>
        <v>0</v>
      </c>
    </row>
    <row r="133" s="12" customFormat="1" ht="25.92" customHeight="1">
      <c r="A133" s="12"/>
      <c r="B133" s="231"/>
      <c r="C133" s="232"/>
      <c r="D133" s="233" t="s">
        <v>80</v>
      </c>
      <c r="E133" s="234" t="s">
        <v>167</v>
      </c>
      <c r="F133" s="234" t="s">
        <v>168</v>
      </c>
      <c r="G133" s="232"/>
      <c r="H133" s="232"/>
      <c r="I133" s="235"/>
      <c r="J133" s="236">
        <f>BK133</f>
        <v>0</v>
      </c>
      <c r="K133" s="232"/>
      <c r="L133" s="237"/>
      <c r="M133" s="238"/>
      <c r="N133" s="239"/>
      <c r="O133" s="239"/>
      <c r="P133" s="240">
        <f>P134</f>
        <v>0</v>
      </c>
      <c r="Q133" s="239"/>
      <c r="R133" s="240">
        <f>R134</f>
        <v>0</v>
      </c>
      <c r="S133" s="239"/>
      <c r="T133" s="24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2" t="s">
        <v>169</v>
      </c>
      <c r="AT133" s="243" t="s">
        <v>80</v>
      </c>
      <c r="AU133" s="243" t="s">
        <v>81</v>
      </c>
      <c r="AY133" s="242" t="s">
        <v>170</v>
      </c>
      <c r="BK133" s="244">
        <f>BK134</f>
        <v>0</v>
      </c>
    </row>
    <row r="134" s="12" customFormat="1" ht="22.8" customHeight="1">
      <c r="A134" s="12"/>
      <c r="B134" s="231"/>
      <c r="C134" s="232"/>
      <c r="D134" s="233" t="s">
        <v>80</v>
      </c>
      <c r="E134" s="245" t="s">
        <v>171</v>
      </c>
      <c r="F134" s="245" t="s">
        <v>172</v>
      </c>
      <c r="G134" s="232"/>
      <c r="H134" s="232"/>
      <c r="I134" s="235"/>
      <c r="J134" s="246">
        <f>BK134</f>
        <v>0</v>
      </c>
      <c r="K134" s="232"/>
      <c r="L134" s="237"/>
      <c r="M134" s="238"/>
      <c r="N134" s="239"/>
      <c r="O134" s="239"/>
      <c r="P134" s="240">
        <f>SUM(P135:P204)</f>
        <v>0</v>
      </c>
      <c r="Q134" s="239"/>
      <c r="R134" s="240">
        <f>SUM(R135:R204)</f>
        <v>0</v>
      </c>
      <c r="S134" s="239"/>
      <c r="T134" s="241">
        <f>SUM(T135:T204)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2" t="s">
        <v>169</v>
      </c>
      <c r="AT134" s="243" t="s">
        <v>80</v>
      </c>
      <c r="AU134" s="243" t="s">
        <v>89</v>
      </c>
      <c r="AY134" s="242" t="s">
        <v>170</v>
      </c>
      <c r="BK134" s="244">
        <f>SUM(BK135:BK204)</f>
        <v>0</v>
      </c>
    </row>
    <row r="135" s="2" customFormat="1" ht="14.4" customHeight="1">
      <c r="A135" s="41"/>
      <c r="B135" s="42"/>
      <c r="C135" s="247" t="s">
        <v>89</v>
      </c>
      <c r="D135" s="247" t="s">
        <v>173</v>
      </c>
      <c r="E135" s="248" t="s">
        <v>174</v>
      </c>
      <c r="F135" s="249" t="s">
        <v>175</v>
      </c>
      <c r="G135" s="250" t="s">
        <v>176</v>
      </c>
      <c r="H135" s="251">
        <v>1</v>
      </c>
      <c r="I135" s="252"/>
      <c r="J135" s="253">
        <f>ROUND(I135*H135,2)</f>
        <v>0</v>
      </c>
      <c r="K135" s="254"/>
      <c r="L135" s="44"/>
      <c r="M135" s="255" t="s">
        <v>1</v>
      </c>
      <c r="N135" s="256" t="s">
        <v>46</v>
      </c>
      <c r="O135" s="94"/>
      <c r="P135" s="257">
        <f>O135*H135</f>
        <v>0</v>
      </c>
      <c r="Q135" s="257">
        <v>0</v>
      </c>
      <c r="R135" s="257">
        <f>Q135*H135</f>
        <v>0</v>
      </c>
      <c r="S135" s="257">
        <v>0</v>
      </c>
      <c r="T135" s="25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9" t="s">
        <v>177</v>
      </c>
      <c r="AT135" s="259" t="s">
        <v>173</v>
      </c>
      <c r="AU135" s="259" t="s">
        <v>91</v>
      </c>
      <c r="AY135" s="18" t="s">
        <v>170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89</v>
      </c>
      <c r="BK135" s="146">
        <f>ROUND(I135*H135,2)</f>
        <v>0</v>
      </c>
      <c r="BL135" s="18" t="s">
        <v>177</v>
      </c>
      <c r="BM135" s="259" t="s">
        <v>178</v>
      </c>
    </row>
    <row r="136" s="13" customFormat="1">
      <c r="A136" s="13"/>
      <c r="B136" s="260"/>
      <c r="C136" s="261"/>
      <c r="D136" s="262" t="s">
        <v>179</v>
      </c>
      <c r="E136" s="263" t="s">
        <v>1</v>
      </c>
      <c r="F136" s="264" t="s">
        <v>180</v>
      </c>
      <c r="G136" s="261"/>
      <c r="H136" s="263" t="s">
        <v>1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0" t="s">
        <v>179</v>
      </c>
      <c r="AU136" s="270" t="s">
        <v>91</v>
      </c>
      <c r="AV136" s="13" t="s">
        <v>89</v>
      </c>
      <c r="AW136" s="13" t="s">
        <v>33</v>
      </c>
      <c r="AX136" s="13" t="s">
        <v>81</v>
      </c>
      <c r="AY136" s="270" t="s">
        <v>170</v>
      </c>
    </row>
    <row r="137" s="13" customFormat="1">
      <c r="A137" s="13"/>
      <c r="B137" s="260"/>
      <c r="C137" s="261"/>
      <c r="D137" s="262" t="s">
        <v>179</v>
      </c>
      <c r="E137" s="263" t="s">
        <v>1</v>
      </c>
      <c r="F137" s="264" t="s">
        <v>181</v>
      </c>
      <c r="G137" s="261"/>
      <c r="H137" s="263" t="s">
        <v>1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0" t="s">
        <v>179</v>
      </c>
      <c r="AU137" s="270" t="s">
        <v>91</v>
      </c>
      <c r="AV137" s="13" t="s">
        <v>89</v>
      </c>
      <c r="AW137" s="13" t="s">
        <v>33</v>
      </c>
      <c r="AX137" s="13" t="s">
        <v>81</v>
      </c>
      <c r="AY137" s="270" t="s">
        <v>170</v>
      </c>
    </row>
    <row r="138" s="14" customFormat="1">
      <c r="A138" s="14"/>
      <c r="B138" s="271"/>
      <c r="C138" s="272"/>
      <c r="D138" s="262" t="s">
        <v>179</v>
      </c>
      <c r="E138" s="273" t="s">
        <v>1</v>
      </c>
      <c r="F138" s="274" t="s">
        <v>89</v>
      </c>
      <c r="G138" s="272"/>
      <c r="H138" s="275">
        <v>1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1" t="s">
        <v>179</v>
      </c>
      <c r="AU138" s="281" t="s">
        <v>91</v>
      </c>
      <c r="AV138" s="14" t="s">
        <v>91</v>
      </c>
      <c r="AW138" s="14" t="s">
        <v>33</v>
      </c>
      <c r="AX138" s="14" t="s">
        <v>89</v>
      </c>
      <c r="AY138" s="281" t="s">
        <v>170</v>
      </c>
    </row>
    <row r="139" s="2" customFormat="1" ht="14.4" customHeight="1">
      <c r="A139" s="41"/>
      <c r="B139" s="42"/>
      <c r="C139" s="247" t="s">
        <v>91</v>
      </c>
      <c r="D139" s="247" t="s">
        <v>173</v>
      </c>
      <c r="E139" s="248" t="s">
        <v>182</v>
      </c>
      <c r="F139" s="249" t="s">
        <v>183</v>
      </c>
      <c r="G139" s="250" t="s">
        <v>176</v>
      </c>
      <c r="H139" s="251">
        <v>1</v>
      </c>
      <c r="I139" s="252"/>
      <c r="J139" s="253">
        <f>ROUND(I139*H139,2)</f>
        <v>0</v>
      </c>
      <c r="K139" s="254"/>
      <c r="L139" s="44"/>
      <c r="M139" s="255" t="s">
        <v>1</v>
      </c>
      <c r="N139" s="256" t="s">
        <v>46</v>
      </c>
      <c r="O139" s="94"/>
      <c r="P139" s="257">
        <f>O139*H139</f>
        <v>0</v>
      </c>
      <c r="Q139" s="257">
        <v>0</v>
      </c>
      <c r="R139" s="257">
        <f>Q139*H139</f>
        <v>0</v>
      </c>
      <c r="S139" s="257">
        <v>0</v>
      </c>
      <c r="T139" s="25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9" t="s">
        <v>177</v>
      </c>
      <c r="AT139" s="259" t="s">
        <v>173</v>
      </c>
      <c r="AU139" s="259" t="s">
        <v>91</v>
      </c>
      <c r="AY139" s="18" t="s">
        <v>170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89</v>
      </c>
      <c r="BK139" s="146">
        <f>ROUND(I139*H139,2)</f>
        <v>0</v>
      </c>
      <c r="BL139" s="18" t="s">
        <v>177</v>
      </c>
      <c r="BM139" s="259" t="s">
        <v>184</v>
      </c>
    </row>
    <row r="140" s="13" customFormat="1">
      <c r="A140" s="13"/>
      <c r="B140" s="260"/>
      <c r="C140" s="261"/>
      <c r="D140" s="262" t="s">
        <v>179</v>
      </c>
      <c r="E140" s="263" t="s">
        <v>1</v>
      </c>
      <c r="F140" s="264" t="s">
        <v>185</v>
      </c>
      <c r="G140" s="261"/>
      <c r="H140" s="263" t="s">
        <v>1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0" t="s">
        <v>179</v>
      </c>
      <c r="AU140" s="270" t="s">
        <v>91</v>
      </c>
      <c r="AV140" s="13" t="s">
        <v>89</v>
      </c>
      <c r="AW140" s="13" t="s">
        <v>33</v>
      </c>
      <c r="AX140" s="13" t="s">
        <v>81</v>
      </c>
      <c r="AY140" s="270" t="s">
        <v>170</v>
      </c>
    </row>
    <row r="141" s="13" customFormat="1">
      <c r="A141" s="13"/>
      <c r="B141" s="260"/>
      <c r="C141" s="261"/>
      <c r="D141" s="262" t="s">
        <v>179</v>
      </c>
      <c r="E141" s="263" t="s">
        <v>1</v>
      </c>
      <c r="F141" s="264" t="s">
        <v>186</v>
      </c>
      <c r="G141" s="261"/>
      <c r="H141" s="263" t="s">
        <v>1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0" t="s">
        <v>179</v>
      </c>
      <c r="AU141" s="270" t="s">
        <v>91</v>
      </c>
      <c r="AV141" s="13" t="s">
        <v>89</v>
      </c>
      <c r="AW141" s="13" t="s">
        <v>33</v>
      </c>
      <c r="AX141" s="13" t="s">
        <v>81</v>
      </c>
      <c r="AY141" s="270" t="s">
        <v>170</v>
      </c>
    </row>
    <row r="142" s="13" customFormat="1">
      <c r="A142" s="13"/>
      <c r="B142" s="260"/>
      <c r="C142" s="261"/>
      <c r="D142" s="262" t="s">
        <v>179</v>
      </c>
      <c r="E142" s="263" t="s">
        <v>1</v>
      </c>
      <c r="F142" s="264" t="s">
        <v>187</v>
      </c>
      <c r="G142" s="261"/>
      <c r="H142" s="263" t="s">
        <v>1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0" t="s">
        <v>179</v>
      </c>
      <c r="AU142" s="270" t="s">
        <v>91</v>
      </c>
      <c r="AV142" s="13" t="s">
        <v>89</v>
      </c>
      <c r="AW142" s="13" t="s">
        <v>33</v>
      </c>
      <c r="AX142" s="13" t="s">
        <v>81</v>
      </c>
      <c r="AY142" s="270" t="s">
        <v>170</v>
      </c>
    </row>
    <row r="143" s="14" customFormat="1">
      <c r="A143" s="14"/>
      <c r="B143" s="271"/>
      <c r="C143" s="272"/>
      <c r="D143" s="262" t="s">
        <v>179</v>
      </c>
      <c r="E143" s="273" t="s">
        <v>1</v>
      </c>
      <c r="F143" s="274" t="s">
        <v>89</v>
      </c>
      <c r="G143" s="272"/>
      <c r="H143" s="275">
        <v>1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1" t="s">
        <v>179</v>
      </c>
      <c r="AU143" s="281" t="s">
        <v>91</v>
      </c>
      <c r="AV143" s="14" t="s">
        <v>91</v>
      </c>
      <c r="AW143" s="14" t="s">
        <v>33</v>
      </c>
      <c r="AX143" s="14" t="s">
        <v>89</v>
      </c>
      <c r="AY143" s="281" t="s">
        <v>170</v>
      </c>
    </row>
    <row r="144" s="2" customFormat="1" ht="14.4" customHeight="1">
      <c r="A144" s="41"/>
      <c r="B144" s="42"/>
      <c r="C144" s="247" t="s">
        <v>188</v>
      </c>
      <c r="D144" s="247" t="s">
        <v>173</v>
      </c>
      <c r="E144" s="248" t="s">
        <v>189</v>
      </c>
      <c r="F144" s="249" t="s">
        <v>190</v>
      </c>
      <c r="G144" s="250" t="s">
        <v>176</v>
      </c>
      <c r="H144" s="251">
        <v>1</v>
      </c>
      <c r="I144" s="252"/>
      <c r="J144" s="253">
        <f>ROUND(I144*H144,2)</f>
        <v>0</v>
      </c>
      <c r="K144" s="254"/>
      <c r="L144" s="44"/>
      <c r="M144" s="255" t="s">
        <v>1</v>
      </c>
      <c r="N144" s="256" t="s">
        <v>46</v>
      </c>
      <c r="O144" s="94"/>
      <c r="P144" s="257">
        <f>O144*H144</f>
        <v>0</v>
      </c>
      <c r="Q144" s="257">
        <v>0</v>
      </c>
      <c r="R144" s="257">
        <f>Q144*H144</f>
        <v>0</v>
      </c>
      <c r="S144" s="257">
        <v>0</v>
      </c>
      <c r="T144" s="25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9" t="s">
        <v>177</v>
      </c>
      <c r="AT144" s="259" t="s">
        <v>173</v>
      </c>
      <c r="AU144" s="259" t="s">
        <v>91</v>
      </c>
      <c r="AY144" s="18" t="s">
        <v>170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89</v>
      </c>
      <c r="BK144" s="146">
        <f>ROUND(I144*H144,2)</f>
        <v>0</v>
      </c>
      <c r="BL144" s="18" t="s">
        <v>177</v>
      </c>
      <c r="BM144" s="259" t="s">
        <v>191</v>
      </c>
    </row>
    <row r="145" s="13" customFormat="1">
      <c r="A145" s="13"/>
      <c r="B145" s="260"/>
      <c r="C145" s="261"/>
      <c r="D145" s="262" t="s">
        <v>179</v>
      </c>
      <c r="E145" s="263" t="s">
        <v>1</v>
      </c>
      <c r="F145" s="264" t="s">
        <v>192</v>
      </c>
      <c r="G145" s="261"/>
      <c r="H145" s="263" t="s">
        <v>1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0" t="s">
        <v>179</v>
      </c>
      <c r="AU145" s="270" t="s">
        <v>91</v>
      </c>
      <c r="AV145" s="13" t="s">
        <v>89</v>
      </c>
      <c r="AW145" s="13" t="s">
        <v>33</v>
      </c>
      <c r="AX145" s="13" t="s">
        <v>81</v>
      </c>
      <c r="AY145" s="270" t="s">
        <v>170</v>
      </c>
    </row>
    <row r="146" s="13" customFormat="1">
      <c r="A146" s="13"/>
      <c r="B146" s="260"/>
      <c r="C146" s="261"/>
      <c r="D146" s="262" t="s">
        <v>179</v>
      </c>
      <c r="E146" s="263" t="s">
        <v>1</v>
      </c>
      <c r="F146" s="264" t="s">
        <v>193</v>
      </c>
      <c r="G146" s="261"/>
      <c r="H146" s="263" t="s">
        <v>1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0" t="s">
        <v>179</v>
      </c>
      <c r="AU146" s="270" t="s">
        <v>91</v>
      </c>
      <c r="AV146" s="13" t="s">
        <v>89</v>
      </c>
      <c r="AW146" s="13" t="s">
        <v>33</v>
      </c>
      <c r="AX146" s="13" t="s">
        <v>81</v>
      </c>
      <c r="AY146" s="270" t="s">
        <v>170</v>
      </c>
    </row>
    <row r="147" s="13" customFormat="1">
      <c r="A147" s="13"/>
      <c r="B147" s="260"/>
      <c r="C147" s="261"/>
      <c r="D147" s="262" t="s">
        <v>179</v>
      </c>
      <c r="E147" s="263" t="s">
        <v>1</v>
      </c>
      <c r="F147" s="264" t="s">
        <v>194</v>
      </c>
      <c r="G147" s="261"/>
      <c r="H147" s="263" t="s">
        <v>1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0" t="s">
        <v>179</v>
      </c>
      <c r="AU147" s="270" t="s">
        <v>91</v>
      </c>
      <c r="AV147" s="13" t="s">
        <v>89</v>
      </c>
      <c r="AW147" s="13" t="s">
        <v>33</v>
      </c>
      <c r="AX147" s="13" t="s">
        <v>81</v>
      </c>
      <c r="AY147" s="270" t="s">
        <v>170</v>
      </c>
    </row>
    <row r="148" s="14" customFormat="1">
      <c r="A148" s="14"/>
      <c r="B148" s="271"/>
      <c r="C148" s="272"/>
      <c r="D148" s="262" t="s">
        <v>179</v>
      </c>
      <c r="E148" s="273" t="s">
        <v>1</v>
      </c>
      <c r="F148" s="274" t="s">
        <v>89</v>
      </c>
      <c r="G148" s="272"/>
      <c r="H148" s="275">
        <v>1</v>
      </c>
      <c r="I148" s="276"/>
      <c r="J148" s="272"/>
      <c r="K148" s="272"/>
      <c r="L148" s="277"/>
      <c r="M148" s="278"/>
      <c r="N148" s="279"/>
      <c r="O148" s="279"/>
      <c r="P148" s="279"/>
      <c r="Q148" s="279"/>
      <c r="R148" s="279"/>
      <c r="S148" s="279"/>
      <c r="T148" s="28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1" t="s">
        <v>179</v>
      </c>
      <c r="AU148" s="281" t="s">
        <v>91</v>
      </c>
      <c r="AV148" s="14" t="s">
        <v>91</v>
      </c>
      <c r="AW148" s="14" t="s">
        <v>33</v>
      </c>
      <c r="AX148" s="14" t="s">
        <v>89</v>
      </c>
      <c r="AY148" s="281" t="s">
        <v>170</v>
      </c>
    </row>
    <row r="149" s="2" customFormat="1" ht="14.4" customHeight="1">
      <c r="A149" s="41"/>
      <c r="B149" s="42"/>
      <c r="C149" s="247" t="s">
        <v>169</v>
      </c>
      <c r="D149" s="247" t="s">
        <v>173</v>
      </c>
      <c r="E149" s="248" t="s">
        <v>195</v>
      </c>
      <c r="F149" s="249" t="s">
        <v>196</v>
      </c>
      <c r="G149" s="250" t="s">
        <v>176</v>
      </c>
      <c r="H149" s="251">
        <v>1</v>
      </c>
      <c r="I149" s="252"/>
      <c r="J149" s="253">
        <f>ROUND(I149*H149,2)</f>
        <v>0</v>
      </c>
      <c r="K149" s="254"/>
      <c r="L149" s="44"/>
      <c r="M149" s="255" t="s">
        <v>1</v>
      </c>
      <c r="N149" s="256" t="s">
        <v>46</v>
      </c>
      <c r="O149" s="94"/>
      <c r="P149" s="257">
        <f>O149*H149</f>
        <v>0</v>
      </c>
      <c r="Q149" s="257">
        <v>0</v>
      </c>
      <c r="R149" s="257">
        <f>Q149*H149</f>
        <v>0</v>
      </c>
      <c r="S149" s="257">
        <v>0</v>
      </c>
      <c r="T149" s="25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9" t="s">
        <v>177</v>
      </c>
      <c r="AT149" s="259" t="s">
        <v>173</v>
      </c>
      <c r="AU149" s="259" t="s">
        <v>91</v>
      </c>
      <c r="AY149" s="18" t="s">
        <v>170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89</v>
      </c>
      <c r="BK149" s="146">
        <f>ROUND(I149*H149,2)</f>
        <v>0</v>
      </c>
      <c r="BL149" s="18" t="s">
        <v>177</v>
      </c>
      <c r="BM149" s="259" t="s">
        <v>197</v>
      </c>
    </row>
    <row r="150" s="13" customFormat="1">
      <c r="A150" s="13"/>
      <c r="B150" s="260"/>
      <c r="C150" s="261"/>
      <c r="D150" s="262" t="s">
        <v>179</v>
      </c>
      <c r="E150" s="263" t="s">
        <v>1</v>
      </c>
      <c r="F150" s="264" t="s">
        <v>198</v>
      </c>
      <c r="G150" s="261"/>
      <c r="H150" s="263" t="s">
        <v>1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0" t="s">
        <v>179</v>
      </c>
      <c r="AU150" s="270" t="s">
        <v>91</v>
      </c>
      <c r="AV150" s="13" t="s">
        <v>89</v>
      </c>
      <c r="AW150" s="13" t="s">
        <v>33</v>
      </c>
      <c r="AX150" s="13" t="s">
        <v>81</v>
      </c>
      <c r="AY150" s="270" t="s">
        <v>170</v>
      </c>
    </row>
    <row r="151" s="13" customFormat="1">
      <c r="A151" s="13"/>
      <c r="B151" s="260"/>
      <c r="C151" s="261"/>
      <c r="D151" s="262" t="s">
        <v>179</v>
      </c>
      <c r="E151" s="263" t="s">
        <v>1</v>
      </c>
      <c r="F151" s="264" t="s">
        <v>193</v>
      </c>
      <c r="G151" s="261"/>
      <c r="H151" s="263" t="s">
        <v>1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0" t="s">
        <v>179</v>
      </c>
      <c r="AU151" s="270" t="s">
        <v>91</v>
      </c>
      <c r="AV151" s="13" t="s">
        <v>89</v>
      </c>
      <c r="AW151" s="13" t="s">
        <v>33</v>
      </c>
      <c r="AX151" s="13" t="s">
        <v>81</v>
      </c>
      <c r="AY151" s="270" t="s">
        <v>170</v>
      </c>
    </row>
    <row r="152" s="13" customFormat="1">
      <c r="A152" s="13"/>
      <c r="B152" s="260"/>
      <c r="C152" s="261"/>
      <c r="D152" s="262" t="s">
        <v>179</v>
      </c>
      <c r="E152" s="263" t="s">
        <v>1</v>
      </c>
      <c r="F152" s="264" t="s">
        <v>199</v>
      </c>
      <c r="G152" s="261"/>
      <c r="H152" s="263" t="s">
        <v>1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0" t="s">
        <v>179</v>
      </c>
      <c r="AU152" s="270" t="s">
        <v>91</v>
      </c>
      <c r="AV152" s="13" t="s">
        <v>89</v>
      </c>
      <c r="AW152" s="13" t="s">
        <v>33</v>
      </c>
      <c r="AX152" s="13" t="s">
        <v>81</v>
      </c>
      <c r="AY152" s="270" t="s">
        <v>170</v>
      </c>
    </row>
    <row r="153" s="14" customFormat="1">
      <c r="A153" s="14"/>
      <c r="B153" s="271"/>
      <c r="C153" s="272"/>
      <c r="D153" s="262" t="s">
        <v>179</v>
      </c>
      <c r="E153" s="273" t="s">
        <v>1</v>
      </c>
      <c r="F153" s="274" t="s">
        <v>89</v>
      </c>
      <c r="G153" s="272"/>
      <c r="H153" s="275">
        <v>1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1" t="s">
        <v>179</v>
      </c>
      <c r="AU153" s="281" t="s">
        <v>91</v>
      </c>
      <c r="AV153" s="14" t="s">
        <v>91</v>
      </c>
      <c r="AW153" s="14" t="s">
        <v>33</v>
      </c>
      <c r="AX153" s="14" t="s">
        <v>89</v>
      </c>
      <c r="AY153" s="281" t="s">
        <v>170</v>
      </c>
    </row>
    <row r="154" s="2" customFormat="1" ht="24.15" customHeight="1">
      <c r="A154" s="41"/>
      <c r="B154" s="42"/>
      <c r="C154" s="247" t="s">
        <v>107</v>
      </c>
      <c r="D154" s="247" t="s">
        <v>173</v>
      </c>
      <c r="E154" s="248" t="s">
        <v>200</v>
      </c>
      <c r="F154" s="249" t="s">
        <v>201</v>
      </c>
      <c r="G154" s="250" t="s">
        <v>202</v>
      </c>
      <c r="H154" s="251">
        <v>6</v>
      </c>
      <c r="I154" s="252"/>
      <c r="J154" s="253">
        <f>ROUND(I154*H154,2)</f>
        <v>0</v>
      </c>
      <c r="K154" s="254"/>
      <c r="L154" s="44"/>
      <c r="M154" s="255" t="s">
        <v>1</v>
      </c>
      <c r="N154" s="256" t="s">
        <v>46</v>
      </c>
      <c r="O154" s="94"/>
      <c r="P154" s="257">
        <f>O154*H154</f>
        <v>0</v>
      </c>
      <c r="Q154" s="257">
        <v>0</v>
      </c>
      <c r="R154" s="257">
        <f>Q154*H154</f>
        <v>0</v>
      </c>
      <c r="S154" s="257">
        <v>0</v>
      </c>
      <c r="T154" s="25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9" t="s">
        <v>177</v>
      </c>
      <c r="AT154" s="259" t="s">
        <v>173</v>
      </c>
      <c r="AU154" s="259" t="s">
        <v>91</v>
      </c>
      <c r="AY154" s="18" t="s">
        <v>170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89</v>
      </c>
      <c r="BK154" s="146">
        <f>ROUND(I154*H154,2)</f>
        <v>0</v>
      </c>
      <c r="BL154" s="18" t="s">
        <v>177</v>
      </c>
      <c r="BM154" s="259" t="s">
        <v>203</v>
      </c>
    </row>
    <row r="155" s="13" customFormat="1">
      <c r="A155" s="13"/>
      <c r="B155" s="260"/>
      <c r="C155" s="261"/>
      <c r="D155" s="262" t="s">
        <v>179</v>
      </c>
      <c r="E155" s="263" t="s">
        <v>1</v>
      </c>
      <c r="F155" s="264" t="s">
        <v>204</v>
      </c>
      <c r="G155" s="261"/>
      <c r="H155" s="263" t="s">
        <v>1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0" t="s">
        <v>179</v>
      </c>
      <c r="AU155" s="270" t="s">
        <v>91</v>
      </c>
      <c r="AV155" s="13" t="s">
        <v>89</v>
      </c>
      <c r="AW155" s="13" t="s">
        <v>33</v>
      </c>
      <c r="AX155" s="13" t="s">
        <v>81</v>
      </c>
      <c r="AY155" s="270" t="s">
        <v>170</v>
      </c>
    </row>
    <row r="156" s="13" customFormat="1">
      <c r="A156" s="13"/>
      <c r="B156" s="260"/>
      <c r="C156" s="261"/>
      <c r="D156" s="262" t="s">
        <v>179</v>
      </c>
      <c r="E156" s="263" t="s">
        <v>1</v>
      </c>
      <c r="F156" s="264" t="s">
        <v>205</v>
      </c>
      <c r="G156" s="261"/>
      <c r="H156" s="263" t="s">
        <v>1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0" t="s">
        <v>179</v>
      </c>
      <c r="AU156" s="270" t="s">
        <v>91</v>
      </c>
      <c r="AV156" s="13" t="s">
        <v>89</v>
      </c>
      <c r="AW156" s="13" t="s">
        <v>33</v>
      </c>
      <c r="AX156" s="13" t="s">
        <v>81</v>
      </c>
      <c r="AY156" s="270" t="s">
        <v>170</v>
      </c>
    </row>
    <row r="157" s="14" customFormat="1">
      <c r="A157" s="14"/>
      <c r="B157" s="271"/>
      <c r="C157" s="272"/>
      <c r="D157" s="262" t="s">
        <v>179</v>
      </c>
      <c r="E157" s="273" t="s">
        <v>1</v>
      </c>
      <c r="F157" s="274" t="s">
        <v>206</v>
      </c>
      <c r="G157" s="272"/>
      <c r="H157" s="275">
        <v>6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1" t="s">
        <v>179</v>
      </c>
      <c r="AU157" s="281" t="s">
        <v>91</v>
      </c>
      <c r="AV157" s="14" t="s">
        <v>91</v>
      </c>
      <c r="AW157" s="14" t="s">
        <v>33</v>
      </c>
      <c r="AX157" s="14" t="s">
        <v>89</v>
      </c>
      <c r="AY157" s="281" t="s">
        <v>170</v>
      </c>
    </row>
    <row r="158" s="2" customFormat="1" ht="14.4" customHeight="1">
      <c r="A158" s="41"/>
      <c r="B158" s="42"/>
      <c r="C158" s="247" t="s">
        <v>206</v>
      </c>
      <c r="D158" s="247" t="s">
        <v>173</v>
      </c>
      <c r="E158" s="248" t="s">
        <v>207</v>
      </c>
      <c r="F158" s="249" t="s">
        <v>208</v>
      </c>
      <c r="G158" s="250" t="s">
        <v>106</v>
      </c>
      <c r="H158" s="251">
        <v>210</v>
      </c>
      <c r="I158" s="252"/>
      <c r="J158" s="253">
        <f>ROUND(I158*H158,2)</f>
        <v>0</v>
      </c>
      <c r="K158" s="254"/>
      <c r="L158" s="44"/>
      <c r="M158" s="255" t="s">
        <v>1</v>
      </c>
      <c r="N158" s="256" t="s">
        <v>46</v>
      </c>
      <c r="O158" s="94"/>
      <c r="P158" s="257">
        <f>O158*H158</f>
        <v>0</v>
      </c>
      <c r="Q158" s="257">
        <v>0</v>
      </c>
      <c r="R158" s="257">
        <f>Q158*H158</f>
        <v>0</v>
      </c>
      <c r="S158" s="257">
        <v>0</v>
      </c>
      <c r="T158" s="25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9" t="s">
        <v>177</v>
      </c>
      <c r="AT158" s="259" t="s">
        <v>173</v>
      </c>
      <c r="AU158" s="259" t="s">
        <v>91</v>
      </c>
      <c r="AY158" s="18" t="s">
        <v>170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89</v>
      </c>
      <c r="BK158" s="146">
        <f>ROUND(I158*H158,2)</f>
        <v>0</v>
      </c>
      <c r="BL158" s="18" t="s">
        <v>177</v>
      </c>
      <c r="BM158" s="259" t="s">
        <v>209</v>
      </c>
    </row>
    <row r="159" s="13" customFormat="1">
      <c r="A159" s="13"/>
      <c r="B159" s="260"/>
      <c r="C159" s="261"/>
      <c r="D159" s="262" t="s">
        <v>179</v>
      </c>
      <c r="E159" s="263" t="s">
        <v>1</v>
      </c>
      <c r="F159" s="264" t="s">
        <v>109</v>
      </c>
      <c r="G159" s="261"/>
      <c r="H159" s="263" t="s">
        <v>1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0" t="s">
        <v>179</v>
      </c>
      <c r="AU159" s="270" t="s">
        <v>91</v>
      </c>
      <c r="AV159" s="13" t="s">
        <v>89</v>
      </c>
      <c r="AW159" s="13" t="s">
        <v>33</v>
      </c>
      <c r="AX159" s="13" t="s">
        <v>81</v>
      </c>
      <c r="AY159" s="270" t="s">
        <v>170</v>
      </c>
    </row>
    <row r="160" s="14" customFormat="1">
      <c r="A160" s="14"/>
      <c r="B160" s="271"/>
      <c r="C160" s="272"/>
      <c r="D160" s="262" t="s">
        <v>179</v>
      </c>
      <c r="E160" s="273" t="s">
        <v>104</v>
      </c>
      <c r="F160" s="274" t="s">
        <v>107</v>
      </c>
      <c r="G160" s="272"/>
      <c r="H160" s="275">
        <v>5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1" t="s">
        <v>179</v>
      </c>
      <c r="AU160" s="281" t="s">
        <v>91</v>
      </c>
      <c r="AV160" s="14" t="s">
        <v>91</v>
      </c>
      <c r="AW160" s="14" t="s">
        <v>33</v>
      </c>
      <c r="AX160" s="14" t="s">
        <v>81</v>
      </c>
      <c r="AY160" s="281" t="s">
        <v>170</v>
      </c>
    </row>
    <row r="161" s="13" customFormat="1">
      <c r="A161" s="13"/>
      <c r="B161" s="260"/>
      <c r="C161" s="261"/>
      <c r="D161" s="262" t="s">
        <v>179</v>
      </c>
      <c r="E161" s="263" t="s">
        <v>1</v>
      </c>
      <c r="F161" s="264" t="s">
        <v>210</v>
      </c>
      <c r="G161" s="261"/>
      <c r="H161" s="263" t="s">
        <v>1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0" t="s">
        <v>179</v>
      </c>
      <c r="AU161" s="270" t="s">
        <v>91</v>
      </c>
      <c r="AV161" s="13" t="s">
        <v>89</v>
      </c>
      <c r="AW161" s="13" t="s">
        <v>33</v>
      </c>
      <c r="AX161" s="13" t="s">
        <v>81</v>
      </c>
      <c r="AY161" s="270" t="s">
        <v>170</v>
      </c>
    </row>
    <row r="162" s="14" customFormat="1">
      <c r="A162" s="14"/>
      <c r="B162" s="271"/>
      <c r="C162" s="272"/>
      <c r="D162" s="262" t="s">
        <v>179</v>
      </c>
      <c r="E162" s="273" t="s">
        <v>108</v>
      </c>
      <c r="F162" s="274" t="s">
        <v>111</v>
      </c>
      <c r="G162" s="272"/>
      <c r="H162" s="275">
        <v>30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1" t="s">
        <v>179</v>
      </c>
      <c r="AU162" s="281" t="s">
        <v>91</v>
      </c>
      <c r="AV162" s="14" t="s">
        <v>91</v>
      </c>
      <c r="AW162" s="14" t="s">
        <v>33</v>
      </c>
      <c r="AX162" s="14" t="s">
        <v>81</v>
      </c>
      <c r="AY162" s="281" t="s">
        <v>170</v>
      </c>
    </row>
    <row r="163" s="13" customFormat="1">
      <c r="A163" s="13"/>
      <c r="B163" s="260"/>
      <c r="C163" s="261"/>
      <c r="D163" s="262" t="s">
        <v>179</v>
      </c>
      <c r="E163" s="263" t="s">
        <v>1</v>
      </c>
      <c r="F163" s="264" t="s">
        <v>211</v>
      </c>
      <c r="G163" s="261"/>
      <c r="H163" s="263" t="s">
        <v>1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0" t="s">
        <v>179</v>
      </c>
      <c r="AU163" s="270" t="s">
        <v>91</v>
      </c>
      <c r="AV163" s="13" t="s">
        <v>89</v>
      </c>
      <c r="AW163" s="13" t="s">
        <v>33</v>
      </c>
      <c r="AX163" s="13" t="s">
        <v>81</v>
      </c>
      <c r="AY163" s="270" t="s">
        <v>170</v>
      </c>
    </row>
    <row r="164" s="14" customFormat="1">
      <c r="A164" s="14"/>
      <c r="B164" s="271"/>
      <c r="C164" s="272"/>
      <c r="D164" s="262" t="s">
        <v>179</v>
      </c>
      <c r="E164" s="273" t="s">
        <v>113</v>
      </c>
      <c r="F164" s="274" t="s">
        <v>115</v>
      </c>
      <c r="G164" s="272"/>
      <c r="H164" s="275">
        <v>10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1" t="s">
        <v>179</v>
      </c>
      <c r="AU164" s="281" t="s">
        <v>91</v>
      </c>
      <c r="AV164" s="14" t="s">
        <v>91</v>
      </c>
      <c r="AW164" s="14" t="s">
        <v>33</v>
      </c>
      <c r="AX164" s="14" t="s">
        <v>81</v>
      </c>
      <c r="AY164" s="281" t="s">
        <v>170</v>
      </c>
    </row>
    <row r="165" s="13" customFormat="1">
      <c r="A165" s="13"/>
      <c r="B165" s="260"/>
      <c r="C165" s="261"/>
      <c r="D165" s="262" t="s">
        <v>179</v>
      </c>
      <c r="E165" s="263" t="s">
        <v>1</v>
      </c>
      <c r="F165" s="264" t="s">
        <v>117</v>
      </c>
      <c r="G165" s="261"/>
      <c r="H165" s="263" t="s">
        <v>1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0" t="s">
        <v>179</v>
      </c>
      <c r="AU165" s="270" t="s">
        <v>91</v>
      </c>
      <c r="AV165" s="13" t="s">
        <v>89</v>
      </c>
      <c r="AW165" s="13" t="s">
        <v>33</v>
      </c>
      <c r="AX165" s="13" t="s">
        <v>81</v>
      </c>
      <c r="AY165" s="270" t="s">
        <v>170</v>
      </c>
    </row>
    <row r="166" s="14" customFormat="1">
      <c r="A166" s="14"/>
      <c r="B166" s="271"/>
      <c r="C166" s="272"/>
      <c r="D166" s="262" t="s">
        <v>179</v>
      </c>
      <c r="E166" s="273" t="s">
        <v>116</v>
      </c>
      <c r="F166" s="274" t="s">
        <v>107</v>
      </c>
      <c r="G166" s="272"/>
      <c r="H166" s="275">
        <v>5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1" t="s">
        <v>179</v>
      </c>
      <c r="AU166" s="281" t="s">
        <v>91</v>
      </c>
      <c r="AV166" s="14" t="s">
        <v>91</v>
      </c>
      <c r="AW166" s="14" t="s">
        <v>33</v>
      </c>
      <c r="AX166" s="14" t="s">
        <v>81</v>
      </c>
      <c r="AY166" s="281" t="s">
        <v>170</v>
      </c>
    </row>
    <row r="167" s="13" customFormat="1">
      <c r="A167" s="13"/>
      <c r="B167" s="260"/>
      <c r="C167" s="261"/>
      <c r="D167" s="262" t="s">
        <v>179</v>
      </c>
      <c r="E167" s="263" t="s">
        <v>1</v>
      </c>
      <c r="F167" s="264" t="s">
        <v>212</v>
      </c>
      <c r="G167" s="261"/>
      <c r="H167" s="263" t="s">
        <v>1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0" t="s">
        <v>179</v>
      </c>
      <c r="AU167" s="270" t="s">
        <v>91</v>
      </c>
      <c r="AV167" s="13" t="s">
        <v>89</v>
      </c>
      <c r="AW167" s="13" t="s">
        <v>33</v>
      </c>
      <c r="AX167" s="13" t="s">
        <v>81</v>
      </c>
      <c r="AY167" s="270" t="s">
        <v>170</v>
      </c>
    </row>
    <row r="168" s="14" customFormat="1">
      <c r="A168" s="14"/>
      <c r="B168" s="271"/>
      <c r="C168" s="272"/>
      <c r="D168" s="262" t="s">
        <v>179</v>
      </c>
      <c r="E168" s="273" t="s">
        <v>118</v>
      </c>
      <c r="F168" s="274" t="s">
        <v>115</v>
      </c>
      <c r="G168" s="272"/>
      <c r="H168" s="275">
        <v>10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1" t="s">
        <v>179</v>
      </c>
      <c r="AU168" s="281" t="s">
        <v>91</v>
      </c>
      <c r="AV168" s="14" t="s">
        <v>91</v>
      </c>
      <c r="AW168" s="14" t="s">
        <v>33</v>
      </c>
      <c r="AX168" s="14" t="s">
        <v>81</v>
      </c>
      <c r="AY168" s="281" t="s">
        <v>170</v>
      </c>
    </row>
    <row r="169" s="13" customFormat="1">
      <c r="A169" s="13"/>
      <c r="B169" s="260"/>
      <c r="C169" s="261"/>
      <c r="D169" s="262" t="s">
        <v>179</v>
      </c>
      <c r="E169" s="263" t="s">
        <v>1</v>
      </c>
      <c r="F169" s="264" t="s">
        <v>121</v>
      </c>
      <c r="G169" s="261"/>
      <c r="H169" s="263" t="s">
        <v>1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0" t="s">
        <v>179</v>
      </c>
      <c r="AU169" s="270" t="s">
        <v>91</v>
      </c>
      <c r="AV169" s="13" t="s">
        <v>89</v>
      </c>
      <c r="AW169" s="13" t="s">
        <v>33</v>
      </c>
      <c r="AX169" s="13" t="s">
        <v>81</v>
      </c>
      <c r="AY169" s="270" t="s">
        <v>170</v>
      </c>
    </row>
    <row r="170" s="14" customFormat="1">
      <c r="A170" s="14"/>
      <c r="B170" s="271"/>
      <c r="C170" s="272"/>
      <c r="D170" s="262" t="s">
        <v>179</v>
      </c>
      <c r="E170" s="273" t="s">
        <v>120</v>
      </c>
      <c r="F170" s="274" t="s">
        <v>122</v>
      </c>
      <c r="G170" s="272"/>
      <c r="H170" s="275">
        <v>20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1" t="s">
        <v>179</v>
      </c>
      <c r="AU170" s="281" t="s">
        <v>91</v>
      </c>
      <c r="AV170" s="14" t="s">
        <v>91</v>
      </c>
      <c r="AW170" s="14" t="s">
        <v>33</v>
      </c>
      <c r="AX170" s="14" t="s">
        <v>81</v>
      </c>
      <c r="AY170" s="281" t="s">
        <v>170</v>
      </c>
    </row>
    <row r="171" s="13" customFormat="1">
      <c r="A171" s="13"/>
      <c r="B171" s="260"/>
      <c r="C171" s="261"/>
      <c r="D171" s="262" t="s">
        <v>179</v>
      </c>
      <c r="E171" s="263" t="s">
        <v>1</v>
      </c>
      <c r="F171" s="264" t="s">
        <v>213</v>
      </c>
      <c r="G171" s="261"/>
      <c r="H171" s="263" t="s">
        <v>1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0" t="s">
        <v>179</v>
      </c>
      <c r="AU171" s="270" t="s">
        <v>91</v>
      </c>
      <c r="AV171" s="13" t="s">
        <v>89</v>
      </c>
      <c r="AW171" s="13" t="s">
        <v>33</v>
      </c>
      <c r="AX171" s="13" t="s">
        <v>81</v>
      </c>
      <c r="AY171" s="270" t="s">
        <v>170</v>
      </c>
    </row>
    <row r="172" s="14" customFormat="1">
      <c r="A172" s="14"/>
      <c r="B172" s="271"/>
      <c r="C172" s="272"/>
      <c r="D172" s="262" t="s">
        <v>179</v>
      </c>
      <c r="E172" s="273" t="s">
        <v>124</v>
      </c>
      <c r="F172" s="274" t="s">
        <v>126</v>
      </c>
      <c r="G172" s="272"/>
      <c r="H172" s="275">
        <v>50</v>
      </c>
      <c r="I172" s="276"/>
      <c r="J172" s="272"/>
      <c r="K172" s="272"/>
      <c r="L172" s="277"/>
      <c r="M172" s="278"/>
      <c r="N172" s="279"/>
      <c r="O172" s="279"/>
      <c r="P172" s="279"/>
      <c r="Q172" s="279"/>
      <c r="R172" s="279"/>
      <c r="S172" s="279"/>
      <c r="T172" s="28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1" t="s">
        <v>179</v>
      </c>
      <c r="AU172" s="281" t="s">
        <v>91</v>
      </c>
      <c r="AV172" s="14" t="s">
        <v>91</v>
      </c>
      <c r="AW172" s="14" t="s">
        <v>33</v>
      </c>
      <c r="AX172" s="14" t="s">
        <v>81</v>
      </c>
      <c r="AY172" s="281" t="s">
        <v>170</v>
      </c>
    </row>
    <row r="173" s="13" customFormat="1">
      <c r="A173" s="13"/>
      <c r="B173" s="260"/>
      <c r="C173" s="261"/>
      <c r="D173" s="262" t="s">
        <v>179</v>
      </c>
      <c r="E173" s="263" t="s">
        <v>1</v>
      </c>
      <c r="F173" s="264" t="s">
        <v>129</v>
      </c>
      <c r="G173" s="261"/>
      <c r="H173" s="263" t="s">
        <v>1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0" t="s">
        <v>179</v>
      </c>
      <c r="AU173" s="270" t="s">
        <v>91</v>
      </c>
      <c r="AV173" s="13" t="s">
        <v>89</v>
      </c>
      <c r="AW173" s="13" t="s">
        <v>33</v>
      </c>
      <c r="AX173" s="13" t="s">
        <v>81</v>
      </c>
      <c r="AY173" s="270" t="s">
        <v>170</v>
      </c>
    </row>
    <row r="174" s="14" customFormat="1">
      <c r="A174" s="14"/>
      <c r="B174" s="271"/>
      <c r="C174" s="272"/>
      <c r="D174" s="262" t="s">
        <v>179</v>
      </c>
      <c r="E174" s="273" t="s">
        <v>128</v>
      </c>
      <c r="F174" s="274" t="s">
        <v>122</v>
      </c>
      <c r="G174" s="272"/>
      <c r="H174" s="275">
        <v>20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1" t="s">
        <v>179</v>
      </c>
      <c r="AU174" s="281" t="s">
        <v>91</v>
      </c>
      <c r="AV174" s="14" t="s">
        <v>91</v>
      </c>
      <c r="AW174" s="14" t="s">
        <v>33</v>
      </c>
      <c r="AX174" s="14" t="s">
        <v>81</v>
      </c>
      <c r="AY174" s="281" t="s">
        <v>170</v>
      </c>
    </row>
    <row r="175" s="13" customFormat="1">
      <c r="A175" s="13"/>
      <c r="B175" s="260"/>
      <c r="C175" s="261"/>
      <c r="D175" s="262" t="s">
        <v>179</v>
      </c>
      <c r="E175" s="263" t="s">
        <v>1</v>
      </c>
      <c r="F175" s="264" t="s">
        <v>131</v>
      </c>
      <c r="G175" s="261"/>
      <c r="H175" s="263" t="s">
        <v>1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0" t="s">
        <v>179</v>
      </c>
      <c r="AU175" s="270" t="s">
        <v>91</v>
      </c>
      <c r="AV175" s="13" t="s">
        <v>89</v>
      </c>
      <c r="AW175" s="13" t="s">
        <v>33</v>
      </c>
      <c r="AX175" s="13" t="s">
        <v>81</v>
      </c>
      <c r="AY175" s="270" t="s">
        <v>170</v>
      </c>
    </row>
    <row r="176" s="14" customFormat="1">
      <c r="A176" s="14"/>
      <c r="B176" s="271"/>
      <c r="C176" s="272"/>
      <c r="D176" s="262" t="s">
        <v>179</v>
      </c>
      <c r="E176" s="273" t="s">
        <v>130</v>
      </c>
      <c r="F176" s="274" t="s">
        <v>132</v>
      </c>
      <c r="G176" s="272"/>
      <c r="H176" s="275">
        <v>60</v>
      </c>
      <c r="I176" s="276"/>
      <c r="J176" s="272"/>
      <c r="K176" s="272"/>
      <c r="L176" s="277"/>
      <c r="M176" s="278"/>
      <c r="N176" s="279"/>
      <c r="O176" s="279"/>
      <c r="P176" s="279"/>
      <c r="Q176" s="279"/>
      <c r="R176" s="279"/>
      <c r="S176" s="279"/>
      <c r="T176" s="28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1" t="s">
        <v>179</v>
      </c>
      <c r="AU176" s="281" t="s">
        <v>91</v>
      </c>
      <c r="AV176" s="14" t="s">
        <v>91</v>
      </c>
      <c r="AW176" s="14" t="s">
        <v>33</v>
      </c>
      <c r="AX176" s="14" t="s">
        <v>81</v>
      </c>
      <c r="AY176" s="281" t="s">
        <v>170</v>
      </c>
    </row>
    <row r="177" s="15" customFormat="1">
      <c r="A177" s="15"/>
      <c r="B177" s="282"/>
      <c r="C177" s="283"/>
      <c r="D177" s="262" t="s">
        <v>179</v>
      </c>
      <c r="E177" s="284" t="s">
        <v>1</v>
      </c>
      <c r="F177" s="285" t="s">
        <v>214</v>
      </c>
      <c r="G177" s="283"/>
      <c r="H177" s="286">
        <v>210</v>
      </c>
      <c r="I177" s="287"/>
      <c r="J177" s="283"/>
      <c r="K177" s="283"/>
      <c r="L177" s="288"/>
      <c r="M177" s="289"/>
      <c r="N177" s="290"/>
      <c r="O177" s="290"/>
      <c r="P177" s="290"/>
      <c r="Q177" s="290"/>
      <c r="R177" s="290"/>
      <c r="S177" s="290"/>
      <c r="T177" s="29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2" t="s">
        <v>179</v>
      </c>
      <c r="AU177" s="292" t="s">
        <v>91</v>
      </c>
      <c r="AV177" s="15" t="s">
        <v>169</v>
      </c>
      <c r="AW177" s="15" t="s">
        <v>33</v>
      </c>
      <c r="AX177" s="15" t="s">
        <v>89</v>
      </c>
      <c r="AY177" s="292" t="s">
        <v>170</v>
      </c>
    </row>
    <row r="178" s="2" customFormat="1" ht="14.4" customHeight="1">
      <c r="A178" s="41"/>
      <c r="B178" s="42"/>
      <c r="C178" s="293" t="s">
        <v>215</v>
      </c>
      <c r="D178" s="293" t="s">
        <v>216</v>
      </c>
      <c r="E178" s="294" t="s">
        <v>217</v>
      </c>
      <c r="F178" s="295" t="s">
        <v>218</v>
      </c>
      <c r="G178" s="296" t="s">
        <v>106</v>
      </c>
      <c r="H178" s="297">
        <v>5</v>
      </c>
      <c r="I178" s="298"/>
      <c r="J178" s="299">
        <f>ROUND(I178*H178,2)</f>
        <v>0</v>
      </c>
      <c r="K178" s="300"/>
      <c r="L178" s="301"/>
      <c r="M178" s="302" t="s">
        <v>1</v>
      </c>
      <c r="N178" s="303" t="s">
        <v>46</v>
      </c>
      <c r="O178" s="94"/>
      <c r="P178" s="257">
        <f>O178*H178</f>
        <v>0</v>
      </c>
      <c r="Q178" s="257">
        <v>0</v>
      </c>
      <c r="R178" s="257">
        <f>Q178*H178</f>
        <v>0</v>
      </c>
      <c r="S178" s="257">
        <v>0</v>
      </c>
      <c r="T178" s="25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59" t="s">
        <v>177</v>
      </c>
      <c r="AT178" s="259" t="s">
        <v>216</v>
      </c>
      <c r="AU178" s="259" t="s">
        <v>91</v>
      </c>
      <c r="AY178" s="18" t="s">
        <v>170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89</v>
      </c>
      <c r="BK178" s="146">
        <f>ROUND(I178*H178,2)</f>
        <v>0</v>
      </c>
      <c r="BL178" s="18" t="s">
        <v>177</v>
      </c>
      <c r="BM178" s="259" t="s">
        <v>219</v>
      </c>
    </row>
    <row r="179" s="14" customFormat="1">
      <c r="A179" s="14"/>
      <c r="B179" s="271"/>
      <c r="C179" s="272"/>
      <c r="D179" s="262" t="s">
        <v>179</v>
      </c>
      <c r="E179" s="273" t="s">
        <v>1</v>
      </c>
      <c r="F179" s="274" t="s">
        <v>104</v>
      </c>
      <c r="G179" s="272"/>
      <c r="H179" s="275">
        <v>5</v>
      </c>
      <c r="I179" s="276"/>
      <c r="J179" s="272"/>
      <c r="K179" s="272"/>
      <c r="L179" s="277"/>
      <c r="M179" s="278"/>
      <c r="N179" s="279"/>
      <c r="O179" s="279"/>
      <c r="P179" s="279"/>
      <c r="Q179" s="279"/>
      <c r="R179" s="279"/>
      <c r="S179" s="279"/>
      <c r="T179" s="28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1" t="s">
        <v>179</v>
      </c>
      <c r="AU179" s="281" t="s">
        <v>91</v>
      </c>
      <c r="AV179" s="14" t="s">
        <v>91</v>
      </c>
      <c r="AW179" s="14" t="s">
        <v>33</v>
      </c>
      <c r="AX179" s="14" t="s">
        <v>89</v>
      </c>
      <c r="AY179" s="281" t="s">
        <v>170</v>
      </c>
    </row>
    <row r="180" s="2" customFormat="1" ht="14.4" customHeight="1">
      <c r="A180" s="41"/>
      <c r="B180" s="42"/>
      <c r="C180" s="293" t="s">
        <v>220</v>
      </c>
      <c r="D180" s="293" t="s">
        <v>216</v>
      </c>
      <c r="E180" s="294" t="s">
        <v>221</v>
      </c>
      <c r="F180" s="295" t="s">
        <v>222</v>
      </c>
      <c r="G180" s="296" t="s">
        <v>106</v>
      </c>
      <c r="H180" s="297">
        <v>30</v>
      </c>
      <c r="I180" s="298"/>
      <c r="J180" s="299">
        <f>ROUND(I180*H180,2)</f>
        <v>0</v>
      </c>
      <c r="K180" s="300"/>
      <c r="L180" s="301"/>
      <c r="M180" s="302" t="s">
        <v>1</v>
      </c>
      <c r="N180" s="303" t="s">
        <v>46</v>
      </c>
      <c r="O180" s="94"/>
      <c r="P180" s="257">
        <f>O180*H180</f>
        <v>0</v>
      </c>
      <c r="Q180" s="257">
        <v>0</v>
      </c>
      <c r="R180" s="257">
        <f>Q180*H180</f>
        <v>0</v>
      </c>
      <c r="S180" s="257">
        <v>0</v>
      </c>
      <c r="T180" s="25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59" t="s">
        <v>177</v>
      </c>
      <c r="AT180" s="259" t="s">
        <v>216</v>
      </c>
      <c r="AU180" s="259" t="s">
        <v>91</v>
      </c>
      <c r="AY180" s="18" t="s">
        <v>170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89</v>
      </c>
      <c r="BK180" s="146">
        <f>ROUND(I180*H180,2)</f>
        <v>0</v>
      </c>
      <c r="BL180" s="18" t="s">
        <v>177</v>
      </c>
      <c r="BM180" s="259" t="s">
        <v>223</v>
      </c>
    </row>
    <row r="181" s="14" customFormat="1">
      <c r="A181" s="14"/>
      <c r="B181" s="271"/>
      <c r="C181" s="272"/>
      <c r="D181" s="262" t="s">
        <v>179</v>
      </c>
      <c r="E181" s="273" t="s">
        <v>1</v>
      </c>
      <c r="F181" s="274" t="s">
        <v>108</v>
      </c>
      <c r="G181" s="272"/>
      <c r="H181" s="275">
        <v>30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1" t="s">
        <v>179</v>
      </c>
      <c r="AU181" s="281" t="s">
        <v>91</v>
      </c>
      <c r="AV181" s="14" t="s">
        <v>91</v>
      </c>
      <c r="AW181" s="14" t="s">
        <v>33</v>
      </c>
      <c r="AX181" s="14" t="s">
        <v>89</v>
      </c>
      <c r="AY181" s="281" t="s">
        <v>170</v>
      </c>
    </row>
    <row r="182" s="2" customFormat="1" ht="14.4" customHeight="1">
      <c r="A182" s="41"/>
      <c r="B182" s="42"/>
      <c r="C182" s="293" t="s">
        <v>224</v>
      </c>
      <c r="D182" s="293" t="s">
        <v>216</v>
      </c>
      <c r="E182" s="294" t="s">
        <v>225</v>
      </c>
      <c r="F182" s="295" t="s">
        <v>226</v>
      </c>
      <c r="G182" s="296" t="s">
        <v>106</v>
      </c>
      <c r="H182" s="297">
        <v>10</v>
      </c>
      <c r="I182" s="298"/>
      <c r="J182" s="299">
        <f>ROUND(I182*H182,2)</f>
        <v>0</v>
      </c>
      <c r="K182" s="300"/>
      <c r="L182" s="301"/>
      <c r="M182" s="302" t="s">
        <v>1</v>
      </c>
      <c r="N182" s="303" t="s">
        <v>46</v>
      </c>
      <c r="O182" s="94"/>
      <c r="P182" s="257">
        <f>O182*H182</f>
        <v>0</v>
      </c>
      <c r="Q182" s="257">
        <v>0</v>
      </c>
      <c r="R182" s="257">
        <f>Q182*H182</f>
        <v>0</v>
      </c>
      <c r="S182" s="257">
        <v>0</v>
      </c>
      <c r="T182" s="25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59" t="s">
        <v>177</v>
      </c>
      <c r="AT182" s="259" t="s">
        <v>216</v>
      </c>
      <c r="AU182" s="259" t="s">
        <v>91</v>
      </c>
      <c r="AY182" s="18" t="s">
        <v>170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89</v>
      </c>
      <c r="BK182" s="146">
        <f>ROUND(I182*H182,2)</f>
        <v>0</v>
      </c>
      <c r="BL182" s="18" t="s">
        <v>177</v>
      </c>
      <c r="BM182" s="259" t="s">
        <v>227</v>
      </c>
    </row>
    <row r="183" s="14" customFormat="1">
      <c r="A183" s="14"/>
      <c r="B183" s="271"/>
      <c r="C183" s="272"/>
      <c r="D183" s="262" t="s">
        <v>179</v>
      </c>
      <c r="E183" s="273" t="s">
        <v>1</v>
      </c>
      <c r="F183" s="274" t="s">
        <v>113</v>
      </c>
      <c r="G183" s="272"/>
      <c r="H183" s="275">
        <v>10</v>
      </c>
      <c r="I183" s="276"/>
      <c r="J183" s="272"/>
      <c r="K183" s="272"/>
      <c r="L183" s="277"/>
      <c r="M183" s="278"/>
      <c r="N183" s="279"/>
      <c r="O183" s="279"/>
      <c r="P183" s="279"/>
      <c r="Q183" s="279"/>
      <c r="R183" s="279"/>
      <c r="S183" s="279"/>
      <c r="T183" s="28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1" t="s">
        <v>179</v>
      </c>
      <c r="AU183" s="281" t="s">
        <v>91</v>
      </c>
      <c r="AV183" s="14" t="s">
        <v>91</v>
      </c>
      <c r="AW183" s="14" t="s">
        <v>33</v>
      </c>
      <c r="AX183" s="14" t="s">
        <v>89</v>
      </c>
      <c r="AY183" s="281" t="s">
        <v>170</v>
      </c>
    </row>
    <row r="184" s="2" customFormat="1" ht="14.4" customHeight="1">
      <c r="A184" s="41"/>
      <c r="B184" s="42"/>
      <c r="C184" s="293" t="s">
        <v>115</v>
      </c>
      <c r="D184" s="293" t="s">
        <v>216</v>
      </c>
      <c r="E184" s="294" t="s">
        <v>228</v>
      </c>
      <c r="F184" s="295" t="s">
        <v>117</v>
      </c>
      <c r="G184" s="296" t="s">
        <v>106</v>
      </c>
      <c r="H184" s="297">
        <v>5</v>
      </c>
      <c r="I184" s="298"/>
      <c r="J184" s="299">
        <f>ROUND(I184*H184,2)</f>
        <v>0</v>
      </c>
      <c r="K184" s="300"/>
      <c r="L184" s="301"/>
      <c r="M184" s="302" t="s">
        <v>1</v>
      </c>
      <c r="N184" s="303" t="s">
        <v>46</v>
      </c>
      <c r="O184" s="94"/>
      <c r="P184" s="257">
        <f>O184*H184</f>
        <v>0</v>
      </c>
      <c r="Q184" s="257">
        <v>0</v>
      </c>
      <c r="R184" s="257">
        <f>Q184*H184</f>
        <v>0</v>
      </c>
      <c r="S184" s="257">
        <v>0</v>
      </c>
      <c r="T184" s="25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59" t="s">
        <v>177</v>
      </c>
      <c r="AT184" s="259" t="s">
        <v>216</v>
      </c>
      <c r="AU184" s="259" t="s">
        <v>91</v>
      </c>
      <c r="AY184" s="18" t="s">
        <v>170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89</v>
      </c>
      <c r="BK184" s="146">
        <f>ROUND(I184*H184,2)</f>
        <v>0</v>
      </c>
      <c r="BL184" s="18" t="s">
        <v>177</v>
      </c>
      <c r="BM184" s="259" t="s">
        <v>229</v>
      </c>
    </row>
    <row r="185" s="14" customFormat="1">
      <c r="A185" s="14"/>
      <c r="B185" s="271"/>
      <c r="C185" s="272"/>
      <c r="D185" s="262" t="s">
        <v>179</v>
      </c>
      <c r="E185" s="273" t="s">
        <v>1</v>
      </c>
      <c r="F185" s="274" t="s">
        <v>116</v>
      </c>
      <c r="G185" s="272"/>
      <c r="H185" s="275">
        <v>5</v>
      </c>
      <c r="I185" s="276"/>
      <c r="J185" s="272"/>
      <c r="K185" s="272"/>
      <c r="L185" s="277"/>
      <c r="M185" s="278"/>
      <c r="N185" s="279"/>
      <c r="O185" s="279"/>
      <c r="P185" s="279"/>
      <c r="Q185" s="279"/>
      <c r="R185" s="279"/>
      <c r="S185" s="279"/>
      <c r="T185" s="28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1" t="s">
        <v>179</v>
      </c>
      <c r="AU185" s="281" t="s">
        <v>91</v>
      </c>
      <c r="AV185" s="14" t="s">
        <v>91</v>
      </c>
      <c r="AW185" s="14" t="s">
        <v>33</v>
      </c>
      <c r="AX185" s="14" t="s">
        <v>89</v>
      </c>
      <c r="AY185" s="281" t="s">
        <v>170</v>
      </c>
    </row>
    <row r="186" s="2" customFormat="1" ht="14.4" customHeight="1">
      <c r="A186" s="41"/>
      <c r="B186" s="42"/>
      <c r="C186" s="293" t="s">
        <v>230</v>
      </c>
      <c r="D186" s="293" t="s">
        <v>216</v>
      </c>
      <c r="E186" s="294" t="s">
        <v>231</v>
      </c>
      <c r="F186" s="295" t="s">
        <v>232</v>
      </c>
      <c r="G186" s="296" t="s">
        <v>106</v>
      </c>
      <c r="H186" s="297">
        <v>10</v>
      </c>
      <c r="I186" s="298"/>
      <c r="J186" s="299">
        <f>ROUND(I186*H186,2)</f>
        <v>0</v>
      </c>
      <c r="K186" s="300"/>
      <c r="L186" s="301"/>
      <c r="M186" s="302" t="s">
        <v>1</v>
      </c>
      <c r="N186" s="303" t="s">
        <v>46</v>
      </c>
      <c r="O186" s="94"/>
      <c r="P186" s="257">
        <f>O186*H186</f>
        <v>0</v>
      </c>
      <c r="Q186" s="257">
        <v>0</v>
      </c>
      <c r="R186" s="257">
        <f>Q186*H186</f>
        <v>0</v>
      </c>
      <c r="S186" s="257">
        <v>0</v>
      </c>
      <c r="T186" s="25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59" t="s">
        <v>177</v>
      </c>
      <c r="AT186" s="259" t="s">
        <v>216</v>
      </c>
      <c r="AU186" s="259" t="s">
        <v>91</v>
      </c>
      <c r="AY186" s="18" t="s">
        <v>170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89</v>
      </c>
      <c r="BK186" s="146">
        <f>ROUND(I186*H186,2)</f>
        <v>0</v>
      </c>
      <c r="BL186" s="18" t="s">
        <v>177</v>
      </c>
      <c r="BM186" s="259" t="s">
        <v>233</v>
      </c>
    </row>
    <row r="187" s="14" customFormat="1">
      <c r="A187" s="14"/>
      <c r="B187" s="271"/>
      <c r="C187" s="272"/>
      <c r="D187" s="262" t="s">
        <v>179</v>
      </c>
      <c r="E187" s="273" t="s">
        <v>1</v>
      </c>
      <c r="F187" s="274" t="s">
        <v>118</v>
      </c>
      <c r="G187" s="272"/>
      <c r="H187" s="275">
        <v>10</v>
      </c>
      <c r="I187" s="276"/>
      <c r="J187" s="272"/>
      <c r="K187" s="272"/>
      <c r="L187" s="277"/>
      <c r="M187" s="278"/>
      <c r="N187" s="279"/>
      <c r="O187" s="279"/>
      <c r="P187" s="279"/>
      <c r="Q187" s="279"/>
      <c r="R187" s="279"/>
      <c r="S187" s="279"/>
      <c r="T187" s="28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1" t="s">
        <v>179</v>
      </c>
      <c r="AU187" s="281" t="s">
        <v>91</v>
      </c>
      <c r="AV187" s="14" t="s">
        <v>91</v>
      </c>
      <c r="AW187" s="14" t="s">
        <v>33</v>
      </c>
      <c r="AX187" s="14" t="s">
        <v>89</v>
      </c>
      <c r="AY187" s="281" t="s">
        <v>170</v>
      </c>
    </row>
    <row r="188" s="2" customFormat="1" ht="14.4" customHeight="1">
      <c r="A188" s="41"/>
      <c r="B188" s="42"/>
      <c r="C188" s="293" t="s">
        <v>234</v>
      </c>
      <c r="D188" s="293" t="s">
        <v>216</v>
      </c>
      <c r="E188" s="294" t="s">
        <v>235</v>
      </c>
      <c r="F188" s="295" t="s">
        <v>236</v>
      </c>
      <c r="G188" s="296" t="s">
        <v>106</v>
      </c>
      <c r="H188" s="297">
        <v>20</v>
      </c>
      <c r="I188" s="298"/>
      <c r="J188" s="299">
        <f>ROUND(I188*H188,2)</f>
        <v>0</v>
      </c>
      <c r="K188" s="300"/>
      <c r="L188" s="301"/>
      <c r="M188" s="302" t="s">
        <v>1</v>
      </c>
      <c r="N188" s="303" t="s">
        <v>46</v>
      </c>
      <c r="O188" s="94"/>
      <c r="P188" s="257">
        <f>O188*H188</f>
        <v>0</v>
      </c>
      <c r="Q188" s="257">
        <v>0</v>
      </c>
      <c r="R188" s="257">
        <f>Q188*H188</f>
        <v>0</v>
      </c>
      <c r="S188" s="257">
        <v>0</v>
      </c>
      <c r="T188" s="25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59" t="s">
        <v>177</v>
      </c>
      <c r="AT188" s="259" t="s">
        <v>216</v>
      </c>
      <c r="AU188" s="259" t="s">
        <v>91</v>
      </c>
      <c r="AY188" s="18" t="s">
        <v>170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89</v>
      </c>
      <c r="BK188" s="146">
        <f>ROUND(I188*H188,2)</f>
        <v>0</v>
      </c>
      <c r="BL188" s="18" t="s">
        <v>177</v>
      </c>
      <c r="BM188" s="259" t="s">
        <v>237</v>
      </c>
    </row>
    <row r="189" s="14" customFormat="1">
      <c r="A189" s="14"/>
      <c r="B189" s="271"/>
      <c r="C189" s="272"/>
      <c r="D189" s="262" t="s">
        <v>179</v>
      </c>
      <c r="E189" s="273" t="s">
        <v>1</v>
      </c>
      <c r="F189" s="274" t="s">
        <v>120</v>
      </c>
      <c r="G189" s="272"/>
      <c r="H189" s="275">
        <v>20</v>
      </c>
      <c r="I189" s="276"/>
      <c r="J189" s="272"/>
      <c r="K189" s="272"/>
      <c r="L189" s="277"/>
      <c r="M189" s="278"/>
      <c r="N189" s="279"/>
      <c r="O189" s="279"/>
      <c r="P189" s="279"/>
      <c r="Q189" s="279"/>
      <c r="R189" s="279"/>
      <c r="S189" s="279"/>
      <c r="T189" s="28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1" t="s">
        <v>179</v>
      </c>
      <c r="AU189" s="281" t="s">
        <v>91</v>
      </c>
      <c r="AV189" s="14" t="s">
        <v>91</v>
      </c>
      <c r="AW189" s="14" t="s">
        <v>33</v>
      </c>
      <c r="AX189" s="14" t="s">
        <v>89</v>
      </c>
      <c r="AY189" s="281" t="s">
        <v>170</v>
      </c>
    </row>
    <row r="190" s="2" customFormat="1" ht="24.15" customHeight="1">
      <c r="A190" s="41"/>
      <c r="B190" s="42"/>
      <c r="C190" s="293" t="s">
        <v>238</v>
      </c>
      <c r="D190" s="293" t="s">
        <v>216</v>
      </c>
      <c r="E190" s="294" t="s">
        <v>239</v>
      </c>
      <c r="F190" s="295" t="s">
        <v>240</v>
      </c>
      <c r="G190" s="296" t="s">
        <v>106</v>
      </c>
      <c r="H190" s="297">
        <v>50</v>
      </c>
      <c r="I190" s="298"/>
      <c r="J190" s="299">
        <f>ROUND(I190*H190,2)</f>
        <v>0</v>
      </c>
      <c r="K190" s="300"/>
      <c r="L190" s="301"/>
      <c r="M190" s="302" t="s">
        <v>1</v>
      </c>
      <c r="N190" s="303" t="s">
        <v>46</v>
      </c>
      <c r="O190" s="94"/>
      <c r="P190" s="257">
        <f>O190*H190</f>
        <v>0</v>
      </c>
      <c r="Q190" s="257">
        <v>0</v>
      </c>
      <c r="R190" s="257">
        <f>Q190*H190</f>
        <v>0</v>
      </c>
      <c r="S190" s="257">
        <v>0</v>
      </c>
      <c r="T190" s="25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59" t="s">
        <v>177</v>
      </c>
      <c r="AT190" s="259" t="s">
        <v>216</v>
      </c>
      <c r="AU190" s="259" t="s">
        <v>91</v>
      </c>
      <c r="AY190" s="18" t="s">
        <v>170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89</v>
      </c>
      <c r="BK190" s="146">
        <f>ROUND(I190*H190,2)</f>
        <v>0</v>
      </c>
      <c r="BL190" s="18" t="s">
        <v>177</v>
      </c>
      <c r="BM190" s="259" t="s">
        <v>241</v>
      </c>
    </row>
    <row r="191" s="14" customFormat="1">
      <c r="A191" s="14"/>
      <c r="B191" s="271"/>
      <c r="C191" s="272"/>
      <c r="D191" s="262" t="s">
        <v>179</v>
      </c>
      <c r="E191" s="273" t="s">
        <v>1</v>
      </c>
      <c r="F191" s="274" t="s">
        <v>124</v>
      </c>
      <c r="G191" s="272"/>
      <c r="H191" s="275">
        <v>50</v>
      </c>
      <c r="I191" s="276"/>
      <c r="J191" s="272"/>
      <c r="K191" s="272"/>
      <c r="L191" s="277"/>
      <c r="M191" s="278"/>
      <c r="N191" s="279"/>
      <c r="O191" s="279"/>
      <c r="P191" s="279"/>
      <c r="Q191" s="279"/>
      <c r="R191" s="279"/>
      <c r="S191" s="279"/>
      <c r="T191" s="28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1" t="s">
        <v>179</v>
      </c>
      <c r="AU191" s="281" t="s">
        <v>91</v>
      </c>
      <c r="AV191" s="14" t="s">
        <v>91</v>
      </c>
      <c r="AW191" s="14" t="s">
        <v>33</v>
      </c>
      <c r="AX191" s="14" t="s">
        <v>89</v>
      </c>
      <c r="AY191" s="281" t="s">
        <v>170</v>
      </c>
    </row>
    <row r="192" s="2" customFormat="1" ht="24.15" customHeight="1">
      <c r="A192" s="41"/>
      <c r="B192" s="42"/>
      <c r="C192" s="293" t="s">
        <v>242</v>
      </c>
      <c r="D192" s="293" t="s">
        <v>216</v>
      </c>
      <c r="E192" s="294" t="s">
        <v>243</v>
      </c>
      <c r="F192" s="295" t="s">
        <v>244</v>
      </c>
      <c r="G192" s="296" t="s">
        <v>106</v>
      </c>
      <c r="H192" s="297">
        <v>20</v>
      </c>
      <c r="I192" s="298"/>
      <c r="J192" s="299">
        <f>ROUND(I192*H192,2)</f>
        <v>0</v>
      </c>
      <c r="K192" s="300"/>
      <c r="L192" s="301"/>
      <c r="M192" s="302" t="s">
        <v>1</v>
      </c>
      <c r="N192" s="303" t="s">
        <v>46</v>
      </c>
      <c r="O192" s="94"/>
      <c r="P192" s="257">
        <f>O192*H192</f>
        <v>0</v>
      </c>
      <c r="Q192" s="257">
        <v>0</v>
      </c>
      <c r="R192" s="257">
        <f>Q192*H192</f>
        <v>0</v>
      </c>
      <c r="S192" s="257">
        <v>0</v>
      </c>
      <c r="T192" s="25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59" t="s">
        <v>177</v>
      </c>
      <c r="AT192" s="259" t="s">
        <v>216</v>
      </c>
      <c r="AU192" s="259" t="s">
        <v>91</v>
      </c>
      <c r="AY192" s="18" t="s">
        <v>170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89</v>
      </c>
      <c r="BK192" s="146">
        <f>ROUND(I192*H192,2)</f>
        <v>0</v>
      </c>
      <c r="BL192" s="18" t="s">
        <v>177</v>
      </c>
      <c r="BM192" s="259" t="s">
        <v>245</v>
      </c>
    </row>
    <row r="193" s="14" customFormat="1">
      <c r="A193" s="14"/>
      <c r="B193" s="271"/>
      <c r="C193" s="272"/>
      <c r="D193" s="262" t="s">
        <v>179</v>
      </c>
      <c r="E193" s="273" t="s">
        <v>1</v>
      </c>
      <c r="F193" s="274" t="s">
        <v>128</v>
      </c>
      <c r="G193" s="272"/>
      <c r="H193" s="275">
        <v>20</v>
      </c>
      <c r="I193" s="276"/>
      <c r="J193" s="272"/>
      <c r="K193" s="272"/>
      <c r="L193" s="277"/>
      <c r="M193" s="278"/>
      <c r="N193" s="279"/>
      <c r="O193" s="279"/>
      <c r="P193" s="279"/>
      <c r="Q193" s="279"/>
      <c r="R193" s="279"/>
      <c r="S193" s="279"/>
      <c r="T193" s="28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1" t="s">
        <v>179</v>
      </c>
      <c r="AU193" s="281" t="s">
        <v>91</v>
      </c>
      <c r="AV193" s="14" t="s">
        <v>91</v>
      </c>
      <c r="AW193" s="14" t="s">
        <v>33</v>
      </c>
      <c r="AX193" s="14" t="s">
        <v>89</v>
      </c>
      <c r="AY193" s="281" t="s">
        <v>170</v>
      </c>
    </row>
    <row r="194" s="2" customFormat="1" ht="14.4" customHeight="1">
      <c r="A194" s="41"/>
      <c r="B194" s="42"/>
      <c r="C194" s="293" t="s">
        <v>8</v>
      </c>
      <c r="D194" s="293" t="s">
        <v>216</v>
      </c>
      <c r="E194" s="294" t="s">
        <v>246</v>
      </c>
      <c r="F194" s="295" t="s">
        <v>247</v>
      </c>
      <c r="G194" s="296" t="s">
        <v>106</v>
      </c>
      <c r="H194" s="297">
        <v>60</v>
      </c>
      <c r="I194" s="298"/>
      <c r="J194" s="299">
        <f>ROUND(I194*H194,2)</f>
        <v>0</v>
      </c>
      <c r="K194" s="300"/>
      <c r="L194" s="301"/>
      <c r="M194" s="302" t="s">
        <v>1</v>
      </c>
      <c r="N194" s="303" t="s">
        <v>46</v>
      </c>
      <c r="O194" s="94"/>
      <c r="P194" s="257">
        <f>O194*H194</f>
        <v>0</v>
      </c>
      <c r="Q194" s="257">
        <v>0</v>
      </c>
      <c r="R194" s="257">
        <f>Q194*H194</f>
        <v>0</v>
      </c>
      <c r="S194" s="257">
        <v>0</v>
      </c>
      <c r="T194" s="25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59" t="s">
        <v>177</v>
      </c>
      <c r="AT194" s="259" t="s">
        <v>216</v>
      </c>
      <c r="AU194" s="259" t="s">
        <v>91</v>
      </c>
      <c r="AY194" s="18" t="s">
        <v>170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89</v>
      </c>
      <c r="BK194" s="146">
        <f>ROUND(I194*H194,2)</f>
        <v>0</v>
      </c>
      <c r="BL194" s="18" t="s">
        <v>177</v>
      </c>
      <c r="BM194" s="259" t="s">
        <v>248</v>
      </c>
    </row>
    <row r="195" s="14" customFormat="1">
      <c r="A195" s="14"/>
      <c r="B195" s="271"/>
      <c r="C195" s="272"/>
      <c r="D195" s="262" t="s">
        <v>179</v>
      </c>
      <c r="E195" s="273" t="s">
        <v>1</v>
      </c>
      <c r="F195" s="274" t="s">
        <v>130</v>
      </c>
      <c r="G195" s="272"/>
      <c r="H195" s="275">
        <v>60</v>
      </c>
      <c r="I195" s="276"/>
      <c r="J195" s="272"/>
      <c r="K195" s="272"/>
      <c r="L195" s="277"/>
      <c r="M195" s="278"/>
      <c r="N195" s="279"/>
      <c r="O195" s="279"/>
      <c r="P195" s="279"/>
      <c r="Q195" s="279"/>
      <c r="R195" s="279"/>
      <c r="S195" s="279"/>
      <c r="T195" s="28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1" t="s">
        <v>179</v>
      </c>
      <c r="AU195" s="281" t="s">
        <v>91</v>
      </c>
      <c r="AV195" s="14" t="s">
        <v>91</v>
      </c>
      <c r="AW195" s="14" t="s">
        <v>33</v>
      </c>
      <c r="AX195" s="14" t="s">
        <v>89</v>
      </c>
      <c r="AY195" s="281" t="s">
        <v>170</v>
      </c>
    </row>
    <row r="196" s="2" customFormat="1" ht="14.4" customHeight="1">
      <c r="A196" s="41"/>
      <c r="B196" s="42"/>
      <c r="C196" s="247" t="s">
        <v>249</v>
      </c>
      <c r="D196" s="247" t="s">
        <v>173</v>
      </c>
      <c r="E196" s="248" t="s">
        <v>250</v>
      </c>
      <c r="F196" s="249" t="s">
        <v>251</v>
      </c>
      <c r="G196" s="250" t="s">
        <v>106</v>
      </c>
      <c r="H196" s="251">
        <v>55</v>
      </c>
      <c r="I196" s="252"/>
      <c r="J196" s="253">
        <f>ROUND(I196*H196,2)</f>
        <v>0</v>
      </c>
      <c r="K196" s="254"/>
      <c r="L196" s="44"/>
      <c r="M196" s="255" t="s">
        <v>1</v>
      </c>
      <c r="N196" s="256" t="s">
        <v>46</v>
      </c>
      <c r="O196" s="94"/>
      <c r="P196" s="257">
        <f>O196*H196</f>
        <v>0</v>
      </c>
      <c r="Q196" s="257">
        <v>0</v>
      </c>
      <c r="R196" s="257">
        <f>Q196*H196</f>
        <v>0</v>
      </c>
      <c r="S196" s="257">
        <v>0</v>
      </c>
      <c r="T196" s="25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59" t="s">
        <v>177</v>
      </c>
      <c r="AT196" s="259" t="s">
        <v>173</v>
      </c>
      <c r="AU196" s="259" t="s">
        <v>91</v>
      </c>
      <c r="AY196" s="18" t="s">
        <v>170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89</v>
      </c>
      <c r="BK196" s="146">
        <f>ROUND(I196*H196,2)</f>
        <v>0</v>
      </c>
      <c r="BL196" s="18" t="s">
        <v>177</v>
      </c>
      <c r="BM196" s="259" t="s">
        <v>252</v>
      </c>
    </row>
    <row r="197" s="14" customFormat="1">
      <c r="A197" s="14"/>
      <c r="B197" s="271"/>
      <c r="C197" s="272"/>
      <c r="D197" s="262" t="s">
        <v>179</v>
      </c>
      <c r="E197" s="273" t="s">
        <v>1</v>
      </c>
      <c r="F197" s="274" t="s">
        <v>253</v>
      </c>
      <c r="G197" s="272"/>
      <c r="H197" s="275">
        <v>55</v>
      </c>
      <c r="I197" s="276"/>
      <c r="J197" s="272"/>
      <c r="K197" s="272"/>
      <c r="L197" s="277"/>
      <c r="M197" s="278"/>
      <c r="N197" s="279"/>
      <c r="O197" s="279"/>
      <c r="P197" s="279"/>
      <c r="Q197" s="279"/>
      <c r="R197" s="279"/>
      <c r="S197" s="279"/>
      <c r="T197" s="28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1" t="s">
        <v>179</v>
      </c>
      <c r="AU197" s="281" t="s">
        <v>91</v>
      </c>
      <c r="AV197" s="14" t="s">
        <v>91</v>
      </c>
      <c r="AW197" s="14" t="s">
        <v>33</v>
      </c>
      <c r="AX197" s="14" t="s">
        <v>89</v>
      </c>
      <c r="AY197" s="281" t="s">
        <v>170</v>
      </c>
    </row>
    <row r="198" s="2" customFormat="1" ht="14.4" customHeight="1">
      <c r="A198" s="41"/>
      <c r="B198" s="42"/>
      <c r="C198" s="293" t="s">
        <v>254</v>
      </c>
      <c r="D198" s="293" t="s">
        <v>216</v>
      </c>
      <c r="E198" s="294" t="s">
        <v>255</v>
      </c>
      <c r="F198" s="295" t="s">
        <v>256</v>
      </c>
      <c r="G198" s="296" t="s">
        <v>106</v>
      </c>
      <c r="H198" s="297">
        <v>55</v>
      </c>
      <c r="I198" s="298"/>
      <c r="J198" s="299">
        <f>ROUND(I198*H198,2)</f>
        <v>0</v>
      </c>
      <c r="K198" s="300"/>
      <c r="L198" s="301"/>
      <c r="M198" s="302" t="s">
        <v>1</v>
      </c>
      <c r="N198" s="303" t="s">
        <v>46</v>
      </c>
      <c r="O198" s="94"/>
      <c r="P198" s="257">
        <f>O198*H198</f>
        <v>0</v>
      </c>
      <c r="Q198" s="257">
        <v>0</v>
      </c>
      <c r="R198" s="257">
        <f>Q198*H198</f>
        <v>0</v>
      </c>
      <c r="S198" s="257">
        <v>0</v>
      </c>
      <c r="T198" s="25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59" t="s">
        <v>177</v>
      </c>
      <c r="AT198" s="259" t="s">
        <v>216</v>
      </c>
      <c r="AU198" s="259" t="s">
        <v>91</v>
      </c>
      <c r="AY198" s="18" t="s">
        <v>170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89</v>
      </c>
      <c r="BK198" s="146">
        <f>ROUND(I198*H198,2)</f>
        <v>0</v>
      </c>
      <c r="BL198" s="18" t="s">
        <v>177</v>
      </c>
      <c r="BM198" s="259" t="s">
        <v>257</v>
      </c>
    </row>
    <row r="199" s="2" customFormat="1" ht="14.4" customHeight="1">
      <c r="A199" s="41"/>
      <c r="B199" s="42"/>
      <c r="C199" s="247" t="s">
        <v>258</v>
      </c>
      <c r="D199" s="247" t="s">
        <v>173</v>
      </c>
      <c r="E199" s="248" t="s">
        <v>259</v>
      </c>
      <c r="F199" s="249" t="s">
        <v>260</v>
      </c>
      <c r="G199" s="250" t="s">
        <v>261</v>
      </c>
      <c r="H199" s="251">
        <v>4</v>
      </c>
      <c r="I199" s="252"/>
      <c r="J199" s="253">
        <f>ROUND(I199*H199,2)</f>
        <v>0</v>
      </c>
      <c r="K199" s="254"/>
      <c r="L199" s="44"/>
      <c r="M199" s="255" t="s">
        <v>1</v>
      </c>
      <c r="N199" s="256" t="s">
        <v>46</v>
      </c>
      <c r="O199" s="94"/>
      <c r="P199" s="257">
        <f>O199*H199</f>
        <v>0</v>
      </c>
      <c r="Q199" s="257">
        <v>0</v>
      </c>
      <c r="R199" s="257">
        <f>Q199*H199</f>
        <v>0</v>
      </c>
      <c r="S199" s="257">
        <v>0</v>
      </c>
      <c r="T199" s="25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59" t="s">
        <v>249</v>
      </c>
      <c r="AT199" s="259" t="s">
        <v>173</v>
      </c>
      <c r="AU199" s="259" t="s">
        <v>91</v>
      </c>
      <c r="AY199" s="18" t="s">
        <v>170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89</v>
      </c>
      <c r="BK199" s="146">
        <f>ROUND(I199*H199,2)</f>
        <v>0</v>
      </c>
      <c r="BL199" s="18" t="s">
        <v>249</v>
      </c>
      <c r="BM199" s="259" t="s">
        <v>262</v>
      </c>
    </row>
    <row r="200" s="2" customFormat="1" ht="14.4" customHeight="1">
      <c r="A200" s="41"/>
      <c r="B200" s="42"/>
      <c r="C200" s="247" t="s">
        <v>263</v>
      </c>
      <c r="D200" s="247" t="s">
        <v>173</v>
      </c>
      <c r="E200" s="248" t="s">
        <v>264</v>
      </c>
      <c r="F200" s="249" t="s">
        <v>265</v>
      </c>
      <c r="G200" s="250" t="s">
        <v>202</v>
      </c>
      <c r="H200" s="251">
        <v>1</v>
      </c>
      <c r="I200" s="252"/>
      <c r="J200" s="253">
        <f>ROUND(I200*H200,2)</f>
        <v>0</v>
      </c>
      <c r="K200" s="254"/>
      <c r="L200" s="44"/>
      <c r="M200" s="255" t="s">
        <v>1</v>
      </c>
      <c r="N200" s="256" t="s">
        <v>46</v>
      </c>
      <c r="O200" s="94"/>
      <c r="P200" s="257">
        <f>O200*H200</f>
        <v>0</v>
      </c>
      <c r="Q200" s="257">
        <v>0</v>
      </c>
      <c r="R200" s="257">
        <f>Q200*H200</f>
        <v>0</v>
      </c>
      <c r="S200" s="257">
        <v>0</v>
      </c>
      <c r="T200" s="25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59" t="s">
        <v>249</v>
      </c>
      <c r="AT200" s="259" t="s">
        <v>173</v>
      </c>
      <c r="AU200" s="259" t="s">
        <v>91</v>
      </c>
      <c r="AY200" s="18" t="s">
        <v>170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89</v>
      </c>
      <c r="BK200" s="146">
        <f>ROUND(I200*H200,2)</f>
        <v>0</v>
      </c>
      <c r="BL200" s="18" t="s">
        <v>249</v>
      </c>
      <c r="BM200" s="259" t="s">
        <v>266</v>
      </c>
    </row>
    <row r="201" s="13" customFormat="1">
      <c r="A201" s="13"/>
      <c r="B201" s="260"/>
      <c r="C201" s="261"/>
      <c r="D201" s="262" t="s">
        <v>179</v>
      </c>
      <c r="E201" s="263" t="s">
        <v>1</v>
      </c>
      <c r="F201" s="264" t="s">
        <v>267</v>
      </c>
      <c r="G201" s="261"/>
      <c r="H201" s="263" t="s">
        <v>1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0" t="s">
        <v>179</v>
      </c>
      <c r="AU201" s="270" t="s">
        <v>91</v>
      </c>
      <c r="AV201" s="13" t="s">
        <v>89</v>
      </c>
      <c r="AW201" s="13" t="s">
        <v>33</v>
      </c>
      <c r="AX201" s="13" t="s">
        <v>81</v>
      </c>
      <c r="AY201" s="270" t="s">
        <v>170</v>
      </c>
    </row>
    <row r="202" s="13" customFormat="1">
      <c r="A202" s="13"/>
      <c r="B202" s="260"/>
      <c r="C202" s="261"/>
      <c r="D202" s="262" t="s">
        <v>179</v>
      </c>
      <c r="E202" s="263" t="s">
        <v>1</v>
      </c>
      <c r="F202" s="264" t="s">
        <v>268</v>
      </c>
      <c r="G202" s="261"/>
      <c r="H202" s="263" t="s">
        <v>1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0" t="s">
        <v>179</v>
      </c>
      <c r="AU202" s="270" t="s">
        <v>91</v>
      </c>
      <c r="AV202" s="13" t="s">
        <v>89</v>
      </c>
      <c r="AW202" s="13" t="s">
        <v>33</v>
      </c>
      <c r="AX202" s="13" t="s">
        <v>81</v>
      </c>
      <c r="AY202" s="270" t="s">
        <v>170</v>
      </c>
    </row>
    <row r="203" s="13" customFormat="1">
      <c r="A203" s="13"/>
      <c r="B203" s="260"/>
      <c r="C203" s="261"/>
      <c r="D203" s="262" t="s">
        <v>179</v>
      </c>
      <c r="E203" s="263" t="s">
        <v>1</v>
      </c>
      <c r="F203" s="264" t="s">
        <v>269</v>
      </c>
      <c r="G203" s="261"/>
      <c r="H203" s="263" t="s">
        <v>1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0" t="s">
        <v>179</v>
      </c>
      <c r="AU203" s="270" t="s">
        <v>91</v>
      </c>
      <c r="AV203" s="13" t="s">
        <v>89</v>
      </c>
      <c r="AW203" s="13" t="s">
        <v>33</v>
      </c>
      <c r="AX203" s="13" t="s">
        <v>81</v>
      </c>
      <c r="AY203" s="270" t="s">
        <v>170</v>
      </c>
    </row>
    <row r="204" s="14" customFormat="1">
      <c r="A204" s="14"/>
      <c r="B204" s="271"/>
      <c r="C204" s="272"/>
      <c r="D204" s="262" t="s">
        <v>179</v>
      </c>
      <c r="E204" s="273" t="s">
        <v>1</v>
      </c>
      <c r="F204" s="274" t="s">
        <v>89</v>
      </c>
      <c r="G204" s="272"/>
      <c r="H204" s="275">
        <v>1</v>
      </c>
      <c r="I204" s="276"/>
      <c r="J204" s="272"/>
      <c r="K204" s="272"/>
      <c r="L204" s="277"/>
      <c r="M204" s="278"/>
      <c r="N204" s="279"/>
      <c r="O204" s="279"/>
      <c r="P204" s="279"/>
      <c r="Q204" s="279"/>
      <c r="R204" s="279"/>
      <c r="S204" s="279"/>
      <c r="T204" s="28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1" t="s">
        <v>179</v>
      </c>
      <c r="AU204" s="281" t="s">
        <v>91</v>
      </c>
      <c r="AV204" s="14" t="s">
        <v>91</v>
      </c>
      <c r="AW204" s="14" t="s">
        <v>33</v>
      </c>
      <c r="AX204" s="14" t="s">
        <v>89</v>
      </c>
      <c r="AY204" s="281" t="s">
        <v>170</v>
      </c>
    </row>
    <row r="205" s="12" customFormat="1" ht="25.92" customHeight="1">
      <c r="A205" s="12"/>
      <c r="B205" s="231"/>
      <c r="C205" s="232"/>
      <c r="D205" s="233" t="s">
        <v>80</v>
      </c>
      <c r="E205" s="234" t="s">
        <v>270</v>
      </c>
      <c r="F205" s="234" t="s">
        <v>271</v>
      </c>
      <c r="G205" s="232"/>
      <c r="H205" s="232"/>
      <c r="I205" s="235"/>
      <c r="J205" s="236">
        <f>BK205</f>
        <v>0</v>
      </c>
      <c r="K205" s="232"/>
      <c r="L205" s="237"/>
      <c r="M205" s="238"/>
      <c r="N205" s="239"/>
      <c r="O205" s="239"/>
      <c r="P205" s="240">
        <f>P206+P211+P215</f>
        <v>0</v>
      </c>
      <c r="Q205" s="239"/>
      <c r="R205" s="240">
        <f>R206+R211+R215</f>
        <v>0</v>
      </c>
      <c r="S205" s="239"/>
      <c r="T205" s="241">
        <f>T206+T211+T215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2" t="s">
        <v>89</v>
      </c>
      <c r="AT205" s="243" t="s">
        <v>80</v>
      </c>
      <c r="AU205" s="243" t="s">
        <v>81</v>
      </c>
      <c r="AY205" s="242" t="s">
        <v>170</v>
      </c>
      <c r="BK205" s="244">
        <f>BK206+BK211+BK215</f>
        <v>0</v>
      </c>
    </row>
    <row r="206" s="12" customFormat="1" ht="22.8" customHeight="1">
      <c r="A206" s="12"/>
      <c r="B206" s="231"/>
      <c r="C206" s="232"/>
      <c r="D206" s="233" t="s">
        <v>80</v>
      </c>
      <c r="E206" s="245" t="s">
        <v>272</v>
      </c>
      <c r="F206" s="245" t="s">
        <v>273</v>
      </c>
      <c r="G206" s="232"/>
      <c r="H206" s="232"/>
      <c r="I206" s="235"/>
      <c r="J206" s="246">
        <f>BK206</f>
        <v>0</v>
      </c>
      <c r="K206" s="232"/>
      <c r="L206" s="237"/>
      <c r="M206" s="238"/>
      <c r="N206" s="239"/>
      <c r="O206" s="239"/>
      <c r="P206" s="240">
        <f>SUM(P207:P210)</f>
        <v>0</v>
      </c>
      <c r="Q206" s="239"/>
      <c r="R206" s="240">
        <f>SUM(R207:R210)</f>
        <v>0</v>
      </c>
      <c r="S206" s="239"/>
      <c r="T206" s="241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42" t="s">
        <v>89</v>
      </c>
      <c r="AT206" s="243" t="s">
        <v>80</v>
      </c>
      <c r="AU206" s="243" t="s">
        <v>89</v>
      </c>
      <c r="AY206" s="242" t="s">
        <v>170</v>
      </c>
      <c r="BK206" s="244">
        <f>SUM(BK207:BK210)</f>
        <v>0</v>
      </c>
    </row>
    <row r="207" s="2" customFormat="1" ht="14.4" customHeight="1">
      <c r="A207" s="41"/>
      <c r="B207" s="42"/>
      <c r="C207" s="247" t="s">
        <v>122</v>
      </c>
      <c r="D207" s="247" t="s">
        <v>173</v>
      </c>
      <c r="E207" s="248" t="s">
        <v>274</v>
      </c>
      <c r="F207" s="249" t="s">
        <v>275</v>
      </c>
      <c r="G207" s="250" t="s">
        <v>276</v>
      </c>
      <c r="H207" s="251">
        <v>14</v>
      </c>
      <c r="I207" s="252"/>
      <c r="J207" s="253">
        <f>ROUND(I207*H207,2)</f>
        <v>0</v>
      </c>
      <c r="K207" s="254"/>
      <c r="L207" s="44"/>
      <c r="M207" s="255" t="s">
        <v>1</v>
      </c>
      <c r="N207" s="256" t="s">
        <v>46</v>
      </c>
      <c r="O207" s="94"/>
      <c r="P207" s="257">
        <f>O207*H207</f>
        <v>0</v>
      </c>
      <c r="Q207" s="257">
        <v>0</v>
      </c>
      <c r="R207" s="257">
        <f>Q207*H207</f>
        <v>0</v>
      </c>
      <c r="S207" s="257">
        <v>0</v>
      </c>
      <c r="T207" s="25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59" t="s">
        <v>169</v>
      </c>
      <c r="AT207" s="259" t="s">
        <v>173</v>
      </c>
      <c r="AU207" s="259" t="s">
        <v>91</v>
      </c>
      <c r="AY207" s="18" t="s">
        <v>170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89</v>
      </c>
      <c r="BK207" s="146">
        <f>ROUND(I207*H207,2)</f>
        <v>0</v>
      </c>
      <c r="BL207" s="18" t="s">
        <v>169</v>
      </c>
      <c r="BM207" s="259" t="s">
        <v>277</v>
      </c>
    </row>
    <row r="208" s="14" customFormat="1">
      <c r="A208" s="14"/>
      <c r="B208" s="271"/>
      <c r="C208" s="272"/>
      <c r="D208" s="262" t="s">
        <v>179</v>
      </c>
      <c r="E208" s="273" t="s">
        <v>1</v>
      </c>
      <c r="F208" s="274" t="s">
        <v>242</v>
      </c>
      <c r="G208" s="272"/>
      <c r="H208" s="275">
        <v>14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1" t="s">
        <v>179</v>
      </c>
      <c r="AU208" s="281" t="s">
        <v>91</v>
      </c>
      <c r="AV208" s="14" t="s">
        <v>91</v>
      </c>
      <c r="AW208" s="14" t="s">
        <v>33</v>
      </c>
      <c r="AX208" s="14" t="s">
        <v>89</v>
      </c>
      <c r="AY208" s="281" t="s">
        <v>170</v>
      </c>
    </row>
    <row r="209" s="2" customFormat="1" ht="14.4" customHeight="1">
      <c r="A209" s="41"/>
      <c r="B209" s="42"/>
      <c r="C209" s="247" t="s">
        <v>7</v>
      </c>
      <c r="D209" s="247" t="s">
        <v>173</v>
      </c>
      <c r="E209" s="248" t="s">
        <v>278</v>
      </c>
      <c r="F209" s="249" t="s">
        <v>279</v>
      </c>
      <c r="G209" s="250" t="s">
        <v>276</v>
      </c>
      <c r="H209" s="251">
        <v>10</v>
      </c>
      <c r="I209" s="252"/>
      <c r="J209" s="253">
        <f>ROUND(I209*H209,2)</f>
        <v>0</v>
      </c>
      <c r="K209" s="254"/>
      <c r="L209" s="44"/>
      <c r="M209" s="255" t="s">
        <v>1</v>
      </c>
      <c r="N209" s="256" t="s">
        <v>46</v>
      </c>
      <c r="O209" s="94"/>
      <c r="P209" s="257">
        <f>O209*H209</f>
        <v>0</v>
      </c>
      <c r="Q209" s="257">
        <v>0</v>
      </c>
      <c r="R209" s="257">
        <f>Q209*H209</f>
        <v>0</v>
      </c>
      <c r="S209" s="257">
        <v>0</v>
      </c>
      <c r="T209" s="25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59" t="s">
        <v>169</v>
      </c>
      <c r="AT209" s="259" t="s">
        <v>173</v>
      </c>
      <c r="AU209" s="259" t="s">
        <v>91</v>
      </c>
      <c r="AY209" s="18" t="s">
        <v>170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89</v>
      </c>
      <c r="BK209" s="146">
        <f>ROUND(I209*H209,2)</f>
        <v>0</v>
      </c>
      <c r="BL209" s="18" t="s">
        <v>169</v>
      </c>
      <c r="BM209" s="259" t="s">
        <v>280</v>
      </c>
    </row>
    <row r="210" s="2" customFormat="1" ht="14.4" customHeight="1">
      <c r="A210" s="41"/>
      <c r="B210" s="42"/>
      <c r="C210" s="247" t="s">
        <v>281</v>
      </c>
      <c r="D210" s="247" t="s">
        <v>173</v>
      </c>
      <c r="E210" s="248" t="s">
        <v>282</v>
      </c>
      <c r="F210" s="249" t="s">
        <v>283</v>
      </c>
      <c r="G210" s="250" t="s">
        <v>276</v>
      </c>
      <c r="H210" s="251">
        <v>4</v>
      </c>
      <c r="I210" s="252"/>
      <c r="J210" s="253">
        <f>ROUND(I210*H210,2)</f>
        <v>0</v>
      </c>
      <c r="K210" s="254"/>
      <c r="L210" s="44"/>
      <c r="M210" s="255" t="s">
        <v>1</v>
      </c>
      <c r="N210" s="256" t="s">
        <v>46</v>
      </c>
      <c r="O210" s="94"/>
      <c r="P210" s="257">
        <f>O210*H210</f>
        <v>0</v>
      </c>
      <c r="Q210" s="257">
        <v>0</v>
      </c>
      <c r="R210" s="257">
        <f>Q210*H210</f>
        <v>0</v>
      </c>
      <c r="S210" s="257">
        <v>0</v>
      </c>
      <c r="T210" s="25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59" t="s">
        <v>169</v>
      </c>
      <c r="AT210" s="259" t="s">
        <v>173</v>
      </c>
      <c r="AU210" s="259" t="s">
        <v>91</v>
      </c>
      <c r="AY210" s="18" t="s">
        <v>170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89</v>
      </c>
      <c r="BK210" s="146">
        <f>ROUND(I210*H210,2)</f>
        <v>0</v>
      </c>
      <c r="BL210" s="18" t="s">
        <v>169</v>
      </c>
      <c r="BM210" s="259" t="s">
        <v>284</v>
      </c>
    </row>
    <row r="211" s="12" customFormat="1" ht="22.8" customHeight="1">
      <c r="A211" s="12"/>
      <c r="B211" s="231"/>
      <c r="C211" s="232"/>
      <c r="D211" s="233" t="s">
        <v>80</v>
      </c>
      <c r="E211" s="245" t="s">
        <v>285</v>
      </c>
      <c r="F211" s="245" t="s">
        <v>286</v>
      </c>
      <c r="G211" s="232"/>
      <c r="H211" s="232"/>
      <c r="I211" s="235"/>
      <c r="J211" s="246">
        <f>BK211</f>
        <v>0</v>
      </c>
      <c r="K211" s="232"/>
      <c r="L211" s="237"/>
      <c r="M211" s="238"/>
      <c r="N211" s="239"/>
      <c r="O211" s="239"/>
      <c r="P211" s="240">
        <f>SUM(P212:P214)</f>
        <v>0</v>
      </c>
      <c r="Q211" s="239"/>
      <c r="R211" s="240">
        <f>SUM(R212:R214)</f>
        <v>0</v>
      </c>
      <c r="S211" s="239"/>
      <c r="T211" s="241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42" t="s">
        <v>89</v>
      </c>
      <c r="AT211" s="243" t="s">
        <v>80</v>
      </c>
      <c r="AU211" s="243" t="s">
        <v>89</v>
      </c>
      <c r="AY211" s="242" t="s">
        <v>170</v>
      </c>
      <c r="BK211" s="244">
        <f>SUM(BK212:BK214)</f>
        <v>0</v>
      </c>
    </row>
    <row r="212" s="2" customFormat="1" ht="24.15" customHeight="1">
      <c r="A212" s="41"/>
      <c r="B212" s="42"/>
      <c r="C212" s="247" t="s">
        <v>287</v>
      </c>
      <c r="D212" s="247" t="s">
        <v>173</v>
      </c>
      <c r="E212" s="248" t="s">
        <v>288</v>
      </c>
      <c r="F212" s="249" t="s">
        <v>289</v>
      </c>
      <c r="G212" s="250" t="s">
        <v>202</v>
      </c>
      <c r="H212" s="251">
        <v>1</v>
      </c>
      <c r="I212" s="252"/>
      <c r="J212" s="253">
        <f>ROUND(I212*H212,2)</f>
        <v>0</v>
      </c>
      <c r="K212" s="254"/>
      <c r="L212" s="44"/>
      <c r="M212" s="255" t="s">
        <v>1</v>
      </c>
      <c r="N212" s="256" t="s">
        <v>46</v>
      </c>
      <c r="O212" s="94"/>
      <c r="P212" s="257">
        <f>O212*H212</f>
        <v>0</v>
      </c>
      <c r="Q212" s="257">
        <v>0</v>
      </c>
      <c r="R212" s="257">
        <f>Q212*H212</f>
        <v>0</v>
      </c>
      <c r="S212" s="257">
        <v>0</v>
      </c>
      <c r="T212" s="25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59" t="s">
        <v>290</v>
      </c>
      <c r="AT212" s="259" t="s">
        <v>173</v>
      </c>
      <c r="AU212" s="259" t="s">
        <v>91</v>
      </c>
      <c r="AY212" s="18" t="s">
        <v>170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89</v>
      </c>
      <c r="BK212" s="146">
        <f>ROUND(I212*H212,2)</f>
        <v>0</v>
      </c>
      <c r="BL212" s="18" t="s">
        <v>290</v>
      </c>
      <c r="BM212" s="259" t="s">
        <v>291</v>
      </c>
    </row>
    <row r="213" s="2" customFormat="1" ht="24.15" customHeight="1">
      <c r="A213" s="41"/>
      <c r="B213" s="42"/>
      <c r="C213" s="247" t="s">
        <v>292</v>
      </c>
      <c r="D213" s="247" t="s">
        <v>173</v>
      </c>
      <c r="E213" s="248" t="s">
        <v>293</v>
      </c>
      <c r="F213" s="249" t="s">
        <v>294</v>
      </c>
      <c r="G213" s="250" t="s">
        <v>202</v>
      </c>
      <c r="H213" s="251">
        <v>1</v>
      </c>
      <c r="I213" s="252"/>
      <c r="J213" s="253">
        <f>ROUND(I213*H213,2)</f>
        <v>0</v>
      </c>
      <c r="K213" s="254"/>
      <c r="L213" s="44"/>
      <c r="M213" s="255" t="s">
        <v>1</v>
      </c>
      <c r="N213" s="256" t="s">
        <v>46</v>
      </c>
      <c r="O213" s="94"/>
      <c r="P213" s="257">
        <f>O213*H213</f>
        <v>0</v>
      </c>
      <c r="Q213" s="257">
        <v>0</v>
      </c>
      <c r="R213" s="257">
        <f>Q213*H213</f>
        <v>0</v>
      </c>
      <c r="S213" s="257">
        <v>0</v>
      </c>
      <c r="T213" s="25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59" t="s">
        <v>290</v>
      </c>
      <c r="AT213" s="259" t="s">
        <v>173</v>
      </c>
      <c r="AU213" s="259" t="s">
        <v>91</v>
      </c>
      <c r="AY213" s="18" t="s">
        <v>170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89</v>
      </c>
      <c r="BK213" s="146">
        <f>ROUND(I213*H213,2)</f>
        <v>0</v>
      </c>
      <c r="BL213" s="18" t="s">
        <v>290</v>
      </c>
      <c r="BM213" s="259" t="s">
        <v>295</v>
      </c>
    </row>
    <row r="214" s="2" customFormat="1" ht="14.4" customHeight="1">
      <c r="A214" s="41"/>
      <c r="B214" s="42"/>
      <c r="C214" s="247" t="s">
        <v>296</v>
      </c>
      <c r="D214" s="247" t="s">
        <v>173</v>
      </c>
      <c r="E214" s="248" t="s">
        <v>297</v>
      </c>
      <c r="F214" s="249" t="s">
        <v>298</v>
      </c>
      <c r="G214" s="250" t="s">
        <v>176</v>
      </c>
      <c r="H214" s="251">
        <v>1</v>
      </c>
      <c r="I214" s="252"/>
      <c r="J214" s="253">
        <f>ROUND(I214*H214,2)</f>
        <v>0</v>
      </c>
      <c r="K214" s="254"/>
      <c r="L214" s="44"/>
      <c r="M214" s="255" t="s">
        <v>1</v>
      </c>
      <c r="N214" s="256" t="s">
        <v>46</v>
      </c>
      <c r="O214" s="94"/>
      <c r="P214" s="257">
        <f>O214*H214</f>
        <v>0</v>
      </c>
      <c r="Q214" s="257">
        <v>0</v>
      </c>
      <c r="R214" s="257">
        <f>Q214*H214</f>
        <v>0</v>
      </c>
      <c r="S214" s="257">
        <v>0</v>
      </c>
      <c r="T214" s="25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59" t="s">
        <v>169</v>
      </c>
      <c r="AT214" s="259" t="s">
        <v>173</v>
      </c>
      <c r="AU214" s="259" t="s">
        <v>91</v>
      </c>
      <c r="AY214" s="18" t="s">
        <v>170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89</v>
      </c>
      <c r="BK214" s="146">
        <f>ROUND(I214*H214,2)</f>
        <v>0</v>
      </c>
      <c r="BL214" s="18" t="s">
        <v>169</v>
      </c>
      <c r="BM214" s="259" t="s">
        <v>299</v>
      </c>
    </row>
    <row r="215" s="12" customFormat="1" ht="22.8" customHeight="1">
      <c r="A215" s="12"/>
      <c r="B215" s="231"/>
      <c r="C215" s="232"/>
      <c r="D215" s="233" t="s">
        <v>80</v>
      </c>
      <c r="E215" s="245" t="s">
        <v>300</v>
      </c>
      <c r="F215" s="245" t="s">
        <v>301</v>
      </c>
      <c r="G215" s="232"/>
      <c r="H215" s="232"/>
      <c r="I215" s="235"/>
      <c r="J215" s="246">
        <f>BK215</f>
        <v>0</v>
      </c>
      <c r="K215" s="232"/>
      <c r="L215" s="237"/>
      <c r="M215" s="238"/>
      <c r="N215" s="239"/>
      <c r="O215" s="239"/>
      <c r="P215" s="240">
        <f>SUM(P216:P223)</f>
        <v>0</v>
      </c>
      <c r="Q215" s="239"/>
      <c r="R215" s="240">
        <f>SUM(R216:R223)</f>
        <v>0</v>
      </c>
      <c r="S215" s="239"/>
      <c r="T215" s="241">
        <f>SUM(T216:T223)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42" t="s">
        <v>89</v>
      </c>
      <c r="AT215" s="243" t="s">
        <v>80</v>
      </c>
      <c r="AU215" s="243" t="s">
        <v>89</v>
      </c>
      <c r="AY215" s="242" t="s">
        <v>170</v>
      </c>
      <c r="BK215" s="244">
        <f>SUM(BK216:BK223)</f>
        <v>0</v>
      </c>
    </row>
    <row r="216" s="2" customFormat="1" ht="14.4" customHeight="1">
      <c r="A216" s="41"/>
      <c r="B216" s="42"/>
      <c r="C216" s="247" t="s">
        <v>302</v>
      </c>
      <c r="D216" s="247" t="s">
        <v>173</v>
      </c>
      <c r="E216" s="248" t="s">
        <v>303</v>
      </c>
      <c r="F216" s="249" t="s">
        <v>304</v>
      </c>
      <c r="G216" s="250" t="s">
        <v>276</v>
      </c>
      <c r="H216" s="251">
        <v>14</v>
      </c>
      <c r="I216" s="252"/>
      <c r="J216" s="253">
        <f>ROUND(I216*H216,2)</f>
        <v>0</v>
      </c>
      <c r="K216" s="254"/>
      <c r="L216" s="44"/>
      <c r="M216" s="255" t="s">
        <v>1</v>
      </c>
      <c r="N216" s="256" t="s">
        <v>46</v>
      </c>
      <c r="O216" s="94"/>
      <c r="P216" s="257">
        <f>O216*H216</f>
        <v>0</v>
      </c>
      <c r="Q216" s="257">
        <v>0</v>
      </c>
      <c r="R216" s="257">
        <f>Q216*H216</f>
        <v>0</v>
      </c>
      <c r="S216" s="257">
        <v>0</v>
      </c>
      <c r="T216" s="25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59" t="s">
        <v>169</v>
      </c>
      <c r="AT216" s="259" t="s">
        <v>173</v>
      </c>
      <c r="AU216" s="259" t="s">
        <v>91</v>
      </c>
      <c r="AY216" s="18" t="s">
        <v>170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89</v>
      </c>
      <c r="BK216" s="146">
        <f>ROUND(I216*H216,2)</f>
        <v>0</v>
      </c>
      <c r="BL216" s="18" t="s">
        <v>169</v>
      </c>
      <c r="BM216" s="259" t="s">
        <v>305</v>
      </c>
    </row>
    <row r="217" s="14" customFormat="1">
      <c r="A217" s="14"/>
      <c r="B217" s="271"/>
      <c r="C217" s="272"/>
      <c r="D217" s="262" t="s">
        <v>179</v>
      </c>
      <c r="E217" s="273" t="s">
        <v>1</v>
      </c>
      <c r="F217" s="274" t="s">
        <v>242</v>
      </c>
      <c r="G217" s="272"/>
      <c r="H217" s="275">
        <v>14</v>
      </c>
      <c r="I217" s="276"/>
      <c r="J217" s="272"/>
      <c r="K217" s="272"/>
      <c r="L217" s="277"/>
      <c r="M217" s="278"/>
      <c r="N217" s="279"/>
      <c r="O217" s="279"/>
      <c r="P217" s="279"/>
      <c r="Q217" s="279"/>
      <c r="R217" s="279"/>
      <c r="S217" s="279"/>
      <c r="T217" s="28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1" t="s">
        <v>179</v>
      </c>
      <c r="AU217" s="281" t="s">
        <v>91</v>
      </c>
      <c r="AV217" s="14" t="s">
        <v>91</v>
      </c>
      <c r="AW217" s="14" t="s">
        <v>33</v>
      </c>
      <c r="AX217" s="14" t="s">
        <v>89</v>
      </c>
      <c r="AY217" s="281" t="s">
        <v>170</v>
      </c>
    </row>
    <row r="218" s="2" customFormat="1" ht="14.4" customHeight="1">
      <c r="A218" s="41"/>
      <c r="B218" s="42"/>
      <c r="C218" s="247" t="s">
        <v>306</v>
      </c>
      <c r="D218" s="247" t="s">
        <v>173</v>
      </c>
      <c r="E218" s="248" t="s">
        <v>307</v>
      </c>
      <c r="F218" s="249" t="s">
        <v>308</v>
      </c>
      <c r="G218" s="250" t="s">
        <v>276</v>
      </c>
      <c r="H218" s="251">
        <v>14</v>
      </c>
      <c r="I218" s="252"/>
      <c r="J218" s="253">
        <f>ROUND(I218*H218,2)</f>
        <v>0</v>
      </c>
      <c r="K218" s="254"/>
      <c r="L218" s="44"/>
      <c r="M218" s="255" t="s">
        <v>1</v>
      </c>
      <c r="N218" s="256" t="s">
        <v>46</v>
      </c>
      <c r="O218" s="94"/>
      <c r="P218" s="257">
        <f>O218*H218</f>
        <v>0</v>
      </c>
      <c r="Q218" s="257">
        <v>0</v>
      </c>
      <c r="R218" s="257">
        <f>Q218*H218</f>
        <v>0</v>
      </c>
      <c r="S218" s="257">
        <v>0</v>
      </c>
      <c r="T218" s="25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59" t="s">
        <v>169</v>
      </c>
      <c r="AT218" s="259" t="s">
        <v>173</v>
      </c>
      <c r="AU218" s="259" t="s">
        <v>91</v>
      </c>
      <c r="AY218" s="18" t="s">
        <v>170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89</v>
      </c>
      <c r="BK218" s="146">
        <f>ROUND(I218*H218,2)</f>
        <v>0</v>
      </c>
      <c r="BL218" s="18" t="s">
        <v>169</v>
      </c>
      <c r="BM218" s="259" t="s">
        <v>309</v>
      </c>
    </row>
    <row r="219" s="14" customFormat="1">
      <c r="A219" s="14"/>
      <c r="B219" s="271"/>
      <c r="C219" s="272"/>
      <c r="D219" s="262" t="s">
        <v>179</v>
      </c>
      <c r="E219" s="273" t="s">
        <v>1</v>
      </c>
      <c r="F219" s="274" t="s">
        <v>242</v>
      </c>
      <c r="G219" s="272"/>
      <c r="H219" s="275">
        <v>14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1" t="s">
        <v>179</v>
      </c>
      <c r="AU219" s="281" t="s">
        <v>91</v>
      </c>
      <c r="AV219" s="14" t="s">
        <v>91</v>
      </c>
      <c r="AW219" s="14" t="s">
        <v>33</v>
      </c>
      <c r="AX219" s="14" t="s">
        <v>89</v>
      </c>
      <c r="AY219" s="281" t="s">
        <v>170</v>
      </c>
    </row>
    <row r="220" s="2" customFormat="1" ht="14.4" customHeight="1">
      <c r="A220" s="41"/>
      <c r="B220" s="42"/>
      <c r="C220" s="247" t="s">
        <v>310</v>
      </c>
      <c r="D220" s="247" t="s">
        <v>173</v>
      </c>
      <c r="E220" s="248" t="s">
        <v>311</v>
      </c>
      <c r="F220" s="249" t="s">
        <v>312</v>
      </c>
      <c r="G220" s="250" t="s">
        <v>276</v>
      </c>
      <c r="H220" s="251">
        <v>22</v>
      </c>
      <c r="I220" s="252"/>
      <c r="J220" s="253">
        <f>ROUND(I220*H220,2)</f>
        <v>0</v>
      </c>
      <c r="K220" s="254"/>
      <c r="L220" s="44"/>
      <c r="M220" s="255" t="s">
        <v>1</v>
      </c>
      <c r="N220" s="256" t="s">
        <v>46</v>
      </c>
      <c r="O220" s="94"/>
      <c r="P220" s="257">
        <f>O220*H220</f>
        <v>0</v>
      </c>
      <c r="Q220" s="257">
        <v>0</v>
      </c>
      <c r="R220" s="257">
        <f>Q220*H220</f>
        <v>0</v>
      </c>
      <c r="S220" s="257">
        <v>0</v>
      </c>
      <c r="T220" s="25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59" t="s">
        <v>169</v>
      </c>
      <c r="AT220" s="259" t="s">
        <v>173</v>
      </c>
      <c r="AU220" s="259" t="s">
        <v>91</v>
      </c>
      <c r="AY220" s="18" t="s">
        <v>170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89</v>
      </c>
      <c r="BK220" s="146">
        <f>ROUND(I220*H220,2)</f>
        <v>0</v>
      </c>
      <c r="BL220" s="18" t="s">
        <v>169</v>
      </c>
      <c r="BM220" s="259" t="s">
        <v>313</v>
      </c>
    </row>
    <row r="221" s="14" customFormat="1">
      <c r="A221" s="14"/>
      <c r="B221" s="271"/>
      <c r="C221" s="272"/>
      <c r="D221" s="262" t="s">
        <v>179</v>
      </c>
      <c r="E221" s="273" t="s">
        <v>1</v>
      </c>
      <c r="F221" s="274" t="s">
        <v>281</v>
      </c>
      <c r="G221" s="272"/>
      <c r="H221" s="275">
        <v>22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1" t="s">
        <v>179</v>
      </c>
      <c r="AU221" s="281" t="s">
        <v>91</v>
      </c>
      <c r="AV221" s="14" t="s">
        <v>91</v>
      </c>
      <c r="AW221" s="14" t="s">
        <v>33</v>
      </c>
      <c r="AX221" s="14" t="s">
        <v>89</v>
      </c>
      <c r="AY221" s="281" t="s">
        <v>170</v>
      </c>
    </row>
    <row r="222" s="2" customFormat="1" ht="14.4" customHeight="1">
      <c r="A222" s="41"/>
      <c r="B222" s="42"/>
      <c r="C222" s="247" t="s">
        <v>314</v>
      </c>
      <c r="D222" s="247" t="s">
        <v>173</v>
      </c>
      <c r="E222" s="248" t="s">
        <v>315</v>
      </c>
      <c r="F222" s="249" t="s">
        <v>316</v>
      </c>
      <c r="G222" s="250" t="s">
        <v>276</v>
      </c>
      <c r="H222" s="251">
        <v>46</v>
      </c>
      <c r="I222" s="252"/>
      <c r="J222" s="253">
        <f>ROUND(I222*H222,2)</f>
        <v>0</v>
      </c>
      <c r="K222" s="254"/>
      <c r="L222" s="44"/>
      <c r="M222" s="255" t="s">
        <v>1</v>
      </c>
      <c r="N222" s="256" t="s">
        <v>46</v>
      </c>
      <c r="O222" s="94"/>
      <c r="P222" s="257">
        <f>O222*H222</f>
        <v>0</v>
      </c>
      <c r="Q222" s="257">
        <v>0</v>
      </c>
      <c r="R222" s="257">
        <f>Q222*H222</f>
        <v>0</v>
      </c>
      <c r="S222" s="257">
        <v>0</v>
      </c>
      <c r="T222" s="25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59" t="s">
        <v>169</v>
      </c>
      <c r="AT222" s="259" t="s">
        <v>173</v>
      </c>
      <c r="AU222" s="259" t="s">
        <v>91</v>
      </c>
      <c r="AY222" s="18" t="s">
        <v>170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89</v>
      </c>
      <c r="BK222" s="146">
        <f>ROUND(I222*H222,2)</f>
        <v>0</v>
      </c>
      <c r="BL222" s="18" t="s">
        <v>169</v>
      </c>
      <c r="BM222" s="259" t="s">
        <v>317</v>
      </c>
    </row>
    <row r="223" s="14" customFormat="1">
      <c r="A223" s="14"/>
      <c r="B223" s="271"/>
      <c r="C223" s="272"/>
      <c r="D223" s="262" t="s">
        <v>179</v>
      </c>
      <c r="E223" s="273" t="s">
        <v>1</v>
      </c>
      <c r="F223" s="274" t="s">
        <v>318</v>
      </c>
      <c r="G223" s="272"/>
      <c r="H223" s="275">
        <v>46</v>
      </c>
      <c r="I223" s="276"/>
      <c r="J223" s="272"/>
      <c r="K223" s="272"/>
      <c r="L223" s="277"/>
      <c r="M223" s="304"/>
      <c r="N223" s="305"/>
      <c r="O223" s="305"/>
      <c r="P223" s="305"/>
      <c r="Q223" s="305"/>
      <c r="R223" s="305"/>
      <c r="S223" s="305"/>
      <c r="T223" s="30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1" t="s">
        <v>179</v>
      </c>
      <c r="AU223" s="281" t="s">
        <v>91</v>
      </c>
      <c r="AV223" s="14" t="s">
        <v>91</v>
      </c>
      <c r="AW223" s="14" t="s">
        <v>33</v>
      </c>
      <c r="AX223" s="14" t="s">
        <v>89</v>
      </c>
      <c r="AY223" s="281" t="s">
        <v>170</v>
      </c>
    </row>
    <row r="224" s="2" customFormat="1" ht="6.96" customHeight="1">
      <c r="A224" s="41"/>
      <c r="B224" s="69"/>
      <c r="C224" s="70"/>
      <c r="D224" s="70"/>
      <c r="E224" s="70"/>
      <c r="F224" s="70"/>
      <c r="G224" s="70"/>
      <c r="H224" s="70"/>
      <c r="I224" s="70"/>
      <c r="J224" s="70"/>
      <c r="K224" s="70"/>
      <c r="L224" s="44"/>
      <c r="M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</sheetData>
  <sheetProtection sheet="1" autoFilter="0" formatColumns="0" formatRows="0" objects="1" scenarios="1" spinCount="100000" saltValue="XR11YgOyd7ggFC3xfsWH/qoBxHa+beKZFQWmbBhpaLyW7RAGN4WfFvOot120b9C1oDh1J3fIGsknVRjIVPGZvA==" hashValue="MMjj1r7QUnH/zL79nHLmCOGLKZp1171wwzoxQ0UpxoutfewZy6fNuUppn4u2Ql1pY2u1k0QUFExaSY2pnIwYGQ==" algorithmName="SHA-512" password="CC35"/>
  <autoFilter ref="C131:K223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  <c r="AZ2" s="154" t="s">
        <v>319</v>
      </c>
      <c r="BA2" s="154" t="s">
        <v>320</v>
      </c>
      <c r="BB2" s="154" t="s">
        <v>106</v>
      </c>
      <c r="BC2" s="154" t="s">
        <v>321</v>
      </c>
      <c r="BD2" s="154" t="s">
        <v>91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21"/>
      <c r="AT3" s="18" t="s">
        <v>91</v>
      </c>
      <c r="AZ3" s="154" t="s">
        <v>322</v>
      </c>
      <c r="BA3" s="154" t="s">
        <v>323</v>
      </c>
      <c r="BB3" s="154" t="s">
        <v>110</v>
      </c>
      <c r="BC3" s="154" t="s">
        <v>324</v>
      </c>
      <c r="BD3" s="154" t="s">
        <v>91</v>
      </c>
    </row>
    <row r="4" s="1" customFormat="1" ht="24.96" customHeight="1">
      <c r="B4" s="21"/>
      <c r="D4" s="157" t="s">
        <v>112</v>
      </c>
      <c r="L4" s="21"/>
      <c r="M4" s="158" t="s">
        <v>10</v>
      </c>
      <c r="AT4" s="18" t="s">
        <v>4</v>
      </c>
      <c r="AZ4" s="154" t="s">
        <v>104</v>
      </c>
      <c r="BA4" s="154" t="s">
        <v>325</v>
      </c>
      <c r="BB4" s="154" t="s">
        <v>106</v>
      </c>
      <c r="BC4" s="154" t="s">
        <v>326</v>
      </c>
      <c r="BD4" s="154" t="s">
        <v>91</v>
      </c>
    </row>
    <row r="5" s="1" customFormat="1" ht="6.96" customHeight="1">
      <c r="B5" s="21"/>
      <c r="L5" s="21"/>
      <c r="AZ5" s="154" t="s">
        <v>108</v>
      </c>
      <c r="BA5" s="154" t="s">
        <v>327</v>
      </c>
      <c r="BB5" s="154" t="s">
        <v>106</v>
      </c>
      <c r="BC5" s="154" t="s">
        <v>111</v>
      </c>
      <c r="BD5" s="154" t="s">
        <v>91</v>
      </c>
    </row>
    <row r="6" s="1" customFormat="1" ht="12" customHeight="1">
      <c r="B6" s="21"/>
      <c r="D6" s="159" t="s">
        <v>16</v>
      </c>
      <c r="L6" s="21"/>
      <c r="AZ6" s="154" t="s">
        <v>113</v>
      </c>
      <c r="BA6" s="154" t="s">
        <v>328</v>
      </c>
      <c r="BB6" s="154" t="s">
        <v>106</v>
      </c>
      <c r="BC6" s="154" t="s">
        <v>111</v>
      </c>
      <c r="BD6" s="154" t="s">
        <v>91</v>
      </c>
    </row>
    <row r="7" s="1" customFormat="1" ht="16.5" customHeight="1">
      <c r="B7" s="21"/>
      <c r="E7" s="160" t="str">
        <f>'Rekapitulace stavby'!K6</f>
        <v>FVE na střechách objektů Čepro a.s. - Třemošná</v>
      </c>
      <c r="F7" s="159"/>
      <c r="G7" s="159"/>
      <c r="H7" s="159"/>
      <c r="L7" s="21"/>
      <c r="AZ7" s="154" t="s">
        <v>116</v>
      </c>
      <c r="BA7" s="154" t="s">
        <v>329</v>
      </c>
      <c r="BB7" s="154" t="s">
        <v>106</v>
      </c>
      <c r="BC7" s="154" t="s">
        <v>330</v>
      </c>
      <c r="BD7" s="154" t="s">
        <v>91</v>
      </c>
    </row>
    <row r="8" s="2" customFormat="1" ht="12" customHeight="1">
      <c r="A8" s="41"/>
      <c r="B8" s="44"/>
      <c r="C8" s="41"/>
      <c r="D8" s="159" t="s">
        <v>123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54" t="s">
        <v>118</v>
      </c>
      <c r="BA8" s="154" t="s">
        <v>331</v>
      </c>
      <c r="BB8" s="154" t="s">
        <v>106</v>
      </c>
      <c r="BC8" s="154" t="s">
        <v>332</v>
      </c>
      <c r="BD8" s="154" t="s">
        <v>91</v>
      </c>
    </row>
    <row r="9" s="2" customFormat="1" ht="16.5" customHeight="1">
      <c r="A9" s="41"/>
      <c r="B9" s="44"/>
      <c r="C9" s="41"/>
      <c r="D9" s="41"/>
      <c r="E9" s="161" t="s">
        <v>333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54" t="s">
        <v>120</v>
      </c>
      <c r="BA9" s="154" t="s">
        <v>334</v>
      </c>
      <c r="BB9" s="154" t="s">
        <v>110</v>
      </c>
      <c r="BC9" s="154" t="s">
        <v>111</v>
      </c>
      <c r="BD9" s="154" t="s">
        <v>91</v>
      </c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54" t="s">
        <v>124</v>
      </c>
      <c r="BA10" s="154" t="s">
        <v>335</v>
      </c>
      <c r="BB10" s="154" t="s">
        <v>106</v>
      </c>
      <c r="BC10" s="154" t="s">
        <v>115</v>
      </c>
      <c r="BD10" s="154" t="s">
        <v>91</v>
      </c>
    </row>
    <row r="11" s="2" customFormat="1" ht="12" customHeight="1">
      <c r="A11" s="41"/>
      <c r="B11" s="44"/>
      <c r="C11" s="41"/>
      <c r="D11" s="159" t="s">
        <v>18</v>
      </c>
      <c r="E11" s="41"/>
      <c r="F11" s="162" t="s">
        <v>1</v>
      </c>
      <c r="G11" s="41"/>
      <c r="H11" s="41"/>
      <c r="I11" s="159" t="s">
        <v>19</v>
      </c>
      <c r="J11" s="162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54" t="s">
        <v>128</v>
      </c>
      <c r="BA11" s="154" t="s">
        <v>336</v>
      </c>
      <c r="BB11" s="154" t="s">
        <v>106</v>
      </c>
      <c r="BC11" s="154" t="s">
        <v>337</v>
      </c>
      <c r="BD11" s="154" t="s">
        <v>91</v>
      </c>
    </row>
    <row r="12" s="2" customFormat="1" ht="12" customHeight="1">
      <c r="A12" s="41"/>
      <c r="B12" s="44"/>
      <c r="C12" s="41"/>
      <c r="D12" s="159" t="s">
        <v>20</v>
      </c>
      <c r="E12" s="41"/>
      <c r="F12" s="162" t="s">
        <v>21</v>
      </c>
      <c r="G12" s="41"/>
      <c r="H12" s="41"/>
      <c r="I12" s="159" t="s">
        <v>22</v>
      </c>
      <c r="J12" s="163" t="str">
        <f>'Rekapitulace stavby'!AN8</f>
        <v>17. 5. 2021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54" t="s">
        <v>338</v>
      </c>
      <c r="BA12" s="154" t="s">
        <v>339</v>
      </c>
      <c r="BB12" s="154" t="s">
        <v>110</v>
      </c>
      <c r="BC12" s="154" t="s">
        <v>340</v>
      </c>
      <c r="BD12" s="154" t="s">
        <v>91</v>
      </c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54" t="s">
        <v>341</v>
      </c>
      <c r="BA13" s="154" t="s">
        <v>342</v>
      </c>
      <c r="BB13" s="154" t="s">
        <v>176</v>
      </c>
      <c r="BC13" s="154" t="s">
        <v>343</v>
      </c>
      <c r="BD13" s="154" t="s">
        <v>91</v>
      </c>
    </row>
    <row r="14" s="2" customFormat="1" ht="12" customHeight="1">
      <c r="A14" s="41"/>
      <c r="B14" s="44"/>
      <c r="C14" s="41"/>
      <c r="D14" s="159" t="s">
        <v>24</v>
      </c>
      <c r="E14" s="41"/>
      <c r="F14" s="41"/>
      <c r="G14" s="41"/>
      <c r="H14" s="41"/>
      <c r="I14" s="159" t="s">
        <v>25</v>
      </c>
      <c r="J14" s="162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54" t="s">
        <v>344</v>
      </c>
      <c r="BA14" s="154" t="s">
        <v>345</v>
      </c>
      <c r="BB14" s="154" t="s">
        <v>176</v>
      </c>
      <c r="BC14" s="154" t="s">
        <v>346</v>
      </c>
      <c r="BD14" s="154" t="s">
        <v>91</v>
      </c>
    </row>
    <row r="15" s="2" customFormat="1" ht="18" customHeight="1">
      <c r="A15" s="41"/>
      <c r="B15" s="44"/>
      <c r="C15" s="41"/>
      <c r="D15" s="41"/>
      <c r="E15" s="162" t="s">
        <v>26</v>
      </c>
      <c r="F15" s="41"/>
      <c r="G15" s="41"/>
      <c r="H15" s="41"/>
      <c r="I15" s="159" t="s">
        <v>27</v>
      </c>
      <c r="J15" s="162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54" t="s">
        <v>347</v>
      </c>
      <c r="BA15" s="154" t="s">
        <v>348</v>
      </c>
      <c r="BB15" s="154" t="s">
        <v>110</v>
      </c>
      <c r="BC15" s="154" t="s">
        <v>349</v>
      </c>
      <c r="BD15" s="154" t="s">
        <v>91</v>
      </c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54" t="s">
        <v>350</v>
      </c>
      <c r="BA16" s="154" t="s">
        <v>351</v>
      </c>
      <c r="BB16" s="154" t="s">
        <v>110</v>
      </c>
      <c r="BC16" s="154" t="s">
        <v>352</v>
      </c>
      <c r="BD16" s="154" t="s">
        <v>91</v>
      </c>
    </row>
    <row r="17" s="2" customFormat="1" ht="12" customHeight="1">
      <c r="A17" s="41"/>
      <c r="B17" s="44"/>
      <c r="C17" s="41"/>
      <c r="D17" s="159" t="s">
        <v>28</v>
      </c>
      <c r="E17" s="41"/>
      <c r="F17" s="41"/>
      <c r="G17" s="41"/>
      <c r="H17" s="41"/>
      <c r="I17" s="159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54" t="s">
        <v>353</v>
      </c>
      <c r="BA17" s="154" t="s">
        <v>354</v>
      </c>
      <c r="BB17" s="154" t="s">
        <v>110</v>
      </c>
      <c r="BC17" s="154" t="s">
        <v>206</v>
      </c>
      <c r="BD17" s="154" t="s">
        <v>91</v>
      </c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2"/>
      <c r="G18" s="162"/>
      <c r="H18" s="162"/>
      <c r="I18" s="159" t="s">
        <v>27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54" t="s">
        <v>355</v>
      </c>
      <c r="BA18" s="154" t="s">
        <v>356</v>
      </c>
      <c r="BB18" s="154" t="s">
        <v>357</v>
      </c>
      <c r="BC18" s="154" t="s">
        <v>358</v>
      </c>
      <c r="BD18" s="154" t="s">
        <v>188</v>
      </c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54" t="s">
        <v>359</v>
      </c>
      <c r="BA19" s="154" t="s">
        <v>360</v>
      </c>
      <c r="BB19" s="154" t="s">
        <v>176</v>
      </c>
      <c r="BC19" s="154" t="s">
        <v>188</v>
      </c>
      <c r="BD19" s="154" t="s">
        <v>91</v>
      </c>
    </row>
    <row r="20" s="2" customFormat="1" ht="12" customHeight="1">
      <c r="A20" s="41"/>
      <c r="B20" s="44"/>
      <c r="C20" s="41"/>
      <c r="D20" s="159" t="s">
        <v>30</v>
      </c>
      <c r="E20" s="41"/>
      <c r="F20" s="41"/>
      <c r="G20" s="41"/>
      <c r="H20" s="41"/>
      <c r="I20" s="159" t="s">
        <v>25</v>
      </c>
      <c r="J20" s="162" t="s">
        <v>31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54" t="s">
        <v>361</v>
      </c>
      <c r="BA20" s="154" t="s">
        <v>362</v>
      </c>
      <c r="BB20" s="154" t="s">
        <v>106</v>
      </c>
      <c r="BC20" s="154" t="s">
        <v>115</v>
      </c>
      <c r="BD20" s="154" t="s">
        <v>91</v>
      </c>
    </row>
    <row r="21" s="2" customFormat="1" ht="18" customHeight="1">
      <c r="A21" s="41"/>
      <c r="B21" s="44"/>
      <c r="C21" s="41"/>
      <c r="D21" s="41"/>
      <c r="E21" s="162" t="s">
        <v>32</v>
      </c>
      <c r="F21" s="41"/>
      <c r="G21" s="41"/>
      <c r="H21" s="41"/>
      <c r="I21" s="159" t="s">
        <v>27</v>
      </c>
      <c r="J21" s="162" t="s">
        <v>1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54" t="s">
        <v>363</v>
      </c>
      <c r="BA21" s="154" t="s">
        <v>364</v>
      </c>
      <c r="BB21" s="154" t="s">
        <v>106</v>
      </c>
      <c r="BC21" s="154" t="s">
        <v>365</v>
      </c>
      <c r="BD21" s="154" t="s">
        <v>91</v>
      </c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54" t="s">
        <v>366</v>
      </c>
      <c r="BA22" s="154" t="s">
        <v>367</v>
      </c>
      <c r="BB22" s="154" t="s">
        <v>106</v>
      </c>
      <c r="BC22" s="154" t="s">
        <v>115</v>
      </c>
      <c r="BD22" s="154" t="s">
        <v>91</v>
      </c>
    </row>
    <row r="23" s="2" customFormat="1" ht="12" customHeight="1">
      <c r="A23" s="41"/>
      <c r="B23" s="44"/>
      <c r="C23" s="41"/>
      <c r="D23" s="159" t="s">
        <v>34</v>
      </c>
      <c r="E23" s="41"/>
      <c r="F23" s="41"/>
      <c r="G23" s="41"/>
      <c r="H23" s="41"/>
      <c r="I23" s="159" t="s">
        <v>25</v>
      </c>
      <c r="J23" s="162" t="s">
        <v>35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2" t="s">
        <v>36</v>
      </c>
      <c r="F24" s="41"/>
      <c r="G24" s="41"/>
      <c r="H24" s="41"/>
      <c r="I24" s="159" t="s">
        <v>27</v>
      </c>
      <c r="J24" s="162" t="s">
        <v>37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9" t="s">
        <v>38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4"/>
      <c r="B27" s="165"/>
      <c r="C27" s="164"/>
      <c r="D27" s="164"/>
      <c r="E27" s="166" t="s">
        <v>1</v>
      </c>
      <c r="F27" s="166"/>
      <c r="G27" s="166"/>
      <c r="H27" s="166"/>
      <c r="I27" s="164"/>
      <c r="J27" s="164"/>
      <c r="K27" s="164"/>
      <c r="L27" s="167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8"/>
      <c r="E29" s="168"/>
      <c r="F29" s="168"/>
      <c r="G29" s="168"/>
      <c r="H29" s="168"/>
      <c r="I29" s="168"/>
      <c r="J29" s="168"/>
      <c r="K29" s="168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2" t="s">
        <v>133</v>
      </c>
      <c r="E30" s="41"/>
      <c r="F30" s="41"/>
      <c r="G30" s="41"/>
      <c r="H30" s="41"/>
      <c r="I30" s="41"/>
      <c r="J30" s="169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0" t="s">
        <v>98</v>
      </c>
      <c r="E31" s="41"/>
      <c r="F31" s="41"/>
      <c r="G31" s="41"/>
      <c r="H31" s="41"/>
      <c r="I31" s="41"/>
      <c r="J31" s="169">
        <f>J124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1" t="s">
        <v>41</v>
      </c>
      <c r="E32" s="41"/>
      <c r="F32" s="41"/>
      <c r="G32" s="41"/>
      <c r="H32" s="41"/>
      <c r="I32" s="41"/>
      <c r="J32" s="172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8"/>
      <c r="E33" s="168"/>
      <c r="F33" s="168"/>
      <c r="G33" s="168"/>
      <c r="H33" s="168"/>
      <c r="I33" s="168"/>
      <c r="J33" s="168"/>
      <c r="K33" s="168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3" t="s">
        <v>43</v>
      </c>
      <c r="G34" s="41"/>
      <c r="H34" s="41"/>
      <c r="I34" s="173" t="s">
        <v>42</v>
      </c>
      <c r="J34" s="173" t="s">
        <v>44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4" t="s">
        <v>45</v>
      </c>
      <c r="E35" s="159" t="s">
        <v>46</v>
      </c>
      <c r="F35" s="175">
        <f>ROUND((SUM(BE124:BE131) + SUM(BE151:BE732)),  2)</f>
        <v>0</v>
      </c>
      <c r="G35" s="41"/>
      <c r="H35" s="41"/>
      <c r="I35" s="176">
        <v>0.20999999999999999</v>
      </c>
      <c r="J35" s="175">
        <f>ROUND(((SUM(BE124:BE131) + SUM(BE151:BE732))*I35),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9" t="s">
        <v>47</v>
      </c>
      <c r="F36" s="175">
        <f>ROUND((SUM(BF124:BF131) + SUM(BF151:BF732)),  2)</f>
        <v>0</v>
      </c>
      <c r="G36" s="41"/>
      <c r="H36" s="41"/>
      <c r="I36" s="176">
        <v>0.14999999999999999</v>
      </c>
      <c r="J36" s="175">
        <f>ROUND(((SUM(BF124:BF131) + SUM(BF151:BF732))*I36),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9" t="s">
        <v>48</v>
      </c>
      <c r="F37" s="175">
        <f>ROUND((SUM(BG124:BG131) + SUM(BG151:BG732)),  2)</f>
        <v>0</v>
      </c>
      <c r="G37" s="41"/>
      <c r="H37" s="41"/>
      <c r="I37" s="176">
        <v>0.20999999999999999</v>
      </c>
      <c r="J37" s="175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9" t="s">
        <v>49</v>
      </c>
      <c r="F38" s="175">
        <f>ROUND((SUM(BH124:BH131) + SUM(BH151:BH732)),  2)</f>
        <v>0</v>
      </c>
      <c r="G38" s="41"/>
      <c r="H38" s="41"/>
      <c r="I38" s="176">
        <v>0.14999999999999999</v>
      </c>
      <c r="J38" s="175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9" t="s">
        <v>50</v>
      </c>
      <c r="F39" s="175">
        <f>ROUND((SUM(BI124:BI131) + SUM(BI151:BI732)),  2)</f>
        <v>0</v>
      </c>
      <c r="G39" s="41"/>
      <c r="H39" s="41"/>
      <c r="I39" s="176">
        <v>0</v>
      </c>
      <c r="J39" s="175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7"/>
      <c r="D41" s="178" t="s">
        <v>51</v>
      </c>
      <c r="E41" s="179"/>
      <c r="F41" s="179"/>
      <c r="G41" s="180" t="s">
        <v>52</v>
      </c>
      <c r="H41" s="181" t="s">
        <v>53</v>
      </c>
      <c r="I41" s="179"/>
      <c r="J41" s="182">
        <f>SUM(J32:J39)</f>
        <v>0</v>
      </c>
      <c r="K41" s="183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4" t="s">
        <v>54</v>
      </c>
      <c r="E50" s="185"/>
      <c r="F50" s="185"/>
      <c r="G50" s="184" t="s">
        <v>55</v>
      </c>
      <c r="H50" s="185"/>
      <c r="I50" s="185"/>
      <c r="J50" s="185"/>
      <c r="K50" s="185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6" t="s">
        <v>56</v>
      </c>
      <c r="E61" s="187"/>
      <c r="F61" s="188" t="s">
        <v>57</v>
      </c>
      <c r="G61" s="186" t="s">
        <v>56</v>
      </c>
      <c r="H61" s="187"/>
      <c r="I61" s="187"/>
      <c r="J61" s="189" t="s">
        <v>57</v>
      </c>
      <c r="K61" s="187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4" t="s">
        <v>58</v>
      </c>
      <c r="E65" s="190"/>
      <c r="F65" s="190"/>
      <c r="G65" s="184" t="s">
        <v>59</v>
      </c>
      <c r="H65" s="190"/>
      <c r="I65" s="190"/>
      <c r="J65" s="190"/>
      <c r="K65" s="190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6" t="s">
        <v>56</v>
      </c>
      <c r="E76" s="187"/>
      <c r="F76" s="188" t="s">
        <v>57</v>
      </c>
      <c r="G76" s="186" t="s">
        <v>56</v>
      </c>
      <c r="H76" s="187"/>
      <c r="I76" s="187"/>
      <c r="J76" s="189" t="s">
        <v>57</v>
      </c>
      <c r="K76" s="187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5" t="str">
        <f>E7</f>
        <v>FVE na střechách objektů Čepro a.s. - Třemošná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123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121/2020/sk - FVE - na objektech č.101A,č.103 a č.221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K zastávce 1057,Třemošná</v>
      </c>
      <c r="G89" s="43"/>
      <c r="H89" s="43"/>
      <c r="I89" s="33" t="s">
        <v>22</v>
      </c>
      <c r="J89" s="82" t="str">
        <f>IF(J12="","",J12)</f>
        <v>17. 5. 2021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Čepro,a.s.,Dělnická 213/12,Praha - Holešovice</v>
      </c>
      <c r="G91" s="43"/>
      <c r="H91" s="43"/>
      <c r="I91" s="33" t="s">
        <v>30</v>
      </c>
      <c r="J91" s="37" t="str">
        <f>E21</f>
        <v>Atlantis Management,s.r.o.,Svémyslice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28</v>
      </c>
      <c r="D92" s="43"/>
      <c r="E92" s="43"/>
      <c r="F92" s="28" t="str">
        <f>IF(E18="","",E18)</f>
        <v>Vyplň údaj</v>
      </c>
      <c r="G92" s="43"/>
      <c r="H92" s="43"/>
      <c r="I92" s="33" t="s">
        <v>34</v>
      </c>
      <c r="J92" s="37" t="str">
        <f>E24</f>
        <v>Ing.Myšík Petr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6" t="s">
        <v>135</v>
      </c>
      <c r="D94" s="152"/>
      <c r="E94" s="152"/>
      <c r="F94" s="152"/>
      <c r="G94" s="152"/>
      <c r="H94" s="152"/>
      <c r="I94" s="152"/>
      <c r="J94" s="197" t="s">
        <v>136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8" t="s">
        <v>137</v>
      </c>
      <c r="D96" s="43"/>
      <c r="E96" s="43"/>
      <c r="F96" s="43"/>
      <c r="G96" s="43"/>
      <c r="H96" s="43"/>
      <c r="I96" s="43"/>
      <c r="J96" s="113">
        <f>J151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138</v>
      </c>
    </row>
    <row r="97" s="9" customFormat="1" ht="24.96" customHeight="1">
      <c r="A97" s="9"/>
      <c r="B97" s="199"/>
      <c r="C97" s="200"/>
      <c r="D97" s="201" t="s">
        <v>139</v>
      </c>
      <c r="E97" s="202"/>
      <c r="F97" s="202"/>
      <c r="G97" s="202"/>
      <c r="H97" s="202"/>
      <c r="I97" s="202"/>
      <c r="J97" s="203">
        <f>J152</f>
        <v>0</v>
      </c>
      <c r="K97" s="200"/>
      <c r="L97" s="20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5"/>
      <c r="C98" s="206"/>
      <c r="D98" s="207" t="s">
        <v>368</v>
      </c>
      <c r="E98" s="208"/>
      <c r="F98" s="208"/>
      <c r="G98" s="208"/>
      <c r="H98" s="208"/>
      <c r="I98" s="208"/>
      <c r="J98" s="209">
        <f>J153</f>
        <v>0</v>
      </c>
      <c r="K98" s="206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5"/>
      <c r="C99" s="206"/>
      <c r="D99" s="207" t="s">
        <v>369</v>
      </c>
      <c r="E99" s="208"/>
      <c r="F99" s="208"/>
      <c r="G99" s="208"/>
      <c r="H99" s="208"/>
      <c r="I99" s="208"/>
      <c r="J99" s="209">
        <f>J171</f>
        <v>0</v>
      </c>
      <c r="K99" s="206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5"/>
      <c r="C100" s="206"/>
      <c r="D100" s="207" t="s">
        <v>370</v>
      </c>
      <c r="E100" s="208"/>
      <c r="F100" s="208"/>
      <c r="G100" s="208"/>
      <c r="H100" s="208"/>
      <c r="I100" s="208"/>
      <c r="J100" s="209">
        <f>J200</f>
        <v>0</v>
      </c>
      <c r="K100" s="206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206"/>
      <c r="D101" s="207" t="s">
        <v>371</v>
      </c>
      <c r="E101" s="208"/>
      <c r="F101" s="208"/>
      <c r="G101" s="208"/>
      <c r="H101" s="208"/>
      <c r="I101" s="208"/>
      <c r="J101" s="209">
        <f>J222</f>
        <v>0</v>
      </c>
      <c r="K101" s="206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206"/>
      <c r="D102" s="207" t="s">
        <v>372</v>
      </c>
      <c r="E102" s="208"/>
      <c r="F102" s="208"/>
      <c r="G102" s="208"/>
      <c r="H102" s="208"/>
      <c r="I102" s="208"/>
      <c r="J102" s="209">
        <f>J312</f>
        <v>0</v>
      </c>
      <c r="K102" s="206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206"/>
      <c r="D103" s="207" t="s">
        <v>373</v>
      </c>
      <c r="E103" s="208"/>
      <c r="F103" s="208"/>
      <c r="G103" s="208"/>
      <c r="H103" s="208"/>
      <c r="I103" s="208"/>
      <c r="J103" s="209">
        <f>J410</f>
        <v>0</v>
      </c>
      <c r="K103" s="206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206"/>
      <c r="D104" s="207" t="s">
        <v>374</v>
      </c>
      <c r="E104" s="208"/>
      <c r="F104" s="208"/>
      <c r="G104" s="208"/>
      <c r="H104" s="208"/>
      <c r="I104" s="208"/>
      <c r="J104" s="209">
        <f>J445</f>
        <v>0</v>
      </c>
      <c r="K104" s="206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05"/>
      <c r="C105" s="206"/>
      <c r="D105" s="207" t="s">
        <v>375</v>
      </c>
      <c r="E105" s="208"/>
      <c r="F105" s="208"/>
      <c r="G105" s="208"/>
      <c r="H105" s="208"/>
      <c r="I105" s="208"/>
      <c r="J105" s="209">
        <f>J446</f>
        <v>0</v>
      </c>
      <c r="K105" s="206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205"/>
      <c r="C106" s="206"/>
      <c r="D106" s="207" t="s">
        <v>376</v>
      </c>
      <c r="E106" s="208"/>
      <c r="F106" s="208"/>
      <c r="G106" s="208"/>
      <c r="H106" s="208"/>
      <c r="I106" s="208"/>
      <c r="J106" s="209">
        <f>J494</f>
        <v>0</v>
      </c>
      <c r="K106" s="206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205"/>
      <c r="C107" s="206"/>
      <c r="D107" s="207" t="s">
        <v>377</v>
      </c>
      <c r="E107" s="208"/>
      <c r="F107" s="208"/>
      <c r="G107" s="208"/>
      <c r="H107" s="208"/>
      <c r="I107" s="208"/>
      <c r="J107" s="209">
        <f>J528</f>
        <v>0</v>
      </c>
      <c r="K107" s="206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205"/>
      <c r="C108" s="206"/>
      <c r="D108" s="207" t="s">
        <v>378</v>
      </c>
      <c r="E108" s="208"/>
      <c r="F108" s="208"/>
      <c r="G108" s="208"/>
      <c r="H108" s="208"/>
      <c r="I108" s="208"/>
      <c r="J108" s="209">
        <f>J529</f>
        <v>0</v>
      </c>
      <c r="K108" s="206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5"/>
      <c r="C109" s="206"/>
      <c r="D109" s="207" t="s">
        <v>379</v>
      </c>
      <c r="E109" s="208"/>
      <c r="F109" s="208"/>
      <c r="G109" s="208"/>
      <c r="H109" s="208"/>
      <c r="I109" s="208"/>
      <c r="J109" s="209">
        <f>J560</f>
        <v>0</v>
      </c>
      <c r="K109" s="206"/>
      <c r="L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5"/>
      <c r="C110" s="206"/>
      <c r="D110" s="207" t="s">
        <v>380</v>
      </c>
      <c r="E110" s="208"/>
      <c r="F110" s="208"/>
      <c r="G110" s="208"/>
      <c r="H110" s="208"/>
      <c r="I110" s="208"/>
      <c r="J110" s="209">
        <f>J568</f>
        <v>0</v>
      </c>
      <c r="K110" s="206"/>
      <c r="L110" s="2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5"/>
      <c r="C111" s="206"/>
      <c r="D111" s="207" t="s">
        <v>381</v>
      </c>
      <c r="E111" s="208"/>
      <c r="F111" s="208"/>
      <c r="G111" s="208"/>
      <c r="H111" s="208"/>
      <c r="I111" s="208"/>
      <c r="J111" s="209">
        <f>J577</f>
        <v>0</v>
      </c>
      <c r="K111" s="206"/>
      <c r="L111" s="2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5"/>
      <c r="C112" s="206"/>
      <c r="D112" s="207" t="s">
        <v>382</v>
      </c>
      <c r="E112" s="208"/>
      <c r="F112" s="208"/>
      <c r="G112" s="208"/>
      <c r="H112" s="208"/>
      <c r="I112" s="208"/>
      <c r="J112" s="209">
        <f>J626</f>
        <v>0</v>
      </c>
      <c r="K112" s="206"/>
      <c r="L112" s="2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5"/>
      <c r="C113" s="206"/>
      <c r="D113" s="207" t="s">
        <v>383</v>
      </c>
      <c r="E113" s="208"/>
      <c r="F113" s="208"/>
      <c r="G113" s="208"/>
      <c r="H113" s="208"/>
      <c r="I113" s="208"/>
      <c r="J113" s="209">
        <f>J698</f>
        <v>0</v>
      </c>
      <c r="K113" s="206"/>
      <c r="L113" s="2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5"/>
      <c r="C114" s="206"/>
      <c r="D114" s="207" t="s">
        <v>384</v>
      </c>
      <c r="E114" s="208"/>
      <c r="F114" s="208"/>
      <c r="G114" s="208"/>
      <c r="H114" s="208"/>
      <c r="I114" s="208"/>
      <c r="J114" s="209">
        <f>J705</f>
        <v>0</v>
      </c>
      <c r="K114" s="206"/>
      <c r="L114" s="2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5"/>
      <c r="C115" s="206"/>
      <c r="D115" s="207" t="s">
        <v>385</v>
      </c>
      <c r="E115" s="208"/>
      <c r="F115" s="208"/>
      <c r="G115" s="208"/>
      <c r="H115" s="208"/>
      <c r="I115" s="208"/>
      <c r="J115" s="209">
        <f>J710</f>
        <v>0</v>
      </c>
      <c r="K115" s="206"/>
      <c r="L115" s="2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9"/>
      <c r="C116" s="200"/>
      <c r="D116" s="201" t="s">
        <v>386</v>
      </c>
      <c r="E116" s="202"/>
      <c r="F116" s="202"/>
      <c r="G116" s="202"/>
      <c r="H116" s="202"/>
      <c r="I116" s="202"/>
      <c r="J116" s="203">
        <f>J712</f>
        <v>0</v>
      </c>
      <c r="K116" s="200"/>
      <c r="L116" s="20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205"/>
      <c r="C117" s="206"/>
      <c r="D117" s="207" t="s">
        <v>387</v>
      </c>
      <c r="E117" s="208"/>
      <c r="F117" s="208"/>
      <c r="G117" s="208"/>
      <c r="H117" s="208"/>
      <c r="I117" s="208"/>
      <c r="J117" s="209">
        <f>J713</f>
        <v>0</v>
      </c>
      <c r="K117" s="206"/>
      <c r="L117" s="2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5"/>
      <c r="C118" s="206"/>
      <c r="D118" s="207" t="s">
        <v>388</v>
      </c>
      <c r="E118" s="208"/>
      <c r="F118" s="208"/>
      <c r="G118" s="208"/>
      <c r="H118" s="208"/>
      <c r="I118" s="208"/>
      <c r="J118" s="209">
        <f>J719</f>
        <v>0</v>
      </c>
      <c r="K118" s="206"/>
      <c r="L118" s="2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5"/>
      <c r="C119" s="206"/>
      <c r="D119" s="207" t="s">
        <v>389</v>
      </c>
      <c r="E119" s="208"/>
      <c r="F119" s="208"/>
      <c r="G119" s="208"/>
      <c r="H119" s="208"/>
      <c r="I119" s="208"/>
      <c r="J119" s="209">
        <f>J721</f>
        <v>0</v>
      </c>
      <c r="K119" s="206"/>
      <c r="L119" s="2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5"/>
      <c r="C120" s="206"/>
      <c r="D120" s="207" t="s">
        <v>390</v>
      </c>
      <c r="E120" s="208"/>
      <c r="F120" s="208"/>
      <c r="G120" s="208"/>
      <c r="H120" s="208"/>
      <c r="I120" s="208"/>
      <c r="J120" s="209">
        <f>J724</f>
        <v>0</v>
      </c>
      <c r="K120" s="206"/>
      <c r="L120" s="2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5"/>
      <c r="C121" s="206"/>
      <c r="D121" s="207" t="s">
        <v>391</v>
      </c>
      <c r="E121" s="208"/>
      <c r="F121" s="208"/>
      <c r="G121" s="208"/>
      <c r="H121" s="208"/>
      <c r="I121" s="208"/>
      <c r="J121" s="209">
        <f>J727</f>
        <v>0</v>
      </c>
      <c r="K121" s="206"/>
      <c r="L121" s="2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9.28" customHeight="1">
      <c r="A124" s="41"/>
      <c r="B124" s="42"/>
      <c r="C124" s="198" t="s">
        <v>145</v>
      </c>
      <c r="D124" s="43"/>
      <c r="E124" s="43"/>
      <c r="F124" s="43"/>
      <c r="G124" s="43"/>
      <c r="H124" s="43"/>
      <c r="I124" s="43"/>
      <c r="J124" s="211">
        <f>ROUND(J125 + J126 + J127 + J128 + J129 + J130,2)</f>
        <v>0</v>
      </c>
      <c r="K124" s="43"/>
      <c r="L124" s="66"/>
      <c r="N124" s="212" t="s">
        <v>45</v>
      </c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8" customHeight="1">
      <c r="A125" s="41"/>
      <c r="B125" s="42"/>
      <c r="C125" s="43"/>
      <c r="D125" s="147" t="s">
        <v>146</v>
      </c>
      <c r="E125" s="140"/>
      <c r="F125" s="140"/>
      <c r="G125" s="43"/>
      <c r="H125" s="43"/>
      <c r="I125" s="43"/>
      <c r="J125" s="141">
        <v>0</v>
      </c>
      <c r="K125" s="43"/>
      <c r="L125" s="213"/>
      <c r="M125" s="214"/>
      <c r="N125" s="215" t="s">
        <v>46</v>
      </c>
      <c r="O125" s="214"/>
      <c r="P125" s="214"/>
      <c r="Q125" s="214"/>
      <c r="R125" s="214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7" t="s">
        <v>147</v>
      </c>
      <c r="AZ125" s="214"/>
      <c r="BA125" s="214"/>
      <c r="BB125" s="214"/>
      <c r="BC125" s="214"/>
      <c r="BD125" s="214"/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217" t="s">
        <v>89</v>
      </c>
      <c r="BK125" s="214"/>
      <c r="BL125" s="214"/>
      <c r="BM125" s="214"/>
    </row>
    <row r="126" s="2" customFormat="1" ht="18" customHeight="1">
      <c r="A126" s="41"/>
      <c r="B126" s="42"/>
      <c r="C126" s="43"/>
      <c r="D126" s="147" t="s">
        <v>148</v>
      </c>
      <c r="E126" s="140"/>
      <c r="F126" s="140"/>
      <c r="G126" s="43"/>
      <c r="H126" s="43"/>
      <c r="I126" s="43"/>
      <c r="J126" s="141">
        <v>0</v>
      </c>
      <c r="K126" s="43"/>
      <c r="L126" s="213"/>
      <c r="M126" s="214"/>
      <c r="N126" s="215" t="s">
        <v>46</v>
      </c>
      <c r="O126" s="214"/>
      <c r="P126" s="214"/>
      <c r="Q126" s="214"/>
      <c r="R126" s="214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7" t="s">
        <v>147</v>
      </c>
      <c r="AZ126" s="214"/>
      <c r="BA126" s="214"/>
      <c r="BB126" s="214"/>
      <c r="BC126" s="214"/>
      <c r="BD126" s="214"/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217" t="s">
        <v>89</v>
      </c>
      <c r="BK126" s="214"/>
      <c r="BL126" s="214"/>
      <c r="BM126" s="214"/>
    </row>
    <row r="127" s="2" customFormat="1" ht="18" customHeight="1">
      <c r="A127" s="41"/>
      <c r="B127" s="42"/>
      <c r="C127" s="43"/>
      <c r="D127" s="147" t="s">
        <v>149</v>
      </c>
      <c r="E127" s="140"/>
      <c r="F127" s="140"/>
      <c r="G127" s="43"/>
      <c r="H127" s="43"/>
      <c r="I127" s="43"/>
      <c r="J127" s="141">
        <v>0</v>
      </c>
      <c r="K127" s="43"/>
      <c r="L127" s="213"/>
      <c r="M127" s="214"/>
      <c r="N127" s="215" t="s">
        <v>46</v>
      </c>
      <c r="O127" s="214"/>
      <c r="P127" s="214"/>
      <c r="Q127" s="214"/>
      <c r="R127" s="214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7" t="s">
        <v>147</v>
      </c>
      <c r="AZ127" s="214"/>
      <c r="BA127" s="214"/>
      <c r="BB127" s="214"/>
      <c r="BC127" s="214"/>
      <c r="BD127" s="214"/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217" t="s">
        <v>89</v>
      </c>
      <c r="BK127" s="214"/>
      <c r="BL127" s="214"/>
      <c r="BM127" s="214"/>
    </row>
    <row r="128" s="2" customFormat="1" ht="18" customHeight="1">
      <c r="A128" s="41"/>
      <c r="B128" s="42"/>
      <c r="C128" s="43"/>
      <c r="D128" s="147" t="s">
        <v>150</v>
      </c>
      <c r="E128" s="140"/>
      <c r="F128" s="140"/>
      <c r="G128" s="43"/>
      <c r="H128" s="43"/>
      <c r="I128" s="43"/>
      <c r="J128" s="141">
        <v>0</v>
      </c>
      <c r="K128" s="43"/>
      <c r="L128" s="213"/>
      <c r="M128" s="214"/>
      <c r="N128" s="215" t="s">
        <v>46</v>
      </c>
      <c r="O128" s="214"/>
      <c r="P128" s="214"/>
      <c r="Q128" s="214"/>
      <c r="R128" s="214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7" t="s">
        <v>147</v>
      </c>
      <c r="AZ128" s="214"/>
      <c r="BA128" s="214"/>
      <c r="BB128" s="214"/>
      <c r="BC128" s="214"/>
      <c r="BD128" s="214"/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217" t="s">
        <v>89</v>
      </c>
      <c r="BK128" s="214"/>
      <c r="BL128" s="214"/>
      <c r="BM128" s="214"/>
    </row>
    <row r="129" s="2" customFormat="1" ht="18" customHeight="1">
      <c r="A129" s="41"/>
      <c r="B129" s="42"/>
      <c r="C129" s="43"/>
      <c r="D129" s="147" t="s">
        <v>151</v>
      </c>
      <c r="E129" s="140"/>
      <c r="F129" s="140"/>
      <c r="G129" s="43"/>
      <c r="H129" s="43"/>
      <c r="I129" s="43"/>
      <c r="J129" s="141">
        <v>0</v>
      </c>
      <c r="K129" s="43"/>
      <c r="L129" s="213"/>
      <c r="M129" s="214"/>
      <c r="N129" s="215" t="s">
        <v>46</v>
      </c>
      <c r="O129" s="214"/>
      <c r="P129" s="214"/>
      <c r="Q129" s="214"/>
      <c r="R129" s="214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7" t="s">
        <v>147</v>
      </c>
      <c r="AZ129" s="214"/>
      <c r="BA129" s="214"/>
      <c r="BB129" s="214"/>
      <c r="BC129" s="214"/>
      <c r="BD129" s="214"/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217" t="s">
        <v>89</v>
      </c>
      <c r="BK129" s="214"/>
      <c r="BL129" s="214"/>
      <c r="BM129" s="214"/>
    </row>
    <row r="130" s="2" customFormat="1" ht="18" customHeight="1">
      <c r="A130" s="41"/>
      <c r="B130" s="42"/>
      <c r="C130" s="43"/>
      <c r="D130" s="140" t="s">
        <v>152</v>
      </c>
      <c r="E130" s="43"/>
      <c r="F130" s="43"/>
      <c r="G130" s="43"/>
      <c r="H130" s="43"/>
      <c r="I130" s="43"/>
      <c r="J130" s="141">
        <f>ROUND(J30*T130,2)</f>
        <v>0</v>
      </c>
      <c r="K130" s="43"/>
      <c r="L130" s="213"/>
      <c r="M130" s="214"/>
      <c r="N130" s="215" t="s">
        <v>46</v>
      </c>
      <c r="O130" s="214"/>
      <c r="P130" s="214"/>
      <c r="Q130" s="214"/>
      <c r="R130" s="214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7" t="s">
        <v>153</v>
      </c>
      <c r="AZ130" s="214"/>
      <c r="BA130" s="214"/>
      <c r="BB130" s="214"/>
      <c r="BC130" s="214"/>
      <c r="BD130" s="214"/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217" t="s">
        <v>89</v>
      </c>
      <c r="BK130" s="214"/>
      <c r="BL130" s="214"/>
      <c r="BM130" s="214"/>
    </row>
    <row r="131" s="2" customForma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9.28" customHeight="1">
      <c r="A132" s="41"/>
      <c r="B132" s="42"/>
      <c r="C132" s="151" t="s">
        <v>103</v>
      </c>
      <c r="D132" s="152"/>
      <c r="E132" s="152"/>
      <c r="F132" s="152"/>
      <c r="G132" s="152"/>
      <c r="H132" s="152"/>
      <c r="I132" s="152"/>
      <c r="J132" s="153">
        <f>ROUND(J96+J124,2)</f>
        <v>0</v>
      </c>
      <c r="K132" s="152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7" s="2" customFormat="1" ht="6.96" customHeight="1">
      <c r="A137" s="41"/>
      <c r="B137" s="71"/>
      <c r="C137" s="72"/>
      <c r="D137" s="72"/>
      <c r="E137" s="72"/>
      <c r="F137" s="72"/>
      <c r="G137" s="72"/>
      <c r="H137" s="72"/>
      <c r="I137" s="72"/>
      <c r="J137" s="72"/>
      <c r="K137" s="72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24.96" customHeight="1">
      <c r="A138" s="41"/>
      <c r="B138" s="42"/>
      <c r="C138" s="24" t="s">
        <v>154</v>
      </c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16</v>
      </c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6.5" customHeight="1">
      <c r="A141" s="41"/>
      <c r="B141" s="42"/>
      <c r="C141" s="43"/>
      <c r="D141" s="43"/>
      <c r="E141" s="195" t="str">
        <f>E7</f>
        <v>FVE na střechách objektů Čepro a.s. - Třemošná</v>
      </c>
      <c r="F141" s="33"/>
      <c r="G141" s="33"/>
      <c r="H141" s="3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2" customHeight="1">
      <c r="A142" s="41"/>
      <c r="B142" s="42"/>
      <c r="C142" s="33" t="s">
        <v>123</v>
      </c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6.5" customHeight="1">
      <c r="A143" s="41"/>
      <c r="B143" s="42"/>
      <c r="C143" s="43"/>
      <c r="D143" s="43"/>
      <c r="E143" s="79" t="str">
        <f>E9</f>
        <v>121/2020/sk - FVE - na objektech č.101A,č.103 a č.221</v>
      </c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6.96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12" customHeight="1">
      <c r="A145" s="41"/>
      <c r="B145" s="42"/>
      <c r="C145" s="33" t="s">
        <v>20</v>
      </c>
      <c r="D145" s="43"/>
      <c r="E145" s="43"/>
      <c r="F145" s="28" t="str">
        <f>F12</f>
        <v>K zastávce 1057,Třemošná</v>
      </c>
      <c r="G145" s="43"/>
      <c r="H145" s="43"/>
      <c r="I145" s="33" t="s">
        <v>22</v>
      </c>
      <c r="J145" s="82" t="str">
        <f>IF(J12="","",J12)</f>
        <v>17. 5. 2021</v>
      </c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6.96" customHeight="1">
      <c r="A146" s="41"/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40.05" customHeight="1">
      <c r="A147" s="41"/>
      <c r="B147" s="42"/>
      <c r="C147" s="33" t="s">
        <v>24</v>
      </c>
      <c r="D147" s="43"/>
      <c r="E147" s="43"/>
      <c r="F147" s="28" t="str">
        <f>E15</f>
        <v>Čepro,a.s.,Dělnická 213/12,Praha - Holešovice</v>
      </c>
      <c r="G147" s="43"/>
      <c r="H147" s="43"/>
      <c r="I147" s="33" t="s">
        <v>30</v>
      </c>
      <c r="J147" s="37" t="str">
        <f>E21</f>
        <v>Atlantis Management,s.r.o.,Svémyslice</v>
      </c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5.15" customHeight="1">
      <c r="A148" s="41"/>
      <c r="B148" s="42"/>
      <c r="C148" s="33" t="s">
        <v>28</v>
      </c>
      <c r="D148" s="43"/>
      <c r="E148" s="43"/>
      <c r="F148" s="28" t="str">
        <f>IF(E18="","",E18)</f>
        <v>Vyplň údaj</v>
      </c>
      <c r="G148" s="43"/>
      <c r="H148" s="43"/>
      <c r="I148" s="33" t="s">
        <v>34</v>
      </c>
      <c r="J148" s="37" t="str">
        <f>E24</f>
        <v>Ing.Myšík Petr</v>
      </c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0.32" customHeight="1">
      <c r="A149" s="41"/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11" customFormat="1" ht="29.28" customHeight="1">
      <c r="A150" s="219"/>
      <c r="B150" s="220"/>
      <c r="C150" s="221" t="s">
        <v>155</v>
      </c>
      <c r="D150" s="222" t="s">
        <v>66</v>
      </c>
      <c r="E150" s="222" t="s">
        <v>62</v>
      </c>
      <c r="F150" s="222" t="s">
        <v>63</v>
      </c>
      <c r="G150" s="222" t="s">
        <v>156</v>
      </c>
      <c r="H150" s="222" t="s">
        <v>157</v>
      </c>
      <c r="I150" s="222" t="s">
        <v>158</v>
      </c>
      <c r="J150" s="223" t="s">
        <v>136</v>
      </c>
      <c r="K150" s="224" t="s">
        <v>159</v>
      </c>
      <c r="L150" s="225"/>
      <c r="M150" s="103" t="s">
        <v>1</v>
      </c>
      <c r="N150" s="104" t="s">
        <v>45</v>
      </c>
      <c r="O150" s="104" t="s">
        <v>160</v>
      </c>
      <c r="P150" s="104" t="s">
        <v>161</v>
      </c>
      <c r="Q150" s="104" t="s">
        <v>162</v>
      </c>
      <c r="R150" s="104" t="s">
        <v>163</v>
      </c>
      <c r="S150" s="104" t="s">
        <v>164</v>
      </c>
      <c r="T150" s="105" t="s">
        <v>165</v>
      </c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</row>
    <row r="151" s="2" customFormat="1" ht="22.8" customHeight="1">
      <c r="A151" s="41"/>
      <c r="B151" s="42"/>
      <c r="C151" s="110" t="s">
        <v>166</v>
      </c>
      <c r="D151" s="43"/>
      <c r="E151" s="43"/>
      <c r="F151" s="43"/>
      <c r="G151" s="43"/>
      <c r="H151" s="43"/>
      <c r="I151" s="43"/>
      <c r="J151" s="226">
        <f>BK151</f>
        <v>0</v>
      </c>
      <c r="K151" s="43"/>
      <c r="L151" s="44"/>
      <c r="M151" s="106"/>
      <c r="N151" s="227"/>
      <c r="O151" s="107"/>
      <c r="P151" s="228">
        <f>P152+P712</f>
        <v>0</v>
      </c>
      <c r="Q151" s="107"/>
      <c r="R151" s="228">
        <f>R152+R712</f>
        <v>55.667438520000005</v>
      </c>
      <c r="S151" s="107"/>
      <c r="T151" s="229">
        <f>T152+T712</f>
        <v>6.7294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8" t="s">
        <v>80</v>
      </c>
      <c r="AU151" s="18" t="s">
        <v>138</v>
      </c>
      <c r="BK151" s="230">
        <f>BK152+BK712</f>
        <v>0</v>
      </c>
    </row>
    <row r="152" s="12" customFormat="1" ht="25.92" customHeight="1">
      <c r="A152" s="12"/>
      <c r="B152" s="231"/>
      <c r="C152" s="232"/>
      <c r="D152" s="233" t="s">
        <v>80</v>
      </c>
      <c r="E152" s="234" t="s">
        <v>167</v>
      </c>
      <c r="F152" s="234" t="s">
        <v>168</v>
      </c>
      <c r="G152" s="232"/>
      <c r="H152" s="232"/>
      <c r="I152" s="235"/>
      <c r="J152" s="236">
        <f>BK152</f>
        <v>0</v>
      </c>
      <c r="K152" s="232"/>
      <c r="L152" s="237"/>
      <c r="M152" s="238"/>
      <c r="N152" s="239"/>
      <c r="O152" s="239"/>
      <c r="P152" s="240">
        <f>P153+P171+P200+P222+P312+P410+P445+P560+P568+P577+P626+P698+P705+P710</f>
        <v>0</v>
      </c>
      <c r="Q152" s="239"/>
      <c r="R152" s="240">
        <f>R153+R171+R200+R222+R312+R410+R445+R560+R568+R577+R626+R698+R705+R710</f>
        <v>55.667438520000005</v>
      </c>
      <c r="S152" s="239"/>
      <c r="T152" s="241">
        <f>T153+T171+T200+T222+T312+T410+T445+T560+T568+T577+T626+T698+T705+T710</f>
        <v>6.7294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2" t="s">
        <v>169</v>
      </c>
      <c r="AT152" s="243" t="s">
        <v>80</v>
      </c>
      <c r="AU152" s="243" t="s">
        <v>81</v>
      </c>
      <c r="AY152" s="242" t="s">
        <v>170</v>
      </c>
      <c r="BK152" s="244">
        <f>BK153+BK171+BK200+BK222+BK312+BK410+BK445+BK560+BK568+BK577+BK626+BK698+BK705+BK710</f>
        <v>0</v>
      </c>
    </row>
    <row r="153" s="12" customFormat="1" ht="22.8" customHeight="1">
      <c r="A153" s="12"/>
      <c r="B153" s="231"/>
      <c r="C153" s="232"/>
      <c r="D153" s="233" t="s">
        <v>80</v>
      </c>
      <c r="E153" s="245" t="s">
        <v>171</v>
      </c>
      <c r="F153" s="245" t="s">
        <v>392</v>
      </c>
      <c r="G153" s="232"/>
      <c r="H153" s="232"/>
      <c r="I153" s="235"/>
      <c r="J153" s="246">
        <f>BK153</f>
        <v>0</v>
      </c>
      <c r="K153" s="232"/>
      <c r="L153" s="237"/>
      <c r="M153" s="238"/>
      <c r="N153" s="239"/>
      <c r="O153" s="239"/>
      <c r="P153" s="240">
        <f>SUM(P154:P170)</f>
        <v>0</v>
      </c>
      <c r="Q153" s="239"/>
      <c r="R153" s="240">
        <f>SUM(R154:R170)</f>
        <v>10.77</v>
      </c>
      <c r="S153" s="239"/>
      <c r="T153" s="241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2" t="s">
        <v>169</v>
      </c>
      <c r="AT153" s="243" t="s">
        <v>80</v>
      </c>
      <c r="AU153" s="243" t="s">
        <v>89</v>
      </c>
      <c r="AY153" s="242" t="s">
        <v>170</v>
      </c>
      <c r="BK153" s="244">
        <f>SUM(BK154:BK170)</f>
        <v>0</v>
      </c>
    </row>
    <row r="154" s="2" customFormat="1" ht="24.15" customHeight="1">
      <c r="A154" s="41"/>
      <c r="B154" s="42"/>
      <c r="C154" s="247" t="s">
        <v>89</v>
      </c>
      <c r="D154" s="247" t="s">
        <v>173</v>
      </c>
      <c r="E154" s="248" t="s">
        <v>393</v>
      </c>
      <c r="F154" s="249" t="s">
        <v>394</v>
      </c>
      <c r="G154" s="250" t="s">
        <v>176</v>
      </c>
      <c r="H154" s="251">
        <v>718</v>
      </c>
      <c r="I154" s="252"/>
      <c r="J154" s="253">
        <f>ROUND(I154*H154,2)</f>
        <v>0</v>
      </c>
      <c r="K154" s="254"/>
      <c r="L154" s="44"/>
      <c r="M154" s="255" t="s">
        <v>1</v>
      </c>
      <c r="N154" s="256" t="s">
        <v>46</v>
      </c>
      <c r="O154" s="94"/>
      <c r="P154" s="257">
        <f>O154*H154</f>
        <v>0</v>
      </c>
      <c r="Q154" s="257">
        <v>0</v>
      </c>
      <c r="R154" s="257">
        <f>Q154*H154</f>
        <v>0</v>
      </c>
      <c r="S154" s="257">
        <v>0</v>
      </c>
      <c r="T154" s="25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9" t="s">
        <v>177</v>
      </c>
      <c r="AT154" s="259" t="s">
        <v>173</v>
      </c>
      <c r="AU154" s="259" t="s">
        <v>91</v>
      </c>
      <c r="AY154" s="18" t="s">
        <v>170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89</v>
      </c>
      <c r="BK154" s="146">
        <f>ROUND(I154*H154,2)</f>
        <v>0</v>
      </c>
      <c r="BL154" s="18" t="s">
        <v>177</v>
      </c>
      <c r="BM154" s="259" t="s">
        <v>395</v>
      </c>
    </row>
    <row r="155" s="13" customFormat="1">
      <c r="A155" s="13"/>
      <c r="B155" s="260"/>
      <c r="C155" s="261"/>
      <c r="D155" s="262" t="s">
        <v>179</v>
      </c>
      <c r="E155" s="263" t="s">
        <v>1</v>
      </c>
      <c r="F155" s="264" t="s">
        <v>396</v>
      </c>
      <c r="G155" s="261"/>
      <c r="H155" s="263" t="s">
        <v>1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0" t="s">
        <v>179</v>
      </c>
      <c r="AU155" s="270" t="s">
        <v>91</v>
      </c>
      <c r="AV155" s="13" t="s">
        <v>89</v>
      </c>
      <c r="AW155" s="13" t="s">
        <v>33</v>
      </c>
      <c r="AX155" s="13" t="s">
        <v>81</v>
      </c>
      <c r="AY155" s="270" t="s">
        <v>170</v>
      </c>
    </row>
    <row r="156" s="14" customFormat="1">
      <c r="A156" s="14"/>
      <c r="B156" s="271"/>
      <c r="C156" s="272"/>
      <c r="D156" s="262" t="s">
        <v>179</v>
      </c>
      <c r="E156" s="273" t="s">
        <v>1</v>
      </c>
      <c r="F156" s="274" t="s">
        <v>397</v>
      </c>
      <c r="G156" s="272"/>
      <c r="H156" s="275">
        <v>400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1" t="s">
        <v>179</v>
      </c>
      <c r="AU156" s="281" t="s">
        <v>91</v>
      </c>
      <c r="AV156" s="14" t="s">
        <v>91</v>
      </c>
      <c r="AW156" s="14" t="s">
        <v>33</v>
      </c>
      <c r="AX156" s="14" t="s">
        <v>81</v>
      </c>
      <c r="AY156" s="281" t="s">
        <v>170</v>
      </c>
    </row>
    <row r="157" s="13" customFormat="1">
      <c r="A157" s="13"/>
      <c r="B157" s="260"/>
      <c r="C157" s="261"/>
      <c r="D157" s="262" t="s">
        <v>179</v>
      </c>
      <c r="E157" s="263" t="s">
        <v>1</v>
      </c>
      <c r="F157" s="264" t="s">
        <v>398</v>
      </c>
      <c r="G157" s="261"/>
      <c r="H157" s="263" t="s">
        <v>1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0" t="s">
        <v>179</v>
      </c>
      <c r="AU157" s="270" t="s">
        <v>91</v>
      </c>
      <c r="AV157" s="13" t="s">
        <v>89</v>
      </c>
      <c r="AW157" s="13" t="s">
        <v>33</v>
      </c>
      <c r="AX157" s="13" t="s">
        <v>81</v>
      </c>
      <c r="AY157" s="270" t="s">
        <v>170</v>
      </c>
    </row>
    <row r="158" s="14" customFormat="1">
      <c r="A158" s="14"/>
      <c r="B158" s="271"/>
      <c r="C158" s="272"/>
      <c r="D158" s="262" t="s">
        <v>179</v>
      </c>
      <c r="E158" s="273" t="s">
        <v>1</v>
      </c>
      <c r="F158" s="274" t="s">
        <v>399</v>
      </c>
      <c r="G158" s="272"/>
      <c r="H158" s="275">
        <v>198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1" t="s">
        <v>179</v>
      </c>
      <c r="AU158" s="281" t="s">
        <v>91</v>
      </c>
      <c r="AV158" s="14" t="s">
        <v>91</v>
      </c>
      <c r="AW158" s="14" t="s">
        <v>33</v>
      </c>
      <c r="AX158" s="14" t="s">
        <v>81</v>
      </c>
      <c r="AY158" s="281" t="s">
        <v>170</v>
      </c>
    </row>
    <row r="159" s="13" customFormat="1">
      <c r="A159" s="13"/>
      <c r="B159" s="260"/>
      <c r="C159" s="261"/>
      <c r="D159" s="262" t="s">
        <v>179</v>
      </c>
      <c r="E159" s="263" t="s">
        <v>1</v>
      </c>
      <c r="F159" s="264" t="s">
        <v>400</v>
      </c>
      <c r="G159" s="261"/>
      <c r="H159" s="263" t="s">
        <v>1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0" t="s">
        <v>179</v>
      </c>
      <c r="AU159" s="270" t="s">
        <v>91</v>
      </c>
      <c r="AV159" s="13" t="s">
        <v>89</v>
      </c>
      <c r="AW159" s="13" t="s">
        <v>33</v>
      </c>
      <c r="AX159" s="13" t="s">
        <v>81</v>
      </c>
      <c r="AY159" s="270" t="s">
        <v>170</v>
      </c>
    </row>
    <row r="160" s="14" customFormat="1">
      <c r="A160" s="14"/>
      <c r="B160" s="271"/>
      <c r="C160" s="272"/>
      <c r="D160" s="262" t="s">
        <v>179</v>
      </c>
      <c r="E160" s="273" t="s">
        <v>1</v>
      </c>
      <c r="F160" s="274" t="s">
        <v>401</v>
      </c>
      <c r="G160" s="272"/>
      <c r="H160" s="275">
        <v>120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1" t="s">
        <v>179</v>
      </c>
      <c r="AU160" s="281" t="s">
        <v>91</v>
      </c>
      <c r="AV160" s="14" t="s">
        <v>91</v>
      </c>
      <c r="AW160" s="14" t="s">
        <v>33</v>
      </c>
      <c r="AX160" s="14" t="s">
        <v>81</v>
      </c>
      <c r="AY160" s="281" t="s">
        <v>170</v>
      </c>
    </row>
    <row r="161" s="15" customFormat="1">
      <c r="A161" s="15"/>
      <c r="B161" s="282"/>
      <c r="C161" s="283"/>
      <c r="D161" s="262" t="s">
        <v>179</v>
      </c>
      <c r="E161" s="284" t="s">
        <v>344</v>
      </c>
      <c r="F161" s="285" t="s">
        <v>214</v>
      </c>
      <c r="G161" s="283"/>
      <c r="H161" s="286">
        <v>718</v>
      </c>
      <c r="I161" s="287"/>
      <c r="J161" s="283"/>
      <c r="K161" s="283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179</v>
      </c>
      <c r="AU161" s="292" t="s">
        <v>91</v>
      </c>
      <c r="AV161" s="15" t="s">
        <v>169</v>
      </c>
      <c r="AW161" s="15" t="s">
        <v>33</v>
      </c>
      <c r="AX161" s="15" t="s">
        <v>89</v>
      </c>
      <c r="AY161" s="292" t="s">
        <v>170</v>
      </c>
    </row>
    <row r="162" s="2" customFormat="1" ht="14.4" customHeight="1">
      <c r="A162" s="41"/>
      <c r="B162" s="42"/>
      <c r="C162" s="293" t="s">
        <v>91</v>
      </c>
      <c r="D162" s="293" t="s">
        <v>216</v>
      </c>
      <c r="E162" s="294" t="s">
        <v>402</v>
      </c>
      <c r="F162" s="295" t="s">
        <v>403</v>
      </c>
      <c r="G162" s="296" t="s">
        <v>176</v>
      </c>
      <c r="H162" s="297">
        <v>718</v>
      </c>
      <c r="I162" s="298"/>
      <c r="J162" s="299">
        <f>ROUND(I162*H162,2)</f>
        <v>0</v>
      </c>
      <c r="K162" s="300"/>
      <c r="L162" s="301"/>
      <c r="M162" s="302" t="s">
        <v>1</v>
      </c>
      <c r="N162" s="303" t="s">
        <v>46</v>
      </c>
      <c r="O162" s="94"/>
      <c r="P162" s="257">
        <f>O162*H162</f>
        <v>0</v>
      </c>
      <c r="Q162" s="257">
        <v>0.014999999999999999</v>
      </c>
      <c r="R162" s="257">
        <f>Q162*H162</f>
        <v>10.77</v>
      </c>
      <c r="S162" s="257">
        <v>0</v>
      </c>
      <c r="T162" s="25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9" t="s">
        <v>177</v>
      </c>
      <c r="AT162" s="259" t="s">
        <v>216</v>
      </c>
      <c r="AU162" s="259" t="s">
        <v>91</v>
      </c>
      <c r="AY162" s="18" t="s">
        <v>170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89</v>
      </c>
      <c r="BK162" s="146">
        <f>ROUND(I162*H162,2)</f>
        <v>0</v>
      </c>
      <c r="BL162" s="18" t="s">
        <v>177</v>
      </c>
      <c r="BM162" s="259" t="s">
        <v>404</v>
      </c>
    </row>
    <row r="163" s="14" customFormat="1">
      <c r="A163" s="14"/>
      <c r="B163" s="271"/>
      <c r="C163" s="272"/>
      <c r="D163" s="262" t="s">
        <v>179</v>
      </c>
      <c r="E163" s="273" t="s">
        <v>1</v>
      </c>
      <c r="F163" s="274" t="s">
        <v>344</v>
      </c>
      <c r="G163" s="272"/>
      <c r="H163" s="275">
        <v>718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1" t="s">
        <v>179</v>
      </c>
      <c r="AU163" s="281" t="s">
        <v>91</v>
      </c>
      <c r="AV163" s="14" t="s">
        <v>91</v>
      </c>
      <c r="AW163" s="14" t="s">
        <v>33</v>
      </c>
      <c r="AX163" s="14" t="s">
        <v>89</v>
      </c>
      <c r="AY163" s="281" t="s">
        <v>170</v>
      </c>
    </row>
    <row r="164" s="2" customFormat="1" ht="14.4" customHeight="1">
      <c r="A164" s="41"/>
      <c r="B164" s="42"/>
      <c r="C164" s="247" t="s">
        <v>188</v>
      </c>
      <c r="D164" s="247" t="s">
        <v>173</v>
      </c>
      <c r="E164" s="248" t="s">
        <v>405</v>
      </c>
      <c r="F164" s="249" t="s">
        <v>406</v>
      </c>
      <c r="G164" s="250" t="s">
        <v>202</v>
      </c>
      <c r="H164" s="251">
        <v>359</v>
      </c>
      <c r="I164" s="252"/>
      <c r="J164" s="253">
        <f>ROUND(I164*H164,2)</f>
        <v>0</v>
      </c>
      <c r="K164" s="254"/>
      <c r="L164" s="44"/>
      <c r="M164" s="255" t="s">
        <v>1</v>
      </c>
      <c r="N164" s="256" t="s">
        <v>46</v>
      </c>
      <c r="O164" s="94"/>
      <c r="P164" s="257">
        <f>O164*H164</f>
        <v>0</v>
      </c>
      <c r="Q164" s="257">
        <v>0</v>
      </c>
      <c r="R164" s="257">
        <f>Q164*H164</f>
        <v>0</v>
      </c>
      <c r="S164" s="257">
        <v>0</v>
      </c>
      <c r="T164" s="25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9" t="s">
        <v>177</v>
      </c>
      <c r="AT164" s="259" t="s">
        <v>173</v>
      </c>
      <c r="AU164" s="259" t="s">
        <v>91</v>
      </c>
      <c r="AY164" s="18" t="s">
        <v>170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89</v>
      </c>
      <c r="BK164" s="146">
        <f>ROUND(I164*H164,2)</f>
        <v>0</v>
      </c>
      <c r="BL164" s="18" t="s">
        <v>177</v>
      </c>
      <c r="BM164" s="259" t="s">
        <v>407</v>
      </c>
    </row>
    <row r="165" s="13" customFormat="1">
      <c r="A165" s="13"/>
      <c r="B165" s="260"/>
      <c r="C165" s="261"/>
      <c r="D165" s="262" t="s">
        <v>179</v>
      </c>
      <c r="E165" s="263" t="s">
        <v>1</v>
      </c>
      <c r="F165" s="264" t="s">
        <v>408</v>
      </c>
      <c r="G165" s="261"/>
      <c r="H165" s="263" t="s">
        <v>1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0" t="s">
        <v>179</v>
      </c>
      <c r="AU165" s="270" t="s">
        <v>91</v>
      </c>
      <c r="AV165" s="13" t="s">
        <v>89</v>
      </c>
      <c r="AW165" s="13" t="s">
        <v>33</v>
      </c>
      <c r="AX165" s="13" t="s">
        <v>81</v>
      </c>
      <c r="AY165" s="270" t="s">
        <v>170</v>
      </c>
    </row>
    <row r="166" s="13" customFormat="1">
      <c r="A166" s="13"/>
      <c r="B166" s="260"/>
      <c r="C166" s="261"/>
      <c r="D166" s="262" t="s">
        <v>179</v>
      </c>
      <c r="E166" s="263" t="s">
        <v>1</v>
      </c>
      <c r="F166" s="264" t="s">
        <v>409</v>
      </c>
      <c r="G166" s="261"/>
      <c r="H166" s="263" t="s">
        <v>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0" t="s">
        <v>179</v>
      </c>
      <c r="AU166" s="270" t="s">
        <v>91</v>
      </c>
      <c r="AV166" s="13" t="s">
        <v>89</v>
      </c>
      <c r="AW166" s="13" t="s">
        <v>33</v>
      </c>
      <c r="AX166" s="13" t="s">
        <v>81</v>
      </c>
      <c r="AY166" s="270" t="s">
        <v>170</v>
      </c>
    </row>
    <row r="167" s="13" customFormat="1">
      <c r="A167" s="13"/>
      <c r="B167" s="260"/>
      <c r="C167" s="261"/>
      <c r="D167" s="262" t="s">
        <v>179</v>
      </c>
      <c r="E167" s="263" t="s">
        <v>1</v>
      </c>
      <c r="F167" s="264" t="s">
        <v>410</v>
      </c>
      <c r="G167" s="261"/>
      <c r="H167" s="263" t="s">
        <v>1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0" t="s">
        <v>179</v>
      </c>
      <c r="AU167" s="270" t="s">
        <v>91</v>
      </c>
      <c r="AV167" s="13" t="s">
        <v>89</v>
      </c>
      <c r="AW167" s="13" t="s">
        <v>33</v>
      </c>
      <c r="AX167" s="13" t="s">
        <v>81</v>
      </c>
      <c r="AY167" s="270" t="s">
        <v>170</v>
      </c>
    </row>
    <row r="168" s="14" customFormat="1">
      <c r="A168" s="14"/>
      <c r="B168" s="271"/>
      <c r="C168" s="272"/>
      <c r="D168" s="262" t="s">
        <v>179</v>
      </c>
      <c r="E168" s="273" t="s">
        <v>341</v>
      </c>
      <c r="F168" s="274" t="s">
        <v>411</v>
      </c>
      <c r="G168" s="272"/>
      <c r="H168" s="275">
        <v>359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1" t="s">
        <v>179</v>
      </c>
      <c r="AU168" s="281" t="s">
        <v>91</v>
      </c>
      <c r="AV168" s="14" t="s">
        <v>91</v>
      </c>
      <c r="AW168" s="14" t="s">
        <v>33</v>
      </c>
      <c r="AX168" s="14" t="s">
        <v>89</v>
      </c>
      <c r="AY168" s="281" t="s">
        <v>170</v>
      </c>
    </row>
    <row r="169" s="2" customFormat="1" ht="14.4" customHeight="1">
      <c r="A169" s="41"/>
      <c r="B169" s="42"/>
      <c r="C169" s="293" t="s">
        <v>169</v>
      </c>
      <c r="D169" s="293" t="s">
        <v>216</v>
      </c>
      <c r="E169" s="294" t="s">
        <v>412</v>
      </c>
      <c r="F169" s="295" t="s">
        <v>413</v>
      </c>
      <c r="G169" s="296" t="s">
        <v>176</v>
      </c>
      <c r="H169" s="297">
        <v>359</v>
      </c>
      <c r="I169" s="298"/>
      <c r="J169" s="299">
        <f>ROUND(I169*H169,2)</f>
        <v>0</v>
      </c>
      <c r="K169" s="300"/>
      <c r="L169" s="301"/>
      <c r="M169" s="302" t="s">
        <v>1</v>
      </c>
      <c r="N169" s="303" t="s">
        <v>46</v>
      </c>
      <c r="O169" s="94"/>
      <c r="P169" s="257">
        <f>O169*H169</f>
        <v>0</v>
      </c>
      <c r="Q169" s="257">
        <v>0</v>
      </c>
      <c r="R169" s="257">
        <f>Q169*H169</f>
        <v>0</v>
      </c>
      <c r="S169" s="257">
        <v>0</v>
      </c>
      <c r="T169" s="25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59" t="s">
        <v>177</v>
      </c>
      <c r="AT169" s="259" t="s">
        <v>216</v>
      </c>
      <c r="AU169" s="259" t="s">
        <v>91</v>
      </c>
      <c r="AY169" s="18" t="s">
        <v>170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89</v>
      </c>
      <c r="BK169" s="146">
        <f>ROUND(I169*H169,2)</f>
        <v>0</v>
      </c>
      <c r="BL169" s="18" t="s">
        <v>177</v>
      </c>
      <c r="BM169" s="259" t="s">
        <v>414</v>
      </c>
    </row>
    <row r="170" s="14" customFormat="1">
      <c r="A170" s="14"/>
      <c r="B170" s="271"/>
      <c r="C170" s="272"/>
      <c r="D170" s="262" t="s">
        <v>179</v>
      </c>
      <c r="E170" s="273" t="s">
        <v>1</v>
      </c>
      <c r="F170" s="274" t="s">
        <v>341</v>
      </c>
      <c r="G170" s="272"/>
      <c r="H170" s="275">
        <v>359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1" t="s">
        <v>179</v>
      </c>
      <c r="AU170" s="281" t="s">
        <v>91</v>
      </c>
      <c r="AV170" s="14" t="s">
        <v>91</v>
      </c>
      <c r="AW170" s="14" t="s">
        <v>33</v>
      </c>
      <c r="AX170" s="14" t="s">
        <v>89</v>
      </c>
      <c r="AY170" s="281" t="s">
        <v>170</v>
      </c>
    </row>
    <row r="171" s="12" customFormat="1" ht="22.8" customHeight="1">
      <c r="A171" s="12"/>
      <c r="B171" s="231"/>
      <c r="C171" s="232"/>
      <c r="D171" s="233" t="s">
        <v>80</v>
      </c>
      <c r="E171" s="245" t="s">
        <v>415</v>
      </c>
      <c r="F171" s="245" t="s">
        <v>416</v>
      </c>
      <c r="G171" s="232"/>
      <c r="H171" s="232"/>
      <c r="I171" s="235"/>
      <c r="J171" s="246">
        <f>BK171</f>
        <v>0</v>
      </c>
      <c r="K171" s="232"/>
      <c r="L171" s="237"/>
      <c r="M171" s="238"/>
      <c r="N171" s="239"/>
      <c r="O171" s="239"/>
      <c r="P171" s="240">
        <f>SUM(P172:P199)</f>
        <v>0</v>
      </c>
      <c r="Q171" s="239"/>
      <c r="R171" s="240">
        <f>SUM(R172:R199)</f>
        <v>7.8861100000000013</v>
      </c>
      <c r="S171" s="239"/>
      <c r="T171" s="241">
        <f>SUM(T172:T199)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2" t="s">
        <v>89</v>
      </c>
      <c r="AT171" s="243" t="s">
        <v>80</v>
      </c>
      <c r="AU171" s="243" t="s">
        <v>89</v>
      </c>
      <c r="AY171" s="242" t="s">
        <v>170</v>
      </c>
      <c r="BK171" s="244">
        <f>SUM(BK172:BK199)</f>
        <v>0</v>
      </c>
    </row>
    <row r="172" s="2" customFormat="1" ht="14.4" customHeight="1">
      <c r="A172" s="41"/>
      <c r="B172" s="42"/>
      <c r="C172" s="247" t="s">
        <v>107</v>
      </c>
      <c r="D172" s="247" t="s">
        <v>173</v>
      </c>
      <c r="E172" s="248" t="s">
        <v>417</v>
      </c>
      <c r="F172" s="249" t="s">
        <v>418</v>
      </c>
      <c r="G172" s="250" t="s">
        <v>202</v>
      </c>
      <c r="H172" s="251">
        <v>450</v>
      </c>
      <c r="I172" s="252"/>
      <c r="J172" s="253">
        <f>ROUND(I172*H172,2)</f>
        <v>0</v>
      </c>
      <c r="K172" s="254"/>
      <c r="L172" s="44"/>
      <c r="M172" s="255" t="s">
        <v>1</v>
      </c>
      <c r="N172" s="256" t="s">
        <v>46</v>
      </c>
      <c r="O172" s="94"/>
      <c r="P172" s="257">
        <f>O172*H172</f>
        <v>0</v>
      </c>
      <c r="Q172" s="257">
        <v>0</v>
      </c>
      <c r="R172" s="257">
        <f>Q172*H172</f>
        <v>0</v>
      </c>
      <c r="S172" s="257">
        <v>0</v>
      </c>
      <c r="T172" s="25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59" t="s">
        <v>177</v>
      </c>
      <c r="AT172" s="259" t="s">
        <v>173</v>
      </c>
      <c r="AU172" s="259" t="s">
        <v>91</v>
      </c>
      <c r="AY172" s="18" t="s">
        <v>170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89</v>
      </c>
      <c r="BK172" s="146">
        <f>ROUND(I172*H172,2)</f>
        <v>0</v>
      </c>
      <c r="BL172" s="18" t="s">
        <v>177</v>
      </c>
      <c r="BM172" s="259" t="s">
        <v>419</v>
      </c>
    </row>
    <row r="173" s="13" customFormat="1">
      <c r="A173" s="13"/>
      <c r="B173" s="260"/>
      <c r="C173" s="261"/>
      <c r="D173" s="262" t="s">
        <v>179</v>
      </c>
      <c r="E173" s="263" t="s">
        <v>1</v>
      </c>
      <c r="F173" s="264" t="s">
        <v>420</v>
      </c>
      <c r="G173" s="261"/>
      <c r="H173" s="263" t="s">
        <v>1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0" t="s">
        <v>179</v>
      </c>
      <c r="AU173" s="270" t="s">
        <v>91</v>
      </c>
      <c r="AV173" s="13" t="s">
        <v>89</v>
      </c>
      <c r="AW173" s="13" t="s">
        <v>33</v>
      </c>
      <c r="AX173" s="13" t="s">
        <v>81</v>
      </c>
      <c r="AY173" s="270" t="s">
        <v>170</v>
      </c>
    </row>
    <row r="174" s="14" customFormat="1">
      <c r="A174" s="14"/>
      <c r="B174" s="271"/>
      <c r="C174" s="272"/>
      <c r="D174" s="262" t="s">
        <v>179</v>
      </c>
      <c r="E174" s="273" t="s">
        <v>1</v>
      </c>
      <c r="F174" s="274" t="s">
        <v>421</v>
      </c>
      <c r="G174" s="272"/>
      <c r="H174" s="275">
        <v>450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1" t="s">
        <v>179</v>
      </c>
      <c r="AU174" s="281" t="s">
        <v>91</v>
      </c>
      <c r="AV174" s="14" t="s">
        <v>91</v>
      </c>
      <c r="AW174" s="14" t="s">
        <v>33</v>
      </c>
      <c r="AX174" s="14" t="s">
        <v>89</v>
      </c>
      <c r="AY174" s="281" t="s">
        <v>170</v>
      </c>
    </row>
    <row r="175" s="2" customFormat="1" ht="14.4" customHeight="1">
      <c r="A175" s="41"/>
      <c r="B175" s="42"/>
      <c r="C175" s="293" t="s">
        <v>206</v>
      </c>
      <c r="D175" s="293" t="s">
        <v>216</v>
      </c>
      <c r="E175" s="294" t="s">
        <v>422</v>
      </c>
      <c r="F175" s="295" t="s">
        <v>423</v>
      </c>
      <c r="G175" s="296" t="s">
        <v>202</v>
      </c>
      <c r="H175" s="297">
        <v>1</v>
      </c>
      <c r="I175" s="298"/>
      <c r="J175" s="299">
        <f>ROUND(I175*H175,2)</f>
        <v>0</v>
      </c>
      <c r="K175" s="300"/>
      <c r="L175" s="301"/>
      <c r="M175" s="302" t="s">
        <v>1</v>
      </c>
      <c r="N175" s="303" t="s">
        <v>46</v>
      </c>
      <c r="O175" s="94"/>
      <c r="P175" s="257">
        <f>O175*H175</f>
        <v>0</v>
      </c>
      <c r="Q175" s="257">
        <v>0</v>
      </c>
      <c r="R175" s="257">
        <f>Q175*H175</f>
        <v>0</v>
      </c>
      <c r="S175" s="257">
        <v>0</v>
      </c>
      <c r="T175" s="25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59" t="s">
        <v>177</v>
      </c>
      <c r="AT175" s="259" t="s">
        <v>216</v>
      </c>
      <c r="AU175" s="259" t="s">
        <v>91</v>
      </c>
      <c r="AY175" s="18" t="s">
        <v>170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89</v>
      </c>
      <c r="BK175" s="146">
        <f>ROUND(I175*H175,2)</f>
        <v>0</v>
      </c>
      <c r="BL175" s="18" t="s">
        <v>177</v>
      </c>
      <c r="BM175" s="259" t="s">
        <v>424</v>
      </c>
    </row>
    <row r="176" s="13" customFormat="1">
      <c r="A176" s="13"/>
      <c r="B176" s="260"/>
      <c r="C176" s="261"/>
      <c r="D176" s="262" t="s">
        <v>179</v>
      </c>
      <c r="E176" s="263" t="s">
        <v>1</v>
      </c>
      <c r="F176" s="264" t="s">
        <v>425</v>
      </c>
      <c r="G176" s="261"/>
      <c r="H176" s="263" t="s">
        <v>1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0" t="s">
        <v>179</v>
      </c>
      <c r="AU176" s="270" t="s">
        <v>91</v>
      </c>
      <c r="AV176" s="13" t="s">
        <v>89</v>
      </c>
      <c r="AW176" s="13" t="s">
        <v>33</v>
      </c>
      <c r="AX176" s="13" t="s">
        <v>81</v>
      </c>
      <c r="AY176" s="270" t="s">
        <v>170</v>
      </c>
    </row>
    <row r="177" s="13" customFormat="1">
      <c r="A177" s="13"/>
      <c r="B177" s="260"/>
      <c r="C177" s="261"/>
      <c r="D177" s="262" t="s">
        <v>179</v>
      </c>
      <c r="E177" s="263" t="s">
        <v>1</v>
      </c>
      <c r="F177" s="264" t="s">
        <v>426</v>
      </c>
      <c r="G177" s="261"/>
      <c r="H177" s="263" t="s">
        <v>1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0" t="s">
        <v>179</v>
      </c>
      <c r="AU177" s="270" t="s">
        <v>91</v>
      </c>
      <c r="AV177" s="13" t="s">
        <v>89</v>
      </c>
      <c r="AW177" s="13" t="s">
        <v>33</v>
      </c>
      <c r="AX177" s="13" t="s">
        <v>81</v>
      </c>
      <c r="AY177" s="270" t="s">
        <v>170</v>
      </c>
    </row>
    <row r="178" s="14" customFormat="1">
      <c r="A178" s="14"/>
      <c r="B178" s="271"/>
      <c r="C178" s="272"/>
      <c r="D178" s="262" t="s">
        <v>179</v>
      </c>
      <c r="E178" s="273" t="s">
        <v>1</v>
      </c>
      <c r="F178" s="274" t="s">
        <v>89</v>
      </c>
      <c r="G178" s="272"/>
      <c r="H178" s="275">
        <v>1</v>
      </c>
      <c r="I178" s="276"/>
      <c r="J178" s="272"/>
      <c r="K178" s="272"/>
      <c r="L178" s="277"/>
      <c r="M178" s="278"/>
      <c r="N178" s="279"/>
      <c r="O178" s="279"/>
      <c r="P178" s="279"/>
      <c r="Q178" s="279"/>
      <c r="R178" s="279"/>
      <c r="S178" s="279"/>
      <c r="T178" s="28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1" t="s">
        <v>179</v>
      </c>
      <c r="AU178" s="281" t="s">
        <v>91</v>
      </c>
      <c r="AV178" s="14" t="s">
        <v>91</v>
      </c>
      <c r="AW178" s="14" t="s">
        <v>33</v>
      </c>
      <c r="AX178" s="14" t="s">
        <v>89</v>
      </c>
      <c r="AY178" s="281" t="s">
        <v>170</v>
      </c>
    </row>
    <row r="179" s="2" customFormat="1" ht="14.4" customHeight="1">
      <c r="A179" s="41"/>
      <c r="B179" s="42"/>
      <c r="C179" s="247" t="s">
        <v>215</v>
      </c>
      <c r="D179" s="247" t="s">
        <v>173</v>
      </c>
      <c r="E179" s="248" t="s">
        <v>427</v>
      </c>
      <c r="F179" s="249" t="s">
        <v>428</v>
      </c>
      <c r="G179" s="250" t="s">
        <v>202</v>
      </c>
      <c r="H179" s="251">
        <v>120</v>
      </c>
      <c r="I179" s="252"/>
      <c r="J179" s="253">
        <f>ROUND(I179*H179,2)</f>
        <v>0</v>
      </c>
      <c r="K179" s="254"/>
      <c r="L179" s="44"/>
      <c r="M179" s="255" t="s">
        <v>1</v>
      </c>
      <c r="N179" s="256" t="s">
        <v>46</v>
      </c>
      <c r="O179" s="94"/>
      <c r="P179" s="257">
        <f>O179*H179</f>
        <v>0</v>
      </c>
      <c r="Q179" s="257">
        <v>0</v>
      </c>
      <c r="R179" s="257">
        <f>Q179*H179</f>
        <v>0</v>
      </c>
      <c r="S179" s="257">
        <v>0</v>
      </c>
      <c r="T179" s="25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59" t="s">
        <v>177</v>
      </c>
      <c r="AT179" s="259" t="s">
        <v>173</v>
      </c>
      <c r="AU179" s="259" t="s">
        <v>91</v>
      </c>
      <c r="AY179" s="18" t="s">
        <v>170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89</v>
      </c>
      <c r="BK179" s="146">
        <f>ROUND(I179*H179,2)</f>
        <v>0</v>
      </c>
      <c r="BL179" s="18" t="s">
        <v>177</v>
      </c>
      <c r="BM179" s="259" t="s">
        <v>429</v>
      </c>
    </row>
    <row r="180" s="13" customFormat="1">
      <c r="A180" s="13"/>
      <c r="B180" s="260"/>
      <c r="C180" s="261"/>
      <c r="D180" s="262" t="s">
        <v>179</v>
      </c>
      <c r="E180" s="263" t="s">
        <v>1</v>
      </c>
      <c r="F180" s="264" t="s">
        <v>420</v>
      </c>
      <c r="G180" s="261"/>
      <c r="H180" s="263" t="s">
        <v>1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0" t="s">
        <v>179</v>
      </c>
      <c r="AU180" s="270" t="s">
        <v>91</v>
      </c>
      <c r="AV180" s="13" t="s">
        <v>89</v>
      </c>
      <c r="AW180" s="13" t="s">
        <v>33</v>
      </c>
      <c r="AX180" s="13" t="s">
        <v>81</v>
      </c>
      <c r="AY180" s="270" t="s">
        <v>170</v>
      </c>
    </row>
    <row r="181" s="14" customFormat="1">
      <c r="A181" s="14"/>
      <c r="B181" s="271"/>
      <c r="C181" s="272"/>
      <c r="D181" s="262" t="s">
        <v>179</v>
      </c>
      <c r="E181" s="273" t="s">
        <v>1</v>
      </c>
      <c r="F181" s="274" t="s">
        <v>401</v>
      </c>
      <c r="G181" s="272"/>
      <c r="H181" s="275">
        <v>120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1" t="s">
        <v>179</v>
      </c>
      <c r="AU181" s="281" t="s">
        <v>91</v>
      </c>
      <c r="AV181" s="14" t="s">
        <v>91</v>
      </c>
      <c r="AW181" s="14" t="s">
        <v>33</v>
      </c>
      <c r="AX181" s="14" t="s">
        <v>89</v>
      </c>
      <c r="AY181" s="281" t="s">
        <v>170</v>
      </c>
    </row>
    <row r="182" s="2" customFormat="1" ht="14.4" customHeight="1">
      <c r="A182" s="41"/>
      <c r="B182" s="42"/>
      <c r="C182" s="293" t="s">
        <v>220</v>
      </c>
      <c r="D182" s="293" t="s">
        <v>216</v>
      </c>
      <c r="E182" s="294" t="s">
        <v>430</v>
      </c>
      <c r="F182" s="295" t="s">
        <v>431</v>
      </c>
      <c r="G182" s="296" t="s">
        <v>202</v>
      </c>
      <c r="H182" s="297">
        <v>1</v>
      </c>
      <c r="I182" s="298"/>
      <c r="J182" s="299">
        <f>ROUND(I182*H182,2)</f>
        <v>0</v>
      </c>
      <c r="K182" s="300"/>
      <c r="L182" s="301"/>
      <c r="M182" s="302" t="s">
        <v>1</v>
      </c>
      <c r="N182" s="303" t="s">
        <v>46</v>
      </c>
      <c r="O182" s="94"/>
      <c r="P182" s="257">
        <f>O182*H182</f>
        <v>0</v>
      </c>
      <c r="Q182" s="257">
        <v>0.441</v>
      </c>
      <c r="R182" s="257">
        <f>Q182*H182</f>
        <v>0.441</v>
      </c>
      <c r="S182" s="257">
        <v>0</v>
      </c>
      <c r="T182" s="25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59" t="s">
        <v>177</v>
      </c>
      <c r="AT182" s="259" t="s">
        <v>216</v>
      </c>
      <c r="AU182" s="259" t="s">
        <v>91</v>
      </c>
      <c r="AY182" s="18" t="s">
        <v>170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89</v>
      </c>
      <c r="BK182" s="146">
        <f>ROUND(I182*H182,2)</f>
        <v>0</v>
      </c>
      <c r="BL182" s="18" t="s">
        <v>177</v>
      </c>
      <c r="BM182" s="259" t="s">
        <v>432</v>
      </c>
    </row>
    <row r="183" s="13" customFormat="1">
      <c r="A183" s="13"/>
      <c r="B183" s="260"/>
      <c r="C183" s="261"/>
      <c r="D183" s="262" t="s">
        <v>179</v>
      </c>
      <c r="E183" s="263" t="s">
        <v>1</v>
      </c>
      <c r="F183" s="264" t="s">
        <v>425</v>
      </c>
      <c r="G183" s="261"/>
      <c r="H183" s="263" t="s">
        <v>1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0" t="s">
        <v>179</v>
      </c>
      <c r="AU183" s="270" t="s">
        <v>91</v>
      </c>
      <c r="AV183" s="13" t="s">
        <v>89</v>
      </c>
      <c r="AW183" s="13" t="s">
        <v>33</v>
      </c>
      <c r="AX183" s="13" t="s">
        <v>81</v>
      </c>
      <c r="AY183" s="270" t="s">
        <v>170</v>
      </c>
    </row>
    <row r="184" s="13" customFormat="1">
      <c r="A184" s="13"/>
      <c r="B184" s="260"/>
      <c r="C184" s="261"/>
      <c r="D184" s="262" t="s">
        <v>179</v>
      </c>
      <c r="E184" s="263" t="s">
        <v>1</v>
      </c>
      <c r="F184" s="264" t="s">
        <v>426</v>
      </c>
      <c r="G184" s="261"/>
      <c r="H184" s="263" t="s">
        <v>1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0" t="s">
        <v>179</v>
      </c>
      <c r="AU184" s="270" t="s">
        <v>91</v>
      </c>
      <c r="AV184" s="13" t="s">
        <v>89</v>
      </c>
      <c r="AW184" s="13" t="s">
        <v>33</v>
      </c>
      <c r="AX184" s="13" t="s">
        <v>81</v>
      </c>
      <c r="AY184" s="270" t="s">
        <v>170</v>
      </c>
    </row>
    <row r="185" s="14" customFormat="1">
      <c r="A185" s="14"/>
      <c r="B185" s="271"/>
      <c r="C185" s="272"/>
      <c r="D185" s="262" t="s">
        <v>179</v>
      </c>
      <c r="E185" s="273" t="s">
        <v>1</v>
      </c>
      <c r="F185" s="274" t="s">
        <v>89</v>
      </c>
      <c r="G185" s="272"/>
      <c r="H185" s="275">
        <v>1</v>
      </c>
      <c r="I185" s="276"/>
      <c r="J185" s="272"/>
      <c r="K185" s="272"/>
      <c r="L185" s="277"/>
      <c r="M185" s="278"/>
      <c r="N185" s="279"/>
      <c r="O185" s="279"/>
      <c r="P185" s="279"/>
      <c r="Q185" s="279"/>
      <c r="R185" s="279"/>
      <c r="S185" s="279"/>
      <c r="T185" s="28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1" t="s">
        <v>179</v>
      </c>
      <c r="AU185" s="281" t="s">
        <v>91</v>
      </c>
      <c r="AV185" s="14" t="s">
        <v>91</v>
      </c>
      <c r="AW185" s="14" t="s">
        <v>33</v>
      </c>
      <c r="AX185" s="14" t="s">
        <v>89</v>
      </c>
      <c r="AY185" s="281" t="s">
        <v>170</v>
      </c>
    </row>
    <row r="186" s="2" customFormat="1" ht="14.4" customHeight="1">
      <c r="A186" s="41"/>
      <c r="B186" s="42"/>
      <c r="C186" s="247" t="s">
        <v>224</v>
      </c>
      <c r="D186" s="247" t="s">
        <v>173</v>
      </c>
      <c r="E186" s="248" t="s">
        <v>433</v>
      </c>
      <c r="F186" s="249" t="s">
        <v>434</v>
      </c>
      <c r="G186" s="250" t="s">
        <v>202</v>
      </c>
      <c r="H186" s="251">
        <v>148</v>
      </c>
      <c r="I186" s="252"/>
      <c r="J186" s="253">
        <f>ROUND(I186*H186,2)</f>
        <v>0</v>
      </c>
      <c r="K186" s="254"/>
      <c r="L186" s="44"/>
      <c r="M186" s="255" t="s">
        <v>1</v>
      </c>
      <c r="N186" s="256" t="s">
        <v>46</v>
      </c>
      <c r="O186" s="94"/>
      <c r="P186" s="257">
        <f>O186*H186</f>
        <v>0</v>
      </c>
      <c r="Q186" s="257">
        <v>0</v>
      </c>
      <c r="R186" s="257">
        <f>Q186*H186</f>
        <v>0</v>
      </c>
      <c r="S186" s="257">
        <v>0</v>
      </c>
      <c r="T186" s="25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59" t="s">
        <v>177</v>
      </c>
      <c r="AT186" s="259" t="s">
        <v>173</v>
      </c>
      <c r="AU186" s="259" t="s">
        <v>91</v>
      </c>
      <c r="AY186" s="18" t="s">
        <v>170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89</v>
      </c>
      <c r="BK186" s="146">
        <f>ROUND(I186*H186,2)</f>
        <v>0</v>
      </c>
      <c r="BL186" s="18" t="s">
        <v>177</v>
      </c>
      <c r="BM186" s="259" t="s">
        <v>435</v>
      </c>
    </row>
    <row r="187" s="2" customFormat="1" ht="14.4" customHeight="1">
      <c r="A187" s="41"/>
      <c r="B187" s="42"/>
      <c r="C187" s="293" t="s">
        <v>115</v>
      </c>
      <c r="D187" s="293" t="s">
        <v>216</v>
      </c>
      <c r="E187" s="294" t="s">
        <v>436</v>
      </c>
      <c r="F187" s="295" t="s">
        <v>437</v>
      </c>
      <c r="G187" s="296" t="s">
        <v>202</v>
      </c>
      <c r="H187" s="297">
        <v>1</v>
      </c>
      <c r="I187" s="298"/>
      <c r="J187" s="299">
        <f>ROUND(I187*H187,2)</f>
        <v>0</v>
      </c>
      <c r="K187" s="300"/>
      <c r="L187" s="301"/>
      <c r="M187" s="302" t="s">
        <v>1</v>
      </c>
      <c r="N187" s="303" t="s">
        <v>46</v>
      </c>
      <c r="O187" s="94"/>
      <c r="P187" s="257">
        <f>O187*H187</f>
        <v>0</v>
      </c>
      <c r="Q187" s="257">
        <v>0</v>
      </c>
      <c r="R187" s="257">
        <f>Q187*H187</f>
        <v>0</v>
      </c>
      <c r="S187" s="257">
        <v>0</v>
      </c>
      <c r="T187" s="25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59" t="s">
        <v>177</v>
      </c>
      <c r="AT187" s="259" t="s">
        <v>216</v>
      </c>
      <c r="AU187" s="259" t="s">
        <v>91</v>
      </c>
      <c r="AY187" s="18" t="s">
        <v>170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89</v>
      </c>
      <c r="BK187" s="146">
        <f>ROUND(I187*H187,2)</f>
        <v>0</v>
      </c>
      <c r="BL187" s="18" t="s">
        <v>177</v>
      </c>
      <c r="BM187" s="259" t="s">
        <v>438</v>
      </c>
    </row>
    <row r="188" s="2" customFormat="1" ht="24.15" customHeight="1">
      <c r="A188" s="41"/>
      <c r="B188" s="42"/>
      <c r="C188" s="247" t="s">
        <v>230</v>
      </c>
      <c r="D188" s="247" t="s">
        <v>173</v>
      </c>
      <c r="E188" s="248" t="s">
        <v>439</v>
      </c>
      <c r="F188" s="249" t="s">
        <v>440</v>
      </c>
      <c r="G188" s="250" t="s">
        <v>176</v>
      </c>
      <c r="H188" s="251">
        <v>470</v>
      </c>
      <c r="I188" s="252"/>
      <c r="J188" s="253">
        <f>ROUND(I188*H188,2)</f>
        <v>0</v>
      </c>
      <c r="K188" s="254"/>
      <c r="L188" s="44"/>
      <c r="M188" s="255" t="s">
        <v>1</v>
      </c>
      <c r="N188" s="256" t="s">
        <v>46</v>
      </c>
      <c r="O188" s="94"/>
      <c r="P188" s="257">
        <f>O188*H188</f>
        <v>0</v>
      </c>
      <c r="Q188" s="257">
        <v>0.015800000000000002</v>
      </c>
      <c r="R188" s="257">
        <f>Q188*H188</f>
        <v>7.426000000000001</v>
      </c>
      <c r="S188" s="257">
        <v>0</v>
      </c>
      <c r="T188" s="25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59" t="s">
        <v>169</v>
      </c>
      <c r="AT188" s="259" t="s">
        <v>173</v>
      </c>
      <c r="AU188" s="259" t="s">
        <v>91</v>
      </c>
      <c r="AY188" s="18" t="s">
        <v>170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89</v>
      </c>
      <c r="BK188" s="146">
        <f>ROUND(I188*H188,2)</f>
        <v>0</v>
      </c>
      <c r="BL188" s="18" t="s">
        <v>169</v>
      </c>
      <c r="BM188" s="259" t="s">
        <v>441</v>
      </c>
    </row>
    <row r="189" s="13" customFormat="1">
      <c r="A189" s="13"/>
      <c r="B189" s="260"/>
      <c r="C189" s="261"/>
      <c r="D189" s="262" t="s">
        <v>179</v>
      </c>
      <c r="E189" s="263" t="s">
        <v>1</v>
      </c>
      <c r="F189" s="264" t="s">
        <v>442</v>
      </c>
      <c r="G189" s="261"/>
      <c r="H189" s="263" t="s">
        <v>1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0" t="s">
        <v>179</v>
      </c>
      <c r="AU189" s="270" t="s">
        <v>91</v>
      </c>
      <c r="AV189" s="13" t="s">
        <v>89</v>
      </c>
      <c r="AW189" s="13" t="s">
        <v>33</v>
      </c>
      <c r="AX189" s="13" t="s">
        <v>81</v>
      </c>
      <c r="AY189" s="270" t="s">
        <v>170</v>
      </c>
    </row>
    <row r="190" s="13" customFormat="1">
      <c r="A190" s="13"/>
      <c r="B190" s="260"/>
      <c r="C190" s="261"/>
      <c r="D190" s="262" t="s">
        <v>179</v>
      </c>
      <c r="E190" s="263" t="s">
        <v>1</v>
      </c>
      <c r="F190" s="264" t="s">
        <v>443</v>
      </c>
      <c r="G190" s="261"/>
      <c r="H190" s="263" t="s">
        <v>1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0" t="s">
        <v>179</v>
      </c>
      <c r="AU190" s="270" t="s">
        <v>91</v>
      </c>
      <c r="AV190" s="13" t="s">
        <v>89</v>
      </c>
      <c r="AW190" s="13" t="s">
        <v>33</v>
      </c>
      <c r="AX190" s="13" t="s">
        <v>81</v>
      </c>
      <c r="AY190" s="270" t="s">
        <v>170</v>
      </c>
    </row>
    <row r="191" s="14" customFormat="1">
      <c r="A191" s="14"/>
      <c r="B191" s="271"/>
      <c r="C191" s="272"/>
      <c r="D191" s="262" t="s">
        <v>179</v>
      </c>
      <c r="E191" s="273" t="s">
        <v>1</v>
      </c>
      <c r="F191" s="274" t="s">
        <v>444</v>
      </c>
      <c r="G191" s="272"/>
      <c r="H191" s="275">
        <v>470</v>
      </c>
      <c r="I191" s="276"/>
      <c r="J191" s="272"/>
      <c r="K191" s="272"/>
      <c r="L191" s="277"/>
      <c r="M191" s="278"/>
      <c r="N191" s="279"/>
      <c r="O191" s="279"/>
      <c r="P191" s="279"/>
      <c r="Q191" s="279"/>
      <c r="R191" s="279"/>
      <c r="S191" s="279"/>
      <c r="T191" s="28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1" t="s">
        <v>179</v>
      </c>
      <c r="AU191" s="281" t="s">
        <v>91</v>
      </c>
      <c r="AV191" s="14" t="s">
        <v>91</v>
      </c>
      <c r="AW191" s="14" t="s">
        <v>33</v>
      </c>
      <c r="AX191" s="14" t="s">
        <v>81</v>
      </c>
      <c r="AY191" s="281" t="s">
        <v>170</v>
      </c>
    </row>
    <row r="192" s="15" customFormat="1">
      <c r="A192" s="15"/>
      <c r="B192" s="282"/>
      <c r="C192" s="283"/>
      <c r="D192" s="262" t="s">
        <v>179</v>
      </c>
      <c r="E192" s="284" t="s">
        <v>1</v>
      </c>
      <c r="F192" s="285" t="s">
        <v>214</v>
      </c>
      <c r="G192" s="283"/>
      <c r="H192" s="286">
        <v>470</v>
      </c>
      <c r="I192" s="287"/>
      <c r="J192" s="283"/>
      <c r="K192" s="283"/>
      <c r="L192" s="288"/>
      <c r="M192" s="289"/>
      <c r="N192" s="290"/>
      <c r="O192" s="290"/>
      <c r="P192" s="290"/>
      <c r="Q192" s="290"/>
      <c r="R192" s="290"/>
      <c r="S192" s="290"/>
      <c r="T192" s="29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2" t="s">
        <v>179</v>
      </c>
      <c r="AU192" s="292" t="s">
        <v>91</v>
      </c>
      <c r="AV192" s="15" t="s">
        <v>169</v>
      </c>
      <c r="AW192" s="15" t="s">
        <v>33</v>
      </c>
      <c r="AX192" s="15" t="s">
        <v>89</v>
      </c>
      <c r="AY192" s="292" t="s">
        <v>170</v>
      </c>
    </row>
    <row r="193" s="2" customFormat="1" ht="14.4" customHeight="1">
      <c r="A193" s="41"/>
      <c r="B193" s="42"/>
      <c r="C193" s="247" t="s">
        <v>234</v>
      </c>
      <c r="D193" s="247" t="s">
        <v>173</v>
      </c>
      <c r="E193" s="248" t="s">
        <v>445</v>
      </c>
      <c r="F193" s="249" t="s">
        <v>446</v>
      </c>
      <c r="G193" s="250" t="s">
        <v>106</v>
      </c>
      <c r="H193" s="251">
        <v>140</v>
      </c>
      <c r="I193" s="252"/>
      <c r="J193" s="253">
        <f>ROUND(I193*H193,2)</f>
        <v>0</v>
      </c>
      <c r="K193" s="254"/>
      <c r="L193" s="44"/>
      <c r="M193" s="255" t="s">
        <v>1</v>
      </c>
      <c r="N193" s="256" t="s">
        <v>46</v>
      </c>
      <c r="O193" s="94"/>
      <c r="P193" s="257">
        <f>O193*H193</f>
        <v>0</v>
      </c>
      <c r="Q193" s="257">
        <v>0</v>
      </c>
      <c r="R193" s="257">
        <f>Q193*H193</f>
        <v>0</v>
      </c>
      <c r="S193" s="257">
        <v>0</v>
      </c>
      <c r="T193" s="25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59" t="s">
        <v>249</v>
      </c>
      <c r="AT193" s="259" t="s">
        <v>173</v>
      </c>
      <c r="AU193" s="259" t="s">
        <v>91</v>
      </c>
      <c r="AY193" s="18" t="s">
        <v>170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89</v>
      </c>
      <c r="BK193" s="146">
        <f>ROUND(I193*H193,2)</f>
        <v>0</v>
      </c>
      <c r="BL193" s="18" t="s">
        <v>249</v>
      </c>
      <c r="BM193" s="259" t="s">
        <v>447</v>
      </c>
    </row>
    <row r="194" s="13" customFormat="1">
      <c r="A194" s="13"/>
      <c r="B194" s="260"/>
      <c r="C194" s="261"/>
      <c r="D194" s="262" t="s">
        <v>179</v>
      </c>
      <c r="E194" s="263" t="s">
        <v>1</v>
      </c>
      <c r="F194" s="264" t="s">
        <v>448</v>
      </c>
      <c r="G194" s="261"/>
      <c r="H194" s="263" t="s">
        <v>1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0" t="s">
        <v>179</v>
      </c>
      <c r="AU194" s="270" t="s">
        <v>91</v>
      </c>
      <c r="AV194" s="13" t="s">
        <v>89</v>
      </c>
      <c r="AW194" s="13" t="s">
        <v>33</v>
      </c>
      <c r="AX194" s="13" t="s">
        <v>81</v>
      </c>
      <c r="AY194" s="270" t="s">
        <v>170</v>
      </c>
    </row>
    <row r="195" s="13" customFormat="1">
      <c r="A195" s="13"/>
      <c r="B195" s="260"/>
      <c r="C195" s="261"/>
      <c r="D195" s="262" t="s">
        <v>179</v>
      </c>
      <c r="E195" s="263" t="s">
        <v>1</v>
      </c>
      <c r="F195" s="264" t="s">
        <v>449</v>
      </c>
      <c r="G195" s="261"/>
      <c r="H195" s="263" t="s">
        <v>1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0" t="s">
        <v>179</v>
      </c>
      <c r="AU195" s="270" t="s">
        <v>91</v>
      </c>
      <c r="AV195" s="13" t="s">
        <v>89</v>
      </c>
      <c r="AW195" s="13" t="s">
        <v>33</v>
      </c>
      <c r="AX195" s="13" t="s">
        <v>81</v>
      </c>
      <c r="AY195" s="270" t="s">
        <v>170</v>
      </c>
    </row>
    <row r="196" s="14" customFormat="1">
      <c r="A196" s="14"/>
      <c r="B196" s="271"/>
      <c r="C196" s="272"/>
      <c r="D196" s="262" t="s">
        <v>179</v>
      </c>
      <c r="E196" s="273" t="s">
        <v>1</v>
      </c>
      <c r="F196" s="274" t="s">
        <v>337</v>
      </c>
      <c r="G196" s="272"/>
      <c r="H196" s="275">
        <v>140</v>
      </c>
      <c r="I196" s="276"/>
      <c r="J196" s="272"/>
      <c r="K196" s="272"/>
      <c r="L196" s="277"/>
      <c r="M196" s="278"/>
      <c r="N196" s="279"/>
      <c r="O196" s="279"/>
      <c r="P196" s="279"/>
      <c r="Q196" s="279"/>
      <c r="R196" s="279"/>
      <c r="S196" s="279"/>
      <c r="T196" s="28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1" t="s">
        <v>179</v>
      </c>
      <c r="AU196" s="281" t="s">
        <v>91</v>
      </c>
      <c r="AV196" s="14" t="s">
        <v>91</v>
      </c>
      <c r="AW196" s="14" t="s">
        <v>33</v>
      </c>
      <c r="AX196" s="14" t="s">
        <v>89</v>
      </c>
      <c r="AY196" s="281" t="s">
        <v>170</v>
      </c>
    </row>
    <row r="197" s="2" customFormat="1" ht="14.4" customHeight="1">
      <c r="A197" s="41"/>
      <c r="B197" s="42"/>
      <c r="C197" s="293" t="s">
        <v>238</v>
      </c>
      <c r="D197" s="293" t="s">
        <v>216</v>
      </c>
      <c r="E197" s="294" t="s">
        <v>450</v>
      </c>
      <c r="F197" s="295" t="s">
        <v>451</v>
      </c>
      <c r="G197" s="296" t="s">
        <v>106</v>
      </c>
      <c r="H197" s="297">
        <v>147</v>
      </c>
      <c r="I197" s="298"/>
      <c r="J197" s="299">
        <f>ROUND(I197*H197,2)</f>
        <v>0</v>
      </c>
      <c r="K197" s="300"/>
      <c r="L197" s="301"/>
      <c r="M197" s="302" t="s">
        <v>1</v>
      </c>
      <c r="N197" s="303" t="s">
        <v>46</v>
      </c>
      <c r="O197" s="94"/>
      <c r="P197" s="257">
        <f>O197*H197</f>
        <v>0</v>
      </c>
      <c r="Q197" s="257">
        <v>0.00012999999999999999</v>
      </c>
      <c r="R197" s="257">
        <f>Q197*H197</f>
        <v>0.019109999999999999</v>
      </c>
      <c r="S197" s="257">
        <v>0</v>
      </c>
      <c r="T197" s="25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59" t="s">
        <v>452</v>
      </c>
      <c r="AT197" s="259" t="s">
        <v>216</v>
      </c>
      <c r="AU197" s="259" t="s">
        <v>91</v>
      </c>
      <c r="AY197" s="18" t="s">
        <v>170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89</v>
      </c>
      <c r="BK197" s="146">
        <f>ROUND(I197*H197,2)</f>
        <v>0</v>
      </c>
      <c r="BL197" s="18" t="s">
        <v>249</v>
      </c>
      <c r="BM197" s="259" t="s">
        <v>453</v>
      </c>
    </row>
    <row r="198" s="14" customFormat="1">
      <c r="A198" s="14"/>
      <c r="B198" s="271"/>
      <c r="C198" s="272"/>
      <c r="D198" s="262" t="s">
        <v>179</v>
      </c>
      <c r="E198" s="273" t="s">
        <v>1</v>
      </c>
      <c r="F198" s="274" t="s">
        <v>337</v>
      </c>
      <c r="G198" s="272"/>
      <c r="H198" s="275">
        <v>140</v>
      </c>
      <c r="I198" s="276"/>
      <c r="J198" s="272"/>
      <c r="K198" s="272"/>
      <c r="L198" s="277"/>
      <c r="M198" s="278"/>
      <c r="N198" s="279"/>
      <c r="O198" s="279"/>
      <c r="P198" s="279"/>
      <c r="Q198" s="279"/>
      <c r="R198" s="279"/>
      <c r="S198" s="279"/>
      <c r="T198" s="28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1" t="s">
        <v>179</v>
      </c>
      <c r="AU198" s="281" t="s">
        <v>91</v>
      </c>
      <c r="AV198" s="14" t="s">
        <v>91</v>
      </c>
      <c r="AW198" s="14" t="s">
        <v>33</v>
      </c>
      <c r="AX198" s="14" t="s">
        <v>89</v>
      </c>
      <c r="AY198" s="281" t="s">
        <v>170</v>
      </c>
    </row>
    <row r="199" s="14" customFormat="1">
      <c r="A199" s="14"/>
      <c r="B199" s="271"/>
      <c r="C199" s="272"/>
      <c r="D199" s="262" t="s">
        <v>179</v>
      </c>
      <c r="E199" s="272"/>
      <c r="F199" s="274" t="s">
        <v>454</v>
      </c>
      <c r="G199" s="272"/>
      <c r="H199" s="275">
        <v>147</v>
      </c>
      <c r="I199" s="276"/>
      <c r="J199" s="272"/>
      <c r="K199" s="272"/>
      <c r="L199" s="277"/>
      <c r="M199" s="278"/>
      <c r="N199" s="279"/>
      <c r="O199" s="279"/>
      <c r="P199" s="279"/>
      <c r="Q199" s="279"/>
      <c r="R199" s="279"/>
      <c r="S199" s="279"/>
      <c r="T199" s="28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1" t="s">
        <v>179</v>
      </c>
      <c r="AU199" s="281" t="s">
        <v>91</v>
      </c>
      <c r="AV199" s="14" t="s">
        <v>91</v>
      </c>
      <c r="AW199" s="14" t="s">
        <v>4</v>
      </c>
      <c r="AX199" s="14" t="s">
        <v>89</v>
      </c>
      <c r="AY199" s="281" t="s">
        <v>170</v>
      </c>
    </row>
    <row r="200" s="12" customFormat="1" ht="22.8" customHeight="1">
      <c r="A200" s="12"/>
      <c r="B200" s="231"/>
      <c r="C200" s="232"/>
      <c r="D200" s="233" t="s">
        <v>80</v>
      </c>
      <c r="E200" s="245" t="s">
        <v>455</v>
      </c>
      <c r="F200" s="245" t="s">
        <v>456</v>
      </c>
      <c r="G200" s="232"/>
      <c r="H200" s="232"/>
      <c r="I200" s="235"/>
      <c r="J200" s="246">
        <f>BK200</f>
        <v>0</v>
      </c>
      <c r="K200" s="232"/>
      <c r="L200" s="237"/>
      <c r="M200" s="238"/>
      <c r="N200" s="239"/>
      <c r="O200" s="239"/>
      <c r="P200" s="240">
        <f>SUM(P201:P221)</f>
        <v>0</v>
      </c>
      <c r="Q200" s="239"/>
      <c r="R200" s="240">
        <f>SUM(R201:R221)</f>
        <v>0.46400000000000002</v>
      </c>
      <c r="S200" s="239"/>
      <c r="T200" s="241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42" t="s">
        <v>89</v>
      </c>
      <c r="AT200" s="243" t="s">
        <v>80</v>
      </c>
      <c r="AU200" s="243" t="s">
        <v>89</v>
      </c>
      <c r="AY200" s="242" t="s">
        <v>170</v>
      </c>
      <c r="BK200" s="244">
        <f>SUM(BK201:BK221)</f>
        <v>0</v>
      </c>
    </row>
    <row r="201" s="2" customFormat="1" ht="14.4" customHeight="1">
      <c r="A201" s="41"/>
      <c r="B201" s="42"/>
      <c r="C201" s="247" t="s">
        <v>242</v>
      </c>
      <c r="D201" s="247" t="s">
        <v>173</v>
      </c>
      <c r="E201" s="248" t="s">
        <v>457</v>
      </c>
      <c r="F201" s="249" t="s">
        <v>458</v>
      </c>
      <c r="G201" s="250" t="s">
        <v>176</v>
      </c>
      <c r="H201" s="251">
        <v>3</v>
      </c>
      <c r="I201" s="252"/>
      <c r="J201" s="253">
        <f>ROUND(I201*H201,2)</f>
        <v>0</v>
      </c>
      <c r="K201" s="254"/>
      <c r="L201" s="44"/>
      <c r="M201" s="255" t="s">
        <v>1</v>
      </c>
      <c r="N201" s="256" t="s">
        <v>46</v>
      </c>
      <c r="O201" s="94"/>
      <c r="P201" s="257">
        <f>O201*H201</f>
        <v>0</v>
      </c>
      <c r="Q201" s="257">
        <v>0</v>
      </c>
      <c r="R201" s="257">
        <f>Q201*H201</f>
        <v>0</v>
      </c>
      <c r="S201" s="257">
        <v>0</v>
      </c>
      <c r="T201" s="25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59" t="s">
        <v>177</v>
      </c>
      <c r="AT201" s="259" t="s">
        <v>173</v>
      </c>
      <c r="AU201" s="259" t="s">
        <v>91</v>
      </c>
      <c r="AY201" s="18" t="s">
        <v>170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89</v>
      </c>
      <c r="BK201" s="146">
        <f>ROUND(I201*H201,2)</f>
        <v>0</v>
      </c>
      <c r="BL201" s="18" t="s">
        <v>177</v>
      </c>
      <c r="BM201" s="259" t="s">
        <v>459</v>
      </c>
    </row>
    <row r="202" s="13" customFormat="1">
      <c r="A202" s="13"/>
      <c r="B202" s="260"/>
      <c r="C202" s="261"/>
      <c r="D202" s="262" t="s">
        <v>179</v>
      </c>
      <c r="E202" s="263" t="s">
        <v>1</v>
      </c>
      <c r="F202" s="264" t="s">
        <v>460</v>
      </c>
      <c r="G202" s="261"/>
      <c r="H202" s="263" t="s">
        <v>1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0" t="s">
        <v>179</v>
      </c>
      <c r="AU202" s="270" t="s">
        <v>91</v>
      </c>
      <c r="AV202" s="13" t="s">
        <v>89</v>
      </c>
      <c r="AW202" s="13" t="s">
        <v>33</v>
      </c>
      <c r="AX202" s="13" t="s">
        <v>81</v>
      </c>
      <c r="AY202" s="270" t="s">
        <v>170</v>
      </c>
    </row>
    <row r="203" s="13" customFormat="1">
      <c r="A203" s="13"/>
      <c r="B203" s="260"/>
      <c r="C203" s="261"/>
      <c r="D203" s="262" t="s">
        <v>179</v>
      </c>
      <c r="E203" s="263" t="s">
        <v>1</v>
      </c>
      <c r="F203" s="264" t="s">
        <v>461</v>
      </c>
      <c r="G203" s="261"/>
      <c r="H203" s="263" t="s">
        <v>1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0" t="s">
        <v>179</v>
      </c>
      <c r="AU203" s="270" t="s">
        <v>91</v>
      </c>
      <c r="AV203" s="13" t="s">
        <v>89</v>
      </c>
      <c r="AW203" s="13" t="s">
        <v>33</v>
      </c>
      <c r="AX203" s="13" t="s">
        <v>81</v>
      </c>
      <c r="AY203" s="270" t="s">
        <v>170</v>
      </c>
    </row>
    <row r="204" s="14" customFormat="1">
      <c r="A204" s="14"/>
      <c r="B204" s="271"/>
      <c r="C204" s="272"/>
      <c r="D204" s="262" t="s">
        <v>179</v>
      </c>
      <c r="E204" s="273" t="s">
        <v>359</v>
      </c>
      <c r="F204" s="274" t="s">
        <v>188</v>
      </c>
      <c r="G204" s="272"/>
      <c r="H204" s="275">
        <v>3</v>
      </c>
      <c r="I204" s="276"/>
      <c r="J204" s="272"/>
      <c r="K204" s="272"/>
      <c r="L204" s="277"/>
      <c r="M204" s="278"/>
      <c r="N204" s="279"/>
      <c r="O204" s="279"/>
      <c r="P204" s="279"/>
      <c r="Q204" s="279"/>
      <c r="R204" s="279"/>
      <c r="S204" s="279"/>
      <c r="T204" s="28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1" t="s">
        <v>179</v>
      </c>
      <c r="AU204" s="281" t="s">
        <v>91</v>
      </c>
      <c r="AV204" s="14" t="s">
        <v>91</v>
      </c>
      <c r="AW204" s="14" t="s">
        <v>33</v>
      </c>
      <c r="AX204" s="14" t="s">
        <v>89</v>
      </c>
      <c r="AY204" s="281" t="s">
        <v>170</v>
      </c>
    </row>
    <row r="205" s="2" customFormat="1" ht="14.4" customHeight="1">
      <c r="A205" s="41"/>
      <c r="B205" s="42"/>
      <c r="C205" s="293" t="s">
        <v>8</v>
      </c>
      <c r="D205" s="293" t="s">
        <v>216</v>
      </c>
      <c r="E205" s="294" t="s">
        <v>462</v>
      </c>
      <c r="F205" s="295" t="s">
        <v>463</v>
      </c>
      <c r="G205" s="296" t="s">
        <v>202</v>
      </c>
      <c r="H205" s="297">
        <v>3</v>
      </c>
      <c r="I205" s="298"/>
      <c r="J205" s="299">
        <f>ROUND(I205*H205,2)</f>
        <v>0</v>
      </c>
      <c r="K205" s="300"/>
      <c r="L205" s="301"/>
      <c r="M205" s="302" t="s">
        <v>1</v>
      </c>
      <c r="N205" s="303" t="s">
        <v>46</v>
      </c>
      <c r="O205" s="94"/>
      <c r="P205" s="257">
        <f>O205*H205</f>
        <v>0</v>
      </c>
      <c r="Q205" s="257">
        <v>0.13800000000000001</v>
      </c>
      <c r="R205" s="257">
        <f>Q205*H205</f>
        <v>0.41400000000000003</v>
      </c>
      <c r="S205" s="257">
        <v>0</v>
      </c>
      <c r="T205" s="25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59" t="s">
        <v>177</v>
      </c>
      <c r="AT205" s="259" t="s">
        <v>216</v>
      </c>
      <c r="AU205" s="259" t="s">
        <v>91</v>
      </c>
      <c r="AY205" s="18" t="s">
        <v>170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89</v>
      </c>
      <c r="BK205" s="146">
        <f>ROUND(I205*H205,2)</f>
        <v>0</v>
      </c>
      <c r="BL205" s="18" t="s">
        <v>177</v>
      </c>
      <c r="BM205" s="259" t="s">
        <v>464</v>
      </c>
    </row>
    <row r="206" s="13" customFormat="1">
      <c r="A206" s="13"/>
      <c r="B206" s="260"/>
      <c r="C206" s="261"/>
      <c r="D206" s="262" t="s">
        <v>179</v>
      </c>
      <c r="E206" s="263" t="s">
        <v>1</v>
      </c>
      <c r="F206" s="264" t="s">
        <v>465</v>
      </c>
      <c r="G206" s="261"/>
      <c r="H206" s="263" t="s">
        <v>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0" t="s">
        <v>179</v>
      </c>
      <c r="AU206" s="270" t="s">
        <v>91</v>
      </c>
      <c r="AV206" s="13" t="s">
        <v>89</v>
      </c>
      <c r="AW206" s="13" t="s">
        <v>33</v>
      </c>
      <c r="AX206" s="13" t="s">
        <v>81</v>
      </c>
      <c r="AY206" s="270" t="s">
        <v>170</v>
      </c>
    </row>
    <row r="207" s="14" customFormat="1">
      <c r="A207" s="14"/>
      <c r="B207" s="271"/>
      <c r="C207" s="272"/>
      <c r="D207" s="262" t="s">
        <v>179</v>
      </c>
      <c r="E207" s="273" t="s">
        <v>1</v>
      </c>
      <c r="F207" s="274" t="s">
        <v>359</v>
      </c>
      <c r="G207" s="272"/>
      <c r="H207" s="275">
        <v>3</v>
      </c>
      <c r="I207" s="276"/>
      <c r="J207" s="272"/>
      <c r="K207" s="272"/>
      <c r="L207" s="277"/>
      <c r="M207" s="278"/>
      <c r="N207" s="279"/>
      <c r="O207" s="279"/>
      <c r="P207" s="279"/>
      <c r="Q207" s="279"/>
      <c r="R207" s="279"/>
      <c r="S207" s="279"/>
      <c r="T207" s="28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1" t="s">
        <v>179</v>
      </c>
      <c r="AU207" s="281" t="s">
        <v>91</v>
      </c>
      <c r="AV207" s="14" t="s">
        <v>91</v>
      </c>
      <c r="AW207" s="14" t="s">
        <v>33</v>
      </c>
      <c r="AX207" s="14" t="s">
        <v>89</v>
      </c>
      <c r="AY207" s="281" t="s">
        <v>170</v>
      </c>
    </row>
    <row r="208" s="2" customFormat="1" ht="14.4" customHeight="1">
      <c r="A208" s="41"/>
      <c r="B208" s="42"/>
      <c r="C208" s="247" t="s">
        <v>249</v>
      </c>
      <c r="D208" s="247" t="s">
        <v>173</v>
      </c>
      <c r="E208" s="248" t="s">
        <v>466</v>
      </c>
      <c r="F208" s="249" t="s">
        <v>458</v>
      </c>
      <c r="G208" s="250" t="s">
        <v>176</v>
      </c>
      <c r="H208" s="251">
        <v>1</v>
      </c>
      <c r="I208" s="252"/>
      <c r="J208" s="253">
        <f>ROUND(I208*H208,2)</f>
        <v>0</v>
      </c>
      <c r="K208" s="254"/>
      <c r="L208" s="44"/>
      <c r="M208" s="255" t="s">
        <v>1</v>
      </c>
      <c r="N208" s="256" t="s">
        <v>46</v>
      </c>
      <c r="O208" s="94"/>
      <c r="P208" s="257">
        <f>O208*H208</f>
        <v>0</v>
      </c>
      <c r="Q208" s="257">
        <v>0</v>
      </c>
      <c r="R208" s="257">
        <f>Q208*H208</f>
        <v>0</v>
      </c>
      <c r="S208" s="257">
        <v>0</v>
      </c>
      <c r="T208" s="25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59" t="s">
        <v>177</v>
      </c>
      <c r="AT208" s="259" t="s">
        <v>173</v>
      </c>
      <c r="AU208" s="259" t="s">
        <v>91</v>
      </c>
      <c r="AY208" s="18" t="s">
        <v>170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89</v>
      </c>
      <c r="BK208" s="146">
        <f>ROUND(I208*H208,2)</f>
        <v>0</v>
      </c>
      <c r="BL208" s="18" t="s">
        <v>177</v>
      </c>
      <c r="BM208" s="259" t="s">
        <v>467</v>
      </c>
    </row>
    <row r="209" s="13" customFormat="1">
      <c r="A209" s="13"/>
      <c r="B209" s="260"/>
      <c r="C209" s="261"/>
      <c r="D209" s="262" t="s">
        <v>179</v>
      </c>
      <c r="E209" s="263" t="s">
        <v>1</v>
      </c>
      <c r="F209" s="264" t="s">
        <v>468</v>
      </c>
      <c r="G209" s="261"/>
      <c r="H209" s="263" t="s">
        <v>1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0" t="s">
        <v>179</v>
      </c>
      <c r="AU209" s="270" t="s">
        <v>91</v>
      </c>
      <c r="AV209" s="13" t="s">
        <v>89</v>
      </c>
      <c r="AW209" s="13" t="s">
        <v>33</v>
      </c>
      <c r="AX209" s="13" t="s">
        <v>81</v>
      </c>
      <c r="AY209" s="270" t="s">
        <v>170</v>
      </c>
    </row>
    <row r="210" s="13" customFormat="1">
      <c r="A210" s="13"/>
      <c r="B210" s="260"/>
      <c r="C210" s="261"/>
      <c r="D210" s="262" t="s">
        <v>179</v>
      </c>
      <c r="E210" s="263" t="s">
        <v>1</v>
      </c>
      <c r="F210" s="264" t="s">
        <v>461</v>
      </c>
      <c r="G210" s="261"/>
      <c r="H210" s="263" t="s">
        <v>1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0" t="s">
        <v>179</v>
      </c>
      <c r="AU210" s="270" t="s">
        <v>91</v>
      </c>
      <c r="AV210" s="13" t="s">
        <v>89</v>
      </c>
      <c r="AW210" s="13" t="s">
        <v>33</v>
      </c>
      <c r="AX210" s="13" t="s">
        <v>81</v>
      </c>
      <c r="AY210" s="270" t="s">
        <v>170</v>
      </c>
    </row>
    <row r="211" s="14" customFormat="1">
      <c r="A211" s="14"/>
      <c r="B211" s="271"/>
      <c r="C211" s="272"/>
      <c r="D211" s="262" t="s">
        <v>179</v>
      </c>
      <c r="E211" s="273" t="s">
        <v>1</v>
      </c>
      <c r="F211" s="274" t="s">
        <v>89</v>
      </c>
      <c r="G211" s="272"/>
      <c r="H211" s="275">
        <v>1</v>
      </c>
      <c r="I211" s="276"/>
      <c r="J211" s="272"/>
      <c r="K211" s="272"/>
      <c r="L211" s="277"/>
      <c r="M211" s="278"/>
      <c r="N211" s="279"/>
      <c r="O211" s="279"/>
      <c r="P211" s="279"/>
      <c r="Q211" s="279"/>
      <c r="R211" s="279"/>
      <c r="S211" s="279"/>
      <c r="T211" s="28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1" t="s">
        <v>179</v>
      </c>
      <c r="AU211" s="281" t="s">
        <v>91</v>
      </c>
      <c r="AV211" s="14" t="s">
        <v>91</v>
      </c>
      <c r="AW211" s="14" t="s">
        <v>33</v>
      </c>
      <c r="AX211" s="14" t="s">
        <v>89</v>
      </c>
      <c r="AY211" s="281" t="s">
        <v>170</v>
      </c>
    </row>
    <row r="212" s="2" customFormat="1" ht="14.4" customHeight="1">
      <c r="A212" s="41"/>
      <c r="B212" s="42"/>
      <c r="C212" s="293" t="s">
        <v>254</v>
      </c>
      <c r="D212" s="293" t="s">
        <v>216</v>
      </c>
      <c r="E212" s="294" t="s">
        <v>469</v>
      </c>
      <c r="F212" s="295" t="s">
        <v>463</v>
      </c>
      <c r="G212" s="296" t="s">
        <v>202</v>
      </c>
      <c r="H212" s="297">
        <v>1</v>
      </c>
      <c r="I212" s="298"/>
      <c r="J212" s="299">
        <f>ROUND(I212*H212,2)</f>
        <v>0</v>
      </c>
      <c r="K212" s="300"/>
      <c r="L212" s="301"/>
      <c r="M212" s="302" t="s">
        <v>1</v>
      </c>
      <c r="N212" s="303" t="s">
        <v>46</v>
      </c>
      <c r="O212" s="94"/>
      <c r="P212" s="257">
        <f>O212*H212</f>
        <v>0</v>
      </c>
      <c r="Q212" s="257">
        <v>0.050000000000000003</v>
      </c>
      <c r="R212" s="257">
        <f>Q212*H212</f>
        <v>0.050000000000000003</v>
      </c>
      <c r="S212" s="257">
        <v>0</v>
      </c>
      <c r="T212" s="25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59" t="s">
        <v>177</v>
      </c>
      <c r="AT212" s="259" t="s">
        <v>216</v>
      </c>
      <c r="AU212" s="259" t="s">
        <v>91</v>
      </c>
      <c r="AY212" s="18" t="s">
        <v>170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89</v>
      </c>
      <c r="BK212" s="146">
        <f>ROUND(I212*H212,2)</f>
        <v>0</v>
      </c>
      <c r="BL212" s="18" t="s">
        <v>177</v>
      </c>
      <c r="BM212" s="259" t="s">
        <v>470</v>
      </c>
    </row>
    <row r="213" s="13" customFormat="1">
      <c r="A213" s="13"/>
      <c r="B213" s="260"/>
      <c r="C213" s="261"/>
      <c r="D213" s="262" t="s">
        <v>179</v>
      </c>
      <c r="E213" s="263" t="s">
        <v>1</v>
      </c>
      <c r="F213" s="264" t="s">
        <v>471</v>
      </c>
      <c r="G213" s="261"/>
      <c r="H213" s="263" t="s">
        <v>1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0" t="s">
        <v>179</v>
      </c>
      <c r="AU213" s="270" t="s">
        <v>91</v>
      </c>
      <c r="AV213" s="13" t="s">
        <v>89</v>
      </c>
      <c r="AW213" s="13" t="s">
        <v>33</v>
      </c>
      <c r="AX213" s="13" t="s">
        <v>81</v>
      </c>
      <c r="AY213" s="270" t="s">
        <v>170</v>
      </c>
    </row>
    <row r="214" s="14" customFormat="1">
      <c r="A214" s="14"/>
      <c r="B214" s="271"/>
      <c r="C214" s="272"/>
      <c r="D214" s="262" t="s">
        <v>179</v>
      </c>
      <c r="E214" s="273" t="s">
        <v>1</v>
      </c>
      <c r="F214" s="274" t="s">
        <v>89</v>
      </c>
      <c r="G214" s="272"/>
      <c r="H214" s="275">
        <v>1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1" t="s">
        <v>179</v>
      </c>
      <c r="AU214" s="281" t="s">
        <v>91</v>
      </c>
      <c r="AV214" s="14" t="s">
        <v>91</v>
      </c>
      <c r="AW214" s="14" t="s">
        <v>33</v>
      </c>
      <c r="AX214" s="14" t="s">
        <v>89</v>
      </c>
      <c r="AY214" s="281" t="s">
        <v>170</v>
      </c>
    </row>
    <row r="215" s="2" customFormat="1" ht="14.4" customHeight="1">
      <c r="A215" s="41"/>
      <c r="B215" s="42"/>
      <c r="C215" s="247" t="s">
        <v>258</v>
      </c>
      <c r="D215" s="247" t="s">
        <v>173</v>
      </c>
      <c r="E215" s="248" t="s">
        <v>472</v>
      </c>
      <c r="F215" s="249" t="s">
        <v>473</v>
      </c>
      <c r="G215" s="250" t="s">
        <v>202</v>
      </c>
      <c r="H215" s="251">
        <v>3</v>
      </c>
      <c r="I215" s="252"/>
      <c r="J215" s="253">
        <f>ROUND(I215*H215,2)</f>
        <v>0</v>
      </c>
      <c r="K215" s="254"/>
      <c r="L215" s="44"/>
      <c r="M215" s="255" t="s">
        <v>1</v>
      </c>
      <c r="N215" s="256" t="s">
        <v>46</v>
      </c>
      <c r="O215" s="94"/>
      <c r="P215" s="257">
        <f>O215*H215</f>
        <v>0</v>
      </c>
      <c r="Q215" s="257">
        <v>0</v>
      </c>
      <c r="R215" s="257">
        <f>Q215*H215</f>
        <v>0</v>
      </c>
      <c r="S215" s="257">
        <v>0</v>
      </c>
      <c r="T215" s="25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59" t="s">
        <v>177</v>
      </c>
      <c r="AT215" s="259" t="s">
        <v>173</v>
      </c>
      <c r="AU215" s="259" t="s">
        <v>91</v>
      </c>
      <c r="AY215" s="18" t="s">
        <v>170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89</v>
      </c>
      <c r="BK215" s="146">
        <f>ROUND(I215*H215,2)</f>
        <v>0</v>
      </c>
      <c r="BL215" s="18" t="s">
        <v>177</v>
      </c>
      <c r="BM215" s="259" t="s">
        <v>474</v>
      </c>
    </row>
    <row r="216" s="14" customFormat="1">
      <c r="A216" s="14"/>
      <c r="B216" s="271"/>
      <c r="C216" s="272"/>
      <c r="D216" s="262" t="s">
        <v>179</v>
      </c>
      <c r="E216" s="273" t="s">
        <v>1</v>
      </c>
      <c r="F216" s="274" t="s">
        <v>188</v>
      </c>
      <c r="G216" s="272"/>
      <c r="H216" s="275">
        <v>3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1" t="s">
        <v>179</v>
      </c>
      <c r="AU216" s="281" t="s">
        <v>91</v>
      </c>
      <c r="AV216" s="14" t="s">
        <v>91</v>
      </c>
      <c r="AW216" s="14" t="s">
        <v>33</v>
      </c>
      <c r="AX216" s="14" t="s">
        <v>89</v>
      </c>
      <c r="AY216" s="281" t="s">
        <v>170</v>
      </c>
    </row>
    <row r="217" s="2" customFormat="1" ht="24.15" customHeight="1">
      <c r="A217" s="41"/>
      <c r="B217" s="42"/>
      <c r="C217" s="247" t="s">
        <v>263</v>
      </c>
      <c r="D217" s="247" t="s">
        <v>173</v>
      </c>
      <c r="E217" s="248" t="s">
        <v>475</v>
      </c>
      <c r="F217" s="249" t="s">
        <v>476</v>
      </c>
      <c r="G217" s="250" t="s">
        <v>202</v>
      </c>
      <c r="H217" s="251">
        <v>4</v>
      </c>
      <c r="I217" s="252"/>
      <c r="J217" s="253">
        <f>ROUND(I217*H217,2)</f>
        <v>0</v>
      </c>
      <c r="K217" s="254"/>
      <c r="L217" s="44"/>
      <c r="M217" s="255" t="s">
        <v>1</v>
      </c>
      <c r="N217" s="256" t="s">
        <v>46</v>
      </c>
      <c r="O217" s="94"/>
      <c r="P217" s="257">
        <f>O217*H217</f>
        <v>0</v>
      </c>
      <c r="Q217" s="257">
        <v>0</v>
      </c>
      <c r="R217" s="257">
        <f>Q217*H217</f>
        <v>0</v>
      </c>
      <c r="S217" s="257">
        <v>0</v>
      </c>
      <c r="T217" s="25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59" t="s">
        <v>177</v>
      </c>
      <c r="AT217" s="259" t="s">
        <v>173</v>
      </c>
      <c r="AU217" s="259" t="s">
        <v>91</v>
      </c>
      <c r="AY217" s="18" t="s">
        <v>170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89</v>
      </c>
      <c r="BK217" s="146">
        <f>ROUND(I217*H217,2)</f>
        <v>0</v>
      </c>
      <c r="BL217" s="18" t="s">
        <v>177</v>
      </c>
      <c r="BM217" s="259" t="s">
        <v>477</v>
      </c>
    </row>
    <row r="218" s="13" customFormat="1">
      <c r="A218" s="13"/>
      <c r="B218" s="260"/>
      <c r="C218" s="261"/>
      <c r="D218" s="262" t="s">
        <v>179</v>
      </c>
      <c r="E218" s="263" t="s">
        <v>1</v>
      </c>
      <c r="F218" s="264" t="s">
        <v>478</v>
      </c>
      <c r="G218" s="261"/>
      <c r="H218" s="263" t="s">
        <v>1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0" t="s">
        <v>179</v>
      </c>
      <c r="AU218" s="270" t="s">
        <v>91</v>
      </c>
      <c r="AV218" s="13" t="s">
        <v>89</v>
      </c>
      <c r="AW218" s="13" t="s">
        <v>33</v>
      </c>
      <c r="AX218" s="13" t="s">
        <v>81</v>
      </c>
      <c r="AY218" s="270" t="s">
        <v>170</v>
      </c>
    </row>
    <row r="219" s="13" customFormat="1">
      <c r="A219" s="13"/>
      <c r="B219" s="260"/>
      <c r="C219" s="261"/>
      <c r="D219" s="262" t="s">
        <v>179</v>
      </c>
      <c r="E219" s="263" t="s">
        <v>1</v>
      </c>
      <c r="F219" s="264" t="s">
        <v>479</v>
      </c>
      <c r="G219" s="261"/>
      <c r="H219" s="263" t="s">
        <v>1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0" t="s">
        <v>179</v>
      </c>
      <c r="AU219" s="270" t="s">
        <v>91</v>
      </c>
      <c r="AV219" s="13" t="s">
        <v>89</v>
      </c>
      <c r="AW219" s="13" t="s">
        <v>33</v>
      </c>
      <c r="AX219" s="13" t="s">
        <v>81</v>
      </c>
      <c r="AY219" s="270" t="s">
        <v>170</v>
      </c>
    </row>
    <row r="220" s="13" customFormat="1">
      <c r="A220" s="13"/>
      <c r="B220" s="260"/>
      <c r="C220" s="261"/>
      <c r="D220" s="262" t="s">
        <v>179</v>
      </c>
      <c r="E220" s="263" t="s">
        <v>1</v>
      </c>
      <c r="F220" s="264" t="s">
        <v>480</v>
      </c>
      <c r="G220" s="261"/>
      <c r="H220" s="263" t="s">
        <v>1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0" t="s">
        <v>179</v>
      </c>
      <c r="AU220" s="270" t="s">
        <v>91</v>
      </c>
      <c r="AV220" s="13" t="s">
        <v>89</v>
      </c>
      <c r="AW220" s="13" t="s">
        <v>33</v>
      </c>
      <c r="AX220" s="13" t="s">
        <v>81</v>
      </c>
      <c r="AY220" s="270" t="s">
        <v>170</v>
      </c>
    </row>
    <row r="221" s="14" customFormat="1">
      <c r="A221" s="14"/>
      <c r="B221" s="271"/>
      <c r="C221" s="272"/>
      <c r="D221" s="262" t="s">
        <v>179</v>
      </c>
      <c r="E221" s="273" t="s">
        <v>1</v>
      </c>
      <c r="F221" s="274" t="s">
        <v>169</v>
      </c>
      <c r="G221" s="272"/>
      <c r="H221" s="275">
        <v>4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1" t="s">
        <v>179</v>
      </c>
      <c r="AU221" s="281" t="s">
        <v>91</v>
      </c>
      <c r="AV221" s="14" t="s">
        <v>91</v>
      </c>
      <c r="AW221" s="14" t="s">
        <v>33</v>
      </c>
      <c r="AX221" s="14" t="s">
        <v>89</v>
      </c>
      <c r="AY221" s="281" t="s">
        <v>170</v>
      </c>
    </row>
    <row r="222" s="12" customFormat="1" ht="22.8" customHeight="1">
      <c r="A222" s="12"/>
      <c r="B222" s="231"/>
      <c r="C222" s="232"/>
      <c r="D222" s="233" t="s">
        <v>80</v>
      </c>
      <c r="E222" s="245" t="s">
        <v>481</v>
      </c>
      <c r="F222" s="245" t="s">
        <v>482</v>
      </c>
      <c r="G222" s="232"/>
      <c r="H222" s="232"/>
      <c r="I222" s="235"/>
      <c r="J222" s="246">
        <f>BK222</f>
        <v>0</v>
      </c>
      <c r="K222" s="232"/>
      <c r="L222" s="237"/>
      <c r="M222" s="238"/>
      <c r="N222" s="239"/>
      <c r="O222" s="239"/>
      <c r="P222" s="240">
        <f>SUM(P223:P311)</f>
        <v>0</v>
      </c>
      <c r="Q222" s="239"/>
      <c r="R222" s="240">
        <f>SUM(R223:R311)</f>
        <v>8.5234599999999983</v>
      </c>
      <c r="S222" s="239"/>
      <c r="T222" s="241">
        <f>SUM(T223:T311)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42" t="s">
        <v>89</v>
      </c>
      <c r="AT222" s="243" t="s">
        <v>80</v>
      </c>
      <c r="AU222" s="243" t="s">
        <v>89</v>
      </c>
      <c r="AY222" s="242" t="s">
        <v>170</v>
      </c>
      <c r="BK222" s="244">
        <f>SUM(BK223:BK311)</f>
        <v>0</v>
      </c>
    </row>
    <row r="223" s="2" customFormat="1" ht="24.15" customHeight="1">
      <c r="A223" s="41"/>
      <c r="B223" s="42"/>
      <c r="C223" s="247" t="s">
        <v>122</v>
      </c>
      <c r="D223" s="247" t="s">
        <v>173</v>
      </c>
      <c r="E223" s="248" t="s">
        <v>483</v>
      </c>
      <c r="F223" s="249" t="s">
        <v>484</v>
      </c>
      <c r="G223" s="250" t="s">
        <v>106</v>
      </c>
      <c r="H223" s="251">
        <v>470</v>
      </c>
      <c r="I223" s="252"/>
      <c r="J223" s="253">
        <f>ROUND(I223*H223,2)</f>
        <v>0</v>
      </c>
      <c r="K223" s="254"/>
      <c r="L223" s="44"/>
      <c r="M223" s="255" t="s">
        <v>1</v>
      </c>
      <c r="N223" s="256" t="s">
        <v>46</v>
      </c>
      <c r="O223" s="94"/>
      <c r="P223" s="257">
        <f>O223*H223</f>
        <v>0</v>
      </c>
      <c r="Q223" s="257">
        <v>0</v>
      </c>
      <c r="R223" s="257">
        <f>Q223*H223</f>
        <v>0</v>
      </c>
      <c r="S223" s="257">
        <v>0</v>
      </c>
      <c r="T223" s="25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59" t="s">
        <v>249</v>
      </c>
      <c r="AT223" s="259" t="s">
        <v>173</v>
      </c>
      <c r="AU223" s="259" t="s">
        <v>91</v>
      </c>
      <c r="AY223" s="18" t="s">
        <v>170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89</v>
      </c>
      <c r="BK223" s="146">
        <f>ROUND(I223*H223,2)</f>
        <v>0</v>
      </c>
      <c r="BL223" s="18" t="s">
        <v>249</v>
      </c>
      <c r="BM223" s="259" t="s">
        <v>485</v>
      </c>
    </row>
    <row r="224" s="14" customFormat="1">
      <c r="A224" s="14"/>
      <c r="B224" s="271"/>
      <c r="C224" s="272"/>
      <c r="D224" s="262" t="s">
        <v>179</v>
      </c>
      <c r="E224" s="273" t="s">
        <v>1</v>
      </c>
      <c r="F224" s="274" t="s">
        <v>444</v>
      </c>
      <c r="G224" s="272"/>
      <c r="H224" s="275">
        <v>470</v>
      </c>
      <c r="I224" s="276"/>
      <c r="J224" s="272"/>
      <c r="K224" s="272"/>
      <c r="L224" s="277"/>
      <c r="M224" s="278"/>
      <c r="N224" s="279"/>
      <c r="O224" s="279"/>
      <c r="P224" s="279"/>
      <c r="Q224" s="279"/>
      <c r="R224" s="279"/>
      <c r="S224" s="279"/>
      <c r="T224" s="28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1" t="s">
        <v>179</v>
      </c>
      <c r="AU224" s="281" t="s">
        <v>91</v>
      </c>
      <c r="AV224" s="14" t="s">
        <v>91</v>
      </c>
      <c r="AW224" s="14" t="s">
        <v>33</v>
      </c>
      <c r="AX224" s="14" t="s">
        <v>89</v>
      </c>
      <c r="AY224" s="281" t="s">
        <v>170</v>
      </c>
    </row>
    <row r="225" s="2" customFormat="1" ht="24.15" customHeight="1">
      <c r="A225" s="41"/>
      <c r="B225" s="42"/>
      <c r="C225" s="293" t="s">
        <v>7</v>
      </c>
      <c r="D225" s="293" t="s">
        <v>216</v>
      </c>
      <c r="E225" s="294" t="s">
        <v>486</v>
      </c>
      <c r="F225" s="295" t="s">
        <v>487</v>
      </c>
      <c r="G225" s="296" t="s">
        <v>106</v>
      </c>
      <c r="H225" s="297">
        <v>470</v>
      </c>
      <c r="I225" s="298"/>
      <c r="J225" s="299">
        <f>ROUND(I225*H225,2)</f>
        <v>0</v>
      </c>
      <c r="K225" s="300"/>
      <c r="L225" s="301"/>
      <c r="M225" s="302" t="s">
        <v>1</v>
      </c>
      <c r="N225" s="303" t="s">
        <v>46</v>
      </c>
      <c r="O225" s="94"/>
      <c r="P225" s="257">
        <f>O225*H225</f>
        <v>0</v>
      </c>
      <c r="Q225" s="257">
        <v>0.00019000000000000001</v>
      </c>
      <c r="R225" s="257">
        <f>Q225*H225</f>
        <v>0.089300000000000004</v>
      </c>
      <c r="S225" s="257">
        <v>0</v>
      </c>
      <c r="T225" s="25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59" t="s">
        <v>452</v>
      </c>
      <c r="AT225" s="259" t="s">
        <v>216</v>
      </c>
      <c r="AU225" s="259" t="s">
        <v>91</v>
      </c>
      <c r="AY225" s="18" t="s">
        <v>170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89</v>
      </c>
      <c r="BK225" s="146">
        <f>ROUND(I225*H225,2)</f>
        <v>0</v>
      </c>
      <c r="BL225" s="18" t="s">
        <v>249</v>
      </c>
      <c r="BM225" s="259" t="s">
        <v>488</v>
      </c>
    </row>
    <row r="226" s="14" customFormat="1">
      <c r="A226" s="14"/>
      <c r="B226" s="271"/>
      <c r="C226" s="272"/>
      <c r="D226" s="262" t="s">
        <v>179</v>
      </c>
      <c r="E226" s="273" t="s">
        <v>1</v>
      </c>
      <c r="F226" s="274" t="s">
        <v>444</v>
      </c>
      <c r="G226" s="272"/>
      <c r="H226" s="275">
        <v>470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1" t="s">
        <v>179</v>
      </c>
      <c r="AU226" s="281" t="s">
        <v>91</v>
      </c>
      <c r="AV226" s="14" t="s">
        <v>91</v>
      </c>
      <c r="AW226" s="14" t="s">
        <v>33</v>
      </c>
      <c r="AX226" s="14" t="s">
        <v>89</v>
      </c>
      <c r="AY226" s="281" t="s">
        <v>170</v>
      </c>
    </row>
    <row r="227" s="2" customFormat="1" ht="14.4" customHeight="1">
      <c r="A227" s="41"/>
      <c r="B227" s="42"/>
      <c r="C227" s="247" t="s">
        <v>281</v>
      </c>
      <c r="D227" s="247" t="s">
        <v>173</v>
      </c>
      <c r="E227" s="248" t="s">
        <v>489</v>
      </c>
      <c r="F227" s="249" t="s">
        <v>490</v>
      </c>
      <c r="G227" s="250" t="s">
        <v>106</v>
      </c>
      <c r="H227" s="251">
        <v>4308</v>
      </c>
      <c r="I227" s="252"/>
      <c r="J227" s="253">
        <f>ROUND(I227*H227,2)</f>
        <v>0</v>
      </c>
      <c r="K227" s="254"/>
      <c r="L227" s="44"/>
      <c r="M227" s="255" t="s">
        <v>1</v>
      </c>
      <c r="N227" s="256" t="s">
        <v>46</v>
      </c>
      <c r="O227" s="94"/>
      <c r="P227" s="257">
        <f>O227*H227</f>
        <v>0</v>
      </c>
      <c r="Q227" s="257">
        <v>0</v>
      </c>
      <c r="R227" s="257">
        <f>Q227*H227</f>
        <v>0</v>
      </c>
      <c r="S227" s="257">
        <v>0</v>
      </c>
      <c r="T227" s="25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59" t="s">
        <v>249</v>
      </c>
      <c r="AT227" s="259" t="s">
        <v>173</v>
      </c>
      <c r="AU227" s="259" t="s">
        <v>91</v>
      </c>
      <c r="AY227" s="18" t="s">
        <v>170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89</v>
      </c>
      <c r="BK227" s="146">
        <f>ROUND(I227*H227,2)</f>
        <v>0</v>
      </c>
      <c r="BL227" s="18" t="s">
        <v>249</v>
      </c>
      <c r="BM227" s="259" t="s">
        <v>491</v>
      </c>
    </row>
    <row r="228" s="13" customFormat="1">
      <c r="A228" s="13"/>
      <c r="B228" s="260"/>
      <c r="C228" s="261"/>
      <c r="D228" s="262" t="s">
        <v>179</v>
      </c>
      <c r="E228" s="263" t="s">
        <v>1</v>
      </c>
      <c r="F228" s="264" t="s">
        <v>492</v>
      </c>
      <c r="G228" s="261"/>
      <c r="H228" s="263" t="s">
        <v>1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0" t="s">
        <v>179</v>
      </c>
      <c r="AU228" s="270" t="s">
        <v>91</v>
      </c>
      <c r="AV228" s="13" t="s">
        <v>89</v>
      </c>
      <c r="AW228" s="13" t="s">
        <v>33</v>
      </c>
      <c r="AX228" s="13" t="s">
        <v>81</v>
      </c>
      <c r="AY228" s="270" t="s">
        <v>170</v>
      </c>
    </row>
    <row r="229" s="13" customFormat="1">
      <c r="A229" s="13"/>
      <c r="B229" s="260"/>
      <c r="C229" s="261"/>
      <c r="D229" s="262" t="s">
        <v>179</v>
      </c>
      <c r="E229" s="263" t="s">
        <v>1</v>
      </c>
      <c r="F229" s="264" t="s">
        <v>493</v>
      </c>
      <c r="G229" s="261"/>
      <c r="H229" s="263" t="s">
        <v>1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0" t="s">
        <v>179</v>
      </c>
      <c r="AU229" s="270" t="s">
        <v>91</v>
      </c>
      <c r="AV229" s="13" t="s">
        <v>89</v>
      </c>
      <c r="AW229" s="13" t="s">
        <v>33</v>
      </c>
      <c r="AX229" s="13" t="s">
        <v>81</v>
      </c>
      <c r="AY229" s="270" t="s">
        <v>170</v>
      </c>
    </row>
    <row r="230" s="14" customFormat="1">
      <c r="A230" s="14"/>
      <c r="B230" s="271"/>
      <c r="C230" s="272"/>
      <c r="D230" s="262" t="s">
        <v>179</v>
      </c>
      <c r="E230" s="273" t="s">
        <v>319</v>
      </c>
      <c r="F230" s="274" t="s">
        <v>494</v>
      </c>
      <c r="G230" s="272"/>
      <c r="H230" s="275">
        <v>4308</v>
      </c>
      <c r="I230" s="276"/>
      <c r="J230" s="272"/>
      <c r="K230" s="272"/>
      <c r="L230" s="277"/>
      <c r="M230" s="278"/>
      <c r="N230" s="279"/>
      <c r="O230" s="279"/>
      <c r="P230" s="279"/>
      <c r="Q230" s="279"/>
      <c r="R230" s="279"/>
      <c r="S230" s="279"/>
      <c r="T230" s="28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1" t="s">
        <v>179</v>
      </c>
      <c r="AU230" s="281" t="s">
        <v>91</v>
      </c>
      <c r="AV230" s="14" t="s">
        <v>91</v>
      </c>
      <c r="AW230" s="14" t="s">
        <v>33</v>
      </c>
      <c r="AX230" s="14" t="s">
        <v>89</v>
      </c>
      <c r="AY230" s="281" t="s">
        <v>170</v>
      </c>
    </row>
    <row r="231" s="2" customFormat="1" ht="24.15" customHeight="1">
      <c r="A231" s="41"/>
      <c r="B231" s="42"/>
      <c r="C231" s="293" t="s">
        <v>287</v>
      </c>
      <c r="D231" s="293" t="s">
        <v>216</v>
      </c>
      <c r="E231" s="294" t="s">
        <v>495</v>
      </c>
      <c r="F231" s="295" t="s">
        <v>496</v>
      </c>
      <c r="G231" s="296" t="s">
        <v>106</v>
      </c>
      <c r="H231" s="297">
        <v>4308</v>
      </c>
      <c r="I231" s="298"/>
      <c r="J231" s="299">
        <f>ROUND(I231*H231,2)</f>
        <v>0</v>
      </c>
      <c r="K231" s="300"/>
      <c r="L231" s="301"/>
      <c r="M231" s="302" t="s">
        <v>1</v>
      </c>
      <c r="N231" s="303" t="s">
        <v>46</v>
      </c>
      <c r="O231" s="94"/>
      <c r="P231" s="257">
        <f>O231*H231</f>
        <v>0</v>
      </c>
      <c r="Q231" s="257">
        <v>2.0000000000000002E-05</v>
      </c>
      <c r="R231" s="257">
        <f>Q231*H231</f>
        <v>0.08616</v>
      </c>
      <c r="S231" s="257">
        <v>0</v>
      </c>
      <c r="T231" s="25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59" t="s">
        <v>452</v>
      </c>
      <c r="AT231" s="259" t="s">
        <v>216</v>
      </c>
      <c r="AU231" s="259" t="s">
        <v>91</v>
      </c>
      <c r="AY231" s="18" t="s">
        <v>170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89</v>
      </c>
      <c r="BK231" s="146">
        <f>ROUND(I231*H231,2)</f>
        <v>0</v>
      </c>
      <c r="BL231" s="18" t="s">
        <v>249</v>
      </c>
      <c r="BM231" s="259" t="s">
        <v>497</v>
      </c>
    </row>
    <row r="232" s="14" customFormat="1">
      <c r="A232" s="14"/>
      <c r="B232" s="271"/>
      <c r="C232" s="272"/>
      <c r="D232" s="262" t="s">
        <v>179</v>
      </c>
      <c r="E232" s="273" t="s">
        <v>1</v>
      </c>
      <c r="F232" s="274" t="s">
        <v>319</v>
      </c>
      <c r="G232" s="272"/>
      <c r="H232" s="275">
        <v>4308</v>
      </c>
      <c r="I232" s="276"/>
      <c r="J232" s="272"/>
      <c r="K232" s="272"/>
      <c r="L232" s="277"/>
      <c r="M232" s="278"/>
      <c r="N232" s="279"/>
      <c r="O232" s="279"/>
      <c r="P232" s="279"/>
      <c r="Q232" s="279"/>
      <c r="R232" s="279"/>
      <c r="S232" s="279"/>
      <c r="T232" s="28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1" t="s">
        <v>179</v>
      </c>
      <c r="AU232" s="281" t="s">
        <v>91</v>
      </c>
      <c r="AV232" s="14" t="s">
        <v>91</v>
      </c>
      <c r="AW232" s="14" t="s">
        <v>33</v>
      </c>
      <c r="AX232" s="14" t="s">
        <v>89</v>
      </c>
      <c r="AY232" s="281" t="s">
        <v>170</v>
      </c>
    </row>
    <row r="233" s="2" customFormat="1" ht="14.4" customHeight="1">
      <c r="A233" s="41"/>
      <c r="B233" s="42"/>
      <c r="C233" s="293" t="s">
        <v>292</v>
      </c>
      <c r="D233" s="293" t="s">
        <v>216</v>
      </c>
      <c r="E233" s="294" t="s">
        <v>498</v>
      </c>
      <c r="F233" s="295" t="s">
        <v>499</v>
      </c>
      <c r="G233" s="296" t="s">
        <v>176</v>
      </c>
      <c r="H233" s="297">
        <v>60</v>
      </c>
      <c r="I233" s="298"/>
      <c r="J233" s="299">
        <f>ROUND(I233*H233,2)</f>
        <v>0</v>
      </c>
      <c r="K233" s="300"/>
      <c r="L233" s="301"/>
      <c r="M233" s="302" t="s">
        <v>1</v>
      </c>
      <c r="N233" s="303" t="s">
        <v>46</v>
      </c>
      <c r="O233" s="94"/>
      <c r="P233" s="257">
        <f>O233*H233</f>
        <v>0</v>
      </c>
      <c r="Q233" s="257">
        <v>0</v>
      </c>
      <c r="R233" s="257">
        <f>Q233*H233</f>
        <v>0</v>
      </c>
      <c r="S233" s="257">
        <v>0</v>
      </c>
      <c r="T233" s="25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59" t="s">
        <v>452</v>
      </c>
      <c r="AT233" s="259" t="s">
        <v>216</v>
      </c>
      <c r="AU233" s="259" t="s">
        <v>91</v>
      </c>
      <c r="AY233" s="18" t="s">
        <v>170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89</v>
      </c>
      <c r="BK233" s="146">
        <f>ROUND(I233*H233,2)</f>
        <v>0</v>
      </c>
      <c r="BL233" s="18" t="s">
        <v>249</v>
      </c>
      <c r="BM233" s="259" t="s">
        <v>500</v>
      </c>
    </row>
    <row r="234" s="14" customFormat="1">
      <c r="A234" s="14"/>
      <c r="B234" s="271"/>
      <c r="C234" s="272"/>
      <c r="D234" s="262" t="s">
        <v>179</v>
      </c>
      <c r="E234" s="273" t="s">
        <v>1</v>
      </c>
      <c r="F234" s="274" t="s">
        <v>132</v>
      </c>
      <c r="G234" s="272"/>
      <c r="H234" s="275">
        <v>60</v>
      </c>
      <c r="I234" s="276"/>
      <c r="J234" s="272"/>
      <c r="K234" s="272"/>
      <c r="L234" s="277"/>
      <c r="M234" s="278"/>
      <c r="N234" s="279"/>
      <c r="O234" s="279"/>
      <c r="P234" s="279"/>
      <c r="Q234" s="279"/>
      <c r="R234" s="279"/>
      <c r="S234" s="279"/>
      <c r="T234" s="28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1" t="s">
        <v>179</v>
      </c>
      <c r="AU234" s="281" t="s">
        <v>91</v>
      </c>
      <c r="AV234" s="14" t="s">
        <v>91</v>
      </c>
      <c r="AW234" s="14" t="s">
        <v>33</v>
      </c>
      <c r="AX234" s="14" t="s">
        <v>89</v>
      </c>
      <c r="AY234" s="281" t="s">
        <v>170</v>
      </c>
    </row>
    <row r="235" s="2" customFormat="1" ht="14.4" customHeight="1">
      <c r="A235" s="41"/>
      <c r="B235" s="42"/>
      <c r="C235" s="293" t="s">
        <v>296</v>
      </c>
      <c r="D235" s="293" t="s">
        <v>216</v>
      </c>
      <c r="E235" s="294" t="s">
        <v>501</v>
      </c>
      <c r="F235" s="295" t="s">
        <v>502</v>
      </c>
      <c r="G235" s="296" t="s">
        <v>176</v>
      </c>
      <c r="H235" s="297">
        <v>60</v>
      </c>
      <c r="I235" s="298"/>
      <c r="J235" s="299">
        <f>ROUND(I235*H235,2)</f>
        <v>0</v>
      </c>
      <c r="K235" s="300"/>
      <c r="L235" s="301"/>
      <c r="M235" s="302" t="s">
        <v>1</v>
      </c>
      <c r="N235" s="303" t="s">
        <v>46</v>
      </c>
      <c r="O235" s="94"/>
      <c r="P235" s="257">
        <f>O235*H235</f>
        <v>0</v>
      </c>
      <c r="Q235" s="257">
        <v>0</v>
      </c>
      <c r="R235" s="257">
        <f>Q235*H235</f>
        <v>0</v>
      </c>
      <c r="S235" s="257">
        <v>0</v>
      </c>
      <c r="T235" s="25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59" t="s">
        <v>452</v>
      </c>
      <c r="AT235" s="259" t="s">
        <v>216</v>
      </c>
      <c r="AU235" s="259" t="s">
        <v>91</v>
      </c>
      <c r="AY235" s="18" t="s">
        <v>170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89</v>
      </c>
      <c r="BK235" s="146">
        <f>ROUND(I235*H235,2)</f>
        <v>0</v>
      </c>
      <c r="BL235" s="18" t="s">
        <v>249</v>
      </c>
      <c r="BM235" s="259" t="s">
        <v>503</v>
      </c>
    </row>
    <row r="236" s="14" customFormat="1">
      <c r="A236" s="14"/>
      <c r="B236" s="271"/>
      <c r="C236" s="272"/>
      <c r="D236" s="262" t="s">
        <v>179</v>
      </c>
      <c r="E236" s="273" t="s">
        <v>1</v>
      </c>
      <c r="F236" s="274" t="s">
        <v>132</v>
      </c>
      <c r="G236" s="272"/>
      <c r="H236" s="275">
        <v>60</v>
      </c>
      <c r="I236" s="276"/>
      <c r="J236" s="272"/>
      <c r="K236" s="272"/>
      <c r="L236" s="277"/>
      <c r="M236" s="278"/>
      <c r="N236" s="279"/>
      <c r="O236" s="279"/>
      <c r="P236" s="279"/>
      <c r="Q236" s="279"/>
      <c r="R236" s="279"/>
      <c r="S236" s="279"/>
      <c r="T236" s="28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1" t="s">
        <v>179</v>
      </c>
      <c r="AU236" s="281" t="s">
        <v>91</v>
      </c>
      <c r="AV236" s="14" t="s">
        <v>91</v>
      </c>
      <c r="AW236" s="14" t="s">
        <v>33</v>
      </c>
      <c r="AX236" s="14" t="s">
        <v>89</v>
      </c>
      <c r="AY236" s="281" t="s">
        <v>170</v>
      </c>
    </row>
    <row r="237" s="2" customFormat="1" ht="24.15" customHeight="1">
      <c r="A237" s="41"/>
      <c r="B237" s="42"/>
      <c r="C237" s="293" t="s">
        <v>302</v>
      </c>
      <c r="D237" s="293" t="s">
        <v>216</v>
      </c>
      <c r="E237" s="294" t="s">
        <v>504</v>
      </c>
      <c r="F237" s="295" t="s">
        <v>505</v>
      </c>
      <c r="G237" s="296" t="s">
        <v>176</v>
      </c>
      <c r="H237" s="297">
        <v>2000</v>
      </c>
      <c r="I237" s="298"/>
      <c r="J237" s="299">
        <f>ROUND(I237*H237,2)</f>
        <v>0</v>
      </c>
      <c r="K237" s="300"/>
      <c r="L237" s="301"/>
      <c r="M237" s="302" t="s">
        <v>1</v>
      </c>
      <c r="N237" s="303" t="s">
        <v>46</v>
      </c>
      <c r="O237" s="94"/>
      <c r="P237" s="257">
        <f>O237*H237</f>
        <v>0</v>
      </c>
      <c r="Q237" s="257">
        <v>0</v>
      </c>
      <c r="R237" s="257">
        <f>Q237*H237</f>
        <v>0</v>
      </c>
      <c r="S237" s="257">
        <v>0</v>
      </c>
      <c r="T237" s="25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59" t="s">
        <v>452</v>
      </c>
      <c r="AT237" s="259" t="s">
        <v>216</v>
      </c>
      <c r="AU237" s="259" t="s">
        <v>91</v>
      </c>
      <c r="AY237" s="18" t="s">
        <v>170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89</v>
      </c>
      <c r="BK237" s="146">
        <f>ROUND(I237*H237,2)</f>
        <v>0</v>
      </c>
      <c r="BL237" s="18" t="s">
        <v>249</v>
      </c>
      <c r="BM237" s="259" t="s">
        <v>506</v>
      </c>
    </row>
    <row r="238" s="14" customFormat="1">
      <c r="A238" s="14"/>
      <c r="B238" s="271"/>
      <c r="C238" s="272"/>
      <c r="D238" s="262" t="s">
        <v>179</v>
      </c>
      <c r="E238" s="273" t="s">
        <v>1</v>
      </c>
      <c r="F238" s="274" t="s">
        <v>507</v>
      </c>
      <c r="G238" s="272"/>
      <c r="H238" s="275">
        <v>2000</v>
      </c>
      <c r="I238" s="276"/>
      <c r="J238" s="272"/>
      <c r="K238" s="272"/>
      <c r="L238" s="277"/>
      <c r="M238" s="278"/>
      <c r="N238" s="279"/>
      <c r="O238" s="279"/>
      <c r="P238" s="279"/>
      <c r="Q238" s="279"/>
      <c r="R238" s="279"/>
      <c r="S238" s="279"/>
      <c r="T238" s="28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1" t="s">
        <v>179</v>
      </c>
      <c r="AU238" s="281" t="s">
        <v>91</v>
      </c>
      <c r="AV238" s="14" t="s">
        <v>91</v>
      </c>
      <c r="AW238" s="14" t="s">
        <v>33</v>
      </c>
      <c r="AX238" s="14" t="s">
        <v>89</v>
      </c>
      <c r="AY238" s="281" t="s">
        <v>170</v>
      </c>
    </row>
    <row r="239" s="2" customFormat="1" ht="24.15" customHeight="1">
      <c r="A239" s="41"/>
      <c r="B239" s="42"/>
      <c r="C239" s="247" t="s">
        <v>306</v>
      </c>
      <c r="D239" s="247" t="s">
        <v>173</v>
      </c>
      <c r="E239" s="248" t="s">
        <v>508</v>
      </c>
      <c r="F239" s="249" t="s">
        <v>509</v>
      </c>
      <c r="G239" s="250" t="s">
        <v>261</v>
      </c>
      <c r="H239" s="251">
        <v>88</v>
      </c>
      <c r="I239" s="252"/>
      <c r="J239" s="253">
        <f>ROUND(I239*H239,2)</f>
        <v>0</v>
      </c>
      <c r="K239" s="254"/>
      <c r="L239" s="44"/>
      <c r="M239" s="255" t="s">
        <v>1</v>
      </c>
      <c r="N239" s="256" t="s">
        <v>46</v>
      </c>
      <c r="O239" s="94"/>
      <c r="P239" s="257">
        <f>O239*H239</f>
        <v>0</v>
      </c>
      <c r="Q239" s="257">
        <v>0</v>
      </c>
      <c r="R239" s="257">
        <f>Q239*H239</f>
        <v>0</v>
      </c>
      <c r="S239" s="257">
        <v>0</v>
      </c>
      <c r="T239" s="25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59" t="s">
        <v>249</v>
      </c>
      <c r="AT239" s="259" t="s">
        <v>173</v>
      </c>
      <c r="AU239" s="259" t="s">
        <v>91</v>
      </c>
      <c r="AY239" s="18" t="s">
        <v>170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89</v>
      </c>
      <c r="BK239" s="146">
        <f>ROUND(I239*H239,2)</f>
        <v>0</v>
      </c>
      <c r="BL239" s="18" t="s">
        <v>249</v>
      </c>
      <c r="BM239" s="259" t="s">
        <v>510</v>
      </c>
    </row>
    <row r="240" s="14" customFormat="1">
      <c r="A240" s="14"/>
      <c r="B240" s="271"/>
      <c r="C240" s="272"/>
      <c r="D240" s="262" t="s">
        <v>179</v>
      </c>
      <c r="E240" s="273" t="s">
        <v>1</v>
      </c>
      <c r="F240" s="274" t="s">
        <v>511</v>
      </c>
      <c r="G240" s="272"/>
      <c r="H240" s="275">
        <v>88</v>
      </c>
      <c r="I240" s="276"/>
      <c r="J240" s="272"/>
      <c r="K240" s="272"/>
      <c r="L240" s="277"/>
      <c r="M240" s="278"/>
      <c r="N240" s="279"/>
      <c r="O240" s="279"/>
      <c r="P240" s="279"/>
      <c r="Q240" s="279"/>
      <c r="R240" s="279"/>
      <c r="S240" s="279"/>
      <c r="T240" s="28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1" t="s">
        <v>179</v>
      </c>
      <c r="AU240" s="281" t="s">
        <v>91</v>
      </c>
      <c r="AV240" s="14" t="s">
        <v>91</v>
      </c>
      <c r="AW240" s="14" t="s">
        <v>33</v>
      </c>
      <c r="AX240" s="14" t="s">
        <v>89</v>
      </c>
      <c r="AY240" s="281" t="s">
        <v>170</v>
      </c>
    </row>
    <row r="241" s="2" customFormat="1" ht="24.15" customHeight="1">
      <c r="A241" s="41"/>
      <c r="B241" s="42"/>
      <c r="C241" s="247" t="s">
        <v>310</v>
      </c>
      <c r="D241" s="247" t="s">
        <v>173</v>
      </c>
      <c r="E241" s="248" t="s">
        <v>512</v>
      </c>
      <c r="F241" s="249" t="s">
        <v>513</v>
      </c>
      <c r="G241" s="250" t="s">
        <v>261</v>
      </c>
      <c r="H241" s="251">
        <v>4</v>
      </c>
      <c r="I241" s="252"/>
      <c r="J241" s="253">
        <f>ROUND(I241*H241,2)</f>
        <v>0</v>
      </c>
      <c r="K241" s="254"/>
      <c r="L241" s="44"/>
      <c r="M241" s="255" t="s">
        <v>1</v>
      </c>
      <c r="N241" s="256" t="s">
        <v>46</v>
      </c>
      <c r="O241" s="94"/>
      <c r="P241" s="257">
        <f>O241*H241</f>
        <v>0</v>
      </c>
      <c r="Q241" s="257">
        <v>0</v>
      </c>
      <c r="R241" s="257">
        <f>Q241*H241</f>
        <v>0</v>
      </c>
      <c r="S241" s="257">
        <v>0</v>
      </c>
      <c r="T241" s="25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59" t="s">
        <v>249</v>
      </c>
      <c r="AT241" s="259" t="s">
        <v>173</v>
      </c>
      <c r="AU241" s="259" t="s">
        <v>91</v>
      </c>
      <c r="AY241" s="18" t="s">
        <v>170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89</v>
      </c>
      <c r="BK241" s="146">
        <f>ROUND(I241*H241,2)</f>
        <v>0</v>
      </c>
      <c r="BL241" s="18" t="s">
        <v>249</v>
      </c>
      <c r="BM241" s="259" t="s">
        <v>514</v>
      </c>
    </row>
    <row r="242" s="13" customFormat="1">
      <c r="A242" s="13"/>
      <c r="B242" s="260"/>
      <c r="C242" s="261"/>
      <c r="D242" s="262" t="s">
        <v>179</v>
      </c>
      <c r="E242" s="263" t="s">
        <v>1</v>
      </c>
      <c r="F242" s="264" t="s">
        <v>515</v>
      </c>
      <c r="G242" s="261"/>
      <c r="H242" s="263" t="s">
        <v>1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0" t="s">
        <v>179</v>
      </c>
      <c r="AU242" s="270" t="s">
        <v>91</v>
      </c>
      <c r="AV242" s="13" t="s">
        <v>89</v>
      </c>
      <c r="AW242" s="13" t="s">
        <v>33</v>
      </c>
      <c r="AX242" s="13" t="s">
        <v>81</v>
      </c>
      <c r="AY242" s="270" t="s">
        <v>170</v>
      </c>
    </row>
    <row r="243" s="13" customFormat="1">
      <c r="A243" s="13"/>
      <c r="B243" s="260"/>
      <c r="C243" s="261"/>
      <c r="D243" s="262" t="s">
        <v>179</v>
      </c>
      <c r="E243" s="263" t="s">
        <v>1</v>
      </c>
      <c r="F243" s="264" t="s">
        <v>516</v>
      </c>
      <c r="G243" s="261"/>
      <c r="H243" s="263" t="s">
        <v>1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0" t="s">
        <v>179</v>
      </c>
      <c r="AU243" s="270" t="s">
        <v>91</v>
      </c>
      <c r="AV243" s="13" t="s">
        <v>89</v>
      </c>
      <c r="AW243" s="13" t="s">
        <v>33</v>
      </c>
      <c r="AX243" s="13" t="s">
        <v>81</v>
      </c>
      <c r="AY243" s="270" t="s">
        <v>170</v>
      </c>
    </row>
    <row r="244" s="13" customFormat="1">
      <c r="A244" s="13"/>
      <c r="B244" s="260"/>
      <c r="C244" s="261"/>
      <c r="D244" s="262" t="s">
        <v>179</v>
      </c>
      <c r="E244" s="263" t="s">
        <v>1</v>
      </c>
      <c r="F244" s="264" t="s">
        <v>517</v>
      </c>
      <c r="G244" s="261"/>
      <c r="H244" s="263" t="s">
        <v>1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0" t="s">
        <v>179</v>
      </c>
      <c r="AU244" s="270" t="s">
        <v>91</v>
      </c>
      <c r="AV244" s="13" t="s">
        <v>89</v>
      </c>
      <c r="AW244" s="13" t="s">
        <v>33</v>
      </c>
      <c r="AX244" s="13" t="s">
        <v>81</v>
      </c>
      <c r="AY244" s="270" t="s">
        <v>170</v>
      </c>
    </row>
    <row r="245" s="13" customFormat="1">
      <c r="A245" s="13"/>
      <c r="B245" s="260"/>
      <c r="C245" s="261"/>
      <c r="D245" s="262" t="s">
        <v>179</v>
      </c>
      <c r="E245" s="263" t="s">
        <v>1</v>
      </c>
      <c r="F245" s="264" t="s">
        <v>518</v>
      </c>
      <c r="G245" s="261"/>
      <c r="H245" s="263" t="s">
        <v>1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0" t="s">
        <v>179</v>
      </c>
      <c r="AU245" s="270" t="s">
        <v>91</v>
      </c>
      <c r="AV245" s="13" t="s">
        <v>89</v>
      </c>
      <c r="AW245" s="13" t="s">
        <v>33</v>
      </c>
      <c r="AX245" s="13" t="s">
        <v>81</v>
      </c>
      <c r="AY245" s="270" t="s">
        <v>170</v>
      </c>
    </row>
    <row r="246" s="13" customFormat="1">
      <c r="A246" s="13"/>
      <c r="B246" s="260"/>
      <c r="C246" s="261"/>
      <c r="D246" s="262" t="s">
        <v>179</v>
      </c>
      <c r="E246" s="263" t="s">
        <v>1</v>
      </c>
      <c r="F246" s="264" t="s">
        <v>519</v>
      </c>
      <c r="G246" s="261"/>
      <c r="H246" s="263" t="s">
        <v>1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0" t="s">
        <v>179</v>
      </c>
      <c r="AU246" s="270" t="s">
        <v>91</v>
      </c>
      <c r="AV246" s="13" t="s">
        <v>89</v>
      </c>
      <c r="AW246" s="13" t="s">
        <v>33</v>
      </c>
      <c r="AX246" s="13" t="s">
        <v>81</v>
      </c>
      <c r="AY246" s="270" t="s">
        <v>170</v>
      </c>
    </row>
    <row r="247" s="14" customFormat="1">
      <c r="A247" s="14"/>
      <c r="B247" s="271"/>
      <c r="C247" s="272"/>
      <c r="D247" s="262" t="s">
        <v>179</v>
      </c>
      <c r="E247" s="273" t="s">
        <v>1</v>
      </c>
      <c r="F247" s="274" t="s">
        <v>169</v>
      </c>
      <c r="G247" s="272"/>
      <c r="H247" s="275">
        <v>4</v>
      </c>
      <c r="I247" s="276"/>
      <c r="J247" s="272"/>
      <c r="K247" s="272"/>
      <c r="L247" s="277"/>
      <c r="M247" s="278"/>
      <c r="N247" s="279"/>
      <c r="O247" s="279"/>
      <c r="P247" s="279"/>
      <c r="Q247" s="279"/>
      <c r="R247" s="279"/>
      <c r="S247" s="279"/>
      <c r="T247" s="28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1" t="s">
        <v>179</v>
      </c>
      <c r="AU247" s="281" t="s">
        <v>91</v>
      </c>
      <c r="AV247" s="14" t="s">
        <v>91</v>
      </c>
      <c r="AW247" s="14" t="s">
        <v>33</v>
      </c>
      <c r="AX247" s="14" t="s">
        <v>89</v>
      </c>
      <c r="AY247" s="281" t="s">
        <v>170</v>
      </c>
    </row>
    <row r="248" s="2" customFormat="1" ht="14.4" customHeight="1">
      <c r="A248" s="41"/>
      <c r="B248" s="42"/>
      <c r="C248" s="293" t="s">
        <v>314</v>
      </c>
      <c r="D248" s="293" t="s">
        <v>216</v>
      </c>
      <c r="E248" s="294" t="s">
        <v>520</v>
      </c>
      <c r="F248" s="295" t="s">
        <v>521</v>
      </c>
      <c r="G248" s="296" t="s">
        <v>261</v>
      </c>
      <c r="H248" s="297">
        <v>4</v>
      </c>
      <c r="I248" s="298"/>
      <c r="J248" s="299">
        <f>ROUND(I248*H248,2)</f>
        <v>0</v>
      </c>
      <c r="K248" s="300"/>
      <c r="L248" s="301"/>
      <c r="M248" s="302" t="s">
        <v>1</v>
      </c>
      <c r="N248" s="303" t="s">
        <v>46</v>
      </c>
      <c r="O248" s="94"/>
      <c r="P248" s="257">
        <f>O248*H248</f>
        <v>0</v>
      </c>
      <c r="Q248" s="257">
        <v>0.0080000000000000002</v>
      </c>
      <c r="R248" s="257">
        <f>Q248*H248</f>
        <v>0.032000000000000001</v>
      </c>
      <c r="S248" s="257">
        <v>0</v>
      </c>
      <c r="T248" s="25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59" t="s">
        <v>452</v>
      </c>
      <c r="AT248" s="259" t="s">
        <v>216</v>
      </c>
      <c r="AU248" s="259" t="s">
        <v>91</v>
      </c>
      <c r="AY248" s="18" t="s">
        <v>170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89</v>
      </c>
      <c r="BK248" s="146">
        <f>ROUND(I248*H248,2)</f>
        <v>0</v>
      </c>
      <c r="BL248" s="18" t="s">
        <v>249</v>
      </c>
      <c r="BM248" s="259" t="s">
        <v>522</v>
      </c>
    </row>
    <row r="249" s="14" customFormat="1">
      <c r="A249" s="14"/>
      <c r="B249" s="271"/>
      <c r="C249" s="272"/>
      <c r="D249" s="262" t="s">
        <v>179</v>
      </c>
      <c r="E249" s="273" t="s">
        <v>1</v>
      </c>
      <c r="F249" s="274" t="s">
        <v>169</v>
      </c>
      <c r="G249" s="272"/>
      <c r="H249" s="275">
        <v>4</v>
      </c>
      <c r="I249" s="276"/>
      <c r="J249" s="272"/>
      <c r="K249" s="272"/>
      <c r="L249" s="277"/>
      <c r="M249" s="278"/>
      <c r="N249" s="279"/>
      <c r="O249" s="279"/>
      <c r="P249" s="279"/>
      <c r="Q249" s="279"/>
      <c r="R249" s="279"/>
      <c r="S249" s="279"/>
      <c r="T249" s="28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1" t="s">
        <v>179</v>
      </c>
      <c r="AU249" s="281" t="s">
        <v>91</v>
      </c>
      <c r="AV249" s="14" t="s">
        <v>91</v>
      </c>
      <c r="AW249" s="14" t="s">
        <v>33</v>
      </c>
      <c r="AX249" s="14" t="s">
        <v>89</v>
      </c>
      <c r="AY249" s="281" t="s">
        <v>170</v>
      </c>
    </row>
    <row r="250" s="2" customFormat="1" ht="24.15" customHeight="1">
      <c r="A250" s="41"/>
      <c r="B250" s="42"/>
      <c r="C250" s="293" t="s">
        <v>111</v>
      </c>
      <c r="D250" s="293" t="s">
        <v>216</v>
      </c>
      <c r="E250" s="294" t="s">
        <v>523</v>
      </c>
      <c r="F250" s="295" t="s">
        <v>524</v>
      </c>
      <c r="G250" s="296" t="s">
        <v>176</v>
      </c>
      <c r="H250" s="297">
        <v>22</v>
      </c>
      <c r="I250" s="298"/>
      <c r="J250" s="299">
        <f>ROUND(I250*H250,2)</f>
        <v>0</v>
      </c>
      <c r="K250" s="300"/>
      <c r="L250" s="301"/>
      <c r="M250" s="302" t="s">
        <v>1</v>
      </c>
      <c r="N250" s="303" t="s">
        <v>46</v>
      </c>
      <c r="O250" s="94"/>
      <c r="P250" s="257">
        <f>O250*H250</f>
        <v>0</v>
      </c>
      <c r="Q250" s="257">
        <v>0</v>
      </c>
      <c r="R250" s="257">
        <f>Q250*H250</f>
        <v>0</v>
      </c>
      <c r="S250" s="257">
        <v>0</v>
      </c>
      <c r="T250" s="25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59" t="s">
        <v>452</v>
      </c>
      <c r="AT250" s="259" t="s">
        <v>216</v>
      </c>
      <c r="AU250" s="259" t="s">
        <v>91</v>
      </c>
      <c r="AY250" s="18" t="s">
        <v>170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89</v>
      </c>
      <c r="BK250" s="146">
        <f>ROUND(I250*H250,2)</f>
        <v>0</v>
      </c>
      <c r="BL250" s="18" t="s">
        <v>249</v>
      </c>
      <c r="BM250" s="259" t="s">
        <v>525</v>
      </c>
    </row>
    <row r="251" s="14" customFormat="1">
      <c r="A251" s="14"/>
      <c r="B251" s="271"/>
      <c r="C251" s="272"/>
      <c r="D251" s="262" t="s">
        <v>179</v>
      </c>
      <c r="E251" s="273" t="s">
        <v>1</v>
      </c>
      <c r="F251" s="274" t="s">
        <v>281</v>
      </c>
      <c r="G251" s="272"/>
      <c r="H251" s="275">
        <v>22</v>
      </c>
      <c r="I251" s="276"/>
      <c r="J251" s="272"/>
      <c r="K251" s="272"/>
      <c r="L251" s="277"/>
      <c r="M251" s="278"/>
      <c r="N251" s="279"/>
      <c r="O251" s="279"/>
      <c r="P251" s="279"/>
      <c r="Q251" s="279"/>
      <c r="R251" s="279"/>
      <c r="S251" s="279"/>
      <c r="T251" s="28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1" t="s">
        <v>179</v>
      </c>
      <c r="AU251" s="281" t="s">
        <v>91</v>
      </c>
      <c r="AV251" s="14" t="s">
        <v>91</v>
      </c>
      <c r="AW251" s="14" t="s">
        <v>33</v>
      </c>
      <c r="AX251" s="14" t="s">
        <v>89</v>
      </c>
      <c r="AY251" s="281" t="s">
        <v>170</v>
      </c>
    </row>
    <row r="252" s="2" customFormat="1" ht="14.4" customHeight="1">
      <c r="A252" s="41"/>
      <c r="B252" s="42"/>
      <c r="C252" s="293" t="s">
        <v>358</v>
      </c>
      <c r="D252" s="293" t="s">
        <v>216</v>
      </c>
      <c r="E252" s="294" t="s">
        <v>526</v>
      </c>
      <c r="F252" s="295" t="s">
        <v>527</v>
      </c>
      <c r="G252" s="296" t="s">
        <v>176</v>
      </c>
      <c r="H252" s="297">
        <v>4</v>
      </c>
      <c r="I252" s="298"/>
      <c r="J252" s="299">
        <f>ROUND(I252*H252,2)</f>
        <v>0</v>
      </c>
      <c r="K252" s="300"/>
      <c r="L252" s="301"/>
      <c r="M252" s="302" t="s">
        <v>1</v>
      </c>
      <c r="N252" s="303" t="s">
        <v>46</v>
      </c>
      <c r="O252" s="94"/>
      <c r="P252" s="257">
        <f>O252*H252</f>
        <v>0</v>
      </c>
      <c r="Q252" s="257">
        <v>0</v>
      </c>
      <c r="R252" s="257">
        <f>Q252*H252</f>
        <v>0</v>
      </c>
      <c r="S252" s="257">
        <v>0</v>
      </c>
      <c r="T252" s="25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59" t="s">
        <v>452</v>
      </c>
      <c r="AT252" s="259" t="s">
        <v>216</v>
      </c>
      <c r="AU252" s="259" t="s">
        <v>91</v>
      </c>
      <c r="AY252" s="18" t="s">
        <v>170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89</v>
      </c>
      <c r="BK252" s="146">
        <f>ROUND(I252*H252,2)</f>
        <v>0</v>
      </c>
      <c r="BL252" s="18" t="s">
        <v>249</v>
      </c>
      <c r="BM252" s="259" t="s">
        <v>528</v>
      </c>
    </row>
    <row r="253" s="14" customFormat="1">
      <c r="A253" s="14"/>
      <c r="B253" s="271"/>
      <c r="C253" s="272"/>
      <c r="D253" s="262" t="s">
        <v>179</v>
      </c>
      <c r="E253" s="273" t="s">
        <v>1</v>
      </c>
      <c r="F253" s="274" t="s">
        <v>169</v>
      </c>
      <c r="G253" s="272"/>
      <c r="H253" s="275">
        <v>4</v>
      </c>
      <c r="I253" s="276"/>
      <c r="J253" s="272"/>
      <c r="K253" s="272"/>
      <c r="L253" s="277"/>
      <c r="M253" s="278"/>
      <c r="N253" s="279"/>
      <c r="O253" s="279"/>
      <c r="P253" s="279"/>
      <c r="Q253" s="279"/>
      <c r="R253" s="279"/>
      <c r="S253" s="279"/>
      <c r="T253" s="28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1" t="s">
        <v>179</v>
      </c>
      <c r="AU253" s="281" t="s">
        <v>91</v>
      </c>
      <c r="AV253" s="14" t="s">
        <v>91</v>
      </c>
      <c r="AW253" s="14" t="s">
        <v>33</v>
      </c>
      <c r="AX253" s="14" t="s">
        <v>89</v>
      </c>
      <c r="AY253" s="281" t="s">
        <v>170</v>
      </c>
    </row>
    <row r="254" s="2" customFormat="1" ht="14.4" customHeight="1">
      <c r="A254" s="41"/>
      <c r="B254" s="42"/>
      <c r="C254" s="293" t="s">
        <v>452</v>
      </c>
      <c r="D254" s="293" t="s">
        <v>216</v>
      </c>
      <c r="E254" s="294" t="s">
        <v>529</v>
      </c>
      <c r="F254" s="295" t="s">
        <v>530</v>
      </c>
      <c r="G254" s="296" t="s">
        <v>202</v>
      </c>
      <c r="H254" s="297">
        <v>4</v>
      </c>
      <c r="I254" s="298"/>
      <c r="J254" s="299">
        <f>ROUND(I254*H254,2)</f>
        <v>0</v>
      </c>
      <c r="K254" s="300"/>
      <c r="L254" s="301"/>
      <c r="M254" s="302" t="s">
        <v>1</v>
      </c>
      <c r="N254" s="303" t="s">
        <v>46</v>
      </c>
      <c r="O254" s="94"/>
      <c r="P254" s="257">
        <f>O254*H254</f>
        <v>0</v>
      </c>
      <c r="Q254" s="257">
        <v>0</v>
      </c>
      <c r="R254" s="257">
        <f>Q254*H254</f>
        <v>0</v>
      </c>
      <c r="S254" s="257">
        <v>0</v>
      </c>
      <c r="T254" s="25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59" t="s">
        <v>452</v>
      </c>
      <c r="AT254" s="259" t="s">
        <v>216</v>
      </c>
      <c r="AU254" s="259" t="s">
        <v>91</v>
      </c>
      <c r="AY254" s="18" t="s">
        <v>170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89</v>
      </c>
      <c r="BK254" s="146">
        <f>ROUND(I254*H254,2)</f>
        <v>0</v>
      </c>
      <c r="BL254" s="18" t="s">
        <v>249</v>
      </c>
      <c r="BM254" s="259" t="s">
        <v>531</v>
      </c>
    </row>
    <row r="255" s="14" customFormat="1">
      <c r="A255" s="14"/>
      <c r="B255" s="271"/>
      <c r="C255" s="272"/>
      <c r="D255" s="262" t="s">
        <v>179</v>
      </c>
      <c r="E255" s="273" t="s">
        <v>1</v>
      </c>
      <c r="F255" s="274" t="s">
        <v>169</v>
      </c>
      <c r="G255" s="272"/>
      <c r="H255" s="275">
        <v>4</v>
      </c>
      <c r="I255" s="276"/>
      <c r="J255" s="272"/>
      <c r="K255" s="272"/>
      <c r="L255" s="277"/>
      <c r="M255" s="278"/>
      <c r="N255" s="279"/>
      <c r="O255" s="279"/>
      <c r="P255" s="279"/>
      <c r="Q255" s="279"/>
      <c r="R255" s="279"/>
      <c r="S255" s="279"/>
      <c r="T255" s="28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1" t="s">
        <v>179</v>
      </c>
      <c r="AU255" s="281" t="s">
        <v>91</v>
      </c>
      <c r="AV255" s="14" t="s">
        <v>91</v>
      </c>
      <c r="AW255" s="14" t="s">
        <v>33</v>
      </c>
      <c r="AX255" s="14" t="s">
        <v>89</v>
      </c>
      <c r="AY255" s="281" t="s">
        <v>170</v>
      </c>
    </row>
    <row r="256" s="2" customFormat="1" ht="14.4" customHeight="1">
      <c r="A256" s="41"/>
      <c r="B256" s="42"/>
      <c r="C256" s="293" t="s">
        <v>532</v>
      </c>
      <c r="D256" s="293" t="s">
        <v>216</v>
      </c>
      <c r="E256" s="294" t="s">
        <v>533</v>
      </c>
      <c r="F256" s="295" t="s">
        <v>534</v>
      </c>
      <c r="G256" s="296" t="s">
        <v>202</v>
      </c>
      <c r="H256" s="297">
        <v>6</v>
      </c>
      <c r="I256" s="298"/>
      <c r="J256" s="299">
        <f>ROUND(I256*H256,2)</f>
        <v>0</v>
      </c>
      <c r="K256" s="300"/>
      <c r="L256" s="301"/>
      <c r="M256" s="302" t="s">
        <v>1</v>
      </c>
      <c r="N256" s="303" t="s">
        <v>46</v>
      </c>
      <c r="O256" s="94"/>
      <c r="P256" s="257">
        <f>O256*H256</f>
        <v>0</v>
      </c>
      <c r="Q256" s="257">
        <v>0</v>
      </c>
      <c r="R256" s="257">
        <f>Q256*H256</f>
        <v>0</v>
      </c>
      <c r="S256" s="257">
        <v>0</v>
      </c>
      <c r="T256" s="25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59" t="s">
        <v>452</v>
      </c>
      <c r="AT256" s="259" t="s">
        <v>216</v>
      </c>
      <c r="AU256" s="259" t="s">
        <v>91</v>
      </c>
      <c r="AY256" s="18" t="s">
        <v>170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89</v>
      </c>
      <c r="BK256" s="146">
        <f>ROUND(I256*H256,2)</f>
        <v>0</v>
      </c>
      <c r="BL256" s="18" t="s">
        <v>249</v>
      </c>
      <c r="BM256" s="259" t="s">
        <v>535</v>
      </c>
    </row>
    <row r="257" s="14" customFormat="1">
      <c r="A257" s="14"/>
      <c r="B257" s="271"/>
      <c r="C257" s="272"/>
      <c r="D257" s="262" t="s">
        <v>179</v>
      </c>
      <c r="E257" s="273" t="s">
        <v>1</v>
      </c>
      <c r="F257" s="274" t="s">
        <v>536</v>
      </c>
      <c r="G257" s="272"/>
      <c r="H257" s="275">
        <v>6</v>
      </c>
      <c r="I257" s="276"/>
      <c r="J257" s="272"/>
      <c r="K257" s="272"/>
      <c r="L257" s="277"/>
      <c r="M257" s="278"/>
      <c r="N257" s="279"/>
      <c r="O257" s="279"/>
      <c r="P257" s="279"/>
      <c r="Q257" s="279"/>
      <c r="R257" s="279"/>
      <c r="S257" s="279"/>
      <c r="T257" s="28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1" t="s">
        <v>179</v>
      </c>
      <c r="AU257" s="281" t="s">
        <v>91</v>
      </c>
      <c r="AV257" s="14" t="s">
        <v>91</v>
      </c>
      <c r="AW257" s="14" t="s">
        <v>33</v>
      </c>
      <c r="AX257" s="14" t="s">
        <v>89</v>
      </c>
      <c r="AY257" s="281" t="s">
        <v>170</v>
      </c>
    </row>
    <row r="258" s="2" customFormat="1" ht="14.4" customHeight="1">
      <c r="A258" s="41"/>
      <c r="B258" s="42"/>
      <c r="C258" s="293" t="s">
        <v>537</v>
      </c>
      <c r="D258" s="293" t="s">
        <v>216</v>
      </c>
      <c r="E258" s="294" t="s">
        <v>538</v>
      </c>
      <c r="F258" s="295" t="s">
        <v>539</v>
      </c>
      <c r="G258" s="296" t="s">
        <v>202</v>
      </c>
      <c r="H258" s="297">
        <v>170</v>
      </c>
      <c r="I258" s="298"/>
      <c r="J258" s="299">
        <f>ROUND(I258*H258,2)</f>
        <v>0</v>
      </c>
      <c r="K258" s="300"/>
      <c r="L258" s="301"/>
      <c r="M258" s="302" t="s">
        <v>1</v>
      </c>
      <c r="N258" s="303" t="s">
        <v>46</v>
      </c>
      <c r="O258" s="94"/>
      <c r="P258" s="257">
        <f>O258*H258</f>
        <v>0</v>
      </c>
      <c r="Q258" s="257">
        <v>0</v>
      </c>
      <c r="R258" s="257">
        <f>Q258*H258</f>
        <v>0</v>
      </c>
      <c r="S258" s="257">
        <v>0</v>
      </c>
      <c r="T258" s="25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59" t="s">
        <v>452</v>
      </c>
      <c r="AT258" s="259" t="s">
        <v>216</v>
      </c>
      <c r="AU258" s="259" t="s">
        <v>91</v>
      </c>
      <c r="AY258" s="18" t="s">
        <v>170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89</v>
      </c>
      <c r="BK258" s="146">
        <f>ROUND(I258*H258,2)</f>
        <v>0</v>
      </c>
      <c r="BL258" s="18" t="s">
        <v>249</v>
      </c>
      <c r="BM258" s="259" t="s">
        <v>540</v>
      </c>
    </row>
    <row r="259" s="14" customFormat="1">
      <c r="A259" s="14"/>
      <c r="B259" s="271"/>
      <c r="C259" s="272"/>
      <c r="D259" s="262" t="s">
        <v>179</v>
      </c>
      <c r="E259" s="273" t="s">
        <v>1</v>
      </c>
      <c r="F259" s="274" t="s">
        <v>332</v>
      </c>
      <c r="G259" s="272"/>
      <c r="H259" s="275">
        <v>170</v>
      </c>
      <c r="I259" s="276"/>
      <c r="J259" s="272"/>
      <c r="K259" s="272"/>
      <c r="L259" s="277"/>
      <c r="M259" s="278"/>
      <c r="N259" s="279"/>
      <c r="O259" s="279"/>
      <c r="P259" s="279"/>
      <c r="Q259" s="279"/>
      <c r="R259" s="279"/>
      <c r="S259" s="279"/>
      <c r="T259" s="28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1" t="s">
        <v>179</v>
      </c>
      <c r="AU259" s="281" t="s">
        <v>91</v>
      </c>
      <c r="AV259" s="14" t="s">
        <v>91</v>
      </c>
      <c r="AW259" s="14" t="s">
        <v>33</v>
      </c>
      <c r="AX259" s="14" t="s">
        <v>89</v>
      </c>
      <c r="AY259" s="281" t="s">
        <v>170</v>
      </c>
    </row>
    <row r="260" s="2" customFormat="1" ht="14.4" customHeight="1">
      <c r="A260" s="41"/>
      <c r="B260" s="42"/>
      <c r="C260" s="293" t="s">
        <v>541</v>
      </c>
      <c r="D260" s="293" t="s">
        <v>216</v>
      </c>
      <c r="E260" s="294" t="s">
        <v>542</v>
      </c>
      <c r="F260" s="295" t="s">
        <v>543</v>
      </c>
      <c r="G260" s="296" t="s">
        <v>176</v>
      </c>
      <c r="H260" s="297">
        <v>4</v>
      </c>
      <c r="I260" s="298"/>
      <c r="J260" s="299">
        <f>ROUND(I260*H260,2)</f>
        <v>0</v>
      </c>
      <c r="K260" s="300"/>
      <c r="L260" s="301"/>
      <c r="M260" s="302" t="s">
        <v>1</v>
      </c>
      <c r="N260" s="303" t="s">
        <v>46</v>
      </c>
      <c r="O260" s="94"/>
      <c r="P260" s="257">
        <f>O260*H260</f>
        <v>0</v>
      </c>
      <c r="Q260" s="257">
        <v>0</v>
      </c>
      <c r="R260" s="257">
        <f>Q260*H260</f>
        <v>0</v>
      </c>
      <c r="S260" s="257">
        <v>0</v>
      </c>
      <c r="T260" s="25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59" t="s">
        <v>452</v>
      </c>
      <c r="AT260" s="259" t="s">
        <v>216</v>
      </c>
      <c r="AU260" s="259" t="s">
        <v>91</v>
      </c>
      <c r="AY260" s="18" t="s">
        <v>170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89</v>
      </c>
      <c r="BK260" s="146">
        <f>ROUND(I260*H260,2)</f>
        <v>0</v>
      </c>
      <c r="BL260" s="18" t="s">
        <v>249</v>
      </c>
      <c r="BM260" s="259" t="s">
        <v>544</v>
      </c>
    </row>
    <row r="261" s="14" customFormat="1">
      <c r="A261" s="14"/>
      <c r="B261" s="271"/>
      <c r="C261" s="272"/>
      <c r="D261" s="262" t="s">
        <v>179</v>
      </c>
      <c r="E261" s="273" t="s">
        <v>1</v>
      </c>
      <c r="F261" s="274" t="s">
        <v>169</v>
      </c>
      <c r="G261" s="272"/>
      <c r="H261" s="275">
        <v>4</v>
      </c>
      <c r="I261" s="276"/>
      <c r="J261" s="272"/>
      <c r="K261" s="272"/>
      <c r="L261" s="277"/>
      <c r="M261" s="278"/>
      <c r="N261" s="279"/>
      <c r="O261" s="279"/>
      <c r="P261" s="279"/>
      <c r="Q261" s="279"/>
      <c r="R261" s="279"/>
      <c r="S261" s="279"/>
      <c r="T261" s="28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1" t="s">
        <v>179</v>
      </c>
      <c r="AU261" s="281" t="s">
        <v>91</v>
      </c>
      <c r="AV261" s="14" t="s">
        <v>91</v>
      </c>
      <c r="AW261" s="14" t="s">
        <v>33</v>
      </c>
      <c r="AX261" s="14" t="s">
        <v>89</v>
      </c>
      <c r="AY261" s="281" t="s">
        <v>170</v>
      </c>
    </row>
    <row r="262" s="2" customFormat="1" ht="14.4" customHeight="1">
      <c r="A262" s="41"/>
      <c r="B262" s="42"/>
      <c r="C262" s="247" t="s">
        <v>545</v>
      </c>
      <c r="D262" s="247" t="s">
        <v>173</v>
      </c>
      <c r="E262" s="248" t="s">
        <v>546</v>
      </c>
      <c r="F262" s="249" t="s">
        <v>547</v>
      </c>
      <c r="G262" s="250" t="s">
        <v>261</v>
      </c>
      <c r="H262" s="251">
        <v>4</v>
      </c>
      <c r="I262" s="252"/>
      <c r="J262" s="253">
        <f>ROUND(I262*H262,2)</f>
        <v>0</v>
      </c>
      <c r="K262" s="254"/>
      <c r="L262" s="44"/>
      <c r="M262" s="255" t="s">
        <v>1</v>
      </c>
      <c r="N262" s="256" t="s">
        <v>46</v>
      </c>
      <c r="O262" s="94"/>
      <c r="P262" s="257">
        <f>O262*H262</f>
        <v>0</v>
      </c>
      <c r="Q262" s="257">
        <v>0</v>
      </c>
      <c r="R262" s="257">
        <f>Q262*H262</f>
        <v>0</v>
      </c>
      <c r="S262" s="257">
        <v>0</v>
      </c>
      <c r="T262" s="25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59" t="s">
        <v>249</v>
      </c>
      <c r="AT262" s="259" t="s">
        <v>173</v>
      </c>
      <c r="AU262" s="259" t="s">
        <v>91</v>
      </c>
      <c r="AY262" s="18" t="s">
        <v>170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89</v>
      </c>
      <c r="BK262" s="146">
        <f>ROUND(I262*H262,2)</f>
        <v>0</v>
      </c>
      <c r="BL262" s="18" t="s">
        <v>249</v>
      </c>
      <c r="BM262" s="259" t="s">
        <v>548</v>
      </c>
    </row>
    <row r="263" s="14" customFormat="1">
      <c r="A263" s="14"/>
      <c r="B263" s="271"/>
      <c r="C263" s="272"/>
      <c r="D263" s="262" t="s">
        <v>179</v>
      </c>
      <c r="E263" s="273" t="s">
        <v>1</v>
      </c>
      <c r="F263" s="274" t="s">
        <v>169</v>
      </c>
      <c r="G263" s="272"/>
      <c r="H263" s="275">
        <v>4</v>
      </c>
      <c r="I263" s="276"/>
      <c r="J263" s="272"/>
      <c r="K263" s="272"/>
      <c r="L263" s="277"/>
      <c r="M263" s="278"/>
      <c r="N263" s="279"/>
      <c r="O263" s="279"/>
      <c r="P263" s="279"/>
      <c r="Q263" s="279"/>
      <c r="R263" s="279"/>
      <c r="S263" s="279"/>
      <c r="T263" s="28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1" t="s">
        <v>179</v>
      </c>
      <c r="AU263" s="281" t="s">
        <v>91</v>
      </c>
      <c r="AV263" s="14" t="s">
        <v>91</v>
      </c>
      <c r="AW263" s="14" t="s">
        <v>33</v>
      </c>
      <c r="AX263" s="14" t="s">
        <v>89</v>
      </c>
      <c r="AY263" s="281" t="s">
        <v>170</v>
      </c>
    </row>
    <row r="264" s="2" customFormat="1" ht="14.4" customHeight="1">
      <c r="A264" s="41"/>
      <c r="B264" s="42"/>
      <c r="C264" s="247" t="s">
        <v>549</v>
      </c>
      <c r="D264" s="247" t="s">
        <v>173</v>
      </c>
      <c r="E264" s="248" t="s">
        <v>550</v>
      </c>
      <c r="F264" s="249" t="s">
        <v>551</v>
      </c>
      <c r="G264" s="250" t="s">
        <v>106</v>
      </c>
      <c r="H264" s="251">
        <v>390</v>
      </c>
      <c r="I264" s="252"/>
      <c r="J264" s="253">
        <f>ROUND(I264*H264,2)</f>
        <v>0</v>
      </c>
      <c r="K264" s="254"/>
      <c r="L264" s="44"/>
      <c r="M264" s="255" t="s">
        <v>1</v>
      </c>
      <c r="N264" s="256" t="s">
        <v>46</v>
      </c>
      <c r="O264" s="94"/>
      <c r="P264" s="257">
        <f>O264*H264</f>
        <v>0</v>
      </c>
      <c r="Q264" s="257">
        <v>0</v>
      </c>
      <c r="R264" s="257">
        <f>Q264*H264</f>
        <v>0</v>
      </c>
      <c r="S264" s="257">
        <v>0</v>
      </c>
      <c r="T264" s="25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59" t="s">
        <v>249</v>
      </c>
      <c r="AT264" s="259" t="s">
        <v>173</v>
      </c>
      <c r="AU264" s="259" t="s">
        <v>91</v>
      </c>
      <c r="AY264" s="18" t="s">
        <v>170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89</v>
      </c>
      <c r="BK264" s="146">
        <f>ROUND(I264*H264,2)</f>
        <v>0</v>
      </c>
      <c r="BL264" s="18" t="s">
        <v>249</v>
      </c>
      <c r="BM264" s="259" t="s">
        <v>552</v>
      </c>
    </row>
    <row r="265" s="14" customFormat="1">
      <c r="A265" s="14"/>
      <c r="B265" s="271"/>
      <c r="C265" s="272"/>
      <c r="D265" s="262" t="s">
        <v>179</v>
      </c>
      <c r="E265" s="273" t="s">
        <v>363</v>
      </c>
      <c r="F265" s="274" t="s">
        <v>365</v>
      </c>
      <c r="G265" s="272"/>
      <c r="H265" s="275">
        <v>390</v>
      </c>
      <c r="I265" s="276"/>
      <c r="J265" s="272"/>
      <c r="K265" s="272"/>
      <c r="L265" s="277"/>
      <c r="M265" s="278"/>
      <c r="N265" s="279"/>
      <c r="O265" s="279"/>
      <c r="P265" s="279"/>
      <c r="Q265" s="279"/>
      <c r="R265" s="279"/>
      <c r="S265" s="279"/>
      <c r="T265" s="28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1" t="s">
        <v>179</v>
      </c>
      <c r="AU265" s="281" t="s">
        <v>91</v>
      </c>
      <c r="AV265" s="14" t="s">
        <v>91</v>
      </c>
      <c r="AW265" s="14" t="s">
        <v>33</v>
      </c>
      <c r="AX265" s="14" t="s">
        <v>89</v>
      </c>
      <c r="AY265" s="281" t="s">
        <v>170</v>
      </c>
    </row>
    <row r="266" s="2" customFormat="1" ht="14.4" customHeight="1">
      <c r="A266" s="41"/>
      <c r="B266" s="42"/>
      <c r="C266" s="293" t="s">
        <v>553</v>
      </c>
      <c r="D266" s="293" t="s">
        <v>216</v>
      </c>
      <c r="E266" s="294" t="s">
        <v>554</v>
      </c>
      <c r="F266" s="295" t="s">
        <v>555</v>
      </c>
      <c r="G266" s="296" t="s">
        <v>106</v>
      </c>
      <c r="H266" s="297">
        <v>390</v>
      </c>
      <c r="I266" s="298"/>
      <c r="J266" s="299">
        <f>ROUND(I266*H266,2)</f>
        <v>0</v>
      </c>
      <c r="K266" s="300"/>
      <c r="L266" s="301"/>
      <c r="M266" s="302" t="s">
        <v>1</v>
      </c>
      <c r="N266" s="303" t="s">
        <v>46</v>
      </c>
      <c r="O266" s="94"/>
      <c r="P266" s="257">
        <f>O266*H266</f>
        <v>0</v>
      </c>
      <c r="Q266" s="257">
        <v>0.0044999999999999997</v>
      </c>
      <c r="R266" s="257">
        <f>Q266*H266</f>
        <v>1.7549999999999999</v>
      </c>
      <c r="S266" s="257">
        <v>0</v>
      </c>
      <c r="T266" s="25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59" t="s">
        <v>452</v>
      </c>
      <c r="AT266" s="259" t="s">
        <v>216</v>
      </c>
      <c r="AU266" s="259" t="s">
        <v>91</v>
      </c>
      <c r="AY266" s="18" t="s">
        <v>170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89</v>
      </c>
      <c r="BK266" s="146">
        <f>ROUND(I266*H266,2)</f>
        <v>0</v>
      </c>
      <c r="BL266" s="18" t="s">
        <v>249</v>
      </c>
      <c r="BM266" s="259" t="s">
        <v>556</v>
      </c>
    </row>
    <row r="267" s="14" customFormat="1">
      <c r="A267" s="14"/>
      <c r="B267" s="271"/>
      <c r="C267" s="272"/>
      <c r="D267" s="262" t="s">
        <v>179</v>
      </c>
      <c r="E267" s="273" t="s">
        <v>1</v>
      </c>
      <c r="F267" s="274" t="s">
        <v>363</v>
      </c>
      <c r="G267" s="272"/>
      <c r="H267" s="275">
        <v>390</v>
      </c>
      <c r="I267" s="276"/>
      <c r="J267" s="272"/>
      <c r="K267" s="272"/>
      <c r="L267" s="277"/>
      <c r="M267" s="278"/>
      <c r="N267" s="279"/>
      <c r="O267" s="279"/>
      <c r="P267" s="279"/>
      <c r="Q267" s="279"/>
      <c r="R267" s="279"/>
      <c r="S267" s="279"/>
      <c r="T267" s="28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1" t="s">
        <v>179</v>
      </c>
      <c r="AU267" s="281" t="s">
        <v>91</v>
      </c>
      <c r="AV267" s="14" t="s">
        <v>91</v>
      </c>
      <c r="AW267" s="14" t="s">
        <v>33</v>
      </c>
      <c r="AX267" s="14" t="s">
        <v>89</v>
      </c>
      <c r="AY267" s="281" t="s">
        <v>170</v>
      </c>
    </row>
    <row r="268" s="2" customFormat="1" ht="14.4" customHeight="1">
      <c r="A268" s="41"/>
      <c r="B268" s="42"/>
      <c r="C268" s="293" t="s">
        <v>557</v>
      </c>
      <c r="D268" s="293" t="s">
        <v>216</v>
      </c>
      <c r="E268" s="294" t="s">
        <v>558</v>
      </c>
      <c r="F268" s="295" t="s">
        <v>559</v>
      </c>
      <c r="G268" s="296" t="s">
        <v>176</v>
      </c>
      <c r="H268" s="297">
        <v>285</v>
      </c>
      <c r="I268" s="298"/>
      <c r="J268" s="299">
        <f>ROUND(I268*H268,2)</f>
        <v>0</v>
      </c>
      <c r="K268" s="300"/>
      <c r="L268" s="301"/>
      <c r="M268" s="302" t="s">
        <v>1</v>
      </c>
      <c r="N268" s="303" t="s">
        <v>46</v>
      </c>
      <c r="O268" s="94"/>
      <c r="P268" s="257">
        <f>O268*H268</f>
        <v>0</v>
      </c>
      <c r="Q268" s="257">
        <v>0.0044999999999999997</v>
      </c>
      <c r="R268" s="257">
        <f>Q268*H268</f>
        <v>1.2825</v>
      </c>
      <c r="S268" s="257">
        <v>0</v>
      </c>
      <c r="T268" s="25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59" t="s">
        <v>452</v>
      </c>
      <c r="AT268" s="259" t="s">
        <v>216</v>
      </c>
      <c r="AU268" s="259" t="s">
        <v>91</v>
      </c>
      <c r="AY268" s="18" t="s">
        <v>170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89</v>
      </c>
      <c r="BK268" s="146">
        <f>ROUND(I268*H268,2)</f>
        <v>0</v>
      </c>
      <c r="BL268" s="18" t="s">
        <v>249</v>
      </c>
      <c r="BM268" s="259" t="s">
        <v>560</v>
      </c>
    </row>
    <row r="269" s="14" customFormat="1">
      <c r="A269" s="14"/>
      <c r="B269" s="271"/>
      <c r="C269" s="272"/>
      <c r="D269" s="262" t="s">
        <v>179</v>
      </c>
      <c r="E269" s="273" t="s">
        <v>1</v>
      </c>
      <c r="F269" s="274" t="s">
        <v>561</v>
      </c>
      <c r="G269" s="272"/>
      <c r="H269" s="275">
        <v>285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1" t="s">
        <v>179</v>
      </c>
      <c r="AU269" s="281" t="s">
        <v>91</v>
      </c>
      <c r="AV269" s="14" t="s">
        <v>91</v>
      </c>
      <c r="AW269" s="14" t="s">
        <v>33</v>
      </c>
      <c r="AX269" s="14" t="s">
        <v>89</v>
      </c>
      <c r="AY269" s="281" t="s">
        <v>170</v>
      </c>
    </row>
    <row r="270" s="2" customFormat="1" ht="14.4" customHeight="1">
      <c r="A270" s="41"/>
      <c r="B270" s="42"/>
      <c r="C270" s="293" t="s">
        <v>562</v>
      </c>
      <c r="D270" s="293" t="s">
        <v>216</v>
      </c>
      <c r="E270" s="294" t="s">
        <v>563</v>
      </c>
      <c r="F270" s="295" t="s">
        <v>564</v>
      </c>
      <c r="G270" s="296" t="s">
        <v>176</v>
      </c>
      <c r="H270" s="297">
        <v>580</v>
      </c>
      <c r="I270" s="298"/>
      <c r="J270" s="299">
        <f>ROUND(I270*H270,2)</f>
        <v>0</v>
      </c>
      <c r="K270" s="300"/>
      <c r="L270" s="301"/>
      <c r="M270" s="302" t="s">
        <v>1</v>
      </c>
      <c r="N270" s="303" t="s">
        <v>46</v>
      </c>
      <c r="O270" s="94"/>
      <c r="P270" s="257">
        <f>O270*H270</f>
        <v>0</v>
      </c>
      <c r="Q270" s="257">
        <v>0.0044999999999999997</v>
      </c>
      <c r="R270" s="257">
        <f>Q270*H270</f>
        <v>2.6099999999999999</v>
      </c>
      <c r="S270" s="257">
        <v>0</v>
      </c>
      <c r="T270" s="25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59" t="s">
        <v>452</v>
      </c>
      <c r="AT270" s="259" t="s">
        <v>216</v>
      </c>
      <c r="AU270" s="259" t="s">
        <v>91</v>
      </c>
      <c r="AY270" s="18" t="s">
        <v>170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89</v>
      </c>
      <c r="BK270" s="146">
        <f>ROUND(I270*H270,2)</f>
        <v>0</v>
      </c>
      <c r="BL270" s="18" t="s">
        <v>249</v>
      </c>
      <c r="BM270" s="259" t="s">
        <v>565</v>
      </c>
    </row>
    <row r="271" s="14" customFormat="1">
      <c r="A271" s="14"/>
      <c r="B271" s="271"/>
      <c r="C271" s="272"/>
      <c r="D271" s="262" t="s">
        <v>179</v>
      </c>
      <c r="E271" s="273" t="s">
        <v>1</v>
      </c>
      <c r="F271" s="274" t="s">
        <v>566</v>
      </c>
      <c r="G271" s="272"/>
      <c r="H271" s="275">
        <v>580</v>
      </c>
      <c r="I271" s="276"/>
      <c r="J271" s="272"/>
      <c r="K271" s="272"/>
      <c r="L271" s="277"/>
      <c r="M271" s="278"/>
      <c r="N271" s="279"/>
      <c r="O271" s="279"/>
      <c r="P271" s="279"/>
      <c r="Q271" s="279"/>
      <c r="R271" s="279"/>
      <c r="S271" s="279"/>
      <c r="T271" s="28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1" t="s">
        <v>179</v>
      </c>
      <c r="AU271" s="281" t="s">
        <v>91</v>
      </c>
      <c r="AV271" s="14" t="s">
        <v>91</v>
      </c>
      <c r="AW271" s="14" t="s">
        <v>33</v>
      </c>
      <c r="AX271" s="14" t="s">
        <v>89</v>
      </c>
      <c r="AY271" s="281" t="s">
        <v>170</v>
      </c>
    </row>
    <row r="272" s="2" customFormat="1" ht="14.4" customHeight="1">
      <c r="A272" s="41"/>
      <c r="B272" s="42"/>
      <c r="C272" s="293" t="s">
        <v>567</v>
      </c>
      <c r="D272" s="293" t="s">
        <v>216</v>
      </c>
      <c r="E272" s="294" t="s">
        <v>568</v>
      </c>
      <c r="F272" s="295" t="s">
        <v>569</v>
      </c>
      <c r="G272" s="296" t="s">
        <v>570</v>
      </c>
      <c r="H272" s="297">
        <v>5</v>
      </c>
      <c r="I272" s="298"/>
      <c r="J272" s="299">
        <f>ROUND(I272*H272,2)</f>
        <v>0</v>
      </c>
      <c r="K272" s="300"/>
      <c r="L272" s="301"/>
      <c r="M272" s="302" t="s">
        <v>1</v>
      </c>
      <c r="N272" s="303" t="s">
        <v>46</v>
      </c>
      <c r="O272" s="94"/>
      <c r="P272" s="257">
        <f>O272*H272</f>
        <v>0</v>
      </c>
      <c r="Q272" s="257">
        <v>0.0044999999999999997</v>
      </c>
      <c r="R272" s="257">
        <f>Q272*H272</f>
        <v>0.022499999999999999</v>
      </c>
      <c r="S272" s="257">
        <v>0</v>
      </c>
      <c r="T272" s="25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59" t="s">
        <v>452</v>
      </c>
      <c r="AT272" s="259" t="s">
        <v>216</v>
      </c>
      <c r="AU272" s="259" t="s">
        <v>91</v>
      </c>
      <c r="AY272" s="18" t="s">
        <v>170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89</v>
      </c>
      <c r="BK272" s="146">
        <f>ROUND(I272*H272,2)</f>
        <v>0</v>
      </c>
      <c r="BL272" s="18" t="s">
        <v>249</v>
      </c>
      <c r="BM272" s="259" t="s">
        <v>571</v>
      </c>
    </row>
    <row r="273" s="14" customFormat="1">
      <c r="A273" s="14"/>
      <c r="B273" s="271"/>
      <c r="C273" s="272"/>
      <c r="D273" s="262" t="s">
        <v>179</v>
      </c>
      <c r="E273" s="273" t="s">
        <v>1</v>
      </c>
      <c r="F273" s="274" t="s">
        <v>107</v>
      </c>
      <c r="G273" s="272"/>
      <c r="H273" s="275">
        <v>5</v>
      </c>
      <c r="I273" s="276"/>
      <c r="J273" s="272"/>
      <c r="K273" s="272"/>
      <c r="L273" s="277"/>
      <c r="M273" s="278"/>
      <c r="N273" s="279"/>
      <c r="O273" s="279"/>
      <c r="P273" s="279"/>
      <c r="Q273" s="279"/>
      <c r="R273" s="279"/>
      <c r="S273" s="279"/>
      <c r="T273" s="28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1" t="s">
        <v>179</v>
      </c>
      <c r="AU273" s="281" t="s">
        <v>91</v>
      </c>
      <c r="AV273" s="14" t="s">
        <v>91</v>
      </c>
      <c r="AW273" s="14" t="s">
        <v>33</v>
      </c>
      <c r="AX273" s="14" t="s">
        <v>89</v>
      </c>
      <c r="AY273" s="281" t="s">
        <v>170</v>
      </c>
    </row>
    <row r="274" s="2" customFormat="1" ht="14.4" customHeight="1">
      <c r="A274" s="41"/>
      <c r="B274" s="42"/>
      <c r="C274" s="293" t="s">
        <v>324</v>
      </c>
      <c r="D274" s="293" t="s">
        <v>216</v>
      </c>
      <c r="E274" s="294" t="s">
        <v>572</v>
      </c>
      <c r="F274" s="295" t="s">
        <v>573</v>
      </c>
      <c r="G274" s="296" t="s">
        <v>106</v>
      </c>
      <c r="H274" s="297">
        <v>10</v>
      </c>
      <c r="I274" s="298"/>
      <c r="J274" s="299">
        <f>ROUND(I274*H274,2)</f>
        <v>0</v>
      </c>
      <c r="K274" s="300"/>
      <c r="L274" s="301"/>
      <c r="M274" s="302" t="s">
        <v>1</v>
      </c>
      <c r="N274" s="303" t="s">
        <v>46</v>
      </c>
      <c r="O274" s="94"/>
      <c r="P274" s="257">
        <f>O274*H274</f>
        <v>0</v>
      </c>
      <c r="Q274" s="257">
        <v>0.0044999999999999997</v>
      </c>
      <c r="R274" s="257">
        <f>Q274*H274</f>
        <v>0.044999999999999998</v>
      </c>
      <c r="S274" s="257">
        <v>0</v>
      </c>
      <c r="T274" s="25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59" t="s">
        <v>452</v>
      </c>
      <c r="AT274" s="259" t="s">
        <v>216</v>
      </c>
      <c r="AU274" s="259" t="s">
        <v>91</v>
      </c>
      <c r="AY274" s="18" t="s">
        <v>170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89</v>
      </c>
      <c r="BK274" s="146">
        <f>ROUND(I274*H274,2)</f>
        <v>0</v>
      </c>
      <c r="BL274" s="18" t="s">
        <v>249</v>
      </c>
      <c r="BM274" s="259" t="s">
        <v>574</v>
      </c>
    </row>
    <row r="275" s="14" customFormat="1">
      <c r="A275" s="14"/>
      <c r="B275" s="271"/>
      <c r="C275" s="272"/>
      <c r="D275" s="262" t="s">
        <v>179</v>
      </c>
      <c r="E275" s="273" t="s">
        <v>1</v>
      </c>
      <c r="F275" s="274" t="s">
        <v>115</v>
      </c>
      <c r="G275" s="272"/>
      <c r="H275" s="275">
        <v>10</v>
      </c>
      <c r="I275" s="276"/>
      <c r="J275" s="272"/>
      <c r="K275" s="272"/>
      <c r="L275" s="277"/>
      <c r="M275" s="278"/>
      <c r="N275" s="279"/>
      <c r="O275" s="279"/>
      <c r="P275" s="279"/>
      <c r="Q275" s="279"/>
      <c r="R275" s="279"/>
      <c r="S275" s="279"/>
      <c r="T275" s="28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1" t="s">
        <v>179</v>
      </c>
      <c r="AU275" s="281" t="s">
        <v>91</v>
      </c>
      <c r="AV275" s="14" t="s">
        <v>91</v>
      </c>
      <c r="AW275" s="14" t="s">
        <v>33</v>
      </c>
      <c r="AX275" s="14" t="s">
        <v>89</v>
      </c>
      <c r="AY275" s="281" t="s">
        <v>170</v>
      </c>
    </row>
    <row r="276" s="2" customFormat="1" ht="14.4" customHeight="1">
      <c r="A276" s="41"/>
      <c r="B276" s="42"/>
      <c r="C276" s="293" t="s">
        <v>575</v>
      </c>
      <c r="D276" s="293" t="s">
        <v>216</v>
      </c>
      <c r="E276" s="294" t="s">
        <v>576</v>
      </c>
      <c r="F276" s="295" t="s">
        <v>577</v>
      </c>
      <c r="G276" s="296" t="s">
        <v>176</v>
      </c>
      <c r="H276" s="297">
        <v>100</v>
      </c>
      <c r="I276" s="298"/>
      <c r="J276" s="299">
        <f>ROUND(I276*H276,2)</f>
        <v>0</v>
      </c>
      <c r="K276" s="300"/>
      <c r="L276" s="301"/>
      <c r="M276" s="302" t="s">
        <v>1</v>
      </c>
      <c r="N276" s="303" t="s">
        <v>46</v>
      </c>
      <c r="O276" s="94"/>
      <c r="P276" s="257">
        <f>O276*H276</f>
        <v>0</v>
      </c>
      <c r="Q276" s="257">
        <v>0.0044999999999999997</v>
      </c>
      <c r="R276" s="257">
        <f>Q276*H276</f>
        <v>0.44999999999999996</v>
      </c>
      <c r="S276" s="257">
        <v>0</v>
      </c>
      <c r="T276" s="25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59" t="s">
        <v>452</v>
      </c>
      <c r="AT276" s="259" t="s">
        <v>216</v>
      </c>
      <c r="AU276" s="259" t="s">
        <v>91</v>
      </c>
      <c r="AY276" s="18" t="s">
        <v>170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89</v>
      </c>
      <c r="BK276" s="146">
        <f>ROUND(I276*H276,2)</f>
        <v>0</v>
      </c>
      <c r="BL276" s="18" t="s">
        <v>249</v>
      </c>
      <c r="BM276" s="259" t="s">
        <v>578</v>
      </c>
    </row>
    <row r="277" s="13" customFormat="1">
      <c r="A277" s="13"/>
      <c r="B277" s="260"/>
      <c r="C277" s="261"/>
      <c r="D277" s="262" t="s">
        <v>179</v>
      </c>
      <c r="E277" s="263" t="s">
        <v>1</v>
      </c>
      <c r="F277" s="264" t="s">
        <v>579</v>
      </c>
      <c r="G277" s="261"/>
      <c r="H277" s="263" t="s">
        <v>1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0" t="s">
        <v>179</v>
      </c>
      <c r="AU277" s="270" t="s">
        <v>91</v>
      </c>
      <c r="AV277" s="13" t="s">
        <v>89</v>
      </c>
      <c r="AW277" s="13" t="s">
        <v>33</v>
      </c>
      <c r="AX277" s="13" t="s">
        <v>81</v>
      </c>
      <c r="AY277" s="270" t="s">
        <v>170</v>
      </c>
    </row>
    <row r="278" s="14" customFormat="1">
      <c r="A278" s="14"/>
      <c r="B278" s="271"/>
      <c r="C278" s="272"/>
      <c r="D278" s="262" t="s">
        <v>179</v>
      </c>
      <c r="E278" s="273" t="s">
        <v>1</v>
      </c>
      <c r="F278" s="274" t="s">
        <v>580</v>
      </c>
      <c r="G278" s="272"/>
      <c r="H278" s="275">
        <v>100</v>
      </c>
      <c r="I278" s="276"/>
      <c r="J278" s="272"/>
      <c r="K278" s="272"/>
      <c r="L278" s="277"/>
      <c r="M278" s="278"/>
      <c r="N278" s="279"/>
      <c r="O278" s="279"/>
      <c r="P278" s="279"/>
      <c r="Q278" s="279"/>
      <c r="R278" s="279"/>
      <c r="S278" s="279"/>
      <c r="T278" s="28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1" t="s">
        <v>179</v>
      </c>
      <c r="AU278" s="281" t="s">
        <v>91</v>
      </c>
      <c r="AV278" s="14" t="s">
        <v>91</v>
      </c>
      <c r="AW278" s="14" t="s">
        <v>33</v>
      </c>
      <c r="AX278" s="14" t="s">
        <v>89</v>
      </c>
      <c r="AY278" s="281" t="s">
        <v>170</v>
      </c>
    </row>
    <row r="279" s="2" customFormat="1" ht="14.4" customHeight="1">
      <c r="A279" s="41"/>
      <c r="B279" s="42"/>
      <c r="C279" s="293" t="s">
        <v>581</v>
      </c>
      <c r="D279" s="293" t="s">
        <v>216</v>
      </c>
      <c r="E279" s="294" t="s">
        <v>582</v>
      </c>
      <c r="F279" s="295" t="s">
        <v>583</v>
      </c>
      <c r="G279" s="296" t="s">
        <v>176</v>
      </c>
      <c r="H279" s="297">
        <v>8</v>
      </c>
      <c r="I279" s="298"/>
      <c r="J279" s="299">
        <f>ROUND(I279*H279,2)</f>
        <v>0</v>
      </c>
      <c r="K279" s="300"/>
      <c r="L279" s="301"/>
      <c r="M279" s="302" t="s">
        <v>1</v>
      </c>
      <c r="N279" s="303" t="s">
        <v>46</v>
      </c>
      <c r="O279" s="94"/>
      <c r="P279" s="257">
        <f>O279*H279</f>
        <v>0</v>
      </c>
      <c r="Q279" s="257">
        <v>0.0044999999999999997</v>
      </c>
      <c r="R279" s="257">
        <f>Q279*H279</f>
        <v>0.035999999999999997</v>
      </c>
      <c r="S279" s="257">
        <v>0</v>
      </c>
      <c r="T279" s="25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59" t="s">
        <v>452</v>
      </c>
      <c r="AT279" s="259" t="s">
        <v>216</v>
      </c>
      <c r="AU279" s="259" t="s">
        <v>91</v>
      </c>
      <c r="AY279" s="18" t="s">
        <v>170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89</v>
      </c>
      <c r="BK279" s="146">
        <f>ROUND(I279*H279,2)</f>
        <v>0</v>
      </c>
      <c r="BL279" s="18" t="s">
        <v>249</v>
      </c>
      <c r="BM279" s="259" t="s">
        <v>584</v>
      </c>
    </row>
    <row r="280" s="14" customFormat="1">
      <c r="A280" s="14"/>
      <c r="B280" s="271"/>
      <c r="C280" s="272"/>
      <c r="D280" s="262" t="s">
        <v>179</v>
      </c>
      <c r="E280" s="273" t="s">
        <v>1</v>
      </c>
      <c r="F280" s="274" t="s">
        <v>220</v>
      </c>
      <c r="G280" s="272"/>
      <c r="H280" s="275">
        <v>8</v>
      </c>
      <c r="I280" s="276"/>
      <c r="J280" s="272"/>
      <c r="K280" s="272"/>
      <c r="L280" s="277"/>
      <c r="M280" s="278"/>
      <c r="N280" s="279"/>
      <c r="O280" s="279"/>
      <c r="P280" s="279"/>
      <c r="Q280" s="279"/>
      <c r="R280" s="279"/>
      <c r="S280" s="279"/>
      <c r="T280" s="28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1" t="s">
        <v>179</v>
      </c>
      <c r="AU280" s="281" t="s">
        <v>91</v>
      </c>
      <c r="AV280" s="14" t="s">
        <v>91</v>
      </c>
      <c r="AW280" s="14" t="s">
        <v>33</v>
      </c>
      <c r="AX280" s="14" t="s">
        <v>89</v>
      </c>
      <c r="AY280" s="281" t="s">
        <v>170</v>
      </c>
    </row>
    <row r="281" s="2" customFormat="1" ht="14.4" customHeight="1">
      <c r="A281" s="41"/>
      <c r="B281" s="42"/>
      <c r="C281" s="247" t="s">
        <v>585</v>
      </c>
      <c r="D281" s="247" t="s">
        <v>173</v>
      </c>
      <c r="E281" s="248" t="s">
        <v>586</v>
      </c>
      <c r="F281" s="249" t="s">
        <v>587</v>
      </c>
      <c r="G281" s="250" t="s">
        <v>106</v>
      </c>
      <c r="H281" s="251">
        <v>10</v>
      </c>
      <c r="I281" s="252"/>
      <c r="J281" s="253">
        <f>ROUND(I281*H281,2)</f>
        <v>0</v>
      </c>
      <c r="K281" s="254"/>
      <c r="L281" s="44"/>
      <c r="M281" s="255" t="s">
        <v>1</v>
      </c>
      <c r="N281" s="256" t="s">
        <v>46</v>
      </c>
      <c r="O281" s="94"/>
      <c r="P281" s="257">
        <f>O281*H281</f>
        <v>0</v>
      </c>
      <c r="Q281" s="257">
        <v>0</v>
      </c>
      <c r="R281" s="257">
        <f>Q281*H281</f>
        <v>0</v>
      </c>
      <c r="S281" s="257">
        <v>0</v>
      </c>
      <c r="T281" s="25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59" t="s">
        <v>249</v>
      </c>
      <c r="AT281" s="259" t="s">
        <v>173</v>
      </c>
      <c r="AU281" s="259" t="s">
        <v>91</v>
      </c>
      <c r="AY281" s="18" t="s">
        <v>170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89</v>
      </c>
      <c r="BK281" s="146">
        <f>ROUND(I281*H281,2)</f>
        <v>0</v>
      </c>
      <c r="BL281" s="18" t="s">
        <v>249</v>
      </c>
      <c r="BM281" s="259" t="s">
        <v>588</v>
      </c>
    </row>
    <row r="282" s="14" customFormat="1">
      <c r="A282" s="14"/>
      <c r="B282" s="271"/>
      <c r="C282" s="272"/>
      <c r="D282" s="262" t="s">
        <v>179</v>
      </c>
      <c r="E282" s="273" t="s">
        <v>361</v>
      </c>
      <c r="F282" s="274" t="s">
        <v>115</v>
      </c>
      <c r="G282" s="272"/>
      <c r="H282" s="275">
        <v>10</v>
      </c>
      <c r="I282" s="276"/>
      <c r="J282" s="272"/>
      <c r="K282" s="272"/>
      <c r="L282" s="277"/>
      <c r="M282" s="278"/>
      <c r="N282" s="279"/>
      <c r="O282" s="279"/>
      <c r="P282" s="279"/>
      <c r="Q282" s="279"/>
      <c r="R282" s="279"/>
      <c r="S282" s="279"/>
      <c r="T282" s="28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1" t="s">
        <v>179</v>
      </c>
      <c r="AU282" s="281" t="s">
        <v>91</v>
      </c>
      <c r="AV282" s="14" t="s">
        <v>91</v>
      </c>
      <c r="AW282" s="14" t="s">
        <v>33</v>
      </c>
      <c r="AX282" s="14" t="s">
        <v>89</v>
      </c>
      <c r="AY282" s="281" t="s">
        <v>170</v>
      </c>
    </row>
    <row r="283" s="2" customFormat="1" ht="14.4" customHeight="1">
      <c r="A283" s="41"/>
      <c r="B283" s="42"/>
      <c r="C283" s="293" t="s">
        <v>318</v>
      </c>
      <c r="D283" s="293" t="s">
        <v>216</v>
      </c>
      <c r="E283" s="294" t="s">
        <v>589</v>
      </c>
      <c r="F283" s="295" t="s">
        <v>590</v>
      </c>
      <c r="G283" s="296" t="s">
        <v>106</v>
      </c>
      <c r="H283" s="297">
        <v>10</v>
      </c>
      <c r="I283" s="298"/>
      <c r="J283" s="299">
        <f>ROUND(I283*H283,2)</f>
        <v>0</v>
      </c>
      <c r="K283" s="300"/>
      <c r="L283" s="301"/>
      <c r="M283" s="302" t="s">
        <v>1</v>
      </c>
      <c r="N283" s="303" t="s">
        <v>46</v>
      </c>
      <c r="O283" s="94"/>
      <c r="P283" s="257">
        <f>O283*H283</f>
        <v>0</v>
      </c>
      <c r="Q283" s="257">
        <v>0.0044999999999999997</v>
      </c>
      <c r="R283" s="257">
        <f>Q283*H283</f>
        <v>0.044999999999999998</v>
      </c>
      <c r="S283" s="257">
        <v>0</v>
      </c>
      <c r="T283" s="25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59" t="s">
        <v>452</v>
      </c>
      <c r="AT283" s="259" t="s">
        <v>216</v>
      </c>
      <c r="AU283" s="259" t="s">
        <v>91</v>
      </c>
      <c r="AY283" s="18" t="s">
        <v>170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89</v>
      </c>
      <c r="BK283" s="146">
        <f>ROUND(I283*H283,2)</f>
        <v>0</v>
      </c>
      <c r="BL283" s="18" t="s">
        <v>249</v>
      </c>
      <c r="BM283" s="259" t="s">
        <v>591</v>
      </c>
    </row>
    <row r="284" s="14" customFormat="1">
      <c r="A284" s="14"/>
      <c r="B284" s="271"/>
      <c r="C284" s="272"/>
      <c r="D284" s="262" t="s">
        <v>179</v>
      </c>
      <c r="E284" s="273" t="s">
        <v>1</v>
      </c>
      <c r="F284" s="274" t="s">
        <v>361</v>
      </c>
      <c r="G284" s="272"/>
      <c r="H284" s="275">
        <v>10</v>
      </c>
      <c r="I284" s="276"/>
      <c r="J284" s="272"/>
      <c r="K284" s="272"/>
      <c r="L284" s="277"/>
      <c r="M284" s="278"/>
      <c r="N284" s="279"/>
      <c r="O284" s="279"/>
      <c r="P284" s="279"/>
      <c r="Q284" s="279"/>
      <c r="R284" s="279"/>
      <c r="S284" s="279"/>
      <c r="T284" s="28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1" t="s">
        <v>179</v>
      </c>
      <c r="AU284" s="281" t="s">
        <v>91</v>
      </c>
      <c r="AV284" s="14" t="s">
        <v>91</v>
      </c>
      <c r="AW284" s="14" t="s">
        <v>33</v>
      </c>
      <c r="AX284" s="14" t="s">
        <v>89</v>
      </c>
      <c r="AY284" s="281" t="s">
        <v>170</v>
      </c>
    </row>
    <row r="285" s="2" customFormat="1" ht="14.4" customHeight="1">
      <c r="A285" s="41"/>
      <c r="B285" s="42"/>
      <c r="C285" s="293" t="s">
        <v>592</v>
      </c>
      <c r="D285" s="293" t="s">
        <v>216</v>
      </c>
      <c r="E285" s="294" t="s">
        <v>593</v>
      </c>
      <c r="F285" s="295" t="s">
        <v>594</v>
      </c>
      <c r="G285" s="296" t="s">
        <v>176</v>
      </c>
      <c r="H285" s="297">
        <v>4</v>
      </c>
      <c r="I285" s="298"/>
      <c r="J285" s="299">
        <f>ROUND(I285*H285,2)</f>
        <v>0</v>
      </c>
      <c r="K285" s="300"/>
      <c r="L285" s="301"/>
      <c r="M285" s="302" t="s">
        <v>1</v>
      </c>
      <c r="N285" s="303" t="s">
        <v>46</v>
      </c>
      <c r="O285" s="94"/>
      <c r="P285" s="257">
        <f>O285*H285</f>
        <v>0</v>
      </c>
      <c r="Q285" s="257">
        <v>0.0044999999999999997</v>
      </c>
      <c r="R285" s="257">
        <f>Q285*H285</f>
        <v>0.017999999999999999</v>
      </c>
      <c r="S285" s="257">
        <v>0</v>
      </c>
      <c r="T285" s="25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59" t="s">
        <v>452</v>
      </c>
      <c r="AT285" s="259" t="s">
        <v>216</v>
      </c>
      <c r="AU285" s="259" t="s">
        <v>91</v>
      </c>
      <c r="AY285" s="18" t="s">
        <v>170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89</v>
      </c>
      <c r="BK285" s="146">
        <f>ROUND(I285*H285,2)</f>
        <v>0</v>
      </c>
      <c r="BL285" s="18" t="s">
        <v>249</v>
      </c>
      <c r="BM285" s="259" t="s">
        <v>595</v>
      </c>
    </row>
    <row r="286" s="14" customFormat="1">
      <c r="A286" s="14"/>
      <c r="B286" s="271"/>
      <c r="C286" s="272"/>
      <c r="D286" s="262" t="s">
        <v>179</v>
      </c>
      <c r="E286" s="273" t="s">
        <v>1</v>
      </c>
      <c r="F286" s="274" t="s">
        <v>169</v>
      </c>
      <c r="G286" s="272"/>
      <c r="H286" s="275">
        <v>4</v>
      </c>
      <c r="I286" s="276"/>
      <c r="J286" s="272"/>
      <c r="K286" s="272"/>
      <c r="L286" s="277"/>
      <c r="M286" s="278"/>
      <c r="N286" s="279"/>
      <c r="O286" s="279"/>
      <c r="P286" s="279"/>
      <c r="Q286" s="279"/>
      <c r="R286" s="279"/>
      <c r="S286" s="279"/>
      <c r="T286" s="28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1" t="s">
        <v>179</v>
      </c>
      <c r="AU286" s="281" t="s">
        <v>91</v>
      </c>
      <c r="AV286" s="14" t="s">
        <v>91</v>
      </c>
      <c r="AW286" s="14" t="s">
        <v>33</v>
      </c>
      <c r="AX286" s="14" t="s">
        <v>89</v>
      </c>
      <c r="AY286" s="281" t="s">
        <v>170</v>
      </c>
    </row>
    <row r="287" s="2" customFormat="1" ht="14.4" customHeight="1">
      <c r="A287" s="41"/>
      <c r="B287" s="42"/>
      <c r="C287" s="293" t="s">
        <v>596</v>
      </c>
      <c r="D287" s="293" t="s">
        <v>216</v>
      </c>
      <c r="E287" s="294" t="s">
        <v>597</v>
      </c>
      <c r="F287" s="295" t="s">
        <v>598</v>
      </c>
      <c r="G287" s="296" t="s">
        <v>176</v>
      </c>
      <c r="H287" s="297">
        <v>8</v>
      </c>
      <c r="I287" s="298"/>
      <c r="J287" s="299">
        <f>ROUND(I287*H287,2)</f>
        <v>0</v>
      </c>
      <c r="K287" s="300"/>
      <c r="L287" s="301"/>
      <c r="M287" s="302" t="s">
        <v>1</v>
      </c>
      <c r="N287" s="303" t="s">
        <v>46</v>
      </c>
      <c r="O287" s="94"/>
      <c r="P287" s="257">
        <f>O287*H287</f>
        <v>0</v>
      </c>
      <c r="Q287" s="257">
        <v>0.0044999999999999997</v>
      </c>
      <c r="R287" s="257">
        <f>Q287*H287</f>
        <v>0.035999999999999997</v>
      </c>
      <c r="S287" s="257">
        <v>0</v>
      </c>
      <c r="T287" s="25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59" t="s">
        <v>452</v>
      </c>
      <c r="AT287" s="259" t="s">
        <v>216</v>
      </c>
      <c r="AU287" s="259" t="s">
        <v>91</v>
      </c>
      <c r="AY287" s="18" t="s">
        <v>170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89</v>
      </c>
      <c r="BK287" s="146">
        <f>ROUND(I287*H287,2)</f>
        <v>0</v>
      </c>
      <c r="BL287" s="18" t="s">
        <v>249</v>
      </c>
      <c r="BM287" s="259" t="s">
        <v>599</v>
      </c>
    </row>
    <row r="288" s="14" customFormat="1">
      <c r="A288" s="14"/>
      <c r="B288" s="271"/>
      <c r="C288" s="272"/>
      <c r="D288" s="262" t="s">
        <v>179</v>
      </c>
      <c r="E288" s="273" t="s">
        <v>1</v>
      </c>
      <c r="F288" s="274" t="s">
        <v>220</v>
      </c>
      <c r="G288" s="272"/>
      <c r="H288" s="275">
        <v>8</v>
      </c>
      <c r="I288" s="276"/>
      <c r="J288" s="272"/>
      <c r="K288" s="272"/>
      <c r="L288" s="277"/>
      <c r="M288" s="278"/>
      <c r="N288" s="279"/>
      <c r="O288" s="279"/>
      <c r="P288" s="279"/>
      <c r="Q288" s="279"/>
      <c r="R288" s="279"/>
      <c r="S288" s="279"/>
      <c r="T288" s="28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1" t="s">
        <v>179</v>
      </c>
      <c r="AU288" s="281" t="s">
        <v>91</v>
      </c>
      <c r="AV288" s="14" t="s">
        <v>91</v>
      </c>
      <c r="AW288" s="14" t="s">
        <v>33</v>
      </c>
      <c r="AX288" s="14" t="s">
        <v>89</v>
      </c>
      <c r="AY288" s="281" t="s">
        <v>170</v>
      </c>
    </row>
    <row r="289" s="2" customFormat="1" ht="14.4" customHeight="1">
      <c r="A289" s="41"/>
      <c r="B289" s="42"/>
      <c r="C289" s="293" t="s">
        <v>600</v>
      </c>
      <c r="D289" s="293" t="s">
        <v>216</v>
      </c>
      <c r="E289" s="294" t="s">
        <v>601</v>
      </c>
      <c r="F289" s="295" t="s">
        <v>602</v>
      </c>
      <c r="G289" s="296" t="s">
        <v>570</v>
      </c>
      <c r="H289" s="297">
        <v>1</v>
      </c>
      <c r="I289" s="298"/>
      <c r="J289" s="299">
        <f>ROUND(I289*H289,2)</f>
        <v>0</v>
      </c>
      <c r="K289" s="300"/>
      <c r="L289" s="301"/>
      <c r="M289" s="302" t="s">
        <v>1</v>
      </c>
      <c r="N289" s="303" t="s">
        <v>46</v>
      </c>
      <c r="O289" s="94"/>
      <c r="P289" s="257">
        <f>O289*H289</f>
        <v>0</v>
      </c>
      <c r="Q289" s="257">
        <v>0.0044999999999999997</v>
      </c>
      <c r="R289" s="257">
        <f>Q289*H289</f>
        <v>0.0044999999999999997</v>
      </c>
      <c r="S289" s="257">
        <v>0</v>
      </c>
      <c r="T289" s="25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59" t="s">
        <v>452</v>
      </c>
      <c r="AT289" s="259" t="s">
        <v>216</v>
      </c>
      <c r="AU289" s="259" t="s">
        <v>91</v>
      </c>
      <c r="AY289" s="18" t="s">
        <v>170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89</v>
      </c>
      <c r="BK289" s="146">
        <f>ROUND(I289*H289,2)</f>
        <v>0</v>
      </c>
      <c r="BL289" s="18" t="s">
        <v>249</v>
      </c>
      <c r="BM289" s="259" t="s">
        <v>603</v>
      </c>
    </row>
    <row r="290" s="14" customFormat="1">
      <c r="A290" s="14"/>
      <c r="B290" s="271"/>
      <c r="C290" s="272"/>
      <c r="D290" s="262" t="s">
        <v>179</v>
      </c>
      <c r="E290" s="273" t="s">
        <v>1</v>
      </c>
      <c r="F290" s="274" t="s">
        <v>89</v>
      </c>
      <c r="G290" s="272"/>
      <c r="H290" s="275">
        <v>1</v>
      </c>
      <c r="I290" s="276"/>
      <c r="J290" s="272"/>
      <c r="K290" s="272"/>
      <c r="L290" s="277"/>
      <c r="M290" s="278"/>
      <c r="N290" s="279"/>
      <c r="O290" s="279"/>
      <c r="P290" s="279"/>
      <c r="Q290" s="279"/>
      <c r="R290" s="279"/>
      <c r="S290" s="279"/>
      <c r="T290" s="28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1" t="s">
        <v>179</v>
      </c>
      <c r="AU290" s="281" t="s">
        <v>91</v>
      </c>
      <c r="AV290" s="14" t="s">
        <v>91</v>
      </c>
      <c r="AW290" s="14" t="s">
        <v>33</v>
      </c>
      <c r="AX290" s="14" t="s">
        <v>89</v>
      </c>
      <c r="AY290" s="281" t="s">
        <v>170</v>
      </c>
    </row>
    <row r="291" s="2" customFormat="1" ht="14.4" customHeight="1">
      <c r="A291" s="41"/>
      <c r="B291" s="42"/>
      <c r="C291" s="293" t="s">
        <v>126</v>
      </c>
      <c r="D291" s="293" t="s">
        <v>216</v>
      </c>
      <c r="E291" s="294" t="s">
        <v>604</v>
      </c>
      <c r="F291" s="295" t="s">
        <v>605</v>
      </c>
      <c r="G291" s="296" t="s">
        <v>106</v>
      </c>
      <c r="H291" s="297">
        <v>2</v>
      </c>
      <c r="I291" s="298"/>
      <c r="J291" s="299">
        <f>ROUND(I291*H291,2)</f>
        <v>0</v>
      </c>
      <c r="K291" s="300"/>
      <c r="L291" s="301"/>
      <c r="M291" s="302" t="s">
        <v>1</v>
      </c>
      <c r="N291" s="303" t="s">
        <v>46</v>
      </c>
      <c r="O291" s="94"/>
      <c r="P291" s="257">
        <f>O291*H291</f>
        <v>0</v>
      </c>
      <c r="Q291" s="257">
        <v>0.0044999999999999997</v>
      </c>
      <c r="R291" s="257">
        <f>Q291*H291</f>
        <v>0.0089999999999999993</v>
      </c>
      <c r="S291" s="257">
        <v>0</v>
      </c>
      <c r="T291" s="25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59" t="s">
        <v>452</v>
      </c>
      <c r="AT291" s="259" t="s">
        <v>216</v>
      </c>
      <c r="AU291" s="259" t="s">
        <v>91</v>
      </c>
      <c r="AY291" s="18" t="s">
        <v>170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89</v>
      </c>
      <c r="BK291" s="146">
        <f>ROUND(I291*H291,2)</f>
        <v>0</v>
      </c>
      <c r="BL291" s="18" t="s">
        <v>249</v>
      </c>
      <c r="BM291" s="259" t="s">
        <v>606</v>
      </c>
    </row>
    <row r="292" s="14" customFormat="1">
      <c r="A292" s="14"/>
      <c r="B292" s="271"/>
      <c r="C292" s="272"/>
      <c r="D292" s="262" t="s">
        <v>179</v>
      </c>
      <c r="E292" s="273" t="s">
        <v>1</v>
      </c>
      <c r="F292" s="274" t="s">
        <v>91</v>
      </c>
      <c r="G292" s="272"/>
      <c r="H292" s="275">
        <v>2</v>
      </c>
      <c r="I292" s="276"/>
      <c r="J292" s="272"/>
      <c r="K292" s="272"/>
      <c r="L292" s="277"/>
      <c r="M292" s="278"/>
      <c r="N292" s="279"/>
      <c r="O292" s="279"/>
      <c r="P292" s="279"/>
      <c r="Q292" s="279"/>
      <c r="R292" s="279"/>
      <c r="S292" s="279"/>
      <c r="T292" s="28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1" t="s">
        <v>179</v>
      </c>
      <c r="AU292" s="281" t="s">
        <v>91</v>
      </c>
      <c r="AV292" s="14" t="s">
        <v>91</v>
      </c>
      <c r="AW292" s="14" t="s">
        <v>33</v>
      </c>
      <c r="AX292" s="14" t="s">
        <v>89</v>
      </c>
      <c r="AY292" s="281" t="s">
        <v>170</v>
      </c>
    </row>
    <row r="293" s="2" customFormat="1" ht="14.4" customHeight="1">
      <c r="A293" s="41"/>
      <c r="B293" s="42"/>
      <c r="C293" s="247" t="s">
        <v>607</v>
      </c>
      <c r="D293" s="247" t="s">
        <v>173</v>
      </c>
      <c r="E293" s="248" t="s">
        <v>608</v>
      </c>
      <c r="F293" s="249" t="s">
        <v>609</v>
      </c>
      <c r="G293" s="250" t="s">
        <v>106</v>
      </c>
      <c r="H293" s="251">
        <v>10</v>
      </c>
      <c r="I293" s="252"/>
      <c r="J293" s="253">
        <f>ROUND(I293*H293,2)</f>
        <v>0</v>
      </c>
      <c r="K293" s="254"/>
      <c r="L293" s="44"/>
      <c r="M293" s="255" t="s">
        <v>1</v>
      </c>
      <c r="N293" s="256" t="s">
        <v>46</v>
      </c>
      <c r="O293" s="94"/>
      <c r="P293" s="257">
        <f>O293*H293</f>
        <v>0</v>
      </c>
      <c r="Q293" s="257">
        <v>0</v>
      </c>
      <c r="R293" s="257">
        <f>Q293*H293</f>
        <v>0</v>
      </c>
      <c r="S293" s="257">
        <v>0</v>
      </c>
      <c r="T293" s="25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59" t="s">
        <v>249</v>
      </c>
      <c r="AT293" s="259" t="s">
        <v>173</v>
      </c>
      <c r="AU293" s="259" t="s">
        <v>91</v>
      </c>
      <c r="AY293" s="18" t="s">
        <v>170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89</v>
      </c>
      <c r="BK293" s="146">
        <f>ROUND(I293*H293,2)</f>
        <v>0</v>
      </c>
      <c r="BL293" s="18" t="s">
        <v>249</v>
      </c>
      <c r="BM293" s="259" t="s">
        <v>610</v>
      </c>
    </row>
    <row r="294" s="13" customFormat="1">
      <c r="A294" s="13"/>
      <c r="B294" s="260"/>
      <c r="C294" s="261"/>
      <c r="D294" s="262" t="s">
        <v>179</v>
      </c>
      <c r="E294" s="263" t="s">
        <v>1</v>
      </c>
      <c r="F294" s="264" t="s">
        <v>611</v>
      </c>
      <c r="G294" s="261"/>
      <c r="H294" s="263" t="s">
        <v>1</v>
      </c>
      <c r="I294" s="265"/>
      <c r="J294" s="261"/>
      <c r="K294" s="261"/>
      <c r="L294" s="266"/>
      <c r="M294" s="267"/>
      <c r="N294" s="268"/>
      <c r="O294" s="268"/>
      <c r="P294" s="268"/>
      <c r="Q294" s="268"/>
      <c r="R294" s="268"/>
      <c r="S294" s="268"/>
      <c r="T294" s="26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0" t="s">
        <v>179</v>
      </c>
      <c r="AU294" s="270" t="s">
        <v>91</v>
      </c>
      <c r="AV294" s="13" t="s">
        <v>89</v>
      </c>
      <c r="AW294" s="13" t="s">
        <v>33</v>
      </c>
      <c r="AX294" s="13" t="s">
        <v>81</v>
      </c>
      <c r="AY294" s="270" t="s">
        <v>170</v>
      </c>
    </row>
    <row r="295" s="14" customFormat="1">
      <c r="A295" s="14"/>
      <c r="B295" s="271"/>
      <c r="C295" s="272"/>
      <c r="D295" s="262" t="s">
        <v>179</v>
      </c>
      <c r="E295" s="273" t="s">
        <v>1</v>
      </c>
      <c r="F295" s="274" t="s">
        <v>115</v>
      </c>
      <c r="G295" s="272"/>
      <c r="H295" s="275">
        <v>10</v>
      </c>
      <c r="I295" s="276"/>
      <c r="J295" s="272"/>
      <c r="K295" s="272"/>
      <c r="L295" s="277"/>
      <c r="M295" s="278"/>
      <c r="N295" s="279"/>
      <c r="O295" s="279"/>
      <c r="P295" s="279"/>
      <c r="Q295" s="279"/>
      <c r="R295" s="279"/>
      <c r="S295" s="279"/>
      <c r="T295" s="28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1" t="s">
        <v>179</v>
      </c>
      <c r="AU295" s="281" t="s">
        <v>91</v>
      </c>
      <c r="AV295" s="14" t="s">
        <v>91</v>
      </c>
      <c r="AW295" s="14" t="s">
        <v>33</v>
      </c>
      <c r="AX295" s="14" t="s">
        <v>81</v>
      </c>
      <c r="AY295" s="281" t="s">
        <v>170</v>
      </c>
    </row>
    <row r="296" s="15" customFormat="1">
      <c r="A296" s="15"/>
      <c r="B296" s="282"/>
      <c r="C296" s="283"/>
      <c r="D296" s="262" t="s">
        <v>179</v>
      </c>
      <c r="E296" s="284" t="s">
        <v>366</v>
      </c>
      <c r="F296" s="285" t="s">
        <v>214</v>
      </c>
      <c r="G296" s="283"/>
      <c r="H296" s="286">
        <v>10</v>
      </c>
      <c r="I296" s="287"/>
      <c r="J296" s="283"/>
      <c r="K296" s="283"/>
      <c r="L296" s="288"/>
      <c r="M296" s="289"/>
      <c r="N296" s="290"/>
      <c r="O296" s="290"/>
      <c r="P296" s="290"/>
      <c r="Q296" s="290"/>
      <c r="R296" s="290"/>
      <c r="S296" s="290"/>
      <c r="T296" s="29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2" t="s">
        <v>179</v>
      </c>
      <c r="AU296" s="292" t="s">
        <v>91</v>
      </c>
      <c r="AV296" s="15" t="s">
        <v>169</v>
      </c>
      <c r="AW296" s="15" t="s">
        <v>33</v>
      </c>
      <c r="AX296" s="15" t="s">
        <v>89</v>
      </c>
      <c r="AY296" s="292" t="s">
        <v>170</v>
      </c>
    </row>
    <row r="297" s="2" customFormat="1" ht="14.4" customHeight="1">
      <c r="A297" s="41"/>
      <c r="B297" s="42"/>
      <c r="C297" s="293" t="s">
        <v>612</v>
      </c>
      <c r="D297" s="293" t="s">
        <v>216</v>
      </c>
      <c r="E297" s="294" t="s">
        <v>613</v>
      </c>
      <c r="F297" s="295" t="s">
        <v>614</v>
      </c>
      <c r="G297" s="296" t="s">
        <v>106</v>
      </c>
      <c r="H297" s="297">
        <v>10</v>
      </c>
      <c r="I297" s="298"/>
      <c r="J297" s="299">
        <f>ROUND(I297*H297,2)</f>
        <v>0</v>
      </c>
      <c r="K297" s="300"/>
      <c r="L297" s="301"/>
      <c r="M297" s="302" t="s">
        <v>1</v>
      </c>
      <c r="N297" s="303" t="s">
        <v>46</v>
      </c>
      <c r="O297" s="94"/>
      <c r="P297" s="257">
        <f>O297*H297</f>
        <v>0</v>
      </c>
      <c r="Q297" s="257">
        <v>0.0044999999999999997</v>
      </c>
      <c r="R297" s="257">
        <f>Q297*H297</f>
        <v>0.044999999999999998</v>
      </c>
      <c r="S297" s="257">
        <v>0</v>
      </c>
      <c r="T297" s="25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59" t="s">
        <v>452</v>
      </c>
      <c r="AT297" s="259" t="s">
        <v>216</v>
      </c>
      <c r="AU297" s="259" t="s">
        <v>91</v>
      </c>
      <c r="AY297" s="18" t="s">
        <v>170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89</v>
      </c>
      <c r="BK297" s="146">
        <f>ROUND(I297*H297,2)</f>
        <v>0</v>
      </c>
      <c r="BL297" s="18" t="s">
        <v>249</v>
      </c>
      <c r="BM297" s="259" t="s">
        <v>615</v>
      </c>
    </row>
    <row r="298" s="14" customFormat="1">
      <c r="A298" s="14"/>
      <c r="B298" s="271"/>
      <c r="C298" s="272"/>
      <c r="D298" s="262" t="s">
        <v>179</v>
      </c>
      <c r="E298" s="273" t="s">
        <v>616</v>
      </c>
      <c r="F298" s="274" t="s">
        <v>366</v>
      </c>
      <c r="G298" s="272"/>
      <c r="H298" s="275">
        <v>10</v>
      </c>
      <c r="I298" s="276"/>
      <c r="J298" s="272"/>
      <c r="K298" s="272"/>
      <c r="L298" s="277"/>
      <c r="M298" s="278"/>
      <c r="N298" s="279"/>
      <c r="O298" s="279"/>
      <c r="P298" s="279"/>
      <c r="Q298" s="279"/>
      <c r="R298" s="279"/>
      <c r="S298" s="279"/>
      <c r="T298" s="28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1" t="s">
        <v>179</v>
      </c>
      <c r="AU298" s="281" t="s">
        <v>91</v>
      </c>
      <c r="AV298" s="14" t="s">
        <v>91</v>
      </c>
      <c r="AW298" s="14" t="s">
        <v>33</v>
      </c>
      <c r="AX298" s="14" t="s">
        <v>89</v>
      </c>
      <c r="AY298" s="281" t="s">
        <v>170</v>
      </c>
    </row>
    <row r="299" s="2" customFormat="1" ht="14.4" customHeight="1">
      <c r="A299" s="41"/>
      <c r="B299" s="42"/>
      <c r="C299" s="293" t="s">
        <v>617</v>
      </c>
      <c r="D299" s="293" t="s">
        <v>216</v>
      </c>
      <c r="E299" s="294" t="s">
        <v>618</v>
      </c>
      <c r="F299" s="295" t="s">
        <v>619</v>
      </c>
      <c r="G299" s="296" t="s">
        <v>106</v>
      </c>
      <c r="H299" s="297">
        <v>10</v>
      </c>
      <c r="I299" s="298"/>
      <c r="J299" s="299">
        <f>ROUND(I299*H299,2)</f>
        <v>0</v>
      </c>
      <c r="K299" s="300"/>
      <c r="L299" s="301"/>
      <c r="M299" s="302" t="s">
        <v>1</v>
      </c>
      <c r="N299" s="303" t="s">
        <v>46</v>
      </c>
      <c r="O299" s="94"/>
      <c r="P299" s="257">
        <f>O299*H299</f>
        <v>0</v>
      </c>
      <c r="Q299" s="257">
        <v>0.0044999999999999997</v>
      </c>
      <c r="R299" s="257">
        <f>Q299*H299</f>
        <v>0.044999999999999998</v>
      </c>
      <c r="S299" s="257">
        <v>0</v>
      </c>
      <c r="T299" s="25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59" t="s">
        <v>452</v>
      </c>
      <c r="AT299" s="259" t="s">
        <v>216</v>
      </c>
      <c r="AU299" s="259" t="s">
        <v>91</v>
      </c>
      <c r="AY299" s="18" t="s">
        <v>170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89</v>
      </c>
      <c r="BK299" s="146">
        <f>ROUND(I299*H299,2)</f>
        <v>0</v>
      </c>
      <c r="BL299" s="18" t="s">
        <v>249</v>
      </c>
      <c r="BM299" s="259" t="s">
        <v>620</v>
      </c>
    </row>
    <row r="300" s="14" customFormat="1">
      <c r="A300" s="14"/>
      <c r="B300" s="271"/>
      <c r="C300" s="272"/>
      <c r="D300" s="262" t="s">
        <v>179</v>
      </c>
      <c r="E300" s="273" t="s">
        <v>1</v>
      </c>
      <c r="F300" s="274" t="s">
        <v>115</v>
      </c>
      <c r="G300" s="272"/>
      <c r="H300" s="275">
        <v>10</v>
      </c>
      <c r="I300" s="276"/>
      <c r="J300" s="272"/>
      <c r="K300" s="272"/>
      <c r="L300" s="277"/>
      <c r="M300" s="278"/>
      <c r="N300" s="279"/>
      <c r="O300" s="279"/>
      <c r="P300" s="279"/>
      <c r="Q300" s="279"/>
      <c r="R300" s="279"/>
      <c r="S300" s="279"/>
      <c r="T300" s="28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1" t="s">
        <v>179</v>
      </c>
      <c r="AU300" s="281" t="s">
        <v>91</v>
      </c>
      <c r="AV300" s="14" t="s">
        <v>91</v>
      </c>
      <c r="AW300" s="14" t="s">
        <v>33</v>
      </c>
      <c r="AX300" s="14" t="s">
        <v>89</v>
      </c>
      <c r="AY300" s="281" t="s">
        <v>170</v>
      </c>
    </row>
    <row r="301" s="2" customFormat="1" ht="14.4" customHeight="1">
      <c r="A301" s="41"/>
      <c r="B301" s="42"/>
      <c r="C301" s="293" t="s">
        <v>621</v>
      </c>
      <c r="D301" s="293" t="s">
        <v>216</v>
      </c>
      <c r="E301" s="294" t="s">
        <v>622</v>
      </c>
      <c r="F301" s="295" t="s">
        <v>623</v>
      </c>
      <c r="G301" s="296" t="s">
        <v>106</v>
      </c>
      <c r="H301" s="297">
        <v>15</v>
      </c>
      <c r="I301" s="298"/>
      <c r="J301" s="299">
        <f>ROUND(I301*H301,2)</f>
        <v>0</v>
      </c>
      <c r="K301" s="300"/>
      <c r="L301" s="301"/>
      <c r="M301" s="302" t="s">
        <v>1</v>
      </c>
      <c r="N301" s="303" t="s">
        <v>46</v>
      </c>
      <c r="O301" s="94"/>
      <c r="P301" s="257">
        <f>O301*H301</f>
        <v>0</v>
      </c>
      <c r="Q301" s="257">
        <v>0.0044999999999999997</v>
      </c>
      <c r="R301" s="257">
        <f>Q301*H301</f>
        <v>0.067499999999999991</v>
      </c>
      <c r="S301" s="257">
        <v>0</v>
      </c>
      <c r="T301" s="25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59" t="s">
        <v>452</v>
      </c>
      <c r="AT301" s="259" t="s">
        <v>216</v>
      </c>
      <c r="AU301" s="259" t="s">
        <v>91</v>
      </c>
      <c r="AY301" s="18" t="s">
        <v>170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89</v>
      </c>
      <c r="BK301" s="146">
        <f>ROUND(I301*H301,2)</f>
        <v>0</v>
      </c>
      <c r="BL301" s="18" t="s">
        <v>249</v>
      </c>
      <c r="BM301" s="259" t="s">
        <v>624</v>
      </c>
    </row>
    <row r="302" s="14" customFormat="1">
      <c r="A302" s="14"/>
      <c r="B302" s="271"/>
      <c r="C302" s="272"/>
      <c r="D302" s="262" t="s">
        <v>179</v>
      </c>
      <c r="E302" s="273" t="s">
        <v>1</v>
      </c>
      <c r="F302" s="274" t="s">
        <v>8</v>
      </c>
      <c r="G302" s="272"/>
      <c r="H302" s="275">
        <v>15</v>
      </c>
      <c r="I302" s="276"/>
      <c r="J302" s="272"/>
      <c r="K302" s="272"/>
      <c r="L302" s="277"/>
      <c r="M302" s="278"/>
      <c r="N302" s="279"/>
      <c r="O302" s="279"/>
      <c r="P302" s="279"/>
      <c r="Q302" s="279"/>
      <c r="R302" s="279"/>
      <c r="S302" s="279"/>
      <c r="T302" s="28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1" t="s">
        <v>179</v>
      </c>
      <c r="AU302" s="281" t="s">
        <v>91</v>
      </c>
      <c r="AV302" s="14" t="s">
        <v>91</v>
      </c>
      <c r="AW302" s="14" t="s">
        <v>33</v>
      </c>
      <c r="AX302" s="14" t="s">
        <v>89</v>
      </c>
      <c r="AY302" s="281" t="s">
        <v>170</v>
      </c>
    </row>
    <row r="303" s="2" customFormat="1" ht="14.4" customHeight="1">
      <c r="A303" s="41"/>
      <c r="B303" s="42"/>
      <c r="C303" s="293" t="s">
        <v>253</v>
      </c>
      <c r="D303" s="293" t="s">
        <v>216</v>
      </c>
      <c r="E303" s="294" t="s">
        <v>625</v>
      </c>
      <c r="F303" s="295" t="s">
        <v>626</v>
      </c>
      <c r="G303" s="296" t="s">
        <v>106</v>
      </c>
      <c r="H303" s="297">
        <v>10</v>
      </c>
      <c r="I303" s="298"/>
      <c r="J303" s="299">
        <f>ROUND(I303*H303,2)</f>
        <v>0</v>
      </c>
      <c r="K303" s="300"/>
      <c r="L303" s="301"/>
      <c r="M303" s="302" t="s">
        <v>1</v>
      </c>
      <c r="N303" s="303" t="s">
        <v>46</v>
      </c>
      <c r="O303" s="94"/>
      <c r="P303" s="257">
        <f>O303*H303</f>
        <v>0</v>
      </c>
      <c r="Q303" s="257">
        <v>0.0044999999999999997</v>
      </c>
      <c r="R303" s="257">
        <f>Q303*H303</f>
        <v>0.044999999999999998</v>
      </c>
      <c r="S303" s="257">
        <v>0</v>
      </c>
      <c r="T303" s="25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59" t="s">
        <v>452</v>
      </c>
      <c r="AT303" s="259" t="s">
        <v>216</v>
      </c>
      <c r="AU303" s="259" t="s">
        <v>91</v>
      </c>
      <c r="AY303" s="18" t="s">
        <v>170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89</v>
      </c>
      <c r="BK303" s="146">
        <f>ROUND(I303*H303,2)</f>
        <v>0</v>
      </c>
      <c r="BL303" s="18" t="s">
        <v>249</v>
      </c>
      <c r="BM303" s="259" t="s">
        <v>627</v>
      </c>
    </row>
    <row r="304" s="13" customFormat="1">
      <c r="A304" s="13"/>
      <c r="B304" s="260"/>
      <c r="C304" s="261"/>
      <c r="D304" s="262" t="s">
        <v>179</v>
      </c>
      <c r="E304" s="263" t="s">
        <v>1</v>
      </c>
      <c r="F304" s="264" t="s">
        <v>628</v>
      </c>
      <c r="G304" s="261"/>
      <c r="H304" s="263" t="s">
        <v>1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0" t="s">
        <v>179</v>
      </c>
      <c r="AU304" s="270" t="s">
        <v>91</v>
      </c>
      <c r="AV304" s="13" t="s">
        <v>89</v>
      </c>
      <c r="AW304" s="13" t="s">
        <v>33</v>
      </c>
      <c r="AX304" s="13" t="s">
        <v>81</v>
      </c>
      <c r="AY304" s="270" t="s">
        <v>170</v>
      </c>
    </row>
    <row r="305" s="14" customFormat="1">
      <c r="A305" s="14"/>
      <c r="B305" s="271"/>
      <c r="C305" s="272"/>
      <c r="D305" s="262" t="s">
        <v>179</v>
      </c>
      <c r="E305" s="273" t="s">
        <v>1</v>
      </c>
      <c r="F305" s="274" t="s">
        <v>115</v>
      </c>
      <c r="G305" s="272"/>
      <c r="H305" s="275">
        <v>10</v>
      </c>
      <c r="I305" s="276"/>
      <c r="J305" s="272"/>
      <c r="K305" s="272"/>
      <c r="L305" s="277"/>
      <c r="M305" s="278"/>
      <c r="N305" s="279"/>
      <c r="O305" s="279"/>
      <c r="P305" s="279"/>
      <c r="Q305" s="279"/>
      <c r="R305" s="279"/>
      <c r="S305" s="279"/>
      <c r="T305" s="28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1" t="s">
        <v>179</v>
      </c>
      <c r="AU305" s="281" t="s">
        <v>91</v>
      </c>
      <c r="AV305" s="14" t="s">
        <v>91</v>
      </c>
      <c r="AW305" s="14" t="s">
        <v>33</v>
      </c>
      <c r="AX305" s="14" t="s">
        <v>89</v>
      </c>
      <c r="AY305" s="281" t="s">
        <v>170</v>
      </c>
    </row>
    <row r="306" s="2" customFormat="1" ht="14.4" customHeight="1">
      <c r="A306" s="41"/>
      <c r="B306" s="42"/>
      <c r="C306" s="247" t="s">
        <v>629</v>
      </c>
      <c r="D306" s="247" t="s">
        <v>173</v>
      </c>
      <c r="E306" s="248" t="s">
        <v>630</v>
      </c>
      <c r="F306" s="249" t="s">
        <v>631</v>
      </c>
      <c r="G306" s="250" t="s">
        <v>106</v>
      </c>
      <c r="H306" s="251">
        <v>400</v>
      </c>
      <c r="I306" s="252"/>
      <c r="J306" s="253">
        <f>ROUND(I306*H306,2)</f>
        <v>0</v>
      </c>
      <c r="K306" s="254"/>
      <c r="L306" s="44"/>
      <c r="M306" s="255" t="s">
        <v>1</v>
      </c>
      <c r="N306" s="256" t="s">
        <v>46</v>
      </c>
      <c r="O306" s="94"/>
      <c r="P306" s="257">
        <f>O306*H306</f>
        <v>0</v>
      </c>
      <c r="Q306" s="257">
        <v>0</v>
      </c>
      <c r="R306" s="257">
        <f>Q306*H306</f>
        <v>0</v>
      </c>
      <c r="S306" s="257">
        <v>0</v>
      </c>
      <c r="T306" s="25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59" t="s">
        <v>249</v>
      </c>
      <c r="AT306" s="259" t="s">
        <v>173</v>
      </c>
      <c r="AU306" s="259" t="s">
        <v>91</v>
      </c>
      <c r="AY306" s="18" t="s">
        <v>170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89</v>
      </c>
      <c r="BK306" s="146">
        <f>ROUND(I306*H306,2)</f>
        <v>0</v>
      </c>
      <c r="BL306" s="18" t="s">
        <v>249</v>
      </c>
      <c r="BM306" s="259" t="s">
        <v>632</v>
      </c>
    </row>
    <row r="307" s="14" customFormat="1">
      <c r="A307" s="14"/>
      <c r="B307" s="271"/>
      <c r="C307" s="272"/>
      <c r="D307" s="262" t="s">
        <v>179</v>
      </c>
      <c r="E307" s="273" t="s">
        <v>1</v>
      </c>
      <c r="F307" s="274" t="s">
        <v>633</v>
      </c>
      <c r="G307" s="272"/>
      <c r="H307" s="275">
        <v>400</v>
      </c>
      <c r="I307" s="276"/>
      <c r="J307" s="272"/>
      <c r="K307" s="272"/>
      <c r="L307" s="277"/>
      <c r="M307" s="278"/>
      <c r="N307" s="279"/>
      <c r="O307" s="279"/>
      <c r="P307" s="279"/>
      <c r="Q307" s="279"/>
      <c r="R307" s="279"/>
      <c r="S307" s="279"/>
      <c r="T307" s="28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1" t="s">
        <v>179</v>
      </c>
      <c r="AU307" s="281" t="s">
        <v>91</v>
      </c>
      <c r="AV307" s="14" t="s">
        <v>91</v>
      </c>
      <c r="AW307" s="14" t="s">
        <v>33</v>
      </c>
      <c r="AX307" s="14" t="s">
        <v>89</v>
      </c>
      <c r="AY307" s="281" t="s">
        <v>170</v>
      </c>
    </row>
    <row r="308" s="2" customFormat="1" ht="14.4" customHeight="1">
      <c r="A308" s="41"/>
      <c r="B308" s="42"/>
      <c r="C308" s="293" t="s">
        <v>634</v>
      </c>
      <c r="D308" s="293" t="s">
        <v>216</v>
      </c>
      <c r="E308" s="294" t="s">
        <v>635</v>
      </c>
      <c r="F308" s="295" t="s">
        <v>636</v>
      </c>
      <c r="G308" s="296" t="s">
        <v>106</v>
      </c>
      <c r="H308" s="297">
        <v>390</v>
      </c>
      <c r="I308" s="298"/>
      <c r="J308" s="299">
        <f>ROUND(I308*H308,2)</f>
        <v>0</v>
      </c>
      <c r="K308" s="300"/>
      <c r="L308" s="301"/>
      <c r="M308" s="302" t="s">
        <v>1</v>
      </c>
      <c r="N308" s="303" t="s">
        <v>46</v>
      </c>
      <c r="O308" s="94"/>
      <c r="P308" s="257">
        <f>O308*H308</f>
        <v>0</v>
      </c>
      <c r="Q308" s="257">
        <v>0.0044999999999999997</v>
      </c>
      <c r="R308" s="257">
        <f>Q308*H308</f>
        <v>1.7549999999999999</v>
      </c>
      <c r="S308" s="257">
        <v>0</v>
      </c>
      <c r="T308" s="25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59" t="s">
        <v>452</v>
      </c>
      <c r="AT308" s="259" t="s">
        <v>216</v>
      </c>
      <c r="AU308" s="259" t="s">
        <v>91</v>
      </c>
      <c r="AY308" s="18" t="s">
        <v>170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89</v>
      </c>
      <c r="BK308" s="146">
        <f>ROUND(I308*H308,2)</f>
        <v>0</v>
      </c>
      <c r="BL308" s="18" t="s">
        <v>249</v>
      </c>
      <c r="BM308" s="259" t="s">
        <v>637</v>
      </c>
    </row>
    <row r="309" s="14" customFormat="1">
      <c r="A309" s="14"/>
      <c r="B309" s="271"/>
      <c r="C309" s="272"/>
      <c r="D309" s="262" t="s">
        <v>179</v>
      </c>
      <c r="E309" s="273" t="s">
        <v>1</v>
      </c>
      <c r="F309" s="274" t="s">
        <v>363</v>
      </c>
      <c r="G309" s="272"/>
      <c r="H309" s="275">
        <v>390</v>
      </c>
      <c r="I309" s="276"/>
      <c r="J309" s="272"/>
      <c r="K309" s="272"/>
      <c r="L309" s="277"/>
      <c r="M309" s="278"/>
      <c r="N309" s="279"/>
      <c r="O309" s="279"/>
      <c r="P309" s="279"/>
      <c r="Q309" s="279"/>
      <c r="R309" s="279"/>
      <c r="S309" s="279"/>
      <c r="T309" s="28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1" t="s">
        <v>179</v>
      </c>
      <c r="AU309" s="281" t="s">
        <v>91</v>
      </c>
      <c r="AV309" s="14" t="s">
        <v>91</v>
      </c>
      <c r="AW309" s="14" t="s">
        <v>33</v>
      </c>
      <c r="AX309" s="14" t="s">
        <v>89</v>
      </c>
      <c r="AY309" s="281" t="s">
        <v>170</v>
      </c>
    </row>
    <row r="310" s="2" customFormat="1" ht="14.4" customHeight="1">
      <c r="A310" s="41"/>
      <c r="B310" s="42"/>
      <c r="C310" s="293" t="s">
        <v>638</v>
      </c>
      <c r="D310" s="293" t="s">
        <v>216</v>
      </c>
      <c r="E310" s="294" t="s">
        <v>639</v>
      </c>
      <c r="F310" s="295" t="s">
        <v>640</v>
      </c>
      <c r="G310" s="296" t="s">
        <v>106</v>
      </c>
      <c r="H310" s="297">
        <v>10</v>
      </c>
      <c r="I310" s="298"/>
      <c r="J310" s="299">
        <f>ROUND(I310*H310,2)</f>
        <v>0</v>
      </c>
      <c r="K310" s="300"/>
      <c r="L310" s="301"/>
      <c r="M310" s="302" t="s">
        <v>1</v>
      </c>
      <c r="N310" s="303" t="s">
        <v>46</v>
      </c>
      <c r="O310" s="94"/>
      <c r="P310" s="257">
        <f>O310*H310</f>
        <v>0</v>
      </c>
      <c r="Q310" s="257">
        <v>0.0044999999999999997</v>
      </c>
      <c r="R310" s="257">
        <f>Q310*H310</f>
        <v>0.044999999999999998</v>
      </c>
      <c r="S310" s="257">
        <v>0</v>
      </c>
      <c r="T310" s="25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59" t="s">
        <v>452</v>
      </c>
      <c r="AT310" s="259" t="s">
        <v>216</v>
      </c>
      <c r="AU310" s="259" t="s">
        <v>91</v>
      </c>
      <c r="AY310" s="18" t="s">
        <v>170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89</v>
      </c>
      <c r="BK310" s="146">
        <f>ROUND(I310*H310,2)</f>
        <v>0</v>
      </c>
      <c r="BL310" s="18" t="s">
        <v>249</v>
      </c>
      <c r="BM310" s="259" t="s">
        <v>641</v>
      </c>
    </row>
    <row r="311" s="14" customFormat="1">
      <c r="A311" s="14"/>
      <c r="B311" s="271"/>
      <c r="C311" s="272"/>
      <c r="D311" s="262" t="s">
        <v>179</v>
      </c>
      <c r="E311" s="273" t="s">
        <v>1</v>
      </c>
      <c r="F311" s="274" t="s">
        <v>361</v>
      </c>
      <c r="G311" s="272"/>
      <c r="H311" s="275">
        <v>10</v>
      </c>
      <c r="I311" s="276"/>
      <c r="J311" s="272"/>
      <c r="K311" s="272"/>
      <c r="L311" s="277"/>
      <c r="M311" s="278"/>
      <c r="N311" s="279"/>
      <c r="O311" s="279"/>
      <c r="P311" s="279"/>
      <c r="Q311" s="279"/>
      <c r="R311" s="279"/>
      <c r="S311" s="279"/>
      <c r="T311" s="28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1" t="s">
        <v>179</v>
      </c>
      <c r="AU311" s="281" t="s">
        <v>91</v>
      </c>
      <c r="AV311" s="14" t="s">
        <v>91</v>
      </c>
      <c r="AW311" s="14" t="s">
        <v>33</v>
      </c>
      <c r="AX311" s="14" t="s">
        <v>89</v>
      </c>
      <c r="AY311" s="281" t="s">
        <v>170</v>
      </c>
    </row>
    <row r="312" s="12" customFormat="1" ht="22.8" customHeight="1">
      <c r="A312" s="12"/>
      <c r="B312" s="231"/>
      <c r="C312" s="232"/>
      <c r="D312" s="233" t="s">
        <v>80</v>
      </c>
      <c r="E312" s="245" t="s">
        <v>642</v>
      </c>
      <c r="F312" s="245" t="s">
        <v>643</v>
      </c>
      <c r="G312" s="232"/>
      <c r="H312" s="232"/>
      <c r="I312" s="235"/>
      <c r="J312" s="246">
        <f>BK312</f>
        <v>0</v>
      </c>
      <c r="K312" s="232"/>
      <c r="L312" s="237"/>
      <c r="M312" s="238"/>
      <c r="N312" s="239"/>
      <c r="O312" s="239"/>
      <c r="P312" s="240">
        <f>SUM(P313:P409)</f>
        <v>0</v>
      </c>
      <c r="Q312" s="239"/>
      <c r="R312" s="240">
        <f>SUM(R313:R409)</f>
        <v>1.6863000000000004</v>
      </c>
      <c r="S312" s="239"/>
      <c r="T312" s="241">
        <f>SUM(T313:T409)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42" t="s">
        <v>89</v>
      </c>
      <c r="AT312" s="243" t="s">
        <v>80</v>
      </c>
      <c r="AU312" s="243" t="s">
        <v>89</v>
      </c>
      <c r="AY312" s="242" t="s">
        <v>170</v>
      </c>
      <c r="BK312" s="244">
        <f>SUM(BK313:BK409)</f>
        <v>0</v>
      </c>
    </row>
    <row r="313" s="2" customFormat="1" ht="24.15" customHeight="1">
      <c r="A313" s="41"/>
      <c r="B313" s="42"/>
      <c r="C313" s="247" t="s">
        <v>644</v>
      </c>
      <c r="D313" s="247" t="s">
        <v>173</v>
      </c>
      <c r="E313" s="248" t="s">
        <v>645</v>
      </c>
      <c r="F313" s="249" t="s">
        <v>646</v>
      </c>
      <c r="G313" s="250" t="s">
        <v>261</v>
      </c>
      <c r="H313" s="251">
        <v>2</v>
      </c>
      <c r="I313" s="252"/>
      <c r="J313" s="253">
        <f>ROUND(I313*H313,2)</f>
        <v>0</v>
      </c>
      <c r="K313" s="254"/>
      <c r="L313" s="44"/>
      <c r="M313" s="255" t="s">
        <v>1</v>
      </c>
      <c r="N313" s="256" t="s">
        <v>46</v>
      </c>
      <c r="O313" s="94"/>
      <c r="P313" s="257">
        <f>O313*H313</f>
        <v>0</v>
      </c>
      <c r="Q313" s="257">
        <v>0</v>
      </c>
      <c r="R313" s="257">
        <f>Q313*H313</f>
        <v>0</v>
      </c>
      <c r="S313" s="257">
        <v>0</v>
      </c>
      <c r="T313" s="25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59" t="s">
        <v>249</v>
      </c>
      <c r="AT313" s="259" t="s">
        <v>173</v>
      </c>
      <c r="AU313" s="259" t="s">
        <v>91</v>
      </c>
      <c r="AY313" s="18" t="s">
        <v>170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89</v>
      </c>
      <c r="BK313" s="146">
        <f>ROUND(I313*H313,2)</f>
        <v>0</v>
      </c>
      <c r="BL313" s="18" t="s">
        <v>249</v>
      </c>
      <c r="BM313" s="259" t="s">
        <v>647</v>
      </c>
    </row>
    <row r="314" s="13" customFormat="1">
      <c r="A314" s="13"/>
      <c r="B314" s="260"/>
      <c r="C314" s="261"/>
      <c r="D314" s="262" t="s">
        <v>179</v>
      </c>
      <c r="E314" s="263" t="s">
        <v>1</v>
      </c>
      <c r="F314" s="264" t="s">
        <v>648</v>
      </c>
      <c r="G314" s="261"/>
      <c r="H314" s="263" t="s">
        <v>1</v>
      </c>
      <c r="I314" s="265"/>
      <c r="J314" s="261"/>
      <c r="K314" s="261"/>
      <c r="L314" s="266"/>
      <c r="M314" s="267"/>
      <c r="N314" s="268"/>
      <c r="O314" s="268"/>
      <c r="P314" s="268"/>
      <c r="Q314" s="268"/>
      <c r="R314" s="268"/>
      <c r="S314" s="268"/>
      <c r="T314" s="26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0" t="s">
        <v>179</v>
      </c>
      <c r="AU314" s="270" t="s">
        <v>91</v>
      </c>
      <c r="AV314" s="13" t="s">
        <v>89</v>
      </c>
      <c r="AW314" s="13" t="s">
        <v>33</v>
      </c>
      <c r="AX314" s="13" t="s">
        <v>81</v>
      </c>
      <c r="AY314" s="270" t="s">
        <v>170</v>
      </c>
    </row>
    <row r="315" s="14" customFormat="1">
      <c r="A315" s="14"/>
      <c r="B315" s="271"/>
      <c r="C315" s="272"/>
      <c r="D315" s="262" t="s">
        <v>179</v>
      </c>
      <c r="E315" s="273" t="s">
        <v>1</v>
      </c>
      <c r="F315" s="274" t="s">
        <v>91</v>
      </c>
      <c r="G315" s="272"/>
      <c r="H315" s="275">
        <v>2</v>
      </c>
      <c r="I315" s="276"/>
      <c r="J315" s="272"/>
      <c r="K315" s="272"/>
      <c r="L315" s="277"/>
      <c r="M315" s="278"/>
      <c r="N315" s="279"/>
      <c r="O315" s="279"/>
      <c r="P315" s="279"/>
      <c r="Q315" s="279"/>
      <c r="R315" s="279"/>
      <c r="S315" s="279"/>
      <c r="T315" s="28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81" t="s">
        <v>179</v>
      </c>
      <c r="AU315" s="281" t="s">
        <v>91</v>
      </c>
      <c r="AV315" s="14" t="s">
        <v>91</v>
      </c>
      <c r="AW315" s="14" t="s">
        <v>33</v>
      </c>
      <c r="AX315" s="14" t="s">
        <v>89</v>
      </c>
      <c r="AY315" s="281" t="s">
        <v>170</v>
      </c>
    </row>
    <row r="316" s="2" customFormat="1" ht="14.4" customHeight="1">
      <c r="A316" s="41"/>
      <c r="B316" s="42"/>
      <c r="C316" s="247" t="s">
        <v>132</v>
      </c>
      <c r="D316" s="247" t="s">
        <v>173</v>
      </c>
      <c r="E316" s="248" t="s">
        <v>649</v>
      </c>
      <c r="F316" s="249" t="s">
        <v>650</v>
      </c>
      <c r="G316" s="250" t="s">
        <v>106</v>
      </c>
      <c r="H316" s="251">
        <v>1450</v>
      </c>
      <c r="I316" s="252"/>
      <c r="J316" s="253">
        <f>ROUND(I316*H316,2)</f>
        <v>0</v>
      </c>
      <c r="K316" s="254"/>
      <c r="L316" s="44"/>
      <c r="M316" s="255" t="s">
        <v>1</v>
      </c>
      <c r="N316" s="256" t="s">
        <v>46</v>
      </c>
      <c r="O316" s="94"/>
      <c r="P316" s="257">
        <f>O316*H316</f>
        <v>0</v>
      </c>
      <c r="Q316" s="257">
        <v>0</v>
      </c>
      <c r="R316" s="257">
        <f>Q316*H316</f>
        <v>0</v>
      </c>
      <c r="S316" s="257">
        <v>0</v>
      </c>
      <c r="T316" s="25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59" t="s">
        <v>249</v>
      </c>
      <c r="AT316" s="259" t="s">
        <v>173</v>
      </c>
      <c r="AU316" s="259" t="s">
        <v>91</v>
      </c>
      <c r="AY316" s="18" t="s">
        <v>170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89</v>
      </c>
      <c r="BK316" s="146">
        <f>ROUND(I316*H316,2)</f>
        <v>0</v>
      </c>
      <c r="BL316" s="18" t="s">
        <v>249</v>
      </c>
      <c r="BM316" s="259" t="s">
        <v>651</v>
      </c>
    </row>
    <row r="317" s="13" customFormat="1">
      <c r="A317" s="13"/>
      <c r="B317" s="260"/>
      <c r="C317" s="261"/>
      <c r="D317" s="262" t="s">
        <v>179</v>
      </c>
      <c r="E317" s="263" t="s">
        <v>1</v>
      </c>
      <c r="F317" s="264" t="s">
        <v>652</v>
      </c>
      <c r="G317" s="261"/>
      <c r="H317" s="263" t="s">
        <v>1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0" t="s">
        <v>179</v>
      </c>
      <c r="AU317" s="270" t="s">
        <v>91</v>
      </c>
      <c r="AV317" s="13" t="s">
        <v>89</v>
      </c>
      <c r="AW317" s="13" t="s">
        <v>33</v>
      </c>
      <c r="AX317" s="13" t="s">
        <v>81</v>
      </c>
      <c r="AY317" s="270" t="s">
        <v>170</v>
      </c>
    </row>
    <row r="318" s="14" customFormat="1">
      <c r="A318" s="14"/>
      <c r="B318" s="271"/>
      <c r="C318" s="272"/>
      <c r="D318" s="262" t="s">
        <v>179</v>
      </c>
      <c r="E318" s="273" t="s">
        <v>104</v>
      </c>
      <c r="F318" s="274" t="s">
        <v>326</v>
      </c>
      <c r="G318" s="272"/>
      <c r="H318" s="275">
        <v>760</v>
      </c>
      <c r="I318" s="276"/>
      <c r="J318" s="272"/>
      <c r="K318" s="272"/>
      <c r="L318" s="277"/>
      <c r="M318" s="278"/>
      <c r="N318" s="279"/>
      <c r="O318" s="279"/>
      <c r="P318" s="279"/>
      <c r="Q318" s="279"/>
      <c r="R318" s="279"/>
      <c r="S318" s="279"/>
      <c r="T318" s="28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1" t="s">
        <v>179</v>
      </c>
      <c r="AU318" s="281" t="s">
        <v>91</v>
      </c>
      <c r="AV318" s="14" t="s">
        <v>91</v>
      </c>
      <c r="AW318" s="14" t="s">
        <v>33</v>
      </c>
      <c r="AX318" s="14" t="s">
        <v>81</v>
      </c>
      <c r="AY318" s="281" t="s">
        <v>170</v>
      </c>
    </row>
    <row r="319" s="13" customFormat="1">
      <c r="A319" s="13"/>
      <c r="B319" s="260"/>
      <c r="C319" s="261"/>
      <c r="D319" s="262" t="s">
        <v>179</v>
      </c>
      <c r="E319" s="263" t="s">
        <v>1</v>
      </c>
      <c r="F319" s="264" t="s">
        <v>653</v>
      </c>
      <c r="G319" s="261"/>
      <c r="H319" s="263" t="s">
        <v>1</v>
      </c>
      <c r="I319" s="265"/>
      <c r="J319" s="261"/>
      <c r="K319" s="261"/>
      <c r="L319" s="266"/>
      <c r="M319" s="267"/>
      <c r="N319" s="268"/>
      <c r="O319" s="268"/>
      <c r="P319" s="268"/>
      <c r="Q319" s="268"/>
      <c r="R319" s="268"/>
      <c r="S319" s="268"/>
      <c r="T319" s="26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70" t="s">
        <v>179</v>
      </c>
      <c r="AU319" s="270" t="s">
        <v>91</v>
      </c>
      <c r="AV319" s="13" t="s">
        <v>89</v>
      </c>
      <c r="AW319" s="13" t="s">
        <v>33</v>
      </c>
      <c r="AX319" s="13" t="s">
        <v>81</v>
      </c>
      <c r="AY319" s="270" t="s">
        <v>170</v>
      </c>
    </row>
    <row r="320" s="14" customFormat="1">
      <c r="A320" s="14"/>
      <c r="B320" s="271"/>
      <c r="C320" s="272"/>
      <c r="D320" s="262" t="s">
        <v>179</v>
      </c>
      <c r="E320" s="273" t="s">
        <v>108</v>
      </c>
      <c r="F320" s="274" t="s">
        <v>111</v>
      </c>
      <c r="G320" s="272"/>
      <c r="H320" s="275">
        <v>30</v>
      </c>
      <c r="I320" s="276"/>
      <c r="J320" s="272"/>
      <c r="K320" s="272"/>
      <c r="L320" s="277"/>
      <c r="M320" s="278"/>
      <c r="N320" s="279"/>
      <c r="O320" s="279"/>
      <c r="P320" s="279"/>
      <c r="Q320" s="279"/>
      <c r="R320" s="279"/>
      <c r="S320" s="279"/>
      <c r="T320" s="28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1" t="s">
        <v>179</v>
      </c>
      <c r="AU320" s="281" t="s">
        <v>91</v>
      </c>
      <c r="AV320" s="14" t="s">
        <v>91</v>
      </c>
      <c r="AW320" s="14" t="s">
        <v>33</v>
      </c>
      <c r="AX320" s="14" t="s">
        <v>81</v>
      </c>
      <c r="AY320" s="281" t="s">
        <v>170</v>
      </c>
    </row>
    <row r="321" s="13" customFormat="1">
      <c r="A321" s="13"/>
      <c r="B321" s="260"/>
      <c r="C321" s="261"/>
      <c r="D321" s="262" t="s">
        <v>179</v>
      </c>
      <c r="E321" s="263" t="s">
        <v>1</v>
      </c>
      <c r="F321" s="264" t="s">
        <v>654</v>
      </c>
      <c r="G321" s="261"/>
      <c r="H321" s="263" t="s">
        <v>1</v>
      </c>
      <c r="I321" s="265"/>
      <c r="J321" s="261"/>
      <c r="K321" s="261"/>
      <c r="L321" s="266"/>
      <c r="M321" s="267"/>
      <c r="N321" s="268"/>
      <c r="O321" s="268"/>
      <c r="P321" s="268"/>
      <c r="Q321" s="268"/>
      <c r="R321" s="268"/>
      <c r="S321" s="268"/>
      <c r="T321" s="26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0" t="s">
        <v>179</v>
      </c>
      <c r="AU321" s="270" t="s">
        <v>91</v>
      </c>
      <c r="AV321" s="13" t="s">
        <v>89</v>
      </c>
      <c r="AW321" s="13" t="s">
        <v>33</v>
      </c>
      <c r="AX321" s="13" t="s">
        <v>81</v>
      </c>
      <c r="AY321" s="270" t="s">
        <v>170</v>
      </c>
    </row>
    <row r="322" s="14" customFormat="1">
      <c r="A322" s="14"/>
      <c r="B322" s="271"/>
      <c r="C322" s="272"/>
      <c r="D322" s="262" t="s">
        <v>179</v>
      </c>
      <c r="E322" s="273" t="s">
        <v>113</v>
      </c>
      <c r="F322" s="274" t="s">
        <v>111</v>
      </c>
      <c r="G322" s="272"/>
      <c r="H322" s="275">
        <v>30</v>
      </c>
      <c r="I322" s="276"/>
      <c r="J322" s="272"/>
      <c r="K322" s="272"/>
      <c r="L322" s="277"/>
      <c r="M322" s="278"/>
      <c r="N322" s="279"/>
      <c r="O322" s="279"/>
      <c r="P322" s="279"/>
      <c r="Q322" s="279"/>
      <c r="R322" s="279"/>
      <c r="S322" s="279"/>
      <c r="T322" s="28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1" t="s">
        <v>179</v>
      </c>
      <c r="AU322" s="281" t="s">
        <v>91</v>
      </c>
      <c r="AV322" s="14" t="s">
        <v>91</v>
      </c>
      <c r="AW322" s="14" t="s">
        <v>33</v>
      </c>
      <c r="AX322" s="14" t="s">
        <v>81</v>
      </c>
      <c r="AY322" s="281" t="s">
        <v>170</v>
      </c>
    </row>
    <row r="323" s="13" customFormat="1">
      <c r="A323" s="13"/>
      <c r="B323" s="260"/>
      <c r="C323" s="261"/>
      <c r="D323" s="262" t="s">
        <v>179</v>
      </c>
      <c r="E323" s="263" t="s">
        <v>1</v>
      </c>
      <c r="F323" s="264" t="s">
        <v>655</v>
      </c>
      <c r="G323" s="261"/>
      <c r="H323" s="263" t="s">
        <v>1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70" t="s">
        <v>179</v>
      </c>
      <c r="AU323" s="270" t="s">
        <v>91</v>
      </c>
      <c r="AV323" s="13" t="s">
        <v>89</v>
      </c>
      <c r="AW323" s="13" t="s">
        <v>33</v>
      </c>
      <c r="AX323" s="13" t="s">
        <v>81</v>
      </c>
      <c r="AY323" s="270" t="s">
        <v>170</v>
      </c>
    </row>
    <row r="324" s="14" customFormat="1">
      <c r="A324" s="14"/>
      <c r="B324" s="271"/>
      <c r="C324" s="272"/>
      <c r="D324" s="262" t="s">
        <v>179</v>
      </c>
      <c r="E324" s="273" t="s">
        <v>116</v>
      </c>
      <c r="F324" s="274" t="s">
        <v>330</v>
      </c>
      <c r="G324" s="272"/>
      <c r="H324" s="275">
        <v>280</v>
      </c>
      <c r="I324" s="276"/>
      <c r="J324" s="272"/>
      <c r="K324" s="272"/>
      <c r="L324" s="277"/>
      <c r="M324" s="278"/>
      <c r="N324" s="279"/>
      <c r="O324" s="279"/>
      <c r="P324" s="279"/>
      <c r="Q324" s="279"/>
      <c r="R324" s="279"/>
      <c r="S324" s="279"/>
      <c r="T324" s="28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1" t="s">
        <v>179</v>
      </c>
      <c r="AU324" s="281" t="s">
        <v>91</v>
      </c>
      <c r="AV324" s="14" t="s">
        <v>91</v>
      </c>
      <c r="AW324" s="14" t="s">
        <v>33</v>
      </c>
      <c r="AX324" s="14" t="s">
        <v>81</v>
      </c>
      <c r="AY324" s="281" t="s">
        <v>170</v>
      </c>
    </row>
    <row r="325" s="13" customFormat="1">
      <c r="A325" s="13"/>
      <c r="B325" s="260"/>
      <c r="C325" s="261"/>
      <c r="D325" s="262" t="s">
        <v>179</v>
      </c>
      <c r="E325" s="263" t="s">
        <v>1</v>
      </c>
      <c r="F325" s="264" t="s">
        <v>656</v>
      </c>
      <c r="G325" s="261"/>
      <c r="H325" s="263" t="s">
        <v>1</v>
      </c>
      <c r="I325" s="265"/>
      <c r="J325" s="261"/>
      <c r="K325" s="261"/>
      <c r="L325" s="266"/>
      <c r="M325" s="267"/>
      <c r="N325" s="268"/>
      <c r="O325" s="268"/>
      <c r="P325" s="268"/>
      <c r="Q325" s="268"/>
      <c r="R325" s="268"/>
      <c r="S325" s="268"/>
      <c r="T325" s="26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70" t="s">
        <v>179</v>
      </c>
      <c r="AU325" s="270" t="s">
        <v>91</v>
      </c>
      <c r="AV325" s="13" t="s">
        <v>89</v>
      </c>
      <c r="AW325" s="13" t="s">
        <v>33</v>
      </c>
      <c r="AX325" s="13" t="s">
        <v>81</v>
      </c>
      <c r="AY325" s="270" t="s">
        <v>170</v>
      </c>
    </row>
    <row r="326" s="14" customFormat="1">
      <c r="A326" s="14"/>
      <c r="B326" s="271"/>
      <c r="C326" s="272"/>
      <c r="D326" s="262" t="s">
        <v>179</v>
      </c>
      <c r="E326" s="273" t="s">
        <v>118</v>
      </c>
      <c r="F326" s="274" t="s">
        <v>332</v>
      </c>
      <c r="G326" s="272"/>
      <c r="H326" s="275">
        <v>170</v>
      </c>
      <c r="I326" s="276"/>
      <c r="J326" s="272"/>
      <c r="K326" s="272"/>
      <c r="L326" s="277"/>
      <c r="M326" s="278"/>
      <c r="N326" s="279"/>
      <c r="O326" s="279"/>
      <c r="P326" s="279"/>
      <c r="Q326" s="279"/>
      <c r="R326" s="279"/>
      <c r="S326" s="279"/>
      <c r="T326" s="28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1" t="s">
        <v>179</v>
      </c>
      <c r="AU326" s="281" t="s">
        <v>91</v>
      </c>
      <c r="AV326" s="14" t="s">
        <v>91</v>
      </c>
      <c r="AW326" s="14" t="s">
        <v>33</v>
      </c>
      <c r="AX326" s="14" t="s">
        <v>81</v>
      </c>
      <c r="AY326" s="281" t="s">
        <v>170</v>
      </c>
    </row>
    <row r="327" s="13" customFormat="1">
      <c r="A327" s="13"/>
      <c r="B327" s="260"/>
      <c r="C327" s="261"/>
      <c r="D327" s="262" t="s">
        <v>179</v>
      </c>
      <c r="E327" s="263" t="s">
        <v>1</v>
      </c>
      <c r="F327" s="264" t="s">
        <v>657</v>
      </c>
      <c r="G327" s="261"/>
      <c r="H327" s="263" t="s">
        <v>1</v>
      </c>
      <c r="I327" s="265"/>
      <c r="J327" s="261"/>
      <c r="K327" s="261"/>
      <c r="L327" s="266"/>
      <c r="M327" s="267"/>
      <c r="N327" s="268"/>
      <c r="O327" s="268"/>
      <c r="P327" s="268"/>
      <c r="Q327" s="268"/>
      <c r="R327" s="268"/>
      <c r="S327" s="268"/>
      <c r="T327" s="26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70" t="s">
        <v>179</v>
      </c>
      <c r="AU327" s="270" t="s">
        <v>91</v>
      </c>
      <c r="AV327" s="13" t="s">
        <v>89</v>
      </c>
      <c r="AW327" s="13" t="s">
        <v>33</v>
      </c>
      <c r="AX327" s="13" t="s">
        <v>81</v>
      </c>
      <c r="AY327" s="270" t="s">
        <v>170</v>
      </c>
    </row>
    <row r="328" s="14" customFormat="1">
      <c r="A328" s="14"/>
      <c r="B328" s="271"/>
      <c r="C328" s="272"/>
      <c r="D328" s="262" t="s">
        <v>179</v>
      </c>
      <c r="E328" s="273" t="s">
        <v>120</v>
      </c>
      <c r="F328" s="274" t="s">
        <v>111</v>
      </c>
      <c r="G328" s="272"/>
      <c r="H328" s="275">
        <v>30</v>
      </c>
      <c r="I328" s="276"/>
      <c r="J328" s="272"/>
      <c r="K328" s="272"/>
      <c r="L328" s="277"/>
      <c r="M328" s="278"/>
      <c r="N328" s="279"/>
      <c r="O328" s="279"/>
      <c r="P328" s="279"/>
      <c r="Q328" s="279"/>
      <c r="R328" s="279"/>
      <c r="S328" s="279"/>
      <c r="T328" s="28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1" t="s">
        <v>179</v>
      </c>
      <c r="AU328" s="281" t="s">
        <v>91</v>
      </c>
      <c r="AV328" s="14" t="s">
        <v>91</v>
      </c>
      <c r="AW328" s="14" t="s">
        <v>33</v>
      </c>
      <c r="AX328" s="14" t="s">
        <v>81</v>
      </c>
      <c r="AY328" s="281" t="s">
        <v>170</v>
      </c>
    </row>
    <row r="329" s="13" customFormat="1">
      <c r="A329" s="13"/>
      <c r="B329" s="260"/>
      <c r="C329" s="261"/>
      <c r="D329" s="262" t="s">
        <v>179</v>
      </c>
      <c r="E329" s="263" t="s">
        <v>1</v>
      </c>
      <c r="F329" s="264" t="s">
        <v>658</v>
      </c>
      <c r="G329" s="261"/>
      <c r="H329" s="263" t="s">
        <v>1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70" t="s">
        <v>179</v>
      </c>
      <c r="AU329" s="270" t="s">
        <v>91</v>
      </c>
      <c r="AV329" s="13" t="s">
        <v>89</v>
      </c>
      <c r="AW329" s="13" t="s">
        <v>33</v>
      </c>
      <c r="AX329" s="13" t="s">
        <v>81</v>
      </c>
      <c r="AY329" s="270" t="s">
        <v>170</v>
      </c>
    </row>
    <row r="330" s="14" customFormat="1">
      <c r="A330" s="14"/>
      <c r="B330" s="271"/>
      <c r="C330" s="272"/>
      <c r="D330" s="262" t="s">
        <v>179</v>
      </c>
      <c r="E330" s="273" t="s">
        <v>124</v>
      </c>
      <c r="F330" s="274" t="s">
        <v>115</v>
      </c>
      <c r="G330" s="272"/>
      <c r="H330" s="275">
        <v>10</v>
      </c>
      <c r="I330" s="276"/>
      <c r="J330" s="272"/>
      <c r="K330" s="272"/>
      <c r="L330" s="277"/>
      <c r="M330" s="278"/>
      <c r="N330" s="279"/>
      <c r="O330" s="279"/>
      <c r="P330" s="279"/>
      <c r="Q330" s="279"/>
      <c r="R330" s="279"/>
      <c r="S330" s="279"/>
      <c r="T330" s="28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1" t="s">
        <v>179</v>
      </c>
      <c r="AU330" s="281" t="s">
        <v>91</v>
      </c>
      <c r="AV330" s="14" t="s">
        <v>91</v>
      </c>
      <c r="AW330" s="14" t="s">
        <v>33</v>
      </c>
      <c r="AX330" s="14" t="s">
        <v>81</v>
      </c>
      <c r="AY330" s="281" t="s">
        <v>170</v>
      </c>
    </row>
    <row r="331" s="13" customFormat="1">
      <c r="A331" s="13"/>
      <c r="B331" s="260"/>
      <c r="C331" s="261"/>
      <c r="D331" s="262" t="s">
        <v>179</v>
      </c>
      <c r="E331" s="263" t="s">
        <v>1</v>
      </c>
      <c r="F331" s="264" t="s">
        <v>659</v>
      </c>
      <c r="G331" s="261"/>
      <c r="H331" s="263" t="s">
        <v>1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0" t="s">
        <v>179</v>
      </c>
      <c r="AU331" s="270" t="s">
        <v>91</v>
      </c>
      <c r="AV331" s="13" t="s">
        <v>89</v>
      </c>
      <c r="AW331" s="13" t="s">
        <v>33</v>
      </c>
      <c r="AX331" s="13" t="s">
        <v>81</v>
      </c>
      <c r="AY331" s="270" t="s">
        <v>170</v>
      </c>
    </row>
    <row r="332" s="14" customFormat="1">
      <c r="A332" s="14"/>
      <c r="B332" s="271"/>
      <c r="C332" s="272"/>
      <c r="D332" s="262" t="s">
        <v>179</v>
      </c>
      <c r="E332" s="273" t="s">
        <v>128</v>
      </c>
      <c r="F332" s="274" t="s">
        <v>337</v>
      </c>
      <c r="G332" s="272"/>
      <c r="H332" s="275">
        <v>140</v>
      </c>
      <c r="I332" s="276"/>
      <c r="J332" s="272"/>
      <c r="K332" s="272"/>
      <c r="L332" s="277"/>
      <c r="M332" s="278"/>
      <c r="N332" s="279"/>
      <c r="O332" s="279"/>
      <c r="P332" s="279"/>
      <c r="Q332" s="279"/>
      <c r="R332" s="279"/>
      <c r="S332" s="279"/>
      <c r="T332" s="28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1" t="s">
        <v>179</v>
      </c>
      <c r="AU332" s="281" t="s">
        <v>91</v>
      </c>
      <c r="AV332" s="14" t="s">
        <v>91</v>
      </c>
      <c r="AW332" s="14" t="s">
        <v>33</v>
      </c>
      <c r="AX332" s="14" t="s">
        <v>81</v>
      </c>
      <c r="AY332" s="281" t="s">
        <v>170</v>
      </c>
    </row>
    <row r="333" s="15" customFormat="1">
      <c r="A333" s="15"/>
      <c r="B333" s="282"/>
      <c r="C333" s="283"/>
      <c r="D333" s="262" t="s">
        <v>179</v>
      </c>
      <c r="E333" s="284" t="s">
        <v>1</v>
      </c>
      <c r="F333" s="285" t="s">
        <v>214</v>
      </c>
      <c r="G333" s="283"/>
      <c r="H333" s="286">
        <v>1450</v>
      </c>
      <c r="I333" s="287"/>
      <c r="J333" s="283"/>
      <c r="K333" s="283"/>
      <c r="L333" s="288"/>
      <c r="M333" s="289"/>
      <c r="N333" s="290"/>
      <c r="O333" s="290"/>
      <c r="P333" s="290"/>
      <c r="Q333" s="290"/>
      <c r="R333" s="290"/>
      <c r="S333" s="290"/>
      <c r="T333" s="29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92" t="s">
        <v>179</v>
      </c>
      <c r="AU333" s="292" t="s">
        <v>91</v>
      </c>
      <c r="AV333" s="15" t="s">
        <v>169</v>
      </c>
      <c r="AW333" s="15" t="s">
        <v>33</v>
      </c>
      <c r="AX333" s="15" t="s">
        <v>89</v>
      </c>
      <c r="AY333" s="292" t="s">
        <v>170</v>
      </c>
    </row>
    <row r="334" s="2" customFormat="1" ht="14.4" customHeight="1">
      <c r="A334" s="41"/>
      <c r="B334" s="42"/>
      <c r="C334" s="293" t="s">
        <v>660</v>
      </c>
      <c r="D334" s="293" t="s">
        <v>216</v>
      </c>
      <c r="E334" s="294" t="s">
        <v>661</v>
      </c>
      <c r="F334" s="295" t="s">
        <v>653</v>
      </c>
      <c r="G334" s="296" t="s">
        <v>106</v>
      </c>
      <c r="H334" s="297">
        <v>30</v>
      </c>
      <c r="I334" s="298"/>
      <c r="J334" s="299">
        <f>ROUND(I334*H334,2)</f>
        <v>0</v>
      </c>
      <c r="K334" s="300"/>
      <c r="L334" s="301"/>
      <c r="M334" s="302" t="s">
        <v>1</v>
      </c>
      <c r="N334" s="303" t="s">
        <v>46</v>
      </c>
      <c r="O334" s="94"/>
      <c r="P334" s="257">
        <f>O334*H334</f>
        <v>0</v>
      </c>
      <c r="Q334" s="257">
        <v>0.0019400000000000001</v>
      </c>
      <c r="R334" s="257">
        <f>Q334*H334</f>
        <v>0.058200000000000002</v>
      </c>
      <c r="S334" s="257">
        <v>0</v>
      </c>
      <c r="T334" s="25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59" t="s">
        <v>452</v>
      </c>
      <c r="AT334" s="259" t="s">
        <v>216</v>
      </c>
      <c r="AU334" s="259" t="s">
        <v>91</v>
      </c>
      <c r="AY334" s="18" t="s">
        <v>170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89</v>
      </c>
      <c r="BK334" s="146">
        <f>ROUND(I334*H334,2)</f>
        <v>0</v>
      </c>
      <c r="BL334" s="18" t="s">
        <v>249</v>
      </c>
      <c r="BM334" s="259" t="s">
        <v>662</v>
      </c>
    </row>
    <row r="335" s="14" customFormat="1">
      <c r="A335" s="14"/>
      <c r="B335" s="271"/>
      <c r="C335" s="272"/>
      <c r="D335" s="262" t="s">
        <v>179</v>
      </c>
      <c r="E335" s="273" t="s">
        <v>1</v>
      </c>
      <c r="F335" s="274" t="s">
        <v>108</v>
      </c>
      <c r="G335" s="272"/>
      <c r="H335" s="275">
        <v>30</v>
      </c>
      <c r="I335" s="276"/>
      <c r="J335" s="272"/>
      <c r="K335" s="272"/>
      <c r="L335" s="277"/>
      <c r="M335" s="278"/>
      <c r="N335" s="279"/>
      <c r="O335" s="279"/>
      <c r="P335" s="279"/>
      <c r="Q335" s="279"/>
      <c r="R335" s="279"/>
      <c r="S335" s="279"/>
      <c r="T335" s="28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1" t="s">
        <v>179</v>
      </c>
      <c r="AU335" s="281" t="s">
        <v>91</v>
      </c>
      <c r="AV335" s="14" t="s">
        <v>91</v>
      </c>
      <c r="AW335" s="14" t="s">
        <v>33</v>
      </c>
      <c r="AX335" s="14" t="s">
        <v>89</v>
      </c>
      <c r="AY335" s="281" t="s">
        <v>170</v>
      </c>
    </row>
    <row r="336" s="2" customFormat="1" ht="14.4" customHeight="1">
      <c r="A336" s="41"/>
      <c r="B336" s="42"/>
      <c r="C336" s="293" t="s">
        <v>663</v>
      </c>
      <c r="D336" s="293" t="s">
        <v>216</v>
      </c>
      <c r="E336" s="294" t="s">
        <v>664</v>
      </c>
      <c r="F336" s="295" t="s">
        <v>665</v>
      </c>
      <c r="G336" s="296" t="s">
        <v>106</v>
      </c>
      <c r="H336" s="297">
        <v>30</v>
      </c>
      <c r="I336" s="298"/>
      <c r="J336" s="299">
        <f>ROUND(I336*H336,2)</f>
        <v>0</v>
      </c>
      <c r="K336" s="300"/>
      <c r="L336" s="301"/>
      <c r="M336" s="302" t="s">
        <v>1</v>
      </c>
      <c r="N336" s="303" t="s">
        <v>46</v>
      </c>
      <c r="O336" s="94"/>
      <c r="P336" s="257">
        <f>O336*H336</f>
        <v>0</v>
      </c>
      <c r="Q336" s="257">
        <v>0.0019400000000000001</v>
      </c>
      <c r="R336" s="257">
        <f>Q336*H336</f>
        <v>0.058200000000000002</v>
      </c>
      <c r="S336" s="257">
        <v>0</v>
      </c>
      <c r="T336" s="25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59" t="s">
        <v>452</v>
      </c>
      <c r="AT336" s="259" t="s">
        <v>216</v>
      </c>
      <c r="AU336" s="259" t="s">
        <v>91</v>
      </c>
      <c r="AY336" s="18" t="s">
        <v>170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89</v>
      </c>
      <c r="BK336" s="146">
        <f>ROUND(I336*H336,2)</f>
        <v>0</v>
      </c>
      <c r="BL336" s="18" t="s">
        <v>249</v>
      </c>
      <c r="BM336" s="259" t="s">
        <v>666</v>
      </c>
    </row>
    <row r="337" s="14" customFormat="1">
      <c r="A337" s="14"/>
      <c r="B337" s="271"/>
      <c r="C337" s="272"/>
      <c r="D337" s="262" t="s">
        <v>179</v>
      </c>
      <c r="E337" s="273" t="s">
        <v>1</v>
      </c>
      <c r="F337" s="274" t="s">
        <v>120</v>
      </c>
      <c r="G337" s="272"/>
      <c r="H337" s="275">
        <v>30</v>
      </c>
      <c r="I337" s="276"/>
      <c r="J337" s="272"/>
      <c r="K337" s="272"/>
      <c r="L337" s="277"/>
      <c r="M337" s="278"/>
      <c r="N337" s="279"/>
      <c r="O337" s="279"/>
      <c r="P337" s="279"/>
      <c r="Q337" s="279"/>
      <c r="R337" s="279"/>
      <c r="S337" s="279"/>
      <c r="T337" s="28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1" t="s">
        <v>179</v>
      </c>
      <c r="AU337" s="281" t="s">
        <v>91</v>
      </c>
      <c r="AV337" s="14" t="s">
        <v>91</v>
      </c>
      <c r="AW337" s="14" t="s">
        <v>33</v>
      </c>
      <c r="AX337" s="14" t="s">
        <v>89</v>
      </c>
      <c r="AY337" s="281" t="s">
        <v>170</v>
      </c>
    </row>
    <row r="338" s="2" customFormat="1" ht="14.4" customHeight="1">
      <c r="A338" s="41"/>
      <c r="B338" s="42"/>
      <c r="C338" s="293" t="s">
        <v>667</v>
      </c>
      <c r="D338" s="293" t="s">
        <v>216</v>
      </c>
      <c r="E338" s="294" t="s">
        <v>668</v>
      </c>
      <c r="F338" s="295" t="s">
        <v>669</v>
      </c>
      <c r="G338" s="296" t="s">
        <v>106</v>
      </c>
      <c r="H338" s="297">
        <v>760</v>
      </c>
      <c r="I338" s="298"/>
      <c r="J338" s="299">
        <f>ROUND(I338*H338,2)</f>
        <v>0</v>
      </c>
      <c r="K338" s="300"/>
      <c r="L338" s="301"/>
      <c r="M338" s="302" t="s">
        <v>1</v>
      </c>
      <c r="N338" s="303" t="s">
        <v>46</v>
      </c>
      <c r="O338" s="94"/>
      <c r="P338" s="257">
        <f>O338*H338</f>
        <v>0</v>
      </c>
      <c r="Q338" s="257">
        <v>0.0019400000000000001</v>
      </c>
      <c r="R338" s="257">
        <f>Q338*H338</f>
        <v>1.4744000000000002</v>
      </c>
      <c r="S338" s="257">
        <v>0</v>
      </c>
      <c r="T338" s="25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59" t="s">
        <v>452</v>
      </c>
      <c r="AT338" s="259" t="s">
        <v>216</v>
      </c>
      <c r="AU338" s="259" t="s">
        <v>91</v>
      </c>
      <c r="AY338" s="18" t="s">
        <v>170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89</v>
      </c>
      <c r="BK338" s="146">
        <f>ROUND(I338*H338,2)</f>
        <v>0</v>
      </c>
      <c r="BL338" s="18" t="s">
        <v>249</v>
      </c>
      <c r="BM338" s="259" t="s">
        <v>670</v>
      </c>
    </row>
    <row r="339" s="13" customFormat="1">
      <c r="A339" s="13"/>
      <c r="B339" s="260"/>
      <c r="C339" s="261"/>
      <c r="D339" s="262" t="s">
        <v>179</v>
      </c>
      <c r="E339" s="263" t="s">
        <v>1</v>
      </c>
      <c r="F339" s="264" t="s">
        <v>671</v>
      </c>
      <c r="G339" s="261"/>
      <c r="H339" s="263" t="s">
        <v>1</v>
      </c>
      <c r="I339" s="265"/>
      <c r="J339" s="261"/>
      <c r="K339" s="261"/>
      <c r="L339" s="266"/>
      <c r="M339" s="267"/>
      <c r="N339" s="268"/>
      <c r="O339" s="268"/>
      <c r="P339" s="268"/>
      <c r="Q339" s="268"/>
      <c r="R339" s="268"/>
      <c r="S339" s="268"/>
      <c r="T339" s="26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0" t="s">
        <v>179</v>
      </c>
      <c r="AU339" s="270" t="s">
        <v>91</v>
      </c>
      <c r="AV339" s="13" t="s">
        <v>89</v>
      </c>
      <c r="AW339" s="13" t="s">
        <v>33</v>
      </c>
      <c r="AX339" s="13" t="s">
        <v>81</v>
      </c>
      <c r="AY339" s="270" t="s">
        <v>170</v>
      </c>
    </row>
    <row r="340" s="14" customFormat="1">
      <c r="A340" s="14"/>
      <c r="B340" s="271"/>
      <c r="C340" s="272"/>
      <c r="D340" s="262" t="s">
        <v>179</v>
      </c>
      <c r="E340" s="273" t="s">
        <v>1</v>
      </c>
      <c r="F340" s="274" t="s">
        <v>104</v>
      </c>
      <c r="G340" s="272"/>
      <c r="H340" s="275">
        <v>760</v>
      </c>
      <c r="I340" s="276"/>
      <c r="J340" s="272"/>
      <c r="K340" s="272"/>
      <c r="L340" s="277"/>
      <c r="M340" s="278"/>
      <c r="N340" s="279"/>
      <c r="O340" s="279"/>
      <c r="P340" s="279"/>
      <c r="Q340" s="279"/>
      <c r="R340" s="279"/>
      <c r="S340" s="279"/>
      <c r="T340" s="28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1" t="s">
        <v>179</v>
      </c>
      <c r="AU340" s="281" t="s">
        <v>91</v>
      </c>
      <c r="AV340" s="14" t="s">
        <v>91</v>
      </c>
      <c r="AW340" s="14" t="s">
        <v>33</v>
      </c>
      <c r="AX340" s="14" t="s">
        <v>89</v>
      </c>
      <c r="AY340" s="281" t="s">
        <v>170</v>
      </c>
    </row>
    <row r="341" s="2" customFormat="1" ht="14.4" customHeight="1">
      <c r="A341" s="41"/>
      <c r="B341" s="42"/>
      <c r="C341" s="293" t="s">
        <v>672</v>
      </c>
      <c r="D341" s="293" t="s">
        <v>216</v>
      </c>
      <c r="E341" s="294" t="s">
        <v>673</v>
      </c>
      <c r="F341" s="295" t="s">
        <v>656</v>
      </c>
      <c r="G341" s="296" t="s">
        <v>106</v>
      </c>
      <c r="H341" s="297">
        <v>170</v>
      </c>
      <c r="I341" s="298"/>
      <c r="J341" s="299">
        <f>ROUND(I341*H341,2)</f>
        <v>0</v>
      </c>
      <c r="K341" s="300"/>
      <c r="L341" s="301"/>
      <c r="M341" s="302" t="s">
        <v>1</v>
      </c>
      <c r="N341" s="303" t="s">
        <v>46</v>
      </c>
      <c r="O341" s="94"/>
      <c r="P341" s="257">
        <f>O341*H341</f>
        <v>0</v>
      </c>
      <c r="Q341" s="257">
        <v>0.00021000000000000001</v>
      </c>
      <c r="R341" s="257">
        <f>Q341*H341</f>
        <v>0.035700000000000003</v>
      </c>
      <c r="S341" s="257">
        <v>0</v>
      </c>
      <c r="T341" s="25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59" t="s">
        <v>452</v>
      </c>
      <c r="AT341" s="259" t="s">
        <v>216</v>
      </c>
      <c r="AU341" s="259" t="s">
        <v>91</v>
      </c>
      <c r="AY341" s="18" t="s">
        <v>170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89</v>
      </c>
      <c r="BK341" s="146">
        <f>ROUND(I341*H341,2)</f>
        <v>0</v>
      </c>
      <c r="BL341" s="18" t="s">
        <v>249</v>
      </c>
      <c r="BM341" s="259" t="s">
        <v>674</v>
      </c>
    </row>
    <row r="342" s="13" customFormat="1">
      <c r="A342" s="13"/>
      <c r="B342" s="260"/>
      <c r="C342" s="261"/>
      <c r="D342" s="262" t="s">
        <v>179</v>
      </c>
      <c r="E342" s="263" t="s">
        <v>1</v>
      </c>
      <c r="F342" s="264" t="s">
        <v>331</v>
      </c>
      <c r="G342" s="261"/>
      <c r="H342" s="263" t="s">
        <v>1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0" t="s">
        <v>179</v>
      </c>
      <c r="AU342" s="270" t="s">
        <v>91</v>
      </c>
      <c r="AV342" s="13" t="s">
        <v>89</v>
      </c>
      <c r="AW342" s="13" t="s">
        <v>33</v>
      </c>
      <c r="AX342" s="13" t="s">
        <v>81</v>
      </c>
      <c r="AY342" s="270" t="s">
        <v>170</v>
      </c>
    </row>
    <row r="343" s="14" customFormat="1">
      <c r="A343" s="14"/>
      <c r="B343" s="271"/>
      <c r="C343" s="272"/>
      <c r="D343" s="262" t="s">
        <v>179</v>
      </c>
      <c r="E343" s="273" t="s">
        <v>1</v>
      </c>
      <c r="F343" s="274" t="s">
        <v>118</v>
      </c>
      <c r="G343" s="272"/>
      <c r="H343" s="275">
        <v>170</v>
      </c>
      <c r="I343" s="276"/>
      <c r="J343" s="272"/>
      <c r="K343" s="272"/>
      <c r="L343" s="277"/>
      <c r="M343" s="278"/>
      <c r="N343" s="279"/>
      <c r="O343" s="279"/>
      <c r="P343" s="279"/>
      <c r="Q343" s="279"/>
      <c r="R343" s="279"/>
      <c r="S343" s="279"/>
      <c r="T343" s="28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1" t="s">
        <v>179</v>
      </c>
      <c r="AU343" s="281" t="s">
        <v>91</v>
      </c>
      <c r="AV343" s="14" t="s">
        <v>91</v>
      </c>
      <c r="AW343" s="14" t="s">
        <v>33</v>
      </c>
      <c r="AX343" s="14" t="s">
        <v>89</v>
      </c>
      <c r="AY343" s="281" t="s">
        <v>170</v>
      </c>
    </row>
    <row r="344" s="2" customFormat="1" ht="14.4" customHeight="1">
      <c r="A344" s="41"/>
      <c r="B344" s="42"/>
      <c r="C344" s="293" t="s">
        <v>675</v>
      </c>
      <c r="D344" s="293" t="s">
        <v>216</v>
      </c>
      <c r="E344" s="294" t="s">
        <v>676</v>
      </c>
      <c r="F344" s="295" t="s">
        <v>654</v>
      </c>
      <c r="G344" s="296" t="s">
        <v>106</v>
      </c>
      <c r="H344" s="297">
        <v>30</v>
      </c>
      <c r="I344" s="298"/>
      <c r="J344" s="299">
        <f>ROUND(I344*H344,2)</f>
        <v>0</v>
      </c>
      <c r="K344" s="300"/>
      <c r="L344" s="301"/>
      <c r="M344" s="302" t="s">
        <v>1</v>
      </c>
      <c r="N344" s="303" t="s">
        <v>46</v>
      </c>
      <c r="O344" s="94"/>
      <c r="P344" s="257">
        <f>O344*H344</f>
        <v>0</v>
      </c>
      <c r="Q344" s="257">
        <v>0.00012999999999999999</v>
      </c>
      <c r="R344" s="257">
        <f>Q344*H344</f>
        <v>0.0038999999999999998</v>
      </c>
      <c r="S344" s="257">
        <v>0</v>
      </c>
      <c r="T344" s="258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59" t="s">
        <v>452</v>
      </c>
      <c r="AT344" s="259" t="s">
        <v>216</v>
      </c>
      <c r="AU344" s="259" t="s">
        <v>91</v>
      </c>
      <c r="AY344" s="18" t="s">
        <v>170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89</v>
      </c>
      <c r="BK344" s="146">
        <f>ROUND(I344*H344,2)</f>
        <v>0</v>
      </c>
      <c r="BL344" s="18" t="s">
        <v>249</v>
      </c>
      <c r="BM344" s="259" t="s">
        <v>677</v>
      </c>
    </row>
    <row r="345" s="14" customFormat="1">
      <c r="A345" s="14"/>
      <c r="B345" s="271"/>
      <c r="C345" s="272"/>
      <c r="D345" s="262" t="s">
        <v>179</v>
      </c>
      <c r="E345" s="273" t="s">
        <v>1</v>
      </c>
      <c r="F345" s="274" t="s">
        <v>113</v>
      </c>
      <c r="G345" s="272"/>
      <c r="H345" s="275">
        <v>30</v>
      </c>
      <c r="I345" s="276"/>
      <c r="J345" s="272"/>
      <c r="K345" s="272"/>
      <c r="L345" s="277"/>
      <c r="M345" s="278"/>
      <c r="N345" s="279"/>
      <c r="O345" s="279"/>
      <c r="P345" s="279"/>
      <c r="Q345" s="279"/>
      <c r="R345" s="279"/>
      <c r="S345" s="279"/>
      <c r="T345" s="28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1" t="s">
        <v>179</v>
      </c>
      <c r="AU345" s="281" t="s">
        <v>91</v>
      </c>
      <c r="AV345" s="14" t="s">
        <v>91</v>
      </c>
      <c r="AW345" s="14" t="s">
        <v>33</v>
      </c>
      <c r="AX345" s="14" t="s">
        <v>89</v>
      </c>
      <c r="AY345" s="281" t="s">
        <v>170</v>
      </c>
    </row>
    <row r="346" s="2" customFormat="1" ht="14.4" customHeight="1">
      <c r="A346" s="41"/>
      <c r="B346" s="42"/>
      <c r="C346" s="293" t="s">
        <v>678</v>
      </c>
      <c r="D346" s="293" t="s">
        <v>216</v>
      </c>
      <c r="E346" s="294" t="s">
        <v>679</v>
      </c>
      <c r="F346" s="295" t="s">
        <v>658</v>
      </c>
      <c r="G346" s="296" t="s">
        <v>106</v>
      </c>
      <c r="H346" s="297">
        <v>10</v>
      </c>
      <c r="I346" s="298"/>
      <c r="J346" s="299">
        <f>ROUND(I346*H346,2)</f>
        <v>0</v>
      </c>
      <c r="K346" s="300"/>
      <c r="L346" s="301"/>
      <c r="M346" s="302" t="s">
        <v>1</v>
      </c>
      <c r="N346" s="303" t="s">
        <v>46</v>
      </c>
      <c r="O346" s="94"/>
      <c r="P346" s="257">
        <f>O346*H346</f>
        <v>0</v>
      </c>
      <c r="Q346" s="257">
        <v>0.00012999999999999999</v>
      </c>
      <c r="R346" s="257">
        <f>Q346*H346</f>
        <v>0.0012999999999999999</v>
      </c>
      <c r="S346" s="257">
        <v>0</v>
      </c>
      <c r="T346" s="25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59" t="s">
        <v>452</v>
      </c>
      <c r="AT346" s="259" t="s">
        <v>216</v>
      </c>
      <c r="AU346" s="259" t="s">
        <v>91</v>
      </c>
      <c r="AY346" s="18" t="s">
        <v>170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89</v>
      </c>
      <c r="BK346" s="146">
        <f>ROUND(I346*H346,2)</f>
        <v>0</v>
      </c>
      <c r="BL346" s="18" t="s">
        <v>249</v>
      </c>
      <c r="BM346" s="259" t="s">
        <v>680</v>
      </c>
    </row>
    <row r="347" s="14" customFormat="1">
      <c r="A347" s="14"/>
      <c r="B347" s="271"/>
      <c r="C347" s="272"/>
      <c r="D347" s="262" t="s">
        <v>179</v>
      </c>
      <c r="E347" s="273" t="s">
        <v>1</v>
      </c>
      <c r="F347" s="274" t="s">
        <v>124</v>
      </c>
      <c r="G347" s="272"/>
      <c r="H347" s="275">
        <v>10</v>
      </c>
      <c r="I347" s="276"/>
      <c r="J347" s="272"/>
      <c r="K347" s="272"/>
      <c r="L347" s="277"/>
      <c r="M347" s="278"/>
      <c r="N347" s="279"/>
      <c r="O347" s="279"/>
      <c r="P347" s="279"/>
      <c r="Q347" s="279"/>
      <c r="R347" s="279"/>
      <c r="S347" s="279"/>
      <c r="T347" s="28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1" t="s">
        <v>179</v>
      </c>
      <c r="AU347" s="281" t="s">
        <v>91</v>
      </c>
      <c r="AV347" s="14" t="s">
        <v>91</v>
      </c>
      <c r="AW347" s="14" t="s">
        <v>33</v>
      </c>
      <c r="AX347" s="14" t="s">
        <v>89</v>
      </c>
      <c r="AY347" s="281" t="s">
        <v>170</v>
      </c>
    </row>
    <row r="348" s="2" customFormat="1" ht="14.4" customHeight="1">
      <c r="A348" s="41"/>
      <c r="B348" s="42"/>
      <c r="C348" s="293" t="s">
        <v>681</v>
      </c>
      <c r="D348" s="293" t="s">
        <v>216</v>
      </c>
      <c r="E348" s="294" t="s">
        <v>682</v>
      </c>
      <c r="F348" s="295" t="s">
        <v>655</v>
      </c>
      <c r="G348" s="296" t="s">
        <v>106</v>
      </c>
      <c r="H348" s="297">
        <v>280</v>
      </c>
      <c r="I348" s="298"/>
      <c r="J348" s="299">
        <f>ROUND(I348*H348,2)</f>
        <v>0</v>
      </c>
      <c r="K348" s="300"/>
      <c r="L348" s="301"/>
      <c r="M348" s="302" t="s">
        <v>1</v>
      </c>
      <c r="N348" s="303" t="s">
        <v>46</v>
      </c>
      <c r="O348" s="94"/>
      <c r="P348" s="257">
        <f>O348*H348</f>
        <v>0</v>
      </c>
      <c r="Q348" s="257">
        <v>0.00012999999999999999</v>
      </c>
      <c r="R348" s="257">
        <f>Q348*H348</f>
        <v>0.036399999999999995</v>
      </c>
      <c r="S348" s="257">
        <v>0</v>
      </c>
      <c r="T348" s="25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59" t="s">
        <v>452</v>
      </c>
      <c r="AT348" s="259" t="s">
        <v>216</v>
      </c>
      <c r="AU348" s="259" t="s">
        <v>91</v>
      </c>
      <c r="AY348" s="18" t="s">
        <v>170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89</v>
      </c>
      <c r="BK348" s="146">
        <f>ROUND(I348*H348,2)</f>
        <v>0</v>
      </c>
      <c r="BL348" s="18" t="s">
        <v>249</v>
      </c>
      <c r="BM348" s="259" t="s">
        <v>683</v>
      </c>
    </row>
    <row r="349" s="14" customFormat="1">
      <c r="A349" s="14"/>
      <c r="B349" s="271"/>
      <c r="C349" s="272"/>
      <c r="D349" s="262" t="s">
        <v>179</v>
      </c>
      <c r="E349" s="273" t="s">
        <v>1</v>
      </c>
      <c r="F349" s="274" t="s">
        <v>116</v>
      </c>
      <c r="G349" s="272"/>
      <c r="H349" s="275">
        <v>280</v>
      </c>
      <c r="I349" s="276"/>
      <c r="J349" s="272"/>
      <c r="K349" s="272"/>
      <c r="L349" s="277"/>
      <c r="M349" s="278"/>
      <c r="N349" s="279"/>
      <c r="O349" s="279"/>
      <c r="P349" s="279"/>
      <c r="Q349" s="279"/>
      <c r="R349" s="279"/>
      <c r="S349" s="279"/>
      <c r="T349" s="28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1" t="s">
        <v>179</v>
      </c>
      <c r="AU349" s="281" t="s">
        <v>91</v>
      </c>
      <c r="AV349" s="14" t="s">
        <v>91</v>
      </c>
      <c r="AW349" s="14" t="s">
        <v>33</v>
      </c>
      <c r="AX349" s="14" t="s">
        <v>89</v>
      </c>
      <c r="AY349" s="281" t="s">
        <v>170</v>
      </c>
    </row>
    <row r="350" s="2" customFormat="1" ht="14.4" customHeight="1">
      <c r="A350" s="41"/>
      <c r="B350" s="42"/>
      <c r="C350" s="293" t="s">
        <v>684</v>
      </c>
      <c r="D350" s="293" t="s">
        <v>216</v>
      </c>
      <c r="E350" s="294" t="s">
        <v>685</v>
      </c>
      <c r="F350" s="295" t="s">
        <v>686</v>
      </c>
      <c r="G350" s="296" t="s">
        <v>106</v>
      </c>
      <c r="H350" s="297">
        <v>140</v>
      </c>
      <c r="I350" s="298"/>
      <c r="J350" s="299">
        <f>ROUND(I350*H350,2)</f>
        <v>0</v>
      </c>
      <c r="K350" s="300"/>
      <c r="L350" s="301"/>
      <c r="M350" s="302" t="s">
        <v>1</v>
      </c>
      <c r="N350" s="303" t="s">
        <v>46</v>
      </c>
      <c r="O350" s="94"/>
      <c r="P350" s="257">
        <f>O350*H350</f>
        <v>0</v>
      </c>
      <c r="Q350" s="257">
        <v>0.00012999999999999999</v>
      </c>
      <c r="R350" s="257">
        <f>Q350*H350</f>
        <v>0.018199999999999997</v>
      </c>
      <c r="S350" s="257">
        <v>0</v>
      </c>
      <c r="T350" s="25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59" t="s">
        <v>452</v>
      </c>
      <c r="AT350" s="259" t="s">
        <v>216</v>
      </c>
      <c r="AU350" s="259" t="s">
        <v>91</v>
      </c>
      <c r="AY350" s="18" t="s">
        <v>170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89</v>
      </c>
      <c r="BK350" s="146">
        <f>ROUND(I350*H350,2)</f>
        <v>0</v>
      </c>
      <c r="BL350" s="18" t="s">
        <v>249</v>
      </c>
      <c r="BM350" s="259" t="s">
        <v>687</v>
      </c>
    </row>
    <row r="351" s="14" customFormat="1">
      <c r="A351" s="14"/>
      <c r="B351" s="271"/>
      <c r="C351" s="272"/>
      <c r="D351" s="262" t="s">
        <v>179</v>
      </c>
      <c r="E351" s="273" t="s">
        <v>1</v>
      </c>
      <c r="F351" s="274" t="s">
        <v>128</v>
      </c>
      <c r="G351" s="272"/>
      <c r="H351" s="275">
        <v>140</v>
      </c>
      <c r="I351" s="276"/>
      <c r="J351" s="272"/>
      <c r="K351" s="272"/>
      <c r="L351" s="277"/>
      <c r="M351" s="278"/>
      <c r="N351" s="279"/>
      <c r="O351" s="279"/>
      <c r="P351" s="279"/>
      <c r="Q351" s="279"/>
      <c r="R351" s="279"/>
      <c r="S351" s="279"/>
      <c r="T351" s="28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1" t="s">
        <v>179</v>
      </c>
      <c r="AU351" s="281" t="s">
        <v>91</v>
      </c>
      <c r="AV351" s="14" t="s">
        <v>91</v>
      </c>
      <c r="AW351" s="14" t="s">
        <v>33</v>
      </c>
      <c r="AX351" s="14" t="s">
        <v>89</v>
      </c>
      <c r="AY351" s="281" t="s">
        <v>170</v>
      </c>
    </row>
    <row r="352" s="2" customFormat="1" ht="24.15" customHeight="1">
      <c r="A352" s="41"/>
      <c r="B352" s="42"/>
      <c r="C352" s="247" t="s">
        <v>688</v>
      </c>
      <c r="D352" s="247" t="s">
        <v>173</v>
      </c>
      <c r="E352" s="248" t="s">
        <v>689</v>
      </c>
      <c r="F352" s="249" t="s">
        <v>690</v>
      </c>
      <c r="G352" s="250" t="s">
        <v>202</v>
      </c>
      <c r="H352" s="251">
        <v>1</v>
      </c>
      <c r="I352" s="252"/>
      <c r="J352" s="253">
        <f>ROUND(I352*H352,2)</f>
        <v>0</v>
      </c>
      <c r="K352" s="254"/>
      <c r="L352" s="44"/>
      <c r="M352" s="255" t="s">
        <v>1</v>
      </c>
      <c r="N352" s="256" t="s">
        <v>46</v>
      </c>
      <c r="O352" s="94"/>
      <c r="P352" s="257">
        <f>O352*H352</f>
        <v>0</v>
      </c>
      <c r="Q352" s="257">
        <v>0</v>
      </c>
      <c r="R352" s="257">
        <f>Q352*H352</f>
        <v>0</v>
      </c>
      <c r="S352" s="257">
        <v>0</v>
      </c>
      <c r="T352" s="25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59" t="s">
        <v>249</v>
      </c>
      <c r="AT352" s="259" t="s">
        <v>173</v>
      </c>
      <c r="AU352" s="259" t="s">
        <v>91</v>
      </c>
      <c r="AY352" s="18" t="s">
        <v>170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89</v>
      </c>
      <c r="BK352" s="146">
        <f>ROUND(I352*H352,2)</f>
        <v>0</v>
      </c>
      <c r="BL352" s="18" t="s">
        <v>249</v>
      </c>
      <c r="BM352" s="259" t="s">
        <v>691</v>
      </c>
    </row>
    <row r="353" s="14" customFormat="1">
      <c r="A353" s="14"/>
      <c r="B353" s="271"/>
      <c r="C353" s="272"/>
      <c r="D353" s="262" t="s">
        <v>179</v>
      </c>
      <c r="E353" s="273" t="s">
        <v>1</v>
      </c>
      <c r="F353" s="274" t="s">
        <v>89</v>
      </c>
      <c r="G353" s="272"/>
      <c r="H353" s="275">
        <v>1</v>
      </c>
      <c r="I353" s="276"/>
      <c r="J353" s="272"/>
      <c r="K353" s="272"/>
      <c r="L353" s="277"/>
      <c r="M353" s="278"/>
      <c r="N353" s="279"/>
      <c r="O353" s="279"/>
      <c r="P353" s="279"/>
      <c r="Q353" s="279"/>
      <c r="R353" s="279"/>
      <c r="S353" s="279"/>
      <c r="T353" s="28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1" t="s">
        <v>179</v>
      </c>
      <c r="AU353" s="281" t="s">
        <v>91</v>
      </c>
      <c r="AV353" s="14" t="s">
        <v>91</v>
      </c>
      <c r="AW353" s="14" t="s">
        <v>33</v>
      </c>
      <c r="AX353" s="14" t="s">
        <v>89</v>
      </c>
      <c r="AY353" s="281" t="s">
        <v>170</v>
      </c>
    </row>
    <row r="354" s="2" customFormat="1" ht="24.15" customHeight="1">
      <c r="A354" s="41"/>
      <c r="B354" s="42"/>
      <c r="C354" s="247" t="s">
        <v>692</v>
      </c>
      <c r="D354" s="247" t="s">
        <v>173</v>
      </c>
      <c r="E354" s="248" t="s">
        <v>693</v>
      </c>
      <c r="F354" s="249" t="s">
        <v>694</v>
      </c>
      <c r="G354" s="250" t="s">
        <v>261</v>
      </c>
      <c r="H354" s="251">
        <v>3</v>
      </c>
      <c r="I354" s="252"/>
      <c r="J354" s="253">
        <f>ROUND(I354*H354,2)</f>
        <v>0</v>
      </c>
      <c r="K354" s="254"/>
      <c r="L354" s="44"/>
      <c r="M354" s="255" t="s">
        <v>1</v>
      </c>
      <c r="N354" s="256" t="s">
        <v>46</v>
      </c>
      <c r="O354" s="94"/>
      <c r="P354" s="257">
        <f>O354*H354</f>
        <v>0</v>
      </c>
      <c r="Q354" s="257">
        <v>0</v>
      </c>
      <c r="R354" s="257">
        <f>Q354*H354</f>
        <v>0</v>
      </c>
      <c r="S354" s="257">
        <v>0</v>
      </c>
      <c r="T354" s="25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59" t="s">
        <v>249</v>
      </c>
      <c r="AT354" s="259" t="s">
        <v>173</v>
      </c>
      <c r="AU354" s="259" t="s">
        <v>91</v>
      </c>
      <c r="AY354" s="18" t="s">
        <v>170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89</v>
      </c>
      <c r="BK354" s="146">
        <f>ROUND(I354*H354,2)</f>
        <v>0</v>
      </c>
      <c r="BL354" s="18" t="s">
        <v>249</v>
      </c>
      <c r="BM354" s="259" t="s">
        <v>695</v>
      </c>
    </row>
    <row r="355" s="13" customFormat="1">
      <c r="A355" s="13"/>
      <c r="B355" s="260"/>
      <c r="C355" s="261"/>
      <c r="D355" s="262" t="s">
        <v>179</v>
      </c>
      <c r="E355" s="263" t="s">
        <v>1</v>
      </c>
      <c r="F355" s="264" t="s">
        <v>696</v>
      </c>
      <c r="G355" s="261"/>
      <c r="H355" s="263" t="s">
        <v>1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70" t="s">
        <v>179</v>
      </c>
      <c r="AU355" s="270" t="s">
        <v>91</v>
      </c>
      <c r="AV355" s="13" t="s">
        <v>89</v>
      </c>
      <c r="AW355" s="13" t="s">
        <v>33</v>
      </c>
      <c r="AX355" s="13" t="s">
        <v>81</v>
      </c>
      <c r="AY355" s="270" t="s">
        <v>170</v>
      </c>
    </row>
    <row r="356" s="14" customFormat="1">
      <c r="A356" s="14"/>
      <c r="B356" s="271"/>
      <c r="C356" s="272"/>
      <c r="D356" s="262" t="s">
        <v>179</v>
      </c>
      <c r="E356" s="273" t="s">
        <v>1</v>
      </c>
      <c r="F356" s="274" t="s">
        <v>188</v>
      </c>
      <c r="G356" s="272"/>
      <c r="H356" s="275">
        <v>3</v>
      </c>
      <c r="I356" s="276"/>
      <c r="J356" s="272"/>
      <c r="K356" s="272"/>
      <c r="L356" s="277"/>
      <c r="M356" s="278"/>
      <c r="N356" s="279"/>
      <c r="O356" s="279"/>
      <c r="P356" s="279"/>
      <c r="Q356" s="279"/>
      <c r="R356" s="279"/>
      <c r="S356" s="279"/>
      <c r="T356" s="28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1" t="s">
        <v>179</v>
      </c>
      <c r="AU356" s="281" t="s">
        <v>91</v>
      </c>
      <c r="AV356" s="14" t="s">
        <v>91</v>
      </c>
      <c r="AW356" s="14" t="s">
        <v>33</v>
      </c>
      <c r="AX356" s="14" t="s">
        <v>89</v>
      </c>
      <c r="AY356" s="281" t="s">
        <v>170</v>
      </c>
    </row>
    <row r="357" s="2" customFormat="1" ht="14.4" customHeight="1">
      <c r="A357" s="41"/>
      <c r="B357" s="42"/>
      <c r="C357" s="247" t="s">
        <v>697</v>
      </c>
      <c r="D357" s="247" t="s">
        <v>173</v>
      </c>
      <c r="E357" s="248" t="s">
        <v>698</v>
      </c>
      <c r="F357" s="249" t="s">
        <v>699</v>
      </c>
      <c r="G357" s="250" t="s">
        <v>261</v>
      </c>
      <c r="H357" s="251">
        <v>4</v>
      </c>
      <c r="I357" s="252"/>
      <c r="J357" s="253">
        <f>ROUND(I357*H357,2)</f>
        <v>0</v>
      </c>
      <c r="K357" s="254"/>
      <c r="L357" s="44"/>
      <c r="M357" s="255" t="s">
        <v>1</v>
      </c>
      <c r="N357" s="256" t="s">
        <v>46</v>
      </c>
      <c r="O357" s="94"/>
      <c r="P357" s="257">
        <f>O357*H357</f>
        <v>0</v>
      </c>
      <c r="Q357" s="257">
        <v>0</v>
      </c>
      <c r="R357" s="257">
        <f>Q357*H357</f>
        <v>0</v>
      </c>
      <c r="S357" s="257">
        <v>0</v>
      </c>
      <c r="T357" s="258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59" t="s">
        <v>249</v>
      </c>
      <c r="AT357" s="259" t="s">
        <v>173</v>
      </c>
      <c r="AU357" s="259" t="s">
        <v>91</v>
      </c>
      <c r="AY357" s="18" t="s">
        <v>170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8" t="s">
        <v>89</v>
      </c>
      <c r="BK357" s="146">
        <f>ROUND(I357*H357,2)</f>
        <v>0</v>
      </c>
      <c r="BL357" s="18" t="s">
        <v>249</v>
      </c>
      <c r="BM357" s="259" t="s">
        <v>700</v>
      </c>
    </row>
    <row r="358" s="13" customFormat="1">
      <c r="A358" s="13"/>
      <c r="B358" s="260"/>
      <c r="C358" s="261"/>
      <c r="D358" s="262" t="s">
        <v>179</v>
      </c>
      <c r="E358" s="263" t="s">
        <v>1</v>
      </c>
      <c r="F358" s="264" t="s">
        <v>701</v>
      </c>
      <c r="G358" s="261"/>
      <c r="H358" s="263" t="s">
        <v>1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0" t="s">
        <v>179</v>
      </c>
      <c r="AU358" s="270" t="s">
        <v>91</v>
      </c>
      <c r="AV358" s="13" t="s">
        <v>89</v>
      </c>
      <c r="AW358" s="13" t="s">
        <v>33</v>
      </c>
      <c r="AX358" s="13" t="s">
        <v>81</v>
      </c>
      <c r="AY358" s="270" t="s">
        <v>170</v>
      </c>
    </row>
    <row r="359" s="13" customFormat="1">
      <c r="A359" s="13"/>
      <c r="B359" s="260"/>
      <c r="C359" s="261"/>
      <c r="D359" s="262" t="s">
        <v>179</v>
      </c>
      <c r="E359" s="263" t="s">
        <v>1</v>
      </c>
      <c r="F359" s="264" t="s">
        <v>702</v>
      </c>
      <c r="G359" s="261"/>
      <c r="H359" s="263" t="s">
        <v>1</v>
      </c>
      <c r="I359" s="265"/>
      <c r="J359" s="261"/>
      <c r="K359" s="261"/>
      <c r="L359" s="266"/>
      <c r="M359" s="267"/>
      <c r="N359" s="268"/>
      <c r="O359" s="268"/>
      <c r="P359" s="268"/>
      <c r="Q359" s="268"/>
      <c r="R359" s="268"/>
      <c r="S359" s="268"/>
      <c r="T359" s="26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70" t="s">
        <v>179</v>
      </c>
      <c r="AU359" s="270" t="s">
        <v>91</v>
      </c>
      <c r="AV359" s="13" t="s">
        <v>89</v>
      </c>
      <c r="AW359" s="13" t="s">
        <v>33</v>
      </c>
      <c r="AX359" s="13" t="s">
        <v>81</v>
      </c>
      <c r="AY359" s="270" t="s">
        <v>170</v>
      </c>
    </row>
    <row r="360" s="14" customFormat="1">
      <c r="A360" s="14"/>
      <c r="B360" s="271"/>
      <c r="C360" s="272"/>
      <c r="D360" s="262" t="s">
        <v>179</v>
      </c>
      <c r="E360" s="273" t="s">
        <v>1</v>
      </c>
      <c r="F360" s="274" t="s">
        <v>169</v>
      </c>
      <c r="G360" s="272"/>
      <c r="H360" s="275">
        <v>4</v>
      </c>
      <c r="I360" s="276"/>
      <c r="J360" s="272"/>
      <c r="K360" s="272"/>
      <c r="L360" s="277"/>
      <c r="M360" s="278"/>
      <c r="N360" s="279"/>
      <c r="O360" s="279"/>
      <c r="P360" s="279"/>
      <c r="Q360" s="279"/>
      <c r="R360" s="279"/>
      <c r="S360" s="279"/>
      <c r="T360" s="28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1" t="s">
        <v>179</v>
      </c>
      <c r="AU360" s="281" t="s">
        <v>91</v>
      </c>
      <c r="AV360" s="14" t="s">
        <v>91</v>
      </c>
      <c r="AW360" s="14" t="s">
        <v>33</v>
      </c>
      <c r="AX360" s="14" t="s">
        <v>89</v>
      </c>
      <c r="AY360" s="281" t="s">
        <v>170</v>
      </c>
    </row>
    <row r="361" s="2" customFormat="1" ht="24.15" customHeight="1">
      <c r="A361" s="41"/>
      <c r="B361" s="42"/>
      <c r="C361" s="293" t="s">
        <v>703</v>
      </c>
      <c r="D361" s="293" t="s">
        <v>216</v>
      </c>
      <c r="E361" s="294" t="s">
        <v>704</v>
      </c>
      <c r="F361" s="295" t="s">
        <v>705</v>
      </c>
      <c r="G361" s="296" t="s">
        <v>176</v>
      </c>
      <c r="H361" s="297">
        <v>4</v>
      </c>
      <c r="I361" s="298"/>
      <c r="J361" s="299">
        <f>ROUND(I361*H361,2)</f>
        <v>0</v>
      </c>
      <c r="K361" s="300"/>
      <c r="L361" s="301"/>
      <c r="M361" s="302" t="s">
        <v>1</v>
      </c>
      <c r="N361" s="303" t="s">
        <v>46</v>
      </c>
      <c r="O361" s="94"/>
      <c r="P361" s="257">
        <f>O361*H361</f>
        <v>0</v>
      </c>
      <c r="Q361" s="257">
        <v>0</v>
      </c>
      <c r="R361" s="257">
        <f>Q361*H361</f>
        <v>0</v>
      </c>
      <c r="S361" s="257">
        <v>0</v>
      </c>
      <c r="T361" s="258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59" t="s">
        <v>452</v>
      </c>
      <c r="AT361" s="259" t="s">
        <v>216</v>
      </c>
      <c r="AU361" s="259" t="s">
        <v>91</v>
      </c>
      <c r="AY361" s="18" t="s">
        <v>170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89</v>
      </c>
      <c r="BK361" s="146">
        <f>ROUND(I361*H361,2)</f>
        <v>0</v>
      </c>
      <c r="BL361" s="18" t="s">
        <v>249</v>
      </c>
      <c r="BM361" s="259" t="s">
        <v>706</v>
      </c>
    </row>
    <row r="362" s="14" customFormat="1">
      <c r="A362" s="14"/>
      <c r="B362" s="271"/>
      <c r="C362" s="272"/>
      <c r="D362" s="262" t="s">
        <v>179</v>
      </c>
      <c r="E362" s="273" t="s">
        <v>1</v>
      </c>
      <c r="F362" s="274" t="s">
        <v>169</v>
      </c>
      <c r="G362" s="272"/>
      <c r="H362" s="275">
        <v>4</v>
      </c>
      <c r="I362" s="276"/>
      <c r="J362" s="272"/>
      <c r="K362" s="272"/>
      <c r="L362" s="277"/>
      <c r="M362" s="278"/>
      <c r="N362" s="279"/>
      <c r="O362" s="279"/>
      <c r="P362" s="279"/>
      <c r="Q362" s="279"/>
      <c r="R362" s="279"/>
      <c r="S362" s="279"/>
      <c r="T362" s="28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1" t="s">
        <v>179</v>
      </c>
      <c r="AU362" s="281" t="s">
        <v>91</v>
      </c>
      <c r="AV362" s="14" t="s">
        <v>91</v>
      </c>
      <c r="AW362" s="14" t="s">
        <v>33</v>
      </c>
      <c r="AX362" s="14" t="s">
        <v>89</v>
      </c>
      <c r="AY362" s="281" t="s">
        <v>170</v>
      </c>
    </row>
    <row r="363" s="2" customFormat="1" ht="14.4" customHeight="1">
      <c r="A363" s="41"/>
      <c r="B363" s="42"/>
      <c r="C363" s="293" t="s">
        <v>707</v>
      </c>
      <c r="D363" s="293" t="s">
        <v>216</v>
      </c>
      <c r="E363" s="294" t="s">
        <v>708</v>
      </c>
      <c r="F363" s="295" t="s">
        <v>709</v>
      </c>
      <c r="G363" s="296" t="s">
        <v>176</v>
      </c>
      <c r="H363" s="297">
        <v>3</v>
      </c>
      <c r="I363" s="298"/>
      <c r="J363" s="299">
        <f>ROUND(I363*H363,2)</f>
        <v>0</v>
      </c>
      <c r="K363" s="300"/>
      <c r="L363" s="301"/>
      <c r="M363" s="302" t="s">
        <v>1</v>
      </c>
      <c r="N363" s="303" t="s">
        <v>46</v>
      </c>
      <c r="O363" s="94"/>
      <c r="P363" s="257">
        <f>O363*H363</f>
        <v>0</v>
      </c>
      <c r="Q363" s="257">
        <v>0</v>
      </c>
      <c r="R363" s="257">
        <f>Q363*H363</f>
        <v>0</v>
      </c>
      <c r="S363" s="257">
        <v>0</v>
      </c>
      <c r="T363" s="25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59" t="s">
        <v>452</v>
      </c>
      <c r="AT363" s="259" t="s">
        <v>216</v>
      </c>
      <c r="AU363" s="259" t="s">
        <v>91</v>
      </c>
      <c r="AY363" s="18" t="s">
        <v>170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89</v>
      </c>
      <c r="BK363" s="146">
        <f>ROUND(I363*H363,2)</f>
        <v>0</v>
      </c>
      <c r="BL363" s="18" t="s">
        <v>249</v>
      </c>
      <c r="BM363" s="259" t="s">
        <v>710</v>
      </c>
    </row>
    <row r="364" s="14" customFormat="1">
      <c r="A364" s="14"/>
      <c r="B364" s="271"/>
      <c r="C364" s="272"/>
      <c r="D364" s="262" t="s">
        <v>179</v>
      </c>
      <c r="E364" s="273" t="s">
        <v>1</v>
      </c>
      <c r="F364" s="274" t="s">
        <v>188</v>
      </c>
      <c r="G364" s="272"/>
      <c r="H364" s="275">
        <v>3</v>
      </c>
      <c r="I364" s="276"/>
      <c r="J364" s="272"/>
      <c r="K364" s="272"/>
      <c r="L364" s="277"/>
      <c r="M364" s="278"/>
      <c r="N364" s="279"/>
      <c r="O364" s="279"/>
      <c r="P364" s="279"/>
      <c r="Q364" s="279"/>
      <c r="R364" s="279"/>
      <c r="S364" s="279"/>
      <c r="T364" s="28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1" t="s">
        <v>179</v>
      </c>
      <c r="AU364" s="281" t="s">
        <v>91</v>
      </c>
      <c r="AV364" s="14" t="s">
        <v>91</v>
      </c>
      <c r="AW364" s="14" t="s">
        <v>33</v>
      </c>
      <c r="AX364" s="14" t="s">
        <v>89</v>
      </c>
      <c r="AY364" s="281" t="s">
        <v>170</v>
      </c>
    </row>
    <row r="365" s="2" customFormat="1" ht="14.4" customHeight="1">
      <c r="A365" s="41"/>
      <c r="B365" s="42"/>
      <c r="C365" s="293" t="s">
        <v>711</v>
      </c>
      <c r="D365" s="293" t="s">
        <v>216</v>
      </c>
      <c r="E365" s="294" t="s">
        <v>712</v>
      </c>
      <c r="F365" s="295" t="s">
        <v>713</v>
      </c>
      <c r="G365" s="296" t="s">
        <v>176</v>
      </c>
      <c r="H365" s="297">
        <v>1</v>
      </c>
      <c r="I365" s="298"/>
      <c r="J365" s="299">
        <f>ROUND(I365*H365,2)</f>
        <v>0</v>
      </c>
      <c r="K365" s="300"/>
      <c r="L365" s="301"/>
      <c r="M365" s="302" t="s">
        <v>1</v>
      </c>
      <c r="N365" s="303" t="s">
        <v>46</v>
      </c>
      <c r="O365" s="94"/>
      <c r="P365" s="257">
        <f>O365*H365</f>
        <v>0</v>
      </c>
      <c r="Q365" s="257">
        <v>0</v>
      </c>
      <c r="R365" s="257">
        <f>Q365*H365</f>
        <v>0</v>
      </c>
      <c r="S365" s="257">
        <v>0</v>
      </c>
      <c r="T365" s="25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59" t="s">
        <v>452</v>
      </c>
      <c r="AT365" s="259" t="s">
        <v>216</v>
      </c>
      <c r="AU365" s="259" t="s">
        <v>91</v>
      </c>
      <c r="AY365" s="18" t="s">
        <v>170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89</v>
      </c>
      <c r="BK365" s="146">
        <f>ROUND(I365*H365,2)</f>
        <v>0</v>
      </c>
      <c r="BL365" s="18" t="s">
        <v>249</v>
      </c>
      <c r="BM365" s="259" t="s">
        <v>714</v>
      </c>
    </row>
    <row r="366" s="14" customFormat="1">
      <c r="A366" s="14"/>
      <c r="B366" s="271"/>
      <c r="C366" s="272"/>
      <c r="D366" s="262" t="s">
        <v>179</v>
      </c>
      <c r="E366" s="273" t="s">
        <v>1</v>
      </c>
      <c r="F366" s="274" t="s">
        <v>89</v>
      </c>
      <c r="G366" s="272"/>
      <c r="H366" s="275">
        <v>1</v>
      </c>
      <c r="I366" s="276"/>
      <c r="J366" s="272"/>
      <c r="K366" s="272"/>
      <c r="L366" s="277"/>
      <c r="M366" s="278"/>
      <c r="N366" s="279"/>
      <c r="O366" s="279"/>
      <c r="P366" s="279"/>
      <c r="Q366" s="279"/>
      <c r="R366" s="279"/>
      <c r="S366" s="279"/>
      <c r="T366" s="28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1" t="s">
        <v>179</v>
      </c>
      <c r="AU366" s="281" t="s">
        <v>91</v>
      </c>
      <c r="AV366" s="14" t="s">
        <v>91</v>
      </c>
      <c r="AW366" s="14" t="s">
        <v>33</v>
      </c>
      <c r="AX366" s="14" t="s">
        <v>89</v>
      </c>
      <c r="AY366" s="281" t="s">
        <v>170</v>
      </c>
    </row>
    <row r="367" s="2" customFormat="1" ht="14.4" customHeight="1">
      <c r="A367" s="41"/>
      <c r="B367" s="42"/>
      <c r="C367" s="293" t="s">
        <v>715</v>
      </c>
      <c r="D367" s="293" t="s">
        <v>216</v>
      </c>
      <c r="E367" s="294" t="s">
        <v>716</v>
      </c>
      <c r="F367" s="295" t="s">
        <v>717</v>
      </c>
      <c r="G367" s="296" t="s">
        <v>176</v>
      </c>
      <c r="H367" s="297">
        <v>4</v>
      </c>
      <c r="I367" s="298"/>
      <c r="J367" s="299">
        <f>ROUND(I367*H367,2)</f>
        <v>0</v>
      </c>
      <c r="K367" s="300"/>
      <c r="L367" s="301"/>
      <c r="M367" s="302" t="s">
        <v>1</v>
      </c>
      <c r="N367" s="303" t="s">
        <v>46</v>
      </c>
      <c r="O367" s="94"/>
      <c r="P367" s="257">
        <f>O367*H367</f>
        <v>0</v>
      </c>
      <c r="Q367" s="257">
        <v>0</v>
      </c>
      <c r="R367" s="257">
        <f>Q367*H367</f>
        <v>0</v>
      </c>
      <c r="S367" s="257">
        <v>0</v>
      </c>
      <c r="T367" s="25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59" t="s">
        <v>452</v>
      </c>
      <c r="AT367" s="259" t="s">
        <v>216</v>
      </c>
      <c r="AU367" s="259" t="s">
        <v>91</v>
      </c>
      <c r="AY367" s="18" t="s">
        <v>170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89</v>
      </c>
      <c r="BK367" s="146">
        <f>ROUND(I367*H367,2)</f>
        <v>0</v>
      </c>
      <c r="BL367" s="18" t="s">
        <v>249</v>
      </c>
      <c r="BM367" s="259" t="s">
        <v>718</v>
      </c>
    </row>
    <row r="368" s="14" customFormat="1">
      <c r="A368" s="14"/>
      <c r="B368" s="271"/>
      <c r="C368" s="272"/>
      <c r="D368" s="262" t="s">
        <v>179</v>
      </c>
      <c r="E368" s="273" t="s">
        <v>1</v>
      </c>
      <c r="F368" s="274" t="s">
        <v>169</v>
      </c>
      <c r="G368" s="272"/>
      <c r="H368" s="275">
        <v>4</v>
      </c>
      <c r="I368" s="276"/>
      <c r="J368" s="272"/>
      <c r="K368" s="272"/>
      <c r="L368" s="277"/>
      <c r="M368" s="278"/>
      <c r="N368" s="279"/>
      <c r="O368" s="279"/>
      <c r="P368" s="279"/>
      <c r="Q368" s="279"/>
      <c r="R368" s="279"/>
      <c r="S368" s="279"/>
      <c r="T368" s="28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1" t="s">
        <v>179</v>
      </c>
      <c r="AU368" s="281" t="s">
        <v>91</v>
      </c>
      <c r="AV368" s="14" t="s">
        <v>91</v>
      </c>
      <c r="AW368" s="14" t="s">
        <v>33</v>
      </c>
      <c r="AX368" s="14" t="s">
        <v>89</v>
      </c>
      <c r="AY368" s="281" t="s">
        <v>170</v>
      </c>
    </row>
    <row r="369" s="2" customFormat="1" ht="14.4" customHeight="1">
      <c r="A369" s="41"/>
      <c r="B369" s="42"/>
      <c r="C369" s="293" t="s">
        <v>719</v>
      </c>
      <c r="D369" s="293" t="s">
        <v>216</v>
      </c>
      <c r="E369" s="294" t="s">
        <v>720</v>
      </c>
      <c r="F369" s="295" t="s">
        <v>721</v>
      </c>
      <c r="G369" s="296" t="s">
        <v>176</v>
      </c>
      <c r="H369" s="297">
        <v>4</v>
      </c>
      <c r="I369" s="298"/>
      <c r="J369" s="299">
        <f>ROUND(I369*H369,2)</f>
        <v>0</v>
      </c>
      <c r="K369" s="300"/>
      <c r="L369" s="301"/>
      <c r="M369" s="302" t="s">
        <v>1</v>
      </c>
      <c r="N369" s="303" t="s">
        <v>46</v>
      </c>
      <c r="O369" s="94"/>
      <c r="P369" s="257">
        <f>O369*H369</f>
        <v>0</v>
      </c>
      <c r="Q369" s="257">
        <v>0</v>
      </c>
      <c r="R369" s="257">
        <f>Q369*H369</f>
        <v>0</v>
      </c>
      <c r="S369" s="257">
        <v>0</v>
      </c>
      <c r="T369" s="258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59" t="s">
        <v>452</v>
      </c>
      <c r="AT369" s="259" t="s">
        <v>216</v>
      </c>
      <c r="AU369" s="259" t="s">
        <v>91</v>
      </c>
      <c r="AY369" s="18" t="s">
        <v>170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89</v>
      </c>
      <c r="BK369" s="146">
        <f>ROUND(I369*H369,2)</f>
        <v>0</v>
      </c>
      <c r="BL369" s="18" t="s">
        <v>249</v>
      </c>
      <c r="BM369" s="259" t="s">
        <v>722</v>
      </c>
    </row>
    <row r="370" s="14" customFormat="1">
      <c r="A370" s="14"/>
      <c r="B370" s="271"/>
      <c r="C370" s="272"/>
      <c r="D370" s="262" t="s">
        <v>179</v>
      </c>
      <c r="E370" s="273" t="s">
        <v>1</v>
      </c>
      <c r="F370" s="274" t="s">
        <v>169</v>
      </c>
      <c r="G370" s="272"/>
      <c r="H370" s="275">
        <v>4</v>
      </c>
      <c r="I370" s="276"/>
      <c r="J370" s="272"/>
      <c r="K370" s="272"/>
      <c r="L370" s="277"/>
      <c r="M370" s="278"/>
      <c r="N370" s="279"/>
      <c r="O370" s="279"/>
      <c r="P370" s="279"/>
      <c r="Q370" s="279"/>
      <c r="R370" s="279"/>
      <c r="S370" s="279"/>
      <c r="T370" s="28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1" t="s">
        <v>179</v>
      </c>
      <c r="AU370" s="281" t="s">
        <v>91</v>
      </c>
      <c r="AV370" s="14" t="s">
        <v>91</v>
      </c>
      <c r="AW370" s="14" t="s">
        <v>33</v>
      </c>
      <c r="AX370" s="14" t="s">
        <v>89</v>
      </c>
      <c r="AY370" s="281" t="s">
        <v>170</v>
      </c>
    </row>
    <row r="371" s="2" customFormat="1" ht="14.4" customHeight="1">
      <c r="A371" s="41"/>
      <c r="B371" s="42"/>
      <c r="C371" s="293" t="s">
        <v>723</v>
      </c>
      <c r="D371" s="293" t="s">
        <v>216</v>
      </c>
      <c r="E371" s="294" t="s">
        <v>724</v>
      </c>
      <c r="F371" s="295" t="s">
        <v>725</v>
      </c>
      <c r="G371" s="296" t="s">
        <v>176</v>
      </c>
      <c r="H371" s="297">
        <v>4</v>
      </c>
      <c r="I371" s="298"/>
      <c r="J371" s="299">
        <f>ROUND(I371*H371,2)</f>
        <v>0</v>
      </c>
      <c r="K371" s="300"/>
      <c r="L371" s="301"/>
      <c r="M371" s="302" t="s">
        <v>1</v>
      </c>
      <c r="N371" s="303" t="s">
        <v>46</v>
      </c>
      <c r="O371" s="94"/>
      <c r="P371" s="257">
        <f>O371*H371</f>
        <v>0</v>
      </c>
      <c r="Q371" s="257">
        <v>0</v>
      </c>
      <c r="R371" s="257">
        <f>Q371*H371</f>
        <v>0</v>
      </c>
      <c r="S371" s="257">
        <v>0</v>
      </c>
      <c r="T371" s="258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59" t="s">
        <v>452</v>
      </c>
      <c r="AT371" s="259" t="s">
        <v>216</v>
      </c>
      <c r="AU371" s="259" t="s">
        <v>91</v>
      </c>
      <c r="AY371" s="18" t="s">
        <v>170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89</v>
      </c>
      <c r="BK371" s="146">
        <f>ROUND(I371*H371,2)</f>
        <v>0</v>
      </c>
      <c r="BL371" s="18" t="s">
        <v>249</v>
      </c>
      <c r="BM371" s="259" t="s">
        <v>726</v>
      </c>
    </row>
    <row r="372" s="14" customFormat="1">
      <c r="A372" s="14"/>
      <c r="B372" s="271"/>
      <c r="C372" s="272"/>
      <c r="D372" s="262" t="s">
        <v>179</v>
      </c>
      <c r="E372" s="273" t="s">
        <v>1</v>
      </c>
      <c r="F372" s="274" t="s">
        <v>169</v>
      </c>
      <c r="G372" s="272"/>
      <c r="H372" s="275">
        <v>4</v>
      </c>
      <c r="I372" s="276"/>
      <c r="J372" s="272"/>
      <c r="K372" s="272"/>
      <c r="L372" s="277"/>
      <c r="M372" s="278"/>
      <c r="N372" s="279"/>
      <c r="O372" s="279"/>
      <c r="P372" s="279"/>
      <c r="Q372" s="279"/>
      <c r="R372" s="279"/>
      <c r="S372" s="279"/>
      <c r="T372" s="28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1" t="s">
        <v>179</v>
      </c>
      <c r="AU372" s="281" t="s">
        <v>91</v>
      </c>
      <c r="AV372" s="14" t="s">
        <v>91</v>
      </c>
      <c r="AW372" s="14" t="s">
        <v>33</v>
      </c>
      <c r="AX372" s="14" t="s">
        <v>89</v>
      </c>
      <c r="AY372" s="281" t="s">
        <v>170</v>
      </c>
    </row>
    <row r="373" s="2" customFormat="1" ht="14.4" customHeight="1">
      <c r="A373" s="41"/>
      <c r="B373" s="42"/>
      <c r="C373" s="293" t="s">
        <v>727</v>
      </c>
      <c r="D373" s="293" t="s">
        <v>216</v>
      </c>
      <c r="E373" s="294" t="s">
        <v>728</v>
      </c>
      <c r="F373" s="295" t="s">
        <v>729</v>
      </c>
      <c r="G373" s="296" t="s">
        <v>176</v>
      </c>
      <c r="H373" s="297">
        <v>4</v>
      </c>
      <c r="I373" s="298"/>
      <c r="J373" s="299">
        <f>ROUND(I373*H373,2)</f>
        <v>0</v>
      </c>
      <c r="K373" s="300"/>
      <c r="L373" s="301"/>
      <c r="M373" s="302" t="s">
        <v>1</v>
      </c>
      <c r="N373" s="303" t="s">
        <v>46</v>
      </c>
      <c r="O373" s="94"/>
      <c r="P373" s="257">
        <f>O373*H373</f>
        <v>0</v>
      </c>
      <c r="Q373" s="257">
        <v>0</v>
      </c>
      <c r="R373" s="257">
        <f>Q373*H373</f>
        <v>0</v>
      </c>
      <c r="S373" s="257">
        <v>0</v>
      </c>
      <c r="T373" s="258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59" t="s">
        <v>452</v>
      </c>
      <c r="AT373" s="259" t="s">
        <v>216</v>
      </c>
      <c r="AU373" s="259" t="s">
        <v>91</v>
      </c>
      <c r="AY373" s="18" t="s">
        <v>170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89</v>
      </c>
      <c r="BK373" s="146">
        <f>ROUND(I373*H373,2)</f>
        <v>0</v>
      </c>
      <c r="BL373" s="18" t="s">
        <v>249</v>
      </c>
      <c r="BM373" s="259" t="s">
        <v>730</v>
      </c>
    </row>
    <row r="374" s="14" customFormat="1">
      <c r="A374" s="14"/>
      <c r="B374" s="271"/>
      <c r="C374" s="272"/>
      <c r="D374" s="262" t="s">
        <v>179</v>
      </c>
      <c r="E374" s="273" t="s">
        <v>1</v>
      </c>
      <c r="F374" s="274" t="s">
        <v>169</v>
      </c>
      <c r="G374" s="272"/>
      <c r="H374" s="275">
        <v>4</v>
      </c>
      <c r="I374" s="276"/>
      <c r="J374" s="272"/>
      <c r="K374" s="272"/>
      <c r="L374" s="277"/>
      <c r="M374" s="278"/>
      <c r="N374" s="279"/>
      <c r="O374" s="279"/>
      <c r="P374" s="279"/>
      <c r="Q374" s="279"/>
      <c r="R374" s="279"/>
      <c r="S374" s="279"/>
      <c r="T374" s="28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1" t="s">
        <v>179</v>
      </c>
      <c r="AU374" s="281" t="s">
        <v>91</v>
      </c>
      <c r="AV374" s="14" t="s">
        <v>91</v>
      </c>
      <c r="AW374" s="14" t="s">
        <v>33</v>
      </c>
      <c r="AX374" s="14" t="s">
        <v>89</v>
      </c>
      <c r="AY374" s="281" t="s">
        <v>170</v>
      </c>
    </row>
    <row r="375" s="2" customFormat="1" ht="14.4" customHeight="1">
      <c r="A375" s="41"/>
      <c r="B375" s="42"/>
      <c r="C375" s="293" t="s">
        <v>731</v>
      </c>
      <c r="D375" s="293" t="s">
        <v>216</v>
      </c>
      <c r="E375" s="294" t="s">
        <v>732</v>
      </c>
      <c r="F375" s="295" t="s">
        <v>733</v>
      </c>
      <c r="G375" s="296" t="s">
        <v>176</v>
      </c>
      <c r="H375" s="297">
        <v>3</v>
      </c>
      <c r="I375" s="298"/>
      <c r="J375" s="299">
        <f>ROUND(I375*H375,2)</f>
        <v>0</v>
      </c>
      <c r="K375" s="300"/>
      <c r="L375" s="301"/>
      <c r="M375" s="302" t="s">
        <v>1</v>
      </c>
      <c r="N375" s="303" t="s">
        <v>46</v>
      </c>
      <c r="O375" s="94"/>
      <c r="P375" s="257">
        <f>O375*H375</f>
        <v>0</v>
      </c>
      <c r="Q375" s="257">
        <v>0</v>
      </c>
      <c r="R375" s="257">
        <f>Q375*H375</f>
        <v>0</v>
      </c>
      <c r="S375" s="257">
        <v>0</v>
      </c>
      <c r="T375" s="258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59" t="s">
        <v>452</v>
      </c>
      <c r="AT375" s="259" t="s">
        <v>216</v>
      </c>
      <c r="AU375" s="259" t="s">
        <v>91</v>
      </c>
      <c r="AY375" s="18" t="s">
        <v>170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89</v>
      </c>
      <c r="BK375" s="146">
        <f>ROUND(I375*H375,2)</f>
        <v>0</v>
      </c>
      <c r="BL375" s="18" t="s">
        <v>249</v>
      </c>
      <c r="BM375" s="259" t="s">
        <v>734</v>
      </c>
    </row>
    <row r="376" s="14" customFormat="1">
      <c r="A376" s="14"/>
      <c r="B376" s="271"/>
      <c r="C376" s="272"/>
      <c r="D376" s="262" t="s">
        <v>179</v>
      </c>
      <c r="E376" s="273" t="s">
        <v>1</v>
      </c>
      <c r="F376" s="274" t="s">
        <v>188</v>
      </c>
      <c r="G376" s="272"/>
      <c r="H376" s="275">
        <v>3</v>
      </c>
      <c r="I376" s="276"/>
      <c r="J376" s="272"/>
      <c r="K376" s="272"/>
      <c r="L376" s="277"/>
      <c r="M376" s="278"/>
      <c r="N376" s="279"/>
      <c r="O376" s="279"/>
      <c r="P376" s="279"/>
      <c r="Q376" s="279"/>
      <c r="R376" s="279"/>
      <c r="S376" s="279"/>
      <c r="T376" s="28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1" t="s">
        <v>179</v>
      </c>
      <c r="AU376" s="281" t="s">
        <v>91</v>
      </c>
      <c r="AV376" s="14" t="s">
        <v>91</v>
      </c>
      <c r="AW376" s="14" t="s">
        <v>33</v>
      </c>
      <c r="AX376" s="14" t="s">
        <v>89</v>
      </c>
      <c r="AY376" s="281" t="s">
        <v>170</v>
      </c>
    </row>
    <row r="377" s="2" customFormat="1" ht="14.4" customHeight="1">
      <c r="A377" s="41"/>
      <c r="B377" s="42"/>
      <c r="C377" s="293" t="s">
        <v>735</v>
      </c>
      <c r="D377" s="293" t="s">
        <v>216</v>
      </c>
      <c r="E377" s="294" t="s">
        <v>736</v>
      </c>
      <c r="F377" s="295" t="s">
        <v>737</v>
      </c>
      <c r="G377" s="296" t="s">
        <v>176</v>
      </c>
      <c r="H377" s="297">
        <v>1</v>
      </c>
      <c r="I377" s="298"/>
      <c r="J377" s="299">
        <f>ROUND(I377*H377,2)</f>
        <v>0</v>
      </c>
      <c r="K377" s="300"/>
      <c r="L377" s="301"/>
      <c r="M377" s="302" t="s">
        <v>1</v>
      </c>
      <c r="N377" s="303" t="s">
        <v>46</v>
      </c>
      <c r="O377" s="94"/>
      <c r="P377" s="257">
        <f>O377*H377</f>
        <v>0</v>
      </c>
      <c r="Q377" s="257">
        <v>0</v>
      </c>
      <c r="R377" s="257">
        <f>Q377*H377</f>
        <v>0</v>
      </c>
      <c r="S377" s="257">
        <v>0</v>
      </c>
      <c r="T377" s="258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59" t="s">
        <v>452</v>
      </c>
      <c r="AT377" s="259" t="s">
        <v>216</v>
      </c>
      <c r="AU377" s="259" t="s">
        <v>91</v>
      </c>
      <c r="AY377" s="18" t="s">
        <v>170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89</v>
      </c>
      <c r="BK377" s="146">
        <f>ROUND(I377*H377,2)</f>
        <v>0</v>
      </c>
      <c r="BL377" s="18" t="s">
        <v>249</v>
      </c>
      <c r="BM377" s="259" t="s">
        <v>738</v>
      </c>
    </row>
    <row r="378" s="14" customFormat="1">
      <c r="A378" s="14"/>
      <c r="B378" s="271"/>
      <c r="C378" s="272"/>
      <c r="D378" s="262" t="s">
        <v>179</v>
      </c>
      <c r="E378" s="273" t="s">
        <v>1</v>
      </c>
      <c r="F378" s="274" t="s">
        <v>89</v>
      </c>
      <c r="G378" s="272"/>
      <c r="H378" s="275">
        <v>1</v>
      </c>
      <c r="I378" s="276"/>
      <c r="J378" s="272"/>
      <c r="K378" s="272"/>
      <c r="L378" s="277"/>
      <c r="M378" s="278"/>
      <c r="N378" s="279"/>
      <c r="O378" s="279"/>
      <c r="P378" s="279"/>
      <c r="Q378" s="279"/>
      <c r="R378" s="279"/>
      <c r="S378" s="279"/>
      <c r="T378" s="28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81" t="s">
        <v>179</v>
      </c>
      <c r="AU378" s="281" t="s">
        <v>91</v>
      </c>
      <c r="AV378" s="14" t="s">
        <v>91</v>
      </c>
      <c r="AW378" s="14" t="s">
        <v>33</v>
      </c>
      <c r="AX378" s="14" t="s">
        <v>89</v>
      </c>
      <c r="AY378" s="281" t="s">
        <v>170</v>
      </c>
    </row>
    <row r="379" s="2" customFormat="1" ht="14.4" customHeight="1">
      <c r="A379" s="41"/>
      <c r="B379" s="42"/>
      <c r="C379" s="293" t="s">
        <v>739</v>
      </c>
      <c r="D379" s="293" t="s">
        <v>216</v>
      </c>
      <c r="E379" s="294" t="s">
        <v>740</v>
      </c>
      <c r="F379" s="295" t="s">
        <v>741</v>
      </c>
      <c r="G379" s="296" t="s">
        <v>176</v>
      </c>
      <c r="H379" s="297">
        <v>4</v>
      </c>
      <c r="I379" s="298"/>
      <c r="J379" s="299">
        <f>ROUND(I379*H379,2)</f>
        <v>0</v>
      </c>
      <c r="K379" s="300"/>
      <c r="L379" s="301"/>
      <c r="M379" s="302" t="s">
        <v>1</v>
      </c>
      <c r="N379" s="303" t="s">
        <v>46</v>
      </c>
      <c r="O379" s="94"/>
      <c r="P379" s="257">
        <f>O379*H379</f>
        <v>0</v>
      </c>
      <c r="Q379" s="257">
        <v>0</v>
      </c>
      <c r="R379" s="257">
        <f>Q379*H379</f>
        <v>0</v>
      </c>
      <c r="S379" s="257">
        <v>0</v>
      </c>
      <c r="T379" s="258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59" t="s">
        <v>452</v>
      </c>
      <c r="AT379" s="259" t="s">
        <v>216</v>
      </c>
      <c r="AU379" s="259" t="s">
        <v>91</v>
      </c>
      <c r="AY379" s="18" t="s">
        <v>170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89</v>
      </c>
      <c r="BK379" s="146">
        <f>ROUND(I379*H379,2)</f>
        <v>0</v>
      </c>
      <c r="BL379" s="18" t="s">
        <v>249</v>
      </c>
      <c r="BM379" s="259" t="s">
        <v>742</v>
      </c>
    </row>
    <row r="380" s="14" customFormat="1">
      <c r="A380" s="14"/>
      <c r="B380" s="271"/>
      <c r="C380" s="272"/>
      <c r="D380" s="262" t="s">
        <v>179</v>
      </c>
      <c r="E380" s="273" t="s">
        <v>1</v>
      </c>
      <c r="F380" s="274" t="s">
        <v>169</v>
      </c>
      <c r="G380" s="272"/>
      <c r="H380" s="275">
        <v>4</v>
      </c>
      <c r="I380" s="276"/>
      <c r="J380" s="272"/>
      <c r="K380" s="272"/>
      <c r="L380" s="277"/>
      <c r="M380" s="278"/>
      <c r="N380" s="279"/>
      <c r="O380" s="279"/>
      <c r="P380" s="279"/>
      <c r="Q380" s="279"/>
      <c r="R380" s="279"/>
      <c r="S380" s="279"/>
      <c r="T380" s="28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1" t="s">
        <v>179</v>
      </c>
      <c r="AU380" s="281" t="s">
        <v>91</v>
      </c>
      <c r="AV380" s="14" t="s">
        <v>91</v>
      </c>
      <c r="AW380" s="14" t="s">
        <v>33</v>
      </c>
      <c r="AX380" s="14" t="s">
        <v>89</v>
      </c>
      <c r="AY380" s="281" t="s">
        <v>170</v>
      </c>
    </row>
    <row r="381" s="2" customFormat="1" ht="14.4" customHeight="1">
      <c r="A381" s="41"/>
      <c r="B381" s="42"/>
      <c r="C381" s="293" t="s">
        <v>743</v>
      </c>
      <c r="D381" s="293" t="s">
        <v>216</v>
      </c>
      <c r="E381" s="294" t="s">
        <v>744</v>
      </c>
      <c r="F381" s="295" t="s">
        <v>745</v>
      </c>
      <c r="G381" s="296" t="s">
        <v>176</v>
      </c>
      <c r="H381" s="297">
        <v>4</v>
      </c>
      <c r="I381" s="298"/>
      <c r="J381" s="299">
        <f>ROUND(I381*H381,2)</f>
        <v>0</v>
      </c>
      <c r="K381" s="300"/>
      <c r="L381" s="301"/>
      <c r="M381" s="302" t="s">
        <v>1</v>
      </c>
      <c r="N381" s="303" t="s">
        <v>46</v>
      </c>
      <c r="O381" s="94"/>
      <c r="P381" s="257">
        <f>O381*H381</f>
        <v>0</v>
      </c>
      <c r="Q381" s="257">
        <v>0</v>
      </c>
      <c r="R381" s="257">
        <f>Q381*H381</f>
        <v>0</v>
      </c>
      <c r="S381" s="257">
        <v>0</v>
      </c>
      <c r="T381" s="258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59" t="s">
        <v>452</v>
      </c>
      <c r="AT381" s="259" t="s">
        <v>216</v>
      </c>
      <c r="AU381" s="259" t="s">
        <v>91</v>
      </c>
      <c r="AY381" s="18" t="s">
        <v>170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89</v>
      </c>
      <c r="BK381" s="146">
        <f>ROUND(I381*H381,2)</f>
        <v>0</v>
      </c>
      <c r="BL381" s="18" t="s">
        <v>249</v>
      </c>
      <c r="BM381" s="259" t="s">
        <v>746</v>
      </c>
    </row>
    <row r="382" s="14" customFormat="1">
      <c r="A382" s="14"/>
      <c r="B382" s="271"/>
      <c r="C382" s="272"/>
      <c r="D382" s="262" t="s">
        <v>179</v>
      </c>
      <c r="E382" s="273" t="s">
        <v>1</v>
      </c>
      <c r="F382" s="274" t="s">
        <v>169</v>
      </c>
      <c r="G382" s="272"/>
      <c r="H382" s="275">
        <v>4</v>
      </c>
      <c r="I382" s="276"/>
      <c r="J382" s="272"/>
      <c r="K382" s="272"/>
      <c r="L382" s="277"/>
      <c r="M382" s="278"/>
      <c r="N382" s="279"/>
      <c r="O382" s="279"/>
      <c r="P382" s="279"/>
      <c r="Q382" s="279"/>
      <c r="R382" s="279"/>
      <c r="S382" s="279"/>
      <c r="T382" s="28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1" t="s">
        <v>179</v>
      </c>
      <c r="AU382" s="281" t="s">
        <v>91</v>
      </c>
      <c r="AV382" s="14" t="s">
        <v>91</v>
      </c>
      <c r="AW382" s="14" t="s">
        <v>33</v>
      </c>
      <c r="AX382" s="14" t="s">
        <v>89</v>
      </c>
      <c r="AY382" s="281" t="s">
        <v>170</v>
      </c>
    </row>
    <row r="383" s="2" customFormat="1" ht="14.4" customHeight="1">
      <c r="A383" s="41"/>
      <c r="B383" s="42"/>
      <c r="C383" s="293" t="s">
        <v>747</v>
      </c>
      <c r="D383" s="293" t="s">
        <v>216</v>
      </c>
      <c r="E383" s="294" t="s">
        <v>748</v>
      </c>
      <c r="F383" s="295" t="s">
        <v>749</v>
      </c>
      <c r="G383" s="296" t="s">
        <v>176</v>
      </c>
      <c r="H383" s="297">
        <v>12</v>
      </c>
      <c r="I383" s="298"/>
      <c r="J383" s="299">
        <f>ROUND(I383*H383,2)</f>
        <v>0</v>
      </c>
      <c r="K383" s="300"/>
      <c r="L383" s="301"/>
      <c r="M383" s="302" t="s">
        <v>1</v>
      </c>
      <c r="N383" s="303" t="s">
        <v>46</v>
      </c>
      <c r="O383" s="94"/>
      <c r="P383" s="257">
        <f>O383*H383</f>
        <v>0</v>
      </c>
      <c r="Q383" s="257">
        <v>0</v>
      </c>
      <c r="R383" s="257">
        <f>Q383*H383</f>
        <v>0</v>
      </c>
      <c r="S383" s="257">
        <v>0</v>
      </c>
      <c r="T383" s="258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59" t="s">
        <v>452</v>
      </c>
      <c r="AT383" s="259" t="s">
        <v>216</v>
      </c>
      <c r="AU383" s="259" t="s">
        <v>91</v>
      </c>
      <c r="AY383" s="18" t="s">
        <v>170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89</v>
      </c>
      <c r="BK383" s="146">
        <f>ROUND(I383*H383,2)</f>
        <v>0</v>
      </c>
      <c r="BL383" s="18" t="s">
        <v>249</v>
      </c>
      <c r="BM383" s="259" t="s">
        <v>750</v>
      </c>
    </row>
    <row r="384" s="14" customFormat="1">
      <c r="A384" s="14"/>
      <c r="B384" s="271"/>
      <c r="C384" s="272"/>
      <c r="D384" s="262" t="s">
        <v>179</v>
      </c>
      <c r="E384" s="273" t="s">
        <v>1</v>
      </c>
      <c r="F384" s="274" t="s">
        <v>234</v>
      </c>
      <c r="G384" s="272"/>
      <c r="H384" s="275">
        <v>12</v>
      </c>
      <c r="I384" s="276"/>
      <c r="J384" s="272"/>
      <c r="K384" s="272"/>
      <c r="L384" s="277"/>
      <c r="M384" s="278"/>
      <c r="N384" s="279"/>
      <c r="O384" s="279"/>
      <c r="P384" s="279"/>
      <c r="Q384" s="279"/>
      <c r="R384" s="279"/>
      <c r="S384" s="279"/>
      <c r="T384" s="28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1" t="s">
        <v>179</v>
      </c>
      <c r="AU384" s="281" t="s">
        <v>91</v>
      </c>
      <c r="AV384" s="14" t="s">
        <v>91</v>
      </c>
      <c r="AW384" s="14" t="s">
        <v>33</v>
      </c>
      <c r="AX384" s="14" t="s">
        <v>89</v>
      </c>
      <c r="AY384" s="281" t="s">
        <v>170</v>
      </c>
    </row>
    <row r="385" s="2" customFormat="1" ht="24.15" customHeight="1">
      <c r="A385" s="41"/>
      <c r="B385" s="42"/>
      <c r="C385" s="293" t="s">
        <v>751</v>
      </c>
      <c r="D385" s="293" t="s">
        <v>216</v>
      </c>
      <c r="E385" s="294" t="s">
        <v>752</v>
      </c>
      <c r="F385" s="295" t="s">
        <v>753</v>
      </c>
      <c r="G385" s="296" t="s">
        <v>176</v>
      </c>
      <c r="H385" s="297">
        <v>4</v>
      </c>
      <c r="I385" s="298"/>
      <c r="J385" s="299">
        <f>ROUND(I385*H385,2)</f>
        <v>0</v>
      </c>
      <c r="K385" s="300"/>
      <c r="L385" s="301"/>
      <c r="M385" s="302" t="s">
        <v>1</v>
      </c>
      <c r="N385" s="303" t="s">
        <v>46</v>
      </c>
      <c r="O385" s="94"/>
      <c r="P385" s="257">
        <f>O385*H385</f>
        <v>0</v>
      </c>
      <c r="Q385" s="257">
        <v>0</v>
      </c>
      <c r="R385" s="257">
        <f>Q385*H385</f>
        <v>0</v>
      </c>
      <c r="S385" s="257">
        <v>0</v>
      </c>
      <c r="T385" s="258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59" t="s">
        <v>452</v>
      </c>
      <c r="AT385" s="259" t="s">
        <v>216</v>
      </c>
      <c r="AU385" s="259" t="s">
        <v>91</v>
      </c>
      <c r="AY385" s="18" t="s">
        <v>170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89</v>
      </c>
      <c r="BK385" s="146">
        <f>ROUND(I385*H385,2)</f>
        <v>0</v>
      </c>
      <c r="BL385" s="18" t="s">
        <v>249</v>
      </c>
      <c r="BM385" s="259" t="s">
        <v>754</v>
      </c>
    </row>
    <row r="386" s="14" customFormat="1">
      <c r="A386" s="14"/>
      <c r="B386" s="271"/>
      <c r="C386" s="272"/>
      <c r="D386" s="262" t="s">
        <v>179</v>
      </c>
      <c r="E386" s="273" t="s">
        <v>1</v>
      </c>
      <c r="F386" s="274" t="s">
        <v>169</v>
      </c>
      <c r="G386" s="272"/>
      <c r="H386" s="275">
        <v>4</v>
      </c>
      <c r="I386" s="276"/>
      <c r="J386" s="272"/>
      <c r="K386" s="272"/>
      <c r="L386" s="277"/>
      <c r="M386" s="278"/>
      <c r="N386" s="279"/>
      <c r="O386" s="279"/>
      <c r="P386" s="279"/>
      <c r="Q386" s="279"/>
      <c r="R386" s="279"/>
      <c r="S386" s="279"/>
      <c r="T386" s="28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1" t="s">
        <v>179</v>
      </c>
      <c r="AU386" s="281" t="s">
        <v>91</v>
      </c>
      <c r="AV386" s="14" t="s">
        <v>91</v>
      </c>
      <c r="AW386" s="14" t="s">
        <v>33</v>
      </c>
      <c r="AX386" s="14" t="s">
        <v>89</v>
      </c>
      <c r="AY386" s="281" t="s">
        <v>170</v>
      </c>
    </row>
    <row r="387" s="2" customFormat="1" ht="14.4" customHeight="1">
      <c r="A387" s="41"/>
      <c r="B387" s="42"/>
      <c r="C387" s="293" t="s">
        <v>755</v>
      </c>
      <c r="D387" s="293" t="s">
        <v>216</v>
      </c>
      <c r="E387" s="294" t="s">
        <v>756</v>
      </c>
      <c r="F387" s="295" t="s">
        <v>757</v>
      </c>
      <c r="G387" s="296" t="s">
        <v>176</v>
      </c>
      <c r="H387" s="297">
        <v>12</v>
      </c>
      <c r="I387" s="298"/>
      <c r="J387" s="299">
        <f>ROUND(I387*H387,2)</f>
        <v>0</v>
      </c>
      <c r="K387" s="300"/>
      <c r="L387" s="301"/>
      <c r="M387" s="302" t="s">
        <v>1</v>
      </c>
      <c r="N387" s="303" t="s">
        <v>46</v>
      </c>
      <c r="O387" s="94"/>
      <c r="P387" s="257">
        <f>O387*H387</f>
        <v>0</v>
      </c>
      <c r="Q387" s="257">
        <v>0</v>
      </c>
      <c r="R387" s="257">
        <f>Q387*H387</f>
        <v>0</v>
      </c>
      <c r="S387" s="257">
        <v>0</v>
      </c>
      <c r="T387" s="258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59" t="s">
        <v>452</v>
      </c>
      <c r="AT387" s="259" t="s">
        <v>216</v>
      </c>
      <c r="AU387" s="259" t="s">
        <v>91</v>
      </c>
      <c r="AY387" s="18" t="s">
        <v>170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89</v>
      </c>
      <c r="BK387" s="146">
        <f>ROUND(I387*H387,2)</f>
        <v>0</v>
      </c>
      <c r="BL387" s="18" t="s">
        <v>249</v>
      </c>
      <c r="BM387" s="259" t="s">
        <v>758</v>
      </c>
    </row>
    <row r="388" s="14" customFormat="1">
      <c r="A388" s="14"/>
      <c r="B388" s="271"/>
      <c r="C388" s="272"/>
      <c r="D388" s="262" t="s">
        <v>179</v>
      </c>
      <c r="E388" s="273" t="s">
        <v>1</v>
      </c>
      <c r="F388" s="274" t="s">
        <v>234</v>
      </c>
      <c r="G388" s="272"/>
      <c r="H388" s="275">
        <v>12</v>
      </c>
      <c r="I388" s="276"/>
      <c r="J388" s="272"/>
      <c r="K388" s="272"/>
      <c r="L388" s="277"/>
      <c r="M388" s="278"/>
      <c r="N388" s="279"/>
      <c r="O388" s="279"/>
      <c r="P388" s="279"/>
      <c r="Q388" s="279"/>
      <c r="R388" s="279"/>
      <c r="S388" s="279"/>
      <c r="T388" s="28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81" t="s">
        <v>179</v>
      </c>
      <c r="AU388" s="281" t="s">
        <v>91</v>
      </c>
      <c r="AV388" s="14" t="s">
        <v>91</v>
      </c>
      <c r="AW388" s="14" t="s">
        <v>33</v>
      </c>
      <c r="AX388" s="14" t="s">
        <v>89</v>
      </c>
      <c r="AY388" s="281" t="s">
        <v>170</v>
      </c>
    </row>
    <row r="389" s="2" customFormat="1" ht="14.4" customHeight="1">
      <c r="A389" s="41"/>
      <c r="B389" s="42"/>
      <c r="C389" s="293" t="s">
        <v>759</v>
      </c>
      <c r="D389" s="293" t="s">
        <v>216</v>
      </c>
      <c r="E389" s="294" t="s">
        <v>760</v>
      </c>
      <c r="F389" s="295" t="s">
        <v>761</v>
      </c>
      <c r="G389" s="296" t="s">
        <v>176</v>
      </c>
      <c r="H389" s="297">
        <v>4</v>
      </c>
      <c r="I389" s="298"/>
      <c r="J389" s="299">
        <f>ROUND(I389*H389,2)</f>
        <v>0</v>
      </c>
      <c r="K389" s="300"/>
      <c r="L389" s="301"/>
      <c r="M389" s="302" t="s">
        <v>1</v>
      </c>
      <c r="N389" s="303" t="s">
        <v>46</v>
      </c>
      <c r="O389" s="94"/>
      <c r="P389" s="257">
        <f>O389*H389</f>
        <v>0</v>
      </c>
      <c r="Q389" s="257">
        <v>0</v>
      </c>
      <c r="R389" s="257">
        <f>Q389*H389</f>
        <v>0</v>
      </c>
      <c r="S389" s="257">
        <v>0</v>
      </c>
      <c r="T389" s="258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59" t="s">
        <v>452</v>
      </c>
      <c r="AT389" s="259" t="s">
        <v>216</v>
      </c>
      <c r="AU389" s="259" t="s">
        <v>91</v>
      </c>
      <c r="AY389" s="18" t="s">
        <v>170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89</v>
      </c>
      <c r="BK389" s="146">
        <f>ROUND(I389*H389,2)</f>
        <v>0</v>
      </c>
      <c r="BL389" s="18" t="s">
        <v>249</v>
      </c>
      <c r="BM389" s="259" t="s">
        <v>762</v>
      </c>
    </row>
    <row r="390" s="14" customFormat="1">
      <c r="A390" s="14"/>
      <c r="B390" s="271"/>
      <c r="C390" s="272"/>
      <c r="D390" s="262" t="s">
        <v>179</v>
      </c>
      <c r="E390" s="273" t="s">
        <v>1</v>
      </c>
      <c r="F390" s="274" t="s">
        <v>169</v>
      </c>
      <c r="G390" s="272"/>
      <c r="H390" s="275">
        <v>4</v>
      </c>
      <c r="I390" s="276"/>
      <c r="J390" s="272"/>
      <c r="K390" s="272"/>
      <c r="L390" s="277"/>
      <c r="M390" s="278"/>
      <c r="N390" s="279"/>
      <c r="O390" s="279"/>
      <c r="P390" s="279"/>
      <c r="Q390" s="279"/>
      <c r="R390" s="279"/>
      <c r="S390" s="279"/>
      <c r="T390" s="28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1" t="s">
        <v>179</v>
      </c>
      <c r="AU390" s="281" t="s">
        <v>91</v>
      </c>
      <c r="AV390" s="14" t="s">
        <v>91</v>
      </c>
      <c r="AW390" s="14" t="s">
        <v>33</v>
      </c>
      <c r="AX390" s="14" t="s">
        <v>89</v>
      </c>
      <c r="AY390" s="281" t="s">
        <v>170</v>
      </c>
    </row>
    <row r="391" s="2" customFormat="1" ht="14.4" customHeight="1">
      <c r="A391" s="41"/>
      <c r="B391" s="42"/>
      <c r="C391" s="293" t="s">
        <v>763</v>
      </c>
      <c r="D391" s="293" t="s">
        <v>216</v>
      </c>
      <c r="E391" s="294" t="s">
        <v>764</v>
      </c>
      <c r="F391" s="295" t="s">
        <v>765</v>
      </c>
      <c r="G391" s="296" t="s">
        <v>202</v>
      </c>
      <c r="H391" s="297">
        <v>4</v>
      </c>
      <c r="I391" s="298"/>
      <c r="J391" s="299">
        <f>ROUND(I391*H391,2)</f>
        <v>0</v>
      </c>
      <c r="K391" s="300"/>
      <c r="L391" s="301"/>
      <c r="M391" s="302" t="s">
        <v>1</v>
      </c>
      <c r="N391" s="303" t="s">
        <v>46</v>
      </c>
      <c r="O391" s="94"/>
      <c r="P391" s="257">
        <f>O391*H391</f>
        <v>0</v>
      </c>
      <c r="Q391" s="257">
        <v>0</v>
      </c>
      <c r="R391" s="257">
        <f>Q391*H391</f>
        <v>0</v>
      </c>
      <c r="S391" s="257">
        <v>0</v>
      </c>
      <c r="T391" s="258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59" t="s">
        <v>452</v>
      </c>
      <c r="AT391" s="259" t="s">
        <v>216</v>
      </c>
      <c r="AU391" s="259" t="s">
        <v>91</v>
      </c>
      <c r="AY391" s="18" t="s">
        <v>170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89</v>
      </c>
      <c r="BK391" s="146">
        <f>ROUND(I391*H391,2)</f>
        <v>0</v>
      </c>
      <c r="BL391" s="18" t="s">
        <v>249</v>
      </c>
      <c r="BM391" s="259" t="s">
        <v>766</v>
      </c>
    </row>
    <row r="392" s="14" customFormat="1">
      <c r="A392" s="14"/>
      <c r="B392" s="271"/>
      <c r="C392" s="272"/>
      <c r="D392" s="262" t="s">
        <v>179</v>
      </c>
      <c r="E392" s="273" t="s">
        <v>1</v>
      </c>
      <c r="F392" s="274" t="s">
        <v>169</v>
      </c>
      <c r="G392" s="272"/>
      <c r="H392" s="275">
        <v>4</v>
      </c>
      <c r="I392" s="276"/>
      <c r="J392" s="272"/>
      <c r="K392" s="272"/>
      <c r="L392" s="277"/>
      <c r="M392" s="278"/>
      <c r="N392" s="279"/>
      <c r="O392" s="279"/>
      <c r="P392" s="279"/>
      <c r="Q392" s="279"/>
      <c r="R392" s="279"/>
      <c r="S392" s="279"/>
      <c r="T392" s="28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1" t="s">
        <v>179</v>
      </c>
      <c r="AU392" s="281" t="s">
        <v>91</v>
      </c>
      <c r="AV392" s="14" t="s">
        <v>91</v>
      </c>
      <c r="AW392" s="14" t="s">
        <v>33</v>
      </c>
      <c r="AX392" s="14" t="s">
        <v>89</v>
      </c>
      <c r="AY392" s="281" t="s">
        <v>170</v>
      </c>
    </row>
    <row r="393" s="2" customFormat="1" ht="14.4" customHeight="1">
      <c r="A393" s="41"/>
      <c r="B393" s="42"/>
      <c r="C393" s="293" t="s">
        <v>767</v>
      </c>
      <c r="D393" s="293" t="s">
        <v>216</v>
      </c>
      <c r="E393" s="294" t="s">
        <v>768</v>
      </c>
      <c r="F393" s="295" t="s">
        <v>769</v>
      </c>
      <c r="G393" s="296" t="s">
        <v>202</v>
      </c>
      <c r="H393" s="297">
        <v>4</v>
      </c>
      <c r="I393" s="298"/>
      <c r="J393" s="299">
        <f>ROUND(I393*H393,2)</f>
        <v>0</v>
      </c>
      <c r="K393" s="300"/>
      <c r="L393" s="301"/>
      <c r="M393" s="302" t="s">
        <v>1</v>
      </c>
      <c r="N393" s="303" t="s">
        <v>46</v>
      </c>
      <c r="O393" s="94"/>
      <c r="P393" s="257">
        <f>O393*H393</f>
        <v>0</v>
      </c>
      <c r="Q393" s="257">
        <v>0</v>
      </c>
      <c r="R393" s="257">
        <f>Q393*H393</f>
        <v>0</v>
      </c>
      <c r="S393" s="257">
        <v>0</v>
      </c>
      <c r="T393" s="25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59" t="s">
        <v>452</v>
      </c>
      <c r="AT393" s="259" t="s">
        <v>216</v>
      </c>
      <c r="AU393" s="259" t="s">
        <v>91</v>
      </c>
      <c r="AY393" s="18" t="s">
        <v>170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89</v>
      </c>
      <c r="BK393" s="146">
        <f>ROUND(I393*H393,2)</f>
        <v>0</v>
      </c>
      <c r="BL393" s="18" t="s">
        <v>249</v>
      </c>
      <c r="BM393" s="259" t="s">
        <v>770</v>
      </c>
    </row>
    <row r="394" s="14" customFormat="1">
      <c r="A394" s="14"/>
      <c r="B394" s="271"/>
      <c r="C394" s="272"/>
      <c r="D394" s="262" t="s">
        <v>179</v>
      </c>
      <c r="E394" s="273" t="s">
        <v>1</v>
      </c>
      <c r="F394" s="274" t="s">
        <v>169</v>
      </c>
      <c r="G394" s="272"/>
      <c r="H394" s="275">
        <v>4</v>
      </c>
      <c r="I394" s="276"/>
      <c r="J394" s="272"/>
      <c r="K394" s="272"/>
      <c r="L394" s="277"/>
      <c r="M394" s="278"/>
      <c r="N394" s="279"/>
      <c r="O394" s="279"/>
      <c r="P394" s="279"/>
      <c r="Q394" s="279"/>
      <c r="R394" s="279"/>
      <c r="S394" s="279"/>
      <c r="T394" s="28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1" t="s">
        <v>179</v>
      </c>
      <c r="AU394" s="281" t="s">
        <v>91</v>
      </c>
      <c r="AV394" s="14" t="s">
        <v>91</v>
      </c>
      <c r="AW394" s="14" t="s">
        <v>33</v>
      </c>
      <c r="AX394" s="14" t="s">
        <v>89</v>
      </c>
      <c r="AY394" s="281" t="s">
        <v>170</v>
      </c>
    </row>
    <row r="395" s="2" customFormat="1" ht="14.4" customHeight="1">
      <c r="A395" s="41"/>
      <c r="B395" s="42"/>
      <c r="C395" s="293" t="s">
        <v>771</v>
      </c>
      <c r="D395" s="293" t="s">
        <v>216</v>
      </c>
      <c r="E395" s="294" t="s">
        <v>772</v>
      </c>
      <c r="F395" s="295" t="s">
        <v>773</v>
      </c>
      <c r="G395" s="296" t="s">
        <v>176</v>
      </c>
      <c r="H395" s="297">
        <v>4</v>
      </c>
      <c r="I395" s="298"/>
      <c r="J395" s="299">
        <f>ROUND(I395*H395,2)</f>
        <v>0</v>
      </c>
      <c r="K395" s="300"/>
      <c r="L395" s="301"/>
      <c r="M395" s="302" t="s">
        <v>1</v>
      </c>
      <c r="N395" s="303" t="s">
        <v>46</v>
      </c>
      <c r="O395" s="94"/>
      <c r="P395" s="257">
        <f>O395*H395</f>
        <v>0</v>
      </c>
      <c r="Q395" s="257">
        <v>0</v>
      </c>
      <c r="R395" s="257">
        <f>Q395*H395</f>
        <v>0</v>
      </c>
      <c r="S395" s="257">
        <v>0</v>
      </c>
      <c r="T395" s="258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59" t="s">
        <v>452</v>
      </c>
      <c r="AT395" s="259" t="s">
        <v>216</v>
      </c>
      <c r="AU395" s="259" t="s">
        <v>91</v>
      </c>
      <c r="AY395" s="18" t="s">
        <v>170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89</v>
      </c>
      <c r="BK395" s="146">
        <f>ROUND(I395*H395,2)</f>
        <v>0</v>
      </c>
      <c r="BL395" s="18" t="s">
        <v>249</v>
      </c>
      <c r="BM395" s="259" t="s">
        <v>774</v>
      </c>
    </row>
    <row r="396" s="14" customFormat="1">
      <c r="A396" s="14"/>
      <c r="B396" s="271"/>
      <c r="C396" s="272"/>
      <c r="D396" s="262" t="s">
        <v>179</v>
      </c>
      <c r="E396" s="273" t="s">
        <v>1</v>
      </c>
      <c r="F396" s="274" t="s">
        <v>169</v>
      </c>
      <c r="G396" s="272"/>
      <c r="H396" s="275">
        <v>4</v>
      </c>
      <c r="I396" s="276"/>
      <c r="J396" s="272"/>
      <c r="K396" s="272"/>
      <c r="L396" s="277"/>
      <c r="M396" s="278"/>
      <c r="N396" s="279"/>
      <c r="O396" s="279"/>
      <c r="P396" s="279"/>
      <c r="Q396" s="279"/>
      <c r="R396" s="279"/>
      <c r="S396" s="279"/>
      <c r="T396" s="28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1" t="s">
        <v>179</v>
      </c>
      <c r="AU396" s="281" t="s">
        <v>91</v>
      </c>
      <c r="AV396" s="14" t="s">
        <v>91</v>
      </c>
      <c r="AW396" s="14" t="s">
        <v>33</v>
      </c>
      <c r="AX396" s="14" t="s">
        <v>89</v>
      </c>
      <c r="AY396" s="281" t="s">
        <v>170</v>
      </c>
    </row>
    <row r="397" s="2" customFormat="1" ht="14.4" customHeight="1">
      <c r="A397" s="41"/>
      <c r="B397" s="42"/>
      <c r="C397" s="293" t="s">
        <v>775</v>
      </c>
      <c r="D397" s="293" t="s">
        <v>216</v>
      </c>
      <c r="E397" s="294" t="s">
        <v>776</v>
      </c>
      <c r="F397" s="295" t="s">
        <v>777</v>
      </c>
      <c r="G397" s="296" t="s">
        <v>176</v>
      </c>
      <c r="H397" s="297">
        <v>4</v>
      </c>
      <c r="I397" s="298"/>
      <c r="J397" s="299">
        <f>ROUND(I397*H397,2)</f>
        <v>0</v>
      </c>
      <c r="K397" s="300"/>
      <c r="L397" s="301"/>
      <c r="M397" s="302" t="s">
        <v>1</v>
      </c>
      <c r="N397" s="303" t="s">
        <v>46</v>
      </c>
      <c r="O397" s="94"/>
      <c r="P397" s="257">
        <f>O397*H397</f>
        <v>0</v>
      </c>
      <c r="Q397" s="257">
        <v>0</v>
      </c>
      <c r="R397" s="257">
        <f>Q397*H397</f>
        <v>0</v>
      </c>
      <c r="S397" s="257">
        <v>0</v>
      </c>
      <c r="T397" s="258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59" t="s">
        <v>452</v>
      </c>
      <c r="AT397" s="259" t="s">
        <v>216</v>
      </c>
      <c r="AU397" s="259" t="s">
        <v>91</v>
      </c>
      <c r="AY397" s="18" t="s">
        <v>170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89</v>
      </c>
      <c r="BK397" s="146">
        <f>ROUND(I397*H397,2)</f>
        <v>0</v>
      </c>
      <c r="BL397" s="18" t="s">
        <v>249</v>
      </c>
      <c r="BM397" s="259" t="s">
        <v>778</v>
      </c>
    </row>
    <row r="398" s="14" customFormat="1">
      <c r="A398" s="14"/>
      <c r="B398" s="271"/>
      <c r="C398" s="272"/>
      <c r="D398" s="262" t="s">
        <v>179</v>
      </c>
      <c r="E398" s="273" t="s">
        <v>1</v>
      </c>
      <c r="F398" s="274" t="s">
        <v>169</v>
      </c>
      <c r="G398" s="272"/>
      <c r="H398" s="275">
        <v>4</v>
      </c>
      <c r="I398" s="276"/>
      <c r="J398" s="272"/>
      <c r="K398" s="272"/>
      <c r="L398" s="277"/>
      <c r="M398" s="278"/>
      <c r="N398" s="279"/>
      <c r="O398" s="279"/>
      <c r="P398" s="279"/>
      <c r="Q398" s="279"/>
      <c r="R398" s="279"/>
      <c r="S398" s="279"/>
      <c r="T398" s="28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1" t="s">
        <v>179</v>
      </c>
      <c r="AU398" s="281" t="s">
        <v>91</v>
      </c>
      <c r="AV398" s="14" t="s">
        <v>91</v>
      </c>
      <c r="AW398" s="14" t="s">
        <v>33</v>
      </c>
      <c r="AX398" s="14" t="s">
        <v>89</v>
      </c>
      <c r="AY398" s="281" t="s">
        <v>170</v>
      </c>
    </row>
    <row r="399" s="2" customFormat="1" ht="14.4" customHeight="1">
      <c r="A399" s="41"/>
      <c r="B399" s="42"/>
      <c r="C399" s="293" t="s">
        <v>779</v>
      </c>
      <c r="D399" s="293" t="s">
        <v>216</v>
      </c>
      <c r="E399" s="294" t="s">
        <v>780</v>
      </c>
      <c r="F399" s="295" t="s">
        <v>781</v>
      </c>
      <c r="G399" s="296" t="s">
        <v>202</v>
      </c>
      <c r="H399" s="297">
        <v>4</v>
      </c>
      <c r="I399" s="298"/>
      <c r="J399" s="299">
        <f>ROUND(I399*H399,2)</f>
        <v>0</v>
      </c>
      <c r="K399" s="300"/>
      <c r="L399" s="301"/>
      <c r="M399" s="302" t="s">
        <v>1</v>
      </c>
      <c r="N399" s="303" t="s">
        <v>46</v>
      </c>
      <c r="O399" s="94"/>
      <c r="P399" s="257">
        <f>O399*H399</f>
        <v>0</v>
      </c>
      <c r="Q399" s="257">
        <v>0</v>
      </c>
      <c r="R399" s="257">
        <f>Q399*H399</f>
        <v>0</v>
      </c>
      <c r="S399" s="257">
        <v>0</v>
      </c>
      <c r="T399" s="25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59" t="s">
        <v>452</v>
      </c>
      <c r="AT399" s="259" t="s">
        <v>216</v>
      </c>
      <c r="AU399" s="259" t="s">
        <v>91</v>
      </c>
      <c r="AY399" s="18" t="s">
        <v>170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89</v>
      </c>
      <c r="BK399" s="146">
        <f>ROUND(I399*H399,2)</f>
        <v>0</v>
      </c>
      <c r="BL399" s="18" t="s">
        <v>249</v>
      </c>
      <c r="BM399" s="259" t="s">
        <v>782</v>
      </c>
    </row>
    <row r="400" s="14" customFormat="1">
      <c r="A400" s="14"/>
      <c r="B400" s="271"/>
      <c r="C400" s="272"/>
      <c r="D400" s="262" t="s">
        <v>179</v>
      </c>
      <c r="E400" s="273" t="s">
        <v>1</v>
      </c>
      <c r="F400" s="274" t="s">
        <v>169</v>
      </c>
      <c r="G400" s="272"/>
      <c r="H400" s="275">
        <v>4</v>
      </c>
      <c r="I400" s="276"/>
      <c r="J400" s="272"/>
      <c r="K400" s="272"/>
      <c r="L400" s="277"/>
      <c r="M400" s="278"/>
      <c r="N400" s="279"/>
      <c r="O400" s="279"/>
      <c r="P400" s="279"/>
      <c r="Q400" s="279"/>
      <c r="R400" s="279"/>
      <c r="S400" s="279"/>
      <c r="T400" s="28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1" t="s">
        <v>179</v>
      </c>
      <c r="AU400" s="281" t="s">
        <v>91</v>
      </c>
      <c r="AV400" s="14" t="s">
        <v>91</v>
      </c>
      <c r="AW400" s="14" t="s">
        <v>33</v>
      </c>
      <c r="AX400" s="14" t="s">
        <v>89</v>
      </c>
      <c r="AY400" s="281" t="s">
        <v>170</v>
      </c>
    </row>
    <row r="401" s="2" customFormat="1" ht="14.4" customHeight="1">
      <c r="A401" s="41"/>
      <c r="B401" s="42"/>
      <c r="C401" s="293" t="s">
        <v>783</v>
      </c>
      <c r="D401" s="293" t="s">
        <v>216</v>
      </c>
      <c r="E401" s="294" t="s">
        <v>784</v>
      </c>
      <c r="F401" s="295" t="s">
        <v>785</v>
      </c>
      <c r="G401" s="296" t="s">
        <v>202</v>
      </c>
      <c r="H401" s="297">
        <v>4</v>
      </c>
      <c r="I401" s="298"/>
      <c r="J401" s="299">
        <f>ROUND(I401*H401,2)</f>
        <v>0</v>
      </c>
      <c r="K401" s="300"/>
      <c r="L401" s="301"/>
      <c r="M401" s="302" t="s">
        <v>1</v>
      </c>
      <c r="N401" s="303" t="s">
        <v>46</v>
      </c>
      <c r="O401" s="94"/>
      <c r="P401" s="257">
        <f>O401*H401</f>
        <v>0</v>
      </c>
      <c r="Q401" s="257">
        <v>0</v>
      </c>
      <c r="R401" s="257">
        <f>Q401*H401</f>
        <v>0</v>
      </c>
      <c r="S401" s="257">
        <v>0</v>
      </c>
      <c r="T401" s="258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59" t="s">
        <v>452</v>
      </c>
      <c r="AT401" s="259" t="s">
        <v>216</v>
      </c>
      <c r="AU401" s="259" t="s">
        <v>91</v>
      </c>
      <c r="AY401" s="18" t="s">
        <v>170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89</v>
      </c>
      <c r="BK401" s="146">
        <f>ROUND(I401*H401,2)</f>
        <v>0</v>
      </c>
      <c r="BL401" s="18" t="s">
        <v>249</v>
      </c>
      <c r="BM401" s="259" t="s">
        <v>786</v>
      </c>
    </row>
    <row r="402" s="14" customFormat="1">
      <c r="A402" s="14"/>
      <c r="B402" s="271"/>
      <c r="C402" s="272"/>
      <c r="D402" s="262" t="s">
        <v>179</v>
      </c>
      <c r="E402" s="273" t="s">
        <v>1</v>
      </c>
      <c r="F402" s="274" t="s">
        <v>169</v>
      </c>
      <c r="G402" s="272"/>
      <c r="H402" s="275">
        <v>4</v>
      </c>
      <c r="I402" s="276"/>
      <c r="J402" s="272"/>
      <c r="K402" s="272"/>
      <c r="L402" s="277"/>
      <c r="M402" s="278"/>
      <c r="N402" s="279"/>
      <c r="O402" s="279"/>
      <c r="P402" s="279"/>
      <c r="Q402" s="279"/>
      <c r="R402" s="279"/>
      <c r="S402" s="279"/>
      <c r="T402" s="28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1" t="s">
        <v>179</v>
      </c>
      <c r="AU402" s="281" t="s">
        <v>91</v>
      </c>
      <c r="AV402" s="14" t="s">
        <v>91</v>
      </c>
      <c r="AW402" s="14" t="s">
        <v>33</v>
      </c>
      <c r="AX402" s="14" t="s">
        <v>89</v>
      </c>
      <c r="AY402" s="281" t="s">
        <v>170</v>
      </c>
    </row>
    <row r="403" s="2" customFormat="1" ht="14.4" customHeight="1">
      <c r="A403" s="41"/>
      <c r="B403" s="42"/>
      <c r="C403" s="293" t="s">
        <v>787</v>
      </c>
      <c r="D403" s="293" t="s">
        <v>216</v>
      </c>
      <c r="E403" s="294" t="s">
        <v>788</v>
      </c>
      <c r="F403" s="295" t="s">
        <v>789</v>
      </c>
      <c r="G403" s="296" t="s">
        <v>202</v>
      </c>
      <c r="H403" s="297">
        <v>4</v>
      </c>
      <c r="I403" s="298"/>
      <c r="J403" s="299">
        <f>ROUND(I403*H403,2)</f>
        <v>0</v>
      </c>
      <c r="K403" s="300"/>
      <c r="L403" s="301"/>
      <c r="M403" s="302" t="s">
        <v>1</v>
      </c>
      <c r="N403" s="303" t="s">
        <v>46</v>
      </c>
      <c r="O403" s="94"/>
      <c r="P403" s="257">
        <f>O403*H403</f>
        <v>0</v>
      </c>
      <c r="Q403" s="257">
        <v>0</v>
      </c>
      <c r="R403" s="257">
        <f>Q403*H403</f>
        <v>0</v>
      </c>
      <c r="S403" s="257">
        <v>0</v>
      </c>
      <c r="T403" s="258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59" t="s">
        <v>452</v>
      </c>
      <c r="AT403" s="259" t="s">
        <v>216</v>
      </c>
      <c r="AU403" s="259" t="s">
        <v>91</v>
      </c>
      <c r="AY403" s="18" t="s">
        <v>170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89</v>
      </c>
      <c r="BK403" s="146">
        <f>ROUND(I403*H403,2)</f>
        <v>0</v>
      </c>
      <c r="BL403" s="18" t="s">
        <v>249</v>
      </c>
      <c r="BM403" s="259" t="s">
        <v>790</v>
      </c>
    </row>
    <row r="404" s="14" customFormat="1">
      <c r="A404" s="14"/>
      <c r="B404" s="271"/>
      <c r="C404" s="272"/>
      <c r="D404" s="262" t="s">
        <v>179</v>
      </c>
      <c r="E404" s="273" t="s">
        <v>1</v>
      </c>
      <c r="F404" s="274" t="s">
        <v>169</v>
      </c>
      <c r="G404" s="272"/>
      <c r="H404" s="275">
        <v>4</v>
      </c>
      <c r="I404" s="276"/>
      <c r="J404" s="272"/>
      <c r="K404" s="272"/>
      <c r="L404" s="277"/>
      <c r="M404" s="278"/>
      <c r="N404" s="279"/>
      <c r="O404" s="279"/>
      <c r="P404" s="279"/>
      <c r="Q404" s="279"/>
      <c r="R404" s="279"/>
      <c r="S404" s="279"/>
      <c r="T404" s="28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1" t="s">
        <v>179</v>
      </c>
      <c r="AU404" s="281" t="s">
        <v>91</v>
      </c>
      <c r="AV404" s="14" t="s">
        <v>91</v>
      </c>
      <c r="AW404" s="14" t="s">
        <v>33</v>
      </c>
      <c r="AX404" s="14" t="s">
        <v>89</v>
      </c>
      <c r="AY404" s="281" t="s">
        <v>170</v>
      </c>
    </row>
    <row r="405" s="2" customFormat="1" ht="14.4" customHeight="1">
      <c r="A405" s="41"/>
      <c r="B405" s="42"/>
      <c r="C405" s="293" t="s">
        <v>791</v>
      </c>
      <c r="D405" s="293" t="s">
        <v>216</v>
      </c>
      <c r="E405" s="294" t="s">
        <v>792</v>
      </c>
      <c r="F405" s="295" t="s">
        <v>793</v>
      </c>
      <c r="G405" s="296" t="s">
        <v>176</v>
      </c>
      <c r="H405" s="297">
        <v>4</v>
      </c>
      <c r="I405" s="298"/>
      <c r="J405" s="299">
        <f>ROUND(I405*H405,2)</f>
        <v>0</v>
      </c>
      <c r="K405" s="300"/>
      <c r="L405" s="301"/>
      <c r="M405" s="302" t="s">
        <v>1</v>
      </c>
      <c r="N405" s="303" t="s">
        <v>46</v>
      </c>
      <c r="O405" s="94"/>
      <c r="P405" s="257">
        <f>O405*H405</f>
        <v>0</v>
      </c>
      <c r="Q405" s="257">
        <v>0</v>
      </c>
      <c r="R405" s="257">
        <f>Q405*H405</f>
        <v>0</v>
      </c>
      <c r="S405" s="257">
        <v>0</v>
      </c>
      <c r="T405" s="258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59" t="s">
        <v>452</v>
      </c>
      <c r="AT405" s="259" t="s">
        <v>216</v>
      </c>
      <c r="AU405" s="259" t="s">
        <v>91</v>
      </c>
      <c r="AY405" s="18" t="s">
        <v>170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8" t="s">
        <v>89</v>
      </c>
      <c r="BK405" s="146">
        <f>ROUND(I405*H405,2)</f>
        <v>0</v>
      </c>
      <c r="BL405" s="18" t="s">
        <v>249</v>
      </c>
      <c r="BM405" s="259" t="s">
        <v>794</v>
      </c>
    </row>
    <row r="406" s="13" customFormat="1">
      <c r="A406" s="13"/>
      <c r="B406" s="260"/>
      <c r="C406" s="261"/>
      <c r="D406" s="262" t="s">
        <v>179</v>
      </c>
      <c r="E406" s="263" t="s">
        <v>1</v>
      </c>
      <c r="F406" s="264" t="s">
        <v>795</v>
      </c>
      <c r="G406" s="261"/>
      <c r="H406" s="263" t="s">
        <v>1</v>
      </c>
      <c r="I406" s="265"/>
      <c r="J406" s="261"/>
      <c r="K406" s="261"/>
      <c r="L406" s="266"/>
      <c r="M406" s="267"/>
      <c r="N406" s="268"/>
      <c r="O406" s="268"/>
      <c r="P406" s="268"/>
      <c r="Q406" s="268"/>
      <c r="R406" s="268"/>
      <c r="S406" s="268"/>
      <c r="T406" s="26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0" t="s">
        <v>179</v>
      </c>
      <c r="AU406" s="270" t="s">
        <v>91</v>
      </c>
      <c r="AV406" s="13" t="s">
        <v>89</v>
      </c>
      <c r="AW406" s="13" t="s">
        <v>33</v>
      </c>
      <c r="AX406" s="13" t="s">
        <v>81</v>
      </c>
      <c r="AY406" s="270" t="s">
        <v>170</v>
      </c>
    </row>
    <row r="407" s="14" customFormat="1">
      <c r="A407" s="14"/>
      <c r="B407" s="271"/>
      <c r="C407" s="272"/>
      <c r="D407" s="262" t="s">
        <v>179</v>
      </c>
      <c r="E407" s="273" t="s">
        <v>1</v>
      </c>
      <c r="F407" s="274" t="s">
        <v>169</v>
      </c>
      <c r="G407" s="272"/>
      <c r="H407" s="275">
        <v>4</v>
      </c>
      <c r="I407" s="276"/>
      <c r="J407" s="272"/>
      <c r="K407" s="272"/>
      <c r="L407" s="277"/>
      <c r="M407" s="278"/>
      <c r="N407" s="279"/>
      <c r="O407" s="279"/>
      <c r="P407" s="279"/>
      <c r="Q407" s="279"/>
      <c r="R407" s="279"/>
      <c r="S407" s="279"/>
      <c r="T407" s="28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1" t="s">
        <v>179</v>
      </c>
      <c r="AU407" s="281" t="s">
        <v>91</v>
      </c>
      <c r="AV407" s="14" t="s">
        <v>91</v>
      </c>
      <c r="AW407" s="14" t="s">
        <v>33</v>
      </c>
      <c r="AX407" s="14" t="s">
        <v>89</v>
      </c>
      <c r="AY407" s="281" t="s">
        <v>170</v>
      </c>
    </row>
    <row r="408" s="2" customFormat="1" ht="14.4" customHeight="1">
      <c r="A408" s="41"/>
      <c r="B408" s="42"/>
      <c r="C408" s="247" t="s">
        <v>796</v>
      </c>
      <c r="D408" s="247" t="s">
        <v>173</v>
      </c>
      <c r="E408" s="248" t="s">
        <v>797</v>
      </c>
      <c r="F408" s="249" t="s">
        <v>260</v>
      </c>
      <c r="G408" s="250" t="s">
        <v>261</v>
      </c>
      <c r="H408" s="251">
        <v>4</v>
      </c>
      <c r="I408" s="252"/>
      <c r="J408" s="253">
        <f>ROUND(I408*H408,2)</f>
        <v>0</v>
      </c>
      <c r="K408" s="254"/>
      <c r="L408" s="44"/>
      <c r="M408" s="255" t="s">
        <v>1</v>
      </c>
      <c r="N408" s="256" t="s">
        <v>46</v>
      </c>
      <c r="O408" s="94"/>
      <c r="P408" s="257">
        <f>O408*H408</f>
        <v>0</v>
      </c>
      <c r="Q408" s="257">
        <v>0</v>
      </c>
      <c r="R408" s="257">
        <f>Q408*H408</f>
        <v>0</v>
      </c>
      <c r="S408" s="257">
        <v>0</v>
      </c>
      <c r="T408" s="258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59" t="s">
        <v>249</v>
      </c>
      <c r="AT408" s="259" t="s">
        <v>173</v>
      </c>
      <c r="AU408" s="259" t="s">
        <v>91</v>
      </c>
      <c r="AY408" s="18" t="s">
        <v>170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89</v>
      </c>
      <c r="BK408" s="146">
        <f>ROUND(I408*H408,2)</f>
        <v>0</v>
      </c>
      <c r="BL408" s="18" t="s">
        <v>249</v>
      </c>
      <c r="BM408" s="259" t="s">
        <v>798</v>
      </c>
    </row>
    <row r="409" s="14" customFormat="1">
      <c r="A409" s="14"/>
      <c r="B409" s="271"/>
      <c r="C409" s="272"/>
      <c r="D409" s="262" t="s">
        <v>179</v>
      </c>
      <c r="E409" s="273" t="s">
        <v>1</v>
      </c>
      <c r="F409" s="274" t="s">
        <v>169</v>
      </c>
      <c r="G409" s="272"/>
      <c r="H409" s="275">
        <v>4</v>
      </c>
      <c r="I409" s="276"/>
      <c r="J409" s="272"/>
      <c r="K409" s="272"/>
      <c r="L409" s="277"/>
      <c r="M409" s="278"/>
      <c r="N409" s="279"/>
      <c r="O409" s="279"/>
      <c r="P409" s="279"/>
      <c r="Q409" s="279"/>
      <c r="R409" s="279"/>
      <c r="S409" s="279"/>
      <c r="T409" s="28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1" t="s">
        <v>179</v>
      </c>
      <c r="AU409" s="281" t="s">
        <v>91</v>
      </c>
      <c r="AV409" s="14" t="s">
        <v>91</v>
      </c>
      <c r="AW409" s="14" t="s">
        <v>33</v>
      </c>
      <c r="AX409" s="14" t="s">
        <v>89</v>
      </c>
      <c r="AY409" s="281" t="s">
        <v>170</v>
      </c>
    </row>
    <row r="410" s="12" customFormat="1" ht="22.8" customHeight="1">
      <c r="A410" s="12"/>
      <c r="B410" s="231"/>
      <c r="C410" s="232"/>
      <c r="D410" s="233" t="s">
        <v>80</v>
      </c>
      <c r="E410" s="245" t="s">
        <v>799</v>
      </c>
      <c r="F410" s="245" t="s">
        <v>800</v>
      </c>
      <c r="G410" s="232"/>
      <c r="H410" s="232"/>
      <c r="I410" s="235"/>
      <c r="J410" s="246">
        <f>BK410</f>
        <v>0</v>
      </c>
      <c r="K410" s="232"/>
      <c r="L410" s="237"/>
      <c r="M410" s="238"/>
      <c r="N410" s="239"/>
      <c r="O410" s="239"/>
      <c r="P410" s="240">
        <f>SUM(P411:P444)</f>
        <v>0</v>
      </c>
      <c r="Q410" s="239"/>
      <c r="R410" s="240">
        <f>SUM(R411:R444)</f>
        <v>0.022019999999999998</v>
      </c>
      <c r="S410" s="239"/>
      <c r="T410" s="241">
        <f>SUM(T411:T444)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42" t="s">
        <v>89</v>
      </c>
      <c r="AT410" s="243" t="s">
        <v>80</v>
      </c>
      <c r="AU410" s="243" t="s">
        <v>89</v>
      </c>
      <c r="AY410" s="242" t="s">
        <v>170</v>
      </c>
      <c r="BK410" s="244">
        <f>SUM(BK411:BK444)</f>
        <v>0</v>
      </c>
    </row>
    <row r="411" s="2" customFormat="1" ht="24.15" customHeight="1">
      <c r="A411" s="41"/>
      <c r="B411" s="42"/>
      <c r="C411" s="247" t="s">
        <v>801</v>
      </c>
      <c r="D411" s="247" t="s">
        <v>173</v>
      </c>
      <c r="E411" s="248" t="s">
        <v>802</v>
      </c>
      <c r="F411" s="249" t="s">
        <v>803</v>
      </c>
      <c r="G411" s="250" t="s">
        <v>261</v>
      </c>
      <c r="H411" s="251">
        <v>4</v>
      </c>
      <c r="I411" s="252"/>
      <c r="J411" s="253">
        <f>ROUND(I411*H411,2)</f>
        <v>0</v>
      </c>
      <c r="K411" s="254"/>
      <c r="L411" s="44"/>
      <c r="M411" s="255" t="s">
        <v>1</v>
      </c>
      <c r="N411" s="256" t="s">
        <v>46</v>
      </c>
      <c r="O411" s="94"/>
      <c r="P411" s="257">
        <f>O411*H411</f>
        <v>0</v>
      </c>
      <c r="Q411" s="257">
        <v>0</v>
      </c>
      <c r="R411" s="257">
        <f>Q411*H411</f>
        <v>0</v>
      </c>
      <c r="S411" s="257">
        <v>0</v>
      </c>
      <c r="T411" s="258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59" t="s">
        <v>169</v>
      </c>
      <c r="AT411" s="259" t="s">
        <v>173</v>
      </c>
      <c r="AU411" s="259" t="s">
        <v>91</v>
      </c>
      <c r="AY411" s="18" t="s">
        <v>170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89</v>
      </c>
      <c r="BK411" s="146">
        <f>ROUND(I411*H411,2)</f>
        <v>0</v>
      </c>
      <c r="BL411" s="18" t="s">
        <v>169</v>
      </c>
      <c r="BM411" s="259" t="s">
        <v>804</v>
      </c>
    </row>
    <row r="412" s="13" customFormat="1">
      <c r="A412" s="13"/>
      <c r="B412" s="260"/>
      <c r="C412" s="261"/>
      <c r="D412" s="262" t="s">
        <v>179</v>
      </c>
      <c r="E412" s="263" t="s">
        <v>1</v>
      </c>
      <c r="F412" s="264" t="s">
        <v>805</v>
      </c>
      <c r="G412" s="261"/>
      <c r="H412" s="263" t="s">
        <v>1</v>
      </c>
      <c r="I412" s="265"/>
      <c r="J412" s="261"/>
      <c r="K412" s="261"/>
      <c r="L412" s="266"/>
      <c r="M412" s="267"/>
      <c r="N412" s="268"/>
      <c r="O412" s="268"/>
      <c r="P412" s="268"/>
      <c r="Q412" s="268"/>
      <c r="R412" s="268"/>
      <c r="S412" s="268"/>
      <c r="T412" s="26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0" t="s">
        <v>179</v>
      </c>
      <c r="AU412" s="270" t="s">
        <v>91</v>
      </c>
      <c r="AV412" s="13" t="s">
        <v>89</v>
      </c>
      <c r="AW412" s="13" t="s">
        <v>33</v>
      </c>
      <c r="AX412" s="13" t="s">
        <v>81</v>
      </c>
      <c r="AY412" s="270" t="s">
        <v>170</v>
      </c>
    </row>
    <row r="413" s="14" customFormat="1">
      <c r="A413" s="14"/>
      <c r="B413" s="271"/>
      <c r="C413" s="272"/>
      <c r="D413" s="262" t="s">
        <v>179</v>
      </c>
      <c r="E413" s="273" t="s">
        <v>1</v>
      </c>
      <c r="F413" s="274" t="s">
        <v>188</v>
      </c>
      <c r="G413" s="272"/>
      <c r="H413" s="275">
        <v>3</v>
      </c>
      <c r="I413" s="276"/>
      <c r="J413" s="272"/>
      <c r="K413" s="272"/>
      <c r="L413" s="277"/>
      <c r="M413" s="278"/>
      <c r="N413" s="279"/>
      <c r="O413" s="279"/>
      <c r="P413" s="279"/>
      <c r="Q413" s="279"/>
      <c r="R413" s="279"/>
      <c r="S413" s="279"/>
      <c r="T413" s="28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1" t="s">
        <v>179</v>
      </c>
      <c r="AU413" s="281" t="s">
        <v>91</v>
      </c>
      <c r="AV413" s="14" t="s">
        <v>91</v>
      </c>
      <c r="AW413" s="14" t="s">
        <v>33</v>
      </c>
      <c r="AX413" s="14" t="s">
        <v>81</v>
      </c>
      <c r="AY413" s="281" t="s">
        <v>170</v>
      </c>
    </row>
    <row r="414" s="13" customFormat="1">
      <c r="A414" s="13"/>
      <c r="B414" s="260"/>
      <c r="C414" s="261"/>
      <c r="D414" s="262" t="s">
        <v>179</v>
      </c>
      <c r="E414" s="263" t="s">
        <v>1</v>
      </c>
      <c r="F414" s="264" t="s">
        <v>806</v>
      </c>
      <c r="G414" s="261"/>
      <c r="H414" s="263" t="s">
        <v>1</v>
      </c>
      <c r="I414" s="265"/>
      <c r="J414" s="261"/>
      <c r="K414" s="261"/>
      <c r="L414" s="266"/>
      <c r="M414" s="267"/>
      <c r="N414" s="268"/>
      <c r="O414" s="268"/>
      <c r="P414" s="268"/>
      <c r="Q414" s="268"/>
      <c r="R414" s="268"/>
      <c r="S414" s="268"/>
      <c r="T414" s="26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0" t="s">
        <v>179</v>
      </c>
      <c r="AU414" s="270" t="s">
        <v>91</v>
      </c>
      <c r="AV414" s="13" t="s">
        <v>89</v>
      </c>
      <c r="AW414" s="13" t="s">
        <v>33</v>
      </c>
      <c r="AX414" s="13" t="s">
        <v>81</v>
      </c>
      <c r="AY414" s="270" t="s">
        <v>170</v>
      </c>
    </row>
    <row r="415" s="14" customFormat="1">
      <c r="A415" s="14"/>
      <c r="B415" s="271"/>
      <c r="C415" s="272"/>
      <c r="D415" s="262" t="s">
        <v>179</v>
      </c>
      <c r="E415" s="273" t="s">
        <v>1</v>
      </c>
      <c r="F415" s="274" t="s">
        <v>89</v>
      </c>
      <c r="G415" s="272"/>
      <c r="H415" s="275">
        <v>1</v>
      </c>
      <c r="I415" s="276"/>
      <c r="J415" s="272"/>
      <c r="K415" s="272"/>
      <c r="L415" s="277"/>
      <c r="M415" s="278"/>
      <c r="N415" s="279"/>
      <c r="O415" s="279"/>
      <c r="P415" s="279"/>
      <c r="Q415" s="279"/>
      <c r="R415" s="279"/>
      <c r="S415" s="279"/>
      <c r="T415" s="28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81" t="s">
        <v>179</v>
      </c>
      <c r="AU415" s="281" t="s">
        <v>91</v>
      </c>
      <c r="AV415" s="14" t="s">
        <v>91</v>
      </c>
      <c r="AW415" s="14" t="s">
        <v>33</v>
      </c>
      <c r="AX415" s="14" t="s">
        <v>81</v>
      </c>
      <c r="AY415" s="281" t="s">
        <v>170</v>
      </c>
    </row>
    <row r="416" s="15" customFormat="1">
      <c r="A416" s="15"/>
      <c r="B416" s="282"/>
      <c r="C416" s="283"/>
      <c r="D416" s="262" t="s">
        <v>179</v>
      </c>
      <c r="E416" s="284" t="s">
        <v>1</v>
      </c>
      <c r="F416" s="285" t="s">
        <v>214</v>
      </c>
      <c r="G416" s="283"/>
      <c r="H416" s="286">
        <v>4</v>
      </c>
      <c r="I416" s="287"/>
      <c r="J416" s="283"/>
      <c r="K416" s="283"/>
      <c r="L416" s="288"/>
      <c r="M416" s="289"/>
      <c r="N416" s="290"/>
      <c r="O416" s="290"/>
      <c r="P416" s="290"/>
      <c r="Q416" s="290"/>
      <c r="R416" s="290"/>
      <c r="S416" s="290"/>
      <c r="T416" s="29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92" t="s">
        <v>179</v>
      </c>
      <c r="AU416" s="292" t="s">
        <v>91</v>
      </c>
      <c r="AV416" s="15" t="s">
        <v>169</v>
      </c>
      <c r="AW416" s="15" t="s">
        <v>33</v>
      </c>
      <c r="AX416" s="15" t="s">
        <v>89</v>
      </c>
      <c r="AY416" s="292" t="s">
        <v>170</v>
      </c>
    </row>
    <row r="417" s="2" customFormat="1" ht="14.4" customHeight="1">
      <c r="A417" s="41"/>
      <c r="B417" s="42"/>
      <c r="C417" s="293" t="s">
        <v>807</v>
      </c>
      <c r="D417" s="293" t="s">
        <v>216</v>
      </c>
      <c r="E417" s="294" t="s">
        <v>808</v>
      </c>
      <c r="F417" s="295" t="s">
        <v>809</v>
      </c>
      <c r="G417" s="296" t="s">
        <v>261</v>
      </c>
      <c r="H417" s="297">
        <v>3</v>
      </c>
      <c r="I417" s="298"/>
      <c r="J417" s="299">
        <f>ROUND(I417*H417,2)</f>
        <v>0</v>
      </c>
      <c r="K417" s="300"/>
      <c r="L417" s="301"/>
      <c r="M417" s="302" t="s">
        <v>1</v>
      </c>
      <c r="N417" s="303" t="s">
        <v>46</v>
      </c>
      <c r="O417" s="94"/>
      <c r="P417" s="257">
        <f>O417*H417</f>
        <v>0</v>
      </c>
      <c r="Q417" s="257">
        <v>0.00107</v>
      </c>
      <c r="R417" s="257">
        <f>Q417*H417</f>
        <v>0.0032100000000000002</v>
      </c>
      <c r="S417" s="257">
        <v>0</v>
      </c>
      <c r="T417" s="258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59" t="s">
        <v>220</v>
      </c>
      <c r="AT417" s="259" t="s">
        <v>216</v>
      </c>
      <c r="AU417" s="259" t="s">
        <v>91</v>
      </c>
      <c r="AY417" s="18" t="s">
        <v>170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89</v>
      </c>
      <c r="BK417" s="146">
        <f>ROUND(I417*H417,2)</f>
        <v>0</v>
      </c>
      <c r="BL417" s="18" t="s">
        <v>169</v>
      </c>
      <c r="BM417" s="259" t="s">
        <v>810</v>
      </c>
    </row>
    <row r="418" s="14" customFormat="1">
      <c r="A418" s="14"/>
      <c r="B418" s="271"/>
      <c r="C418" s="272"/>
      <c r="D418" s="262" t="s">
        <v>179</v>
      </c>
      <c r="E418" s="273" t="s">
        <v>1</v>
      </c>
      <c r="F418" s="274" t="s">
        <v>188</v>
      </c>
      <c r="G418" s="272"/>
      <c r="H418" s="275">
        <v>3</v>
      </c>
      <c r="I418" s="276"/>
      <c r="J418" s="272"/>
      <c r="K418" s="272"/>
      <c r="L418" s="277"/>
      <c r="M418" s="278"/>
      <c r="N418" s="279"/>
      <c r="O418" s="279"/>
      <c r="P418" s="279"/>
      <c r="Q418" s="279"/>
      <c r="R418" s="279"/>
      <c r="S418" s="279"/>
      <c r="T418" s="28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81" t="s">
        <v>179</v>
      </c>
      <c r="AU418" s="281" t="s">
        <v>91</v>
      </c>
      <c r="AV418" s="14" t="s">
        <v>91</v>
      </c>
      <c r="AW418" s="14" t="s">
        <v>33</v>
      </c>
      <c r="AX418" s="14" t="s">
        <v>89</v>
      </c>
      <c r="AY418" s="281" t="s">
        <v>170</v>
      </c>
    </row>
    <row r="419" s="2" customFormat="1" ht="14.4" customHeight="1">
      <c r="A419" s="41"/>
      <c r="B419" s="42"/>
      <c r="C419" s="293" t="s">
        <v>811</v>
      </c>
      <c r="D419" s="293" t="s">
        <v>216</v>
      </c>
      <c r="E419" s="294" t="s">
        <v>812</v>
      </c>
      <c r="F419" s="295" t="s">
        <v>813</v>
      </c>
      <c r="G419" s="296" t="s">
        <v>261</v>
      </c>
      <c r="H419" s="297">
        <v>1</v>
      </c>
      <c r="I419" s="298"/>
      <c r="J419" s="299">
        <f>ROUND(I419*H419,2)</f>
        <v>0</v>
      </c>
      <c r="K419" s="300"/>
      <c r="L419" s="301"/>
      <c r="M419" s="302" t="s">
        <v>1</v>
      </c>
      <c r="N419" s="303" t="s">
        <v>46</v>
      </c>
      <c r="O419" s="94"/>
      <c r="P419" s="257">
        <f>O419*H419</f>
        <v>0</v>
      </c>
      <c r="Q419" s="257">
        <v>0.0010499999999999999</v>
      </c>
      <c r="R419" s="257">
        <f>Q419*H419</f>
        <v>0.0010499999999999999</v>
      </c>
      <c r="S419" s="257">
        <v>0</v>
      </c>
      <c r="T419" s="258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59" t="s">
        <v>220</v>
      </c>
      <c r="AT419" s="259" t="s">
        <v>216</v>
      </c>
      <c r="AU419" s="259" t="s">
        <v>91</v>
      </c>
      <c r="AY419" s="18" t="s">
        <v>170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8" t="s">
        <v>89</v>
      </c>
      <c r="BK419" s="146">
        <f>ROUND(I419*H419,2)</f>
        <v>0</v>
      </c>
      <c r="BL419" s="18" t="s">
        <v>169</v>
      </c>
      <c r="BM419" s="259" t="s">
        <v>814</v>
      </c>
    </row>
    <row r="420" s="2" customFormat="1" ht="24.15" customHeight="1">
      <c r="A420" s="41"/>
      <c r="B420" s="42"/>
      <c r="C420" s="247" t="s">
        <v>815</v>
      </c>
      <c r="D420" s="247" t="s">
        <v>173</v>
      </c>
      <c r="E420" s="248" t="s">
        <v>816</v>
      </c>
      <c r="F420" s="249" t="s">
        <v>817</v>
      </c>
      <c r="G420" s="250" t="s">
        <v>261</v>
      </c>
      <c r="H420" s="251">
        <v>1</v>
      </c>
      <c r="I420" s="252"/>
      <c r="J420" s="253">
        <f>ROUND(I420*H420,2)</f>
        <v>0</v>
      </c>
      <c r="K420" s="254"/>
      <c r="L420" s="44"/>
      <c r="M420" s="255" t="s">
        <v>1</v>
      </c>
      <c r="N420" s="256" t="s">
        <v>46</v>
      </c>
      <c r="O420" s="94"/>
      <c r="P420" s="257">
        <f>O420*H420</f>
        <v>0</v>
      </c>
      <c r="Q420" s="257">
        <v>0</v>
      </c>
      <c r="R420" s="257">
        <f>Q420*H420</f>
        <v>0</v>
      </c>
      <c r="S420" s="257">
        <v>0</v>
      </c>
      <c r="T420" s="258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59" t="s">
        <v>249</v>
      </c>
      <c r="AT420" s="259" t="s">
        <v>173</v>
      </c>
      <c r="AU420" s="259" t="s">
        <v>91</v>
      </c>
      <c r="AY420" s="18" t="s">
        <v>170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89</v>
      </c>
      <c r="BK420" s="146">
        <f>ROUND(I420*H420,2)</f>
        <v>0</v>
      </c>
      <c r="BL420" s="18" t="s">
        <v>249</v>
      </c>
      <c r="BM420" s="259" t="s">
        <v>818</v>
      </c>
    </row>
    <row r="421" s="14" customFormat="1">
      <c r="A421" s="14"/>
      <c r="B421" s="271"/>
      <c r="C421" s="272"/>
      <c r="D421" s="262" t="s">
        <v>179</v>
      </c>
      <c r="E421" s="273" t="s">
        <v>1</v>
      </c>
      <c r="F421" s="274" t="s">
        <v>89</v>
      </c>
      <c r="G421" s="272"/>
      <c r="H421" s="275">
        <v>1</v>
      </c>
      <c r="I421" s="276"/>
      <c r="J421" s="272"/>
      <c r="K421" s="272"/>
      <c r="L421" s="277"/>
      <c r="M421" s="278"/>
      <c r="N421" s="279"/>
      <c r="O421" s="279"/>
      <c r="P421" s="279"/>
      <c r="Q421" s="279"/>
      <c r="R421" s="279"/>
      <c r="S421" s="279"/>
      <c r="T421" s="28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1" t="s">
        <v>179</v>
      </c>
      <c r="AU421" s="281" t="s">
        <v>91</v>
      </c>
      <c r="AV421" s="14" t="s">
        <v>91</v>
      </c>
      <c r="AW421" s="14" t="s">
        <v>33</v>
      </c>
      <c r="AX421" s="14" t="s">
        <v>89</v>
      </c>
      <c r="AY421" s="281" t="s">
        <v>170</v>
      </c>
    </row>
    <row r="422" s="2" customFormat="1" ht="14.4" customHeight="1">
      <c r="A422" s="41"/>
      <c r="B422" s="42"/>
      <c r="C422" s="293" t="s">
        <v>580</v>
      </c>
      <c r="D422" s="293" t="s">
        <v>216</v>
      </c>
      <c r="E422" s="294" t="s">
        <v>819</v>
      </c>
      <c r="F422" s="295" t="s">
        <v>820</v>
      </c>
      <c r="G422" s="296" t="s">
        <v>176</v>
      </c>
      <c r="H422" s="297">
        <v>1</v>
      </c>
      <c r="I422" s="298"/>
      <c r="J422" s="299">
        <f>ROUND(I422*H422,2)</f>
        <v>0</v>
      </c>
      <c r="K422" s="300"/>
      <c r="L422" s="301"/>
      <c r="M422" s="302" t="s">
        <v>1</v>
      </c>
      <c r="N422" s="303" t="s">
        <v>46</v>
      </c>
      <c r="O422" s="94"/>
      <c r="P422" s="257">
        <f>O422*H422</f>
        <v>0</v>
      </c>
      <c r="Q422" s="257">
        <v>0</v>
      </c>
      <c r="R422" s="257">
        <f>Q422*H422</f>
        <v>0</v>
      </c>
      <c r="S422" s="257">
        <v>0</v>
      </c>
      <c r="T422" s="258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59" t="s">
        <v>452</v>
      </c>
      <c r="AT422" s="259" t="s">
        <v>216</v>
      </c>
      <c r="AU422" s="259" t="s">
        <v>91</v>
      </c>
      <c r="AY422" s="18" t="s">
        <v>170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89</v>
      </c>
      <c r="BK422" s="146">
        <f>ROUND(I422*H422,2)</f>
        <v>0</v>
      </c>
      <c r="BL422" s="18" t="s">
        <v>249</v>
      </c>
      <c r="BM422" s="259" t="s">
        <v>821</v>
      </c>
    </row>
    <row r="423" s="13" customFormat="1">
      <c r="A423" s="13"/>
      <c r="B423" s="260"/>
      <c r="C423" s="261"/>
      <c r="D423" s="262" t="s">
        <v>179</v>
      </c>
      <c r="E423" s="263" t="s">
        <v>1</v>
      </c>
      <c r="F423" s="264" t="s">
        <v>822</v>
      </c>
      <c r="G423" s="261"/>
      <c r="H423" s="263" t="s">
        <v>1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70" t="s">
        <v>179</v>
      </c>
      <c r="AU423" s="270" t="s">
        <v>91</v>
      </c>
      <c r="AV423" s="13" t="s">
        <v>89</v>
      </c>
      <c r="AW423" s="13" t="s">
        <v>33</v>
      </c>
      <c r="AX423" s="13" t="s">
        <v>81</v>
      </c>
      <c r="AY423" s="270" t="s">
        <v>170</v>
      </c>
    </row>
    <row r="424" s="13" customFormat="1">
      <c r="A424" s="13"/>
      <c r="B424" s="260"/>
      <c r="C424" s="261"/>
      <c r="D424" s="262" t="s">
        <v>179</v>
      </c>
      <c r="E424" s="263" t="s">
        <v>1</v>
      </c>
      <c r="F424" s="264" t="s">
        <v>823</v>
      </c>
      <c r="G424" s="261"/>
      <c r="H424" s="263" t="s">
        <v>1</v>
      </c>
      <c r="I424" s="265"/>
      <c r="J424" s="261"/>
      <c r="K424" s="261"/>
      <c r="L424" s="266"/>
      <c r="M424" s="267"/>
      <c r="N424" s="268"/>
      <c r="O424" s="268"/>
      <c r="P424" s="268"/>
      <c r="Q424" s="268"/>
      <c r="R424" s="268"/>
      <c r="S424" s="268"/>
      <c r="T424" s="26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70" t="s">
        <v>179</v>
      </c>
      <c r="AU424" s="270" t="s">
        <v>91</v>
      </c>
      <c r="AV424" s="13" t="s">
        <v>89</v>
      </c>
      <c r="AW424" s="13" t="s">
        <v>33</v>
      </c>
      <c r="AX424" s="13" t="s">
        <v>81</v>
      </c>
      <c r="AY424" s="270" t="s">
        <v>170</v>
      </c>
    </row>
    <row r="425" s="13" customFormat="1">
      <c r="A425" s="13"/>
      <c r="B425" s="260"/>
      <c r="C425" s="261"/>
      <c r="D425" s="262" t="s">
        <v>179</v>
      </c>
      <c r="E425" s="263" t="s">
        <v>1</v>
      </c>
      <c r="F425" s="264" t="s">
        <v>824</v>
      </c>
      <c r="G425" s="261"/>
      <c r="H425" s="263" t="s">
        <v>1</v>
      </c>
      <c r="I425" s="265"/>
      <c r="J425" s="261"/>
      <c r="K425" s="261"/>
      <c r="L425" s="266"/>
      <c r="M425" s="267"/>
      <c r="N425" s="268"/>
      <c r="O425" s="268"/>
      <c r="P425" s="268"/>
      <c r="Q425" s="268"/>
      <c r="R425" s="268"/>
      <c r="S425" s="268"/>
      <c r="T425" s="26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0" t="s">
        <v>179</v>
      </c>
      <c r="AU425" s="270" t="s">
        <v>91</v>
      </c>
      <c r="AV425" s="13" t="s">
        <v>89</v>
      </c>
      <c r="AW425" s="13" t="s">
        <v>33</v>
      </c>
      <c r="AX425" s="13" t="s">
        <v>81</v>
      </c>
      <c r="AY425" s="270" t="s">
        <v>170</v>
      </c>
    </row>
    <row r="426" s="14" customFormat="1">
      <c r="A426" s="14"/>
      <c r="B426" s="271"/>
      <c r="C426" s="272"/>
      <c r="D426" s="262" t="s">
        <v>179</v>
      </c>
      <c r="E426" s="273" t="s">
        <v>1</v>
      </c>
      <c r="F426" s="274" t="s">
        <v>89</v>
      </c>
      <c r="G426" s="272"/>
      <c r="H426" s="275">
        <v>1</v>
      </c>
      <c r="I426" s="276"/>
      <c r="J426" s="272"/>
      <c r="K426" s="272"/>
      <c r="L426" s="277"/>
      <c r="M426" s="278"/>
      <c r="N426" s="279"/>
      <c r="O426" s="279"/>
      <c r="P426" s="279"/>
      <c r="Q426" s="279"/>
      <c r="R426" s="279"/>
      <c r="S426" s="279"/>
      <c r="T426" s="28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1" t="s">
        <v>179</v>
      </c>
      <c r="AU426" s="281" t="s">
        <v>91</v>
      </c>
      <c r="AV426" s="14" t="s">
        <v>91</v>
      </c>
      <c r="AW426" s="14" t="s">
        <v>33</v>
      </c>
      <c r="AX426" s="14" t="s">
        <v>89</v>
      </c>
      <c r="AY426" s="281" t="s">
        <v>170</v>
      </c>
    </row>
    <row r="427" s="2" customFormat="1" ht="24.15" customHeight="1">
      <c r="A427" s="41"/>
      <c r="B427" s="42"/>
      <c r="C427" s="247" t="s">
        <v>825</v>
      </c>
      <c r="D427" s="247" t="s">
        <v>173</v>
      </c>
      <c r="E427" s="248" t="s">
        <v>826</v>
      </c>
      <c r="F427" s="249" t="s">
        <v>827</v>
      </c>
      <c r="G427" s="250" t="s">
        <v>202</v>
      </c>
      <c r="H427" s="251">
        <v>1</v>
      </c>
      <c r="I427" s="252"/>
      <c r="J427" s="253">
        <f>ROUND(I427*H427,2)</f>
        <v>0</v>
      </c>
      <c r="K427" s="254"/>
      <c r="L427" s="44"/>
      <c r="M427" s="255" t="s">
        <v>1</v>
      </c>
      <c r="N427" s="256" t="s">
        <v>46</v>
      </c>
      <c r="O427" s="94"/>
      <c r="P427" s="257">
        <f>O427*H427</f>
        <v>0</v>
      </c>
      <c r="Q427" s="257">
        <v>0</v>
      </c>
      <c r="R427" s="257">
        <f>Q427*H427</f>
        <v>0</v>
      </c>
      <c r="S427" s="257">
        <v>0</v>
      </c>
      <c r="T427" s="258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59" t="s">
        <v>249</v>
      </c>
      <c r="AT427" s="259" t="s">
        <v>173</v>
      </c>
      <c r="AU427" s="259" t="s">
        <v>91</v>
      </c>
      <c r="AY427" s="18" t="s">
        <v>170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8" t="s">
        <v>89</v>
      </c>
      <c r="BK427" s="146">
        <f>ROUND(I427*H427,2)</f>
        <v>0</v>
      </c>
      <c r="BL427" s="18" t="s">
        <v>249</v>
      </c>
      <c r="BM427" s="259" t="s">
        <v>828</v>
      </c>
    </row>
    <row r="428" s="13" customFormat="1">
      <c r="A428" s="13"/>
      <c r="B428" s="260"/>
      <c r="C428" s="261"/>
      <c r="D428" s="262" t="s">
        <v>179</v>
      </c>
      <c r="E428" s="263" t="s">
        <v>1</v>
      </c>
      <c r="F428" s="264" t="s">
        <v>829</v>
      </c>
      <c r="G428" s="261"/>
      <c r="H428" s="263" t="s">
        <v>1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70" t="s">
        <v>179</v>
      </c>
      <c r="AU428" s="270" t="s">
        <v>91</v>
      </c>
      <c r="AV428" s="13" t="s">
        <v>89</v>
      </c>
      <c r="AW428" s="13" t="s">
        <v>33</v>
      </c>
      <c r="AX428" s="13" t="s">
        <v>81</v>
      </c>
      <c r="AY428" s="270" t="s">
        <v>170</v>
      </c>
    </row>
    <row r="429" s="13" customFormat="1">
      <c r="A429" s="13"/>
      <c r="B429" s="260"/>
      <c r="C429" s="261"/>
      <c r="D429" s="262" t="s">
        <v>179</v>
      </c>
      <c r="E429" s="263" t="s">
        <v>1</v>
      </c>
      <c r="F429" s="264" t="s">
        <v>830</v>
      </c>
      <c r="G429" s="261"/>
      <c r="H429" s="263" t="s">
        <v>1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0" t="s">
        <v>179</v>
      </c>
      <c r="AU429" s="270" t="s">
        <v>91</v>
      </c>
      <c r="AV429" s="13" t="s">
        <v>89</v>
      </c>
      <c r="AW429" s="13" t="s">
        <v>33</v>
      </c>
      <c r="AX429" s="13" t="s">
        <v>81</v>
      </c>
      <c r="AY429" s="270" t="s">
        <v>170</v>
      </c>
    </row>
    <row r="430" s="14" customFormat="1">
      <c r="A430" s="14"/>
      <c r="B430" s="271"/>
      <c r="C430" s="272"/>
      <c r="D430" s="262" t="s">
        <v>179</v>
      </c>
      <c r="E430" s="273" t="s">
        <v>1</v>
      </c>
      <c r="F430" s="274" t="s">
        <v>89</v>
      </c>
      <c r="G430" s="272"/>
      <c r="H430" s="275">
        <v>1</v>
      </c>
      <c r="I430" s="276"/>
      <c r="J430" s="272"/>
      <c r="K430" s="272"/>
      <c r="L430" s="277"/>
      <c r="M430" s="278"/>
      <c r="N430" s="279"/>
      <c r="O430" s="279"/>
      <c r="P430" s="279"/>
      <c r="Q430" s="279"/>
      <c r="R430" s="279"/>
      <c r="S430" s="279"/>
      <c r="T430" s="28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1" t="s">
        <v>179</v>
      </c>
      <c r="AU430" s="281" t="s">
        <v>91</v>
      </c>
      <c r="AV430" s="14" t="s">
        <v>91</v>
      </c>
      <c r="AW430" s="14" t="s">
        <v>33</v>
      </c>
      <c r="AX430" s="14" t="s">
        <v>89</v>
      </c>
      <c r="AY430" s="281" t="s">
        <v>170</v>
      </c>
    </row>
    <row r="431" s="2" customFormat="1" ht="14.4" customHeight="1">
      <c r="A431" s="41"/>
      <c r="B431" s="42"/>
      <c r="C431" s="293" t="s">
        <v>831</v>
      </c>
      <c r="D431" s="293" t="s">
        <v>216</v>
      </c>
      <c r="E431" s="294" t="s">
        <v>832</v>
      </c>
      <c r="F431" s="295" t="s">
        <v>833</v>
      </c>
      <c r="G431" s="296" t="s">
        <v>261</v>
      </c>
      <c r="H431" s="297">
        <v>1</v>
      </c>
      <c r="I431" s="298"/>
      <c r="J431" s="299">
        <f>ROUND(I431*H431,2)</f>
        <v>0</v>
      </c>
      <c r="K431" s="300"/>
      <c r="L431" s="301"/>
      <c r="M431" s="302" t="s">
        <v>1</v>
      </c>
      <c r="N431" s="303" t="s">
        <v>46</v>
      </c>
      <c r="O431" s="94"/>
      <c r="P431" s="257">
        <f>O431*H431</f>
        <v>0</v>
      </c>
      <c r="Q431" s="257">
        <v>0.00048000000000000001</v>
      </c>
      <c r="R431" s="257">
        <f>Q431*H431</f>
        <v>0.00048000000000000001</v>
      </c>
      <c r="S431" s="257">
        <v>0</v>
      </c>
      <c r="T431" s="258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59" t="s">
        <v>452</v>
      </c>
      <c r="AT431" s="259" t="s">
        <v>216</v>
      </c>
      <c r="AU431" s="259" t="s">
        <v>91</v>
      </c>
      <c r="AY431" s="18" t="s">
        <v>170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8" t="s">
        <v>89</v>
      </c>
      <c r="BK431" s="146">
        <f>ROUND(I431*H431,2)</f>
        <v>0</v>
      </c>
      <c r="BL431" s="18" t="s">
        <v>249</v>
      </c>
      <c r="BM431" s="259" t="s">
        <v>834</v>
      </c>
    </row>
    <row r="432" s="2" customFormat="1" ht="14.4" customHeight="1">
      <c r="A432" s="41"/>
      <c r="B432" s="42"/>
      <c r="C432" s="293" t="s">
        <v>835</v>
      </c>
      <c r="D432" s="293" t="s">
        <v>216</v>
      </c>
      <c r="E432" s="294" t="s">
        <v>836</v>
      </c>
      <c r="F432" s="295" t="s">
        <v>837</v>
      </c>
      <c r="G432" s="296" t="s">
        <v>261</v>
      </c>
      <c r="H432" s="297">
        <v>1</v>
      </c>
      <c r="I432" s="298"/>
      <c r="J432" s="299">
        <f>ROUND(I432*H432,2)</f>
        <v>0</v>
      </c>
      <c r="K432" s="300"/>
      <c r="L432" s="301"/>
      <c r="M432" s="302" t="s">
        <v>1</v>
      </c>
      <c r="N432" s="303" t="s">
        <v>46</v>
      </c>
      <c r="O432" s="94"/>
      <c r="P432" s="257">
        <f>O432*H432</f>
        <v>0</v>
      </c>
      <c r="Q432" s="257">
        <v>0.00048000000000000001</v>
      </c>
      <c r="R432" s="257">
        <f>Q432*H432</f>
        <v>0.00048000000000000001</v>
      </c>
      <c r="S432" s="257">
        <v>0</v>
      </c>
      <c r="T432" s="258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59" t="s">
        <v>452</v>
      </c>
      <c r="AT432" s="259" t="s">
        <v>216</v>
      </c>
      <c r="AU432" s="259" t="s">
        <v>91</v>
      </c>
      <c r="AY432" s="18" t="s">
        <v>170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89</v>
      </c>
      <c r="BK432" s="146">
        <f>ROUND(I432*H432,2)</f>
        <v>0</v>
      </c>
      <c r="BL432" s="18" t="s">
        <v>249</v>
      </c>
      <c r="BM432" s="259" t="s">
        <v>838</v>
      </c>
    </row>
    <row r="433" s="2" customFormat="1" ht="14.4" customHeight="1">
      <c r="A433" s="41"/>
      <c r="B433" s="42"/>
      <c r="C433" s="247" t="s">
        <v>839</v>
      </c>
      <c r="D433" s="247" t="s">
        <v>173</v>
      </c>
      <c r="E433" s="248" t="s">
        <v>840</v>
      </c>
      <c r="F433" s="249" t="s">
        <v>265</v>
      </c>
      <c r="G433" s="250" t="s">
        <v>202</v>
      </c>
      <c r="H433" s="251">
        <v>4</v>
      </c>
      <c r="I433" s="252"/>
      <c r="J433" s="253">
        <f>ROUND(I433*H433,2)</f>
        <v>0</v>
      </c>
      <c r="K433" s="254"/>
      <c r="L433" s="44"/>
      <c r="M433" s="255" t="s">
        <v>1</v>
      </c>
      <c r="N433" s="256" t="s">
        <v>46</v>
      </c>
      <c r="O433" s="94"/>
      <c r="P433" s="257">
        <f>O433*H433</f>
        <v>0</v>
      </c>
      <c r="Q433" s="257">
        <v>0</v>
      </c>
      <c r="R433" s="257">
        <f>Q433*H433</f>
        <v>0</v>
      </c>
      <c r="S433" s="257">
        <v>0</v>
      </c>
      <c r="T433" s="258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59" t="s">
        <v>249</v>
      </c>
      <c r="AT433" s="259" t="s">
        <v>173</v>
      </c>
      <c r="AU433" s="259" t="s">
        <v>91</v>
      </c>
      <c r="AY433" s="18" t="s">
        <v>170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89</v>
      </c>
      <c r="BK433" s="146">
        <f>ROUND(I433*H433,2)</f>
        <v>0</v>
      </c>
      <c r="BL433" s="18" t="s">
        <v>249</v>
      </c>
      <c r="BM433" s="259" t="s">
        <v>841</v>
      </c>
    </row>
    <row r="434" s="13" customFormat="1">
      <c r="A434" s="13"/>
      <c r="B434" s="260"/>
      <c r="C434" s="261"/>
      <c r="D434" s="262" t="s">
        <v>179</v>
      </c>
      <c r="E434" s="263" t="s">
        <v>1</v>
      </c>
      <c r="F434" s="264" t="s">
        <v>842</v>
      </c>
      <c r="G434" s="261"/>
      <c r="H434" s="263" t="s">
        <v>1</v>
      </c>
      <c r="I434" s="265"/>
      <c r="J434" s="261"/>
      <c r="K434" s="261"/>
      <c r="L434" s="266"/>
      <c r="M434" s="267"/>
      <c r="N434" s="268"/>
      <c r="O434" s="268"/>
      <c r="P434" s="268"/>
      <c r="Q434" s="268"/>
      <c r="R434" s="268"/>
      <c r="S434" s="268"/>
      <c r="T434" s="26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70" t="s">
        <v>179</v>
      </c>
      <c r="AU434" s="270" t="s">
        <v>91</v>
      </c>
      <c r="AV434" s="13" t="s">
        <v>89</v>
      </c>
      <c r="AW434" s="13" t="s">
        <v>33</v>
      </c>
      <c r="AX434" s="13" t="s">
        <v>81</v>
      </c>
      <c r="AY434" s="270" t="s">
        <v>170</v>
      </c>
    </row>
    <row r="435" s="13" customFormat="1">
      <c r="A435" s="13"/>
      <c r="B435" s="260"/>
      <c r="C435" s="261"/>
      <c r="D435" s="262" t="s">
        <v>179</v>
      </c>
      <c r="E435" s="263" t="s">
        <v>1</v>
      </c>
      <c r="F435" s="264" t="s">
        <v>267</v>
      </c>
      <c r="G435" s="261"/>
      <c r="H435" s="263" t="s">
        <v>1</v>
      </c>
      <c r="I435" s="265"/>
      <c r="J435" s="261"/>
      <c r="K435" s="261"/>
      <c r="L435" s="266"/>
      <c r="M435" s="267"/>
      <c r="N435" s="268"/>
      <c r="O435" s="268"/>
      <c r="P435" s="268"/>
      <c r="Q435" s="268"/>
      <c r="R435" s="268"/>
      <c r="S435" s="268"/>
      <c r="T435" s="26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70" t="s">
        <v>179</v>
      </c>
      <c r="AU435" s="270" t="s">
        <v>91</v>
      </c>
      <c r="AV435" s="13" t="s">
        <v>89</v>
      </c>
      <c r="AW435" s="13" t="s">
        <v>33</v>
      </c>
      <c r="AX435" s="13" t="s">
        <v>81</v>
      </c>
      <c r="AY435" s="270" t="s">
        <v>170</v>
      </c>
    </row>
    <row r="436" s="13" customFormat="1">
      <c r="A436" s="13"/>
      <c r="B436" s="260"/>
      <c r="C436" s="261"/>
      <c r="D436" s="262" t="s">
        <v>179</v>
      </c>
      <c r="E436" s="263" t="s">
        <v>1</v>
      </c>
      <c r="F436" s="264" t="s">
        <v>268</v>
      </c>
      <c r="G436" s="261"/>
      <c r="H436" s="263" t="s">
        <v>1</v>
      </c>
      <c r="I436" s="265"/>
      <c r="J436" s="261"/>
      <c r="K436" s="261"/>
      <c r="L436" s="266"/>
      <c r="M436" s="267"/>
      <c r="N436" s="268"/>
      <c r="O436" s="268"/>
      <c r="P436" s="268"/>
      <c r="Q436" s="268"/>
      <c r="R436" s="268"/>
      <c r="S436" s="268"/>
      <c r="T436" s="26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70" t="s">
        <v>179</v>
      </c>
      <c r="AU436" s="270" t="s">
        <v>91</v>
      </c>
      <c r="AV436" s="13" t="s">
        <v>89</v>
      </c>
      <c r="AW436" s="13" t="s">
        <v>33</v>
      </c>
      <c r="AX436" s="13" t="s">
        <v>81</v>
      </c>
      <c r="AY436" s="270" t="s">
        <v>170</v>
      </c>
    </row>
    <row r="437" s="13" customFormat="1">
      <c r="A437" s="13"/>
      <c r="B437" s="260"/>
      <c r="C437" s="261"/>
      <c r="D437" s="262" t="s">
        <v>179</v>
      </c>
      <c r="E437" s="263" t="s">
        <v>1</v>
      </c>
      <c r="F437" s="264" t="s">
        <v>269</v>
      </c>
      <c r="G437" s="261"/>
      <c r="H437" s="263" t="s">
        <v>1</v>
      </c>
      <c r="I437" s="265"/>
      <c r="J437" s="261"/>
      <c r="K437" s="261"/>
      <c r="L437" s="266"/>
      <c r="M437" s="267"/>
      <c r="N437" s="268"/>
      <c r="O437" s="268"/>
      <c r="P437" s="268"/>
      <c r="Q437" s="268"/>
      <c r="R437" s="268"/>
      <c r="S437" s="268"/>
      <c r="T437" s="26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0" t="s">
        <v>179</v>
      </c>
      <c r="AU437" s="270" t="s">
        <v>91</v>
      </c>
      <c r="AV437" s="13" t="s">
        <v>89</v>
      </c>
      <c r="AW437" s="13" t="s">
        <v>33</v>
      </c>
      <c r="AX437" s="13" t="s">
        <v>81</v>
      </c>
      <c r="AY437" s="270" t="s">
        <v>170</v>
      </c>
    </row>
    <row r="438" s="14" customFormat="1">
      <c r="A438" s="14"/>
      <c r="B438" s="271"/>
      <c r="C438" s="272"/>
      <c r="D438" s="262" t="s">
        <v>179</v>
      </c>
      <c r="E438" s="273" t="s">
        <v>1</v>
      </c>
      <c r="F438" s="274" t="s">
        <v>169</v>
      </c>
      <c r="G438" s="272"/>
      <c r="H438" s="275">
        <v>4</v>
      </c>
      <c r="I438" s="276"/>
      <c r="J438" s="272"/>
      <c r="K438" s="272"/>
      <c r="L438" s="277"/>
      <c r="M438" s="278"/>
      <c r="N438" s="279"/>
      <c r="O438" s="279"/>
      <c r="P438" s="279"/>
      <c r="Q438" s="279"/>
      <c r="R438" s="279"/>
      <c r="S438" s="279"/>
      <c r="T438" s="28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1" t="s">
        <v>179</v>
      </c>
      <c r="AU438" s="281" t="s">
        <v>91</v>
      </c>
      <c r="AV438" s="14" t="s">
        <v>91</v>
      </c>
      <c r="AW438" s="14" t="s">
        <v>33</v>
      </c>
      <c r="AX438" s="14" t="s">
        <v>89</v>
      </c>
      <c r="AY438" s="281" t="s">
        <v>170</v>
      </c>
    </row>
    <row r="439" s="2" customFormat="1" ht="24.15" customHeight="1">
      <c r="A439" s="41"/>
      <c r="B439" s="42"/>
      <c r="C439" s="247" t="s">
        <v>843</v>
      </c>
      <c r="D439" s="247" t="s">
        <v>173</v>
      </c>
      <c r="E439" s="248" t="s">
        <v>844</v>
      </c>
      <c r="F439" s="249" t="s">
        <v>845</v>
      </c>
      <c r="G439" s="250" t="s">
        <v>106</v>
      </c>
      <c r="H439" s="251">
        <v>120</v>
      </c>
      <c r="I439" s="252"/>
      <c r="J439" s="253">
        <f>ROUND(I439*H439,2)</f>
        <v>0</v>
      </c>
      <c r="K439" s="254"/>
      <c r="L439" s="44"/>
      <c r="M439" s="255" t="s">
        <v>1</v>
      </c>
      <c r="N439" s="256" t="s">
        <v>46</v>
      </c>
      <c r="O439" s="94"/>
      <c r="P439" s="257">
        <f>O439*H439</f>
        <v>0</v>
      </c>
      <c r="Q439" s="257">
        <v>0</v>
      </c>
      <c r="R439" s="257">
        <f>Q439*H439</f>
        <v>0</v>
      </c>
      <c r="S439" s="257">
        <v>0</v>
      </c>
      <c r="T439" s="258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59" t="s">
        <v>249</v>
      </c>
      <c r="AT439" s="259" t="s">
        <v>173</v>
      </c>
      <c r="AU439" s="259" t="s">
        <v>91</v>
      </c>
      <c r="AY439" s="18" t="s">
        <v>170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89</v>
      </c>
      <c r="BK439" s="146">
        <f>ROUND(I439*H439,2)</f>
        <v>0</v>
      </c>
      <c r="BL439" s="18" t="s">
        <v>249</v>
      </c>
      <c r="BM439" s="259" t="s">
        <v>846</v>
      </c>
    </row>
    <row r="440" s="14" customFormat="1">
      <c r="A440" s="14"/>
      <c r="B440" s="271"/>
      <c r="C440" s="272"/>
      <c r="D440" s="262" t="s">
        <v>179</v>
      </c>
      <c r="E440" s="273" t="s">
        <v>1</v>
      </c>
      <c r="F440" s="274" t="s">
        <v>401</v>
      </c>
      <c r="G440" s="272"/>
      <c r="H440" s="275">
        <v>120</v>
      </c>
      <c r="I440" s="276"/>
      <c r="J440" s="272"/>
      <c r="K440" s="272"/>
      <c r="L440" s="277"/>
      <c r="M440" s="278"/>
      <c r="N440" s="279"/>
      <c r="O440" s="279"/>
      <c r="P440" s="279"/>
      <c r="Q440" s="279"/>
      <c r="R440" s="279"/>
      <c r="S440" s="279"/>
      <c r="T440" s="28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1" t="s">
        <v>179</v>
      </c>
      <c r="AU440" s="281" t="s">
        <v>91</v>
      </c>
      <c r="AV440" s="14" t="s">
        <v>91</v>
      </c>
      <c r="AW440" s="14" t="s">
        <v>33</v>
      </c>
      <c r="AX440" s="14" t="s">
        <v>89</v>
      </c>
      <c r="AY440" s="281" t="s">
        <v>170</v>
      </c>
    </row>
    <row r="441" s="2" customFormat="1" ht="14.4" customHeight="1">
      <c r="A441" s="41"/>
      <c r="B441" s="42"/>
      <c r="C441" s="293" t="s">
        <v>847</v>
      </c>
      <c r="D441" s="293" t="s">
        <v>216</v>
      </c>
      <c r="E441" s="294" t="s">
        <v>848</v>
      </c>
      <c r="F441" s="295" t="s">
        <v>849</v>
      </c>
      <c r="G441" s="296" t="s">
        <v>106</v>
      </c>
      <c r="H441" s="297">
        <v>120</v>
      </c>
      <c r="I441" s="298"/>
      <c r="J441" s="299">
        <f>ROUND(I441*H441,2)</f>
        <v>0</v>
      </c>
      <c r="K441" s="300"/>
      <c r="L441" s="301"/>
      <c r="M441" s="302" t="s">
        <v>1</v>
      </c>
      <c r="N441" s="303" t="s">
        <v>46</v>
      </c>
      <c r="O441" s="94"/>
      <c r="P441" s="257">
        <f>O441*H441</f>
        <v>0</v>
      </c>
      <c r="Q441" s="257">
        <v>0.00013999999999999999</v>
      </c>
      <c r="R441" s="257">
        <f>Q441*H441</f>
        <v>0.016799999999999999</v>
      </c>
      <c r="S441" s="257">
        <v>0</v>
      </c>
      <c r="T441" s="258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59" t="s">
        <v>452</v>
      </c>
      <c r="AT441" s="259" t="s">
        <v>216</v>
      </c>
      <c r="AU441" s="259" t="s">
        <v>91</v>
      </c>
      <c r="AY441" s="18" t="s">
        <v>170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8" t="s">
        <v>89</v>
      </c>
      <c r="BK441" s="146">
        <f>ROUND(I441*H441,2)</f>
        <v>0</v>
      </c>
      <c r="BL441" s="18" t="s">
        <v>249</v>
      </c>
      <c r="BM441" s="259" t="s">
        <v>850</v>
      </c>
    </row>
    <row r="442" s="14" customFormat="1">
      <c r="A442" s="14"/>
      <c r="B442" s="271"/>
      <c r="C442" s="272"/>
      <c r="D442" s="262" t="s">
        <v>179</v>
      </c>
      <c r="E442" s="273" t="s">
        <v>1</v>
      </c>
      <c r="F442" s="274" t="s">
        <v>401</v>
      </c>
      <c r="G442" s="272"/>
      <c r="H442" s="275">
        <v>120</v>
      </c>
      <c r="I442" s="276"/>
      <c r="J442" s="272"/>
      <c r="K442" s="272"/>
      <c r="L442" s="277"/>
      <c r="M442" s="278"/>
      <c r="N442" s="279"/>
      <c r="O442" s="279"/>
      <c r="P442" s="279"/>
      <c r="Q442" s="279"/>
      <c r="R442" s="279"/>
      <c r="S442" s="279"/>
      <c r="T442" s="28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1" t="s">
        <v>179</v>
      </c>
      <c r="AU442" s="281" t="s">
        <v>91</v>
      </c>
      <c r="AV442" s="14" t="s">
        <v>91</v>
      </c>
      <c r="AW442" s="14" t="s">
        <v>33</v>
      </c>
      <c r="AX442" s="14" t="s">
        <v>89</v>
      </c>
      <c r="AY442" s="281" t="s">
        <v>170</v>
      </c>
    </row>
    <row r="443" s="2" customFormat="1" ht="24.15" customHeight="1">
      <c r="A443" s="41"/>
      <c r="B443" s="42"/>
      <c r="C443" s="247" t="s">
        <v>851</v>
      </c>
      <c r="D443" s="247" t="s">
        <v>173</v>
      </c>
      <c r="E443" s="248" t="s">
        <v>852</v>
      </c>
      <c r="F443" s="249" t="s">
        <v>853</v>
      </c>
      <c r="G443" s="250" t="s">
        <v>202</v>
      </c>
      <c r="H443" s="251">
        <v>1</v>
      </c>
      <c r="I443" s="252"/>
      <c r="J443" s="253">
        <f>ROUND(I443*H443,2)</f>
        <v>0</v>
      </c>
      <c r="K443" s="254"/>
      <c r="L443" s="44"/>
      <c r="M443" s="255" t="s">
        <v>1</v>
      </c>
      <c r="N443" s="256" t="s">
        <v>46</v>
      </c>
      <c r="O443" s="94"/>
      <c r="P443" s="257">
        <f>O443*H443</f>
        <v>0</v>
      </c>
      <c r="Q443" s="257">
        <v>0</v>
      </c>
      <c r="R443" s="257">
        <f>Q443*H443</f>
        <v>0</v>
      </c>
      <c r="S443" s="257">
        <v>0</v>
      </c>
      <c r="T443" s="258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59" t="s">
        <v>169</v>
      </c>
      <c r="AT443" s="259" t="s">
        <v>173</v>
      </c>
      <c r="AU443" s="259" t="s">
        <v>91</v>
      </c>
      <c r="AY443" s="18" t="s">
        <v>170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89</v>
      </c>
      <c r="BK443" s="146">
        <f>ROUND(I443*H443,2)</f>
        <v>0</v>
      </c>
      <c r="BL443" s="18" t="s">
        <v>169</v>
      </c>
      <c r="BM443" s="259" t="s">
        <v>854</v>
      </c>
    </row>
    <row r="444" s="14" customFormat="1">
      <c r="A444" s="14"/>
      <c r="B444" s="271"/>
      <c r="C444" s="272"/>
      <c r="D444" s="262" t="s">
        <v>179</v>
      </c>
      <c r="E444" s="273" t="s">
        <v>1</v>
      </c>
      <c r="F444" s="274" t="s">
        <v>89</v>
      </c>
      <c r="G444" s="272"/>
      <c r="H444" s="275">
        <v>1</v>
      </c>
      <c r="I444" s="276"/>
      <c r="J444" s="272"/>
      <c r="K444" s="272"/>
      <c r="L444" s="277"/>
      <c r="M444" s="278"/>
      <c r="N444" s="279"/>
      <c r="O444" s="279"/>
      <c r="P444" s="279"/>
      <c r="Q444" s="279"/>
      <c r="R444" s="279"/>
      <c r="S444" s="279"/>
      <c r="T444" s="28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81" t="s">
        <v>179</v>
      </c>
      <c r="AU444" s="281" t="s">
        <v>91</v>
      </c>
      <c r="AV444" s="14" t="s">
        <v>91</v>
      </c>
      <c r="AW444" s="14" t="s">
        <v>33</v>
      </c>
      <c r="AX444" s="14" t="s">
        <v>89</v>
      </c>
      <c r="AY444" s="281" t="s">
        <v>170</v>
      </c>
    </row>
    <row r="445" s="12" customFormat="1" ht="22.8" customHeight="1">
      <c r="A445" s="12"/>
      <c r="B445" s="231"/>
      <c r="C445" s="232"/>
      <c r="D445" s="233" t="s">
        <v>80</v>
      </c>
      <c r="E445" s="245" t="s">
        <v>855</v>
      </c>
      <c r="F445" s="245" t="s">
        <v>856</v>
      </c>
      <c r="G445" s="232"/>
      <c r="H445" s="232"/>
      <c r="I445" s="235"/>
      <c r="J445" s="246">
        <f>BK445</f>
        <v>0</v>
      </c>
      <c r="K445" s="232"/>
      <c r="L445" s="237"/>
      <c r="M445" s="238"/>
      <c r="N445" s="239"/>
      <c r="O445" s="239"/>
      <c r="P445" s="240">
        <f>P446+P494+P528</f>
        <v>0</v>
      </c>
      <c r="Q445" s="239"/>
      <c r="R445" s="240">
        <f>R446+R494+R528</f>
        <v>2.0451385200000001</v>
      </c>
      <c r="S445" s="239"/>
      <c r="T445" s="241">
        <f>T446+T494+T528</f>
        <v>0.1134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42" t="s">
        <v>89</v>
      </c>
      <c r="AT445" s="243" t="s">
        <v>80</v>
      </c>
      <c r="AU445" s="243" t="s">
        <v>89</v>
      </c>
      <c r="AY445" s="242" t="s">
        <v>170</v>
      </c>
      <c r="BK445" s="244">
        <f>BK446+BK494+BK528</f>
        <v>0</v>
      </c>
    </row>
    <row r="446" s="12" customFormat="1" ht="20.88" customHeight="1">
      <c r="A446" s="12"/>
      <c r="B446" s="231"/>
      <c r="C446" s="232"/>
      <c r="D446" s="233" t="s">
        <v>80</v>
      </c>
      <c r="E446" s="245" t="s">
        <v>857</v>
      </c>
      <c r="F446" s="245" t="s">
        <v>858</v>
      </c>
      <c r="G446" s="232"/>
      <c r="H446" s="232"/>
      <c r="I446" s="235"/>
      <c r="J446" s="246">
        <f>BK446</f>
        <v>0</v>
      </c>
      <c r="K446" s="232"/>
      <c r="L446" s="237"/>
      <c r="M446" s="238"/>
      <c r="N446" s="239"/>
      <c r="O446" s="239"/>
      <c r="P446" s="240">
        <f>SUM(P447:P493)</f>
        <v>0</v>
      </c>
      <c r="Q446" s="239"/>
      <c r="R446" s="240">
        <f>SUM(R447:R493)</f>
        <v>1.1718095000000002</v>
      </c>
      <c r="S446" s="239"/>
      <c r="T446" s="241">
        <f>SUM(T447:T493)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42" t="s">
        <v>89</v>
      </c>
      <c r="AT446" s="243" t="s">
        <v>80</v>
      </c>
      <c r="AU446" s="243" t="s">
        <v>91</v>
      </c>
      <c r="AY446" s="242" t="s">
        <v>170</v>
      </c>
      <c r="BK446" s="244">
        <f>SUM(BK447:BK493)</f>
        <v>0</v>
      </c>
    </row>
    <row r="447" s="2" customFormat="1" ht="14.4" customHeight="1">
      <c r="A447" s="41"/>
      <c r="B447" s="42"/>
      <c r="C447" s="247" t="s">
        <v>859</v>
      </c>
      <c r="D447" s="247" t="s">
        <v>860</v>
      </c>
      <c r="E447" s="248" t="s">
        <v>861</v>
      </c>
      <c r="F447" s="249" t="s">
        <v>862</v>
      </c>
      <c r="G447" s="250" t="s">
        <v>863</v>
      </c>
      <c r="H447" s="251">
        <v>1</v>
      </c>
      <c r="I447" s="252"/>
      <c r="J447" s="253">
        <f>ROUND(I447*H447,2)</f>
        <v>0</v>
      </c>
      <c r="K447" s="254"/>
      <c r="L447" s="44"/>
      <c r="M447" s="255" t="s">
        <v>1</v>
      </c>
      <c r="N447" s="256" t="s">
        <v>46</v>
      </c>
      <c r="O447" s="94"/>
      <c r="P447" s="257">
        <f>O447*H447</f>
        <v>0</v>
      </c>
      <c r="Q447" s="257">
        <v>0</v>
      </c>
      <c r="R447" s="257">
        <f>Q447*H447</f>
        <v>0</v>
      </c>
      <c r="S447" s="257">
        <v>0</v>
      </c>
      <c r="T447" s="258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59" t="s">
        <v>249</v>
      </c>
      <c r="AT447" s="259" t="s">
        <v>173</v>
      </c>
      <c r="AU447" s="259" t="s">
        <v>188</v>
      </c>
      <c r="AY447" s="18" t="s">
        <v>170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8" t="s">
        <v>89</v>
      </c>
      <c r="BK447" s="146">
        <f>ROUND(I447*H447,2)</f>
        <v>0</v>
      </c>
      <c r="BL447" s="18" t="s">
        <v>249</v>
      </c>
      <c r="BM447" s="259" t="s">
        <v>864</v>
      </c>
    </row>
    <row r="448" s="13" customFormat="1">
      <c r="A448" s="13"/>
      <c r="B448" s="260"/>
      <c r="C448" s="261"/>
      <c r="D448" s="262" t="s">
        <v>179</v>
      </c>
      <c r="E448" s="263" t="s">
        <v>1</v>
      </c>
      <c r="F448" s="264" t="s">
        <v>865</v>
      </c>
      <c r="G448" s="261"/>
      <c r="H448" s="263" t="s">
        <v>1</v>
      </c>
      <c r="I448" s="265"/>
      <c r="J448" s="261"/>
      <c r="K448" s="261"/>
      <c r="L448" s="266"/>
      <c r="M448" s="267"/>
      <c r="N448" s="268"/>
      <c r="O448" s="268"/>
      <c r="P448" s="268"/>
      <c r="Q448" s="268"/>
      <c r="R448" s="268"/>
      <c r="S448" s="268"/>
      <c r="T448" s="26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0" t="s">
        <v>179</v>
      </c>
      <c r="AU448" s="270" t="s">
        <v>188</v>
      </c>
      <c r="AV448" s="13" t="s">
        <v>89</v>
      </c>
      <c r="AW448" s="13" t="s">
        <v>33</v>
      </c>
      <c r="AX448" s="13" t="s">
        <v>81</v>
      </c>
      <c r="AY448" s="270" t="s">
        <v>170</v>
      </c>
    </row>
    <row r="449" s="13" customFormat="1">
      <c r="A449" s="13"/>
      <c r="B449" s="260"/>
      <c r="C449" s="261"/>
      <c r="D449" s="262" t="s">
        <v>179</v>
      </c>
      <c r="E449" s="263" t="s">
        <v>1</v>
      </c>
      <c r="F449" s="264" t="s">
        <v>866</v>
      </c>
      <c r="G449" s="261"/>
      <c r="H449" s="263" t="s">
        <v>1</v>
      </c>
      <c r="I449" s="265"/>
      <c r="J449" s="261"/>
      <c r="K449" s="261"/>
      <c r="L449" s="266"/>
      <c r="M449" s="267"/>
      <c r="N449" s="268"/>
      <c r="O449" s="268"/>
      <c r="P449" s="268"/>
      <c r="Q449" s="268"/>
      <c r="R449" s="268"/>
      <c r="S449" s="268"/>
      <c r="T449" s="26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70" t="s">
        <v>179</v>
      </c>
      <c r="AU449" s="270" t="s">
        <v>188</v>
      </c>
      <c r="AV449" s="13" t="s">
        <v>89</v>
      </c>
      <c r="AW449" s="13" t="s">
        <v>33</v>
      </c>
      <c r="AX449" s="13" t="s">
        <v>81</v>
      </c>
      <c r="AY449" s="270" t="s">
        <v>170</v>
      </c>
    </row>
    <row r="450" s="13" customFormat="1">
      <c r="A450" s="13"/>
      <c r="B450" s="260"/>
      <c r="C450" s="261"/>
      <c r="D450" s="262" t="s">
        <v>179</v>
      </c>
      <c r="E450" s="263" t="s">
        <v>1</v>
      </c>
      <c r="F450" s="264" t="s">
        <v>867</v>
      </c>
      <c r="G450" s="261"/>
      <c r="H450" s="263" t="s">
        <v>1</v>
      </c>
      <c r="I450" s="265"/>
      <c r="J450" s="261"/>
      <c r="K450" s="261"/>
      <c r="L450" s="266"/>
      <c r="M450" s="267"/>
      <c r="N450" s="268"/>
      <c r="O450" s="268"/>
      <c r="P450" s="268"/>
      <c r="Q450" s="268"/>
      <c r="R450" s="268"/>
      <c r="S450" s="268"/>
      <c r="T450" s="26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70" t="s">
        <v>179</v>
      </c>
      <c r="AU450" s="270" t="s">
        <v>188</v>
      </c>
      <c r="AV450" s="13" t="s">
        <v>89</v>
      </c>
      <c r="AW450" s="13" t="s">
        <v>33</v>
      </c>
      <c r="AX450" s="13" t="s">
        <v>81</v>
      </c>
      <c r="AY450" s="270" t="s">
        <v>170</v>
      </c>
    </row>
    <row r="451" s="13" customFormat="1">
      <c r="A451" s="13"/>
      <c r="B451" s="260"/>
      <c r="C451" s="261"/>
      <c r="D451" s="262" t="s">
        <v>179</v>
      </c>
      <c r="E451" s="263" t="s">
        <v>1</v>
      </c>
      <c r="F451" s="264" t="s">
        <v>868</v>
      </c>
      <c r="G451" s="261"/>
      <c r="H451" s="263" t="s">
        <v>1</v>
      </c>
      <c r="I451" s="265"/>
      <c r="J451" s="261"/>
      <c r="K451" s="261"/>
      <c r="L451" s="266"/>
      <c r="M451" s="267"/>
      <c r="N451" s="268"/>
      <c r="O451" s="268"/>
      <c r="P451" s="268"/>
      <c r="Q451" s="268"/>
      <c r="R451" s="268"/>
      <c r="S451" s="268"/>
      <c r="T451" s="26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70" t="s">
        <v>179</v>
      </c>
      <c r="AU451" s="270" t="s">
        <v>188</v>
      </c>
      <c r="AV451" s="13" t="s">
        <v>89</v>
      </c>
      <c r="AW451" s="13" t="s">
        <v>33</v>
      </c>
      <c r="AX451" s="13" t="s">
        <v>81</v>
      </c>
      <c r="AY451" s="270" t="s">
        <v>170</v>
      </c>
    </row>
    <row r="452" s="13" customFormat="1">
      <c r="A452" s="13"/>
      <c r="B452" s="260"/>
      <c r="C452" s="261"/>
      <c r="D452" s="262" t="s">
        <v>179</v>
      </c>
      <c r="E452" s="263" t="s">
        <v>1</v>
      </c>
      <c r="F452" s="264" t="s">
        <v>869</v>
      </c>
      <c r="G452" s="261"/>
      <c r="H452" s="263" t="s">
        <v>1</v>
      </c>
      <c r="I452" s="265"/>
      <c r="J452" s="261"/>
      <c r="K452" s="261"/>
      <c r="L452" s="266"/>
      <c r="M452" s="267"/>
      <c r="N452" s="268"/>
      <c r="O452" s="268"/>
      <c r="P452" s="268"/>
      <c r="Q452" s="268"/>
      <c r="R452" s="268"/>
      <c r="S452" s="268"/>
      <c r="T452" s="26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0" t="s">
        <v>179</v>
      </c>
      <c r="AU452" s="270" t="s">
        <v>188</v>
      </c>
      <c r="AV452" s="13" t="s">
        <v>89</v>
      </c>
      <c r="AW452" s="13" t="s">
        <v>33</v>
      </c>
      <c r="AX452" s="13" t="s">
        <v>81</v>
      </c>
      <c r="AY452" s="270" t="s">
        <v>170</v>
      </c>
    </row>
    <row r="453" s="13" customFormat="1">
      <c r="A453" s="13"/>
      <c r="B453" s="260"/>
      <c r="C453" s="261"/>
      <c r="D453" s="262" t="s">
        <v>179</v>
      </c>
      <c r="E453" s="263" t="s">
        <v>1</v>
      </c>
      <c r="F453" s="264" t="s">
        <v>870</v>
      </c>
      <c r="G453" s="261"/>
      <c r="H453" s="263" t="s">
        <v>1</v>
      </c>
      <c r="I453" s="265"/>
      <c r="J453" s="261"/>
      <c r="K453" s="261"/>
      <c r="L453" s="266"/>
      <c r="M453" s="267"/>
      <c r="N453" s="268"/>
      <c r="O453" s="268"/>
      <c r="P453" s="268"/>
      <c r="Q453" s="268"/>
      <c r="R453" s="268"/>
      <c r="S453" s="268"/>
      <c r="T453" s="26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0" t="s">
        <v>179</v>
      </c>
      <c r="AU453" s="270" t="s">
        <v>188</v>
      </c>
      <c r="AV453" s="13" t="s">
        <v>89</v>
      </c>
      <c r="AW453" s="13" t="s">
        <v>33</v>
      </c>
      <c r="AX453" s="13" t="s">
        <v>81</v>
      </c>
      <c r="AY453" s="270" t="s">
        <v>170</v>
      </c>
    </row>
    <row r="454" s="13" customFormat="1">
      <c r="A454" s="13"/>
      <c r="B454" s="260"/>
      <c r="C454" s="261"/>
      <c r="D454" s="262" t="s">
        <v>179</v>
      </c>
      <c r="E454" s="263" t="s">
        <v>1</v>
      </c>
      <c r="F454" s="264" t="s">
        <v>871</v>
      </c>
      <c r="G454" s="261"/>
      <c r="H454" s="263" t="s">
        <v>1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70" t="s">
        <v>179</v>
      </c>
      <c r="AU454" s="270" t="s">
        <v>188</v>
      </c>
      <c r="AV454" s="13" t="s">
        <v>89</v>
      </c>
      <c r="AW454" s="13" t="s">
        <v>33</v>
      </c>
      <c r="AX454" s="13" t="s">
        <v>81</v>
      </c>
      <c r="AY454" s="270" t="s">
        <v>170</v>
      </c>
    </row>
    <row r="455" s="14" customFormat="1">
      <c r="A455" s="14"/>
      <c r="B455" s="271"/>
      <c r="C455" s="272"/>
      <c r="D455" s="262" t="s">
        <v>179</v>
      </c>
      <c r="E455" s="273" t="s">
        <v>1</v>
      </c>
      <c r="F455" s="274" t="s">
        <v>89</v>
      </c>
      <c r="G455" s="272"/>
      <c r="H455" s="275">
        <v>1</v>
      </c>
      <c r="I455" s="276"/>
      <c r="J455" s="272"/>
      <c r="K455" s="272"/>
      <c r="L455" s="277"/>
      <c r="M455" s="278"/>
      <c r="N455" s="279"/>
      <c r="O455" s="279"/>
      <c r="P455" s="279"/>
      <c r="Q455" s="279"/>
      <c r="R455" s="279"/>
      <c r="S455" s="279"/>
      <c r="T455" s="28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81" t="s">
        <v>179</v>
      </c>
      <c r="AU455" s="281" t="s">
        <v>188</v>
      </c>
      <c r="AV455" s="14" t="s">
        <v>91</v>
      </c>
      <c r="AW455" s="14" t="s">
        <v>33</v>
      </c>
      <c r="AX455" s="14" t="s">
        <v>89</v>
      </c>
      <c r="AY455" s="281" t="s">
        <v>170</v>
      </c>
    </row>
    <row r="456" s="2" customFormat="1" ht="24.15" customHeight="1">
      <c r="A456" s="41"/>
      <c r="B456" s="42"/>
      <c r="C456" s="247" t="s">
        <v>872</v>
      </c>
      <c r="D456" s="247" t="s">
        <v>173</v>
      </c>
      <c r="E456" s="248" t="s">
        <v>873</v>
      </c>
      <c r="F456" s="249" t="s">
        <v>874</v>
      </c>
      <c r="G456" s="250" t="s">
        <v>261</v>
      </c>
      <c r="H456" s="251">
        <v>2</v>
      </c>
      <c r="I456" s="252"/>
      <c r="J456" s="253">
        <f>ROUND(I456*H456,2)</f>
        <v>0</v>
      </c>
      <c r="K456" s="254"/>
      <c r="L456" s="44"/>
      <c r="M456" s="255" t="s">
        <v>1</v>
      </c>
      <c r="N456" s="256" t="s">
        <v>46</v>
      </c>
      <c r="O456" s="94"/>
      <c r="P456" s="257">
        <f>O456*H456</f>
        <v>0</v>
      </c>
      <c r="Q456" s="257">
        <v>0</v>
      </c>
      <c r="R456" s="257">
        <f>Q456*H456</f>
        <v>0</v>
      </c>
      <c r="S456" s="257">
        <v>0</v>
      </c>
      <c r="T456" s="258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59" t="s">
        <v>249</v>
      </c>
      <c r="AT456" s="259" t="s">
        <v>173</v>
      </c>
      <c r="AU456" s="259" t="s">
        <v>188</v>
      </c>
      <c r="AY456" s="18" t="s">
        <v>170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89</v>
      </c>
      <c r="BK456" s="146">
        <f>ROUND(I456*H456,2)</f>
        <v>0</v>
      </c>
      <c r="BL456" s="18" t="s">
        <v>249</v>
      </c>
      <c r="BM456" s="259" t="s">
        <v>875</v>
      </c>
    </row>
    <row r="457" s="14" customFormat="1">
      <c r="A457" s="14"/>
      <c r="B457" s="271"/>
      <c r="C457" s="272"/>
      <c r="D457" s="262" t="s">
        <v>179</v>
      </c>
      <c r="E457" s="273" t="s">
        <v>1</v>
      </c>
      <c r="F457" s="274" t="s">
        <v>876</v>
      </c>
      <c r="G457" s="272"/>
      <c r="H457" s="275">
        <v>2</v>
      </c>
      <c r="I457" s="276"/>
      <c r="J457" s="272"/>
      <c r="K457" s="272"/>
      <c r="L457" s="277"/>
      <c r="M457" s="278"/>
      <c r="N457" s="279"/>
      <c r="O457" s="279"/>
      <c r="P457" s="279"/>
      <c r="Q457" s="279"/>
      <c r="R457" s="279"/>
      <c r="S457" s="279"/>
      <c r="T457" s="28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1" t="s">
        <v>179</v>
      </c>
      <c r="AU457" s="281" t="s">
        <v>188</v>
      </c>
      <c r="AV457" s="14" t="s">
        <v>91</v>
      </c>
      <c r="AW457" s="14" t="s">
        <v>33</v>
      </c>
      <c r="AX457" s="14" t="s">
        <v>89</v>
      </c>
      <c r="AY457" s="281" t="s">
        <v>170</v>
      </c>
    </row>
    <row r="458" s="2" customFormat="1" ht="14.4" customHeight="1">
      <c r="A458" s="41"/>
      <c r="B458" s="42"/>
      <c r="C458" s="247" t="s">
        <v>877</v>
      </c>
      <c r="D458" s="247" t="s">
        <v>173</v>
      </c>
      <c r="E458" s="248" t="s">
        <v>878</v>
      </c>
      <c r="F458" s="249" t="s">
        <v>879</v>
      </c>
      <c r="G458" s="250" t="s">
        <v>261</v>
      </c>
      <c r="H458" s="251">
        <v>4</v>
      </c>
      <c r="I458" s="252"/>
      <c r="J458" s="253">
        <f>ROUND(I458*H458,2)</f>
        <v>0</v>
      </c>
      <c r="K458" s="254"/>
      <c r="L458" s="44"/>
      <c r="M458" s="255" t="s">
        <v>1</v>
      </c>
      <c r="N458" s="256" t="s">
        <v>46</v>
      </c>
      <c r="O458" s="94"/>
      <c r="P458" s="257">
        <f>O458*H458</f>
        <v>0</v>
      </c>
      <c r="Q458" s="257">
        <v>0</v>
      </c>
      <c r="R458" s="257">
        <f>Q458*H458</f>
        <v>0</v>
      </c>
      <c r="S458" s="257">
        <v>0</v>
      </c>
      <c r="T458" s="258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59" t="s">
        <v>249</v>
      </c>
      <c r="AT458" s="259" t="s">
        <v>173</v>
      </c>
      <c r="AU458" s="259" t="s">
        <v>188</v>
      </c>
      <c r="AY458" s="18" t="s">
        <v>170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89</v>
      </c>
      <c r="BK458" s="146">
        <f>ROUND(I458*H458,2)</f>
        <v>0</v>
      </c>
      <c r="BL458" s="18" t="s">
        <v>249</v>
      </c>
      <c r="BM458" s="259" t="s">
        <v>880</v>
      </c>
    </row>
    <row r="459" s="14" customFormat="1">
      <c r="A459" s="14"/>
      <c r="B459" s="271"/>
      <c r="C459" s="272"/>
      <c r="D459" s="262" t="s">
        <v>179</v>
      </c>
      <c r="E459" s="273" t="s">
        <v>1</v>
      </c>
      <c r="F459" s="274" t="s">
        <v>169</v>
      </c>
      <c r="G459" s="272"/>
      <c r="H459" s="275">
        <v>4</v>
      </c>
      <c r="I459" s="276"/>
      <c r="J459" s="272"/>
      <c r="K459" s="272"/>
      <c r="L459" s="277"/>
      <c r="M459" s="278"/>
      <c r="N459" s="279"/>
      <c r="O459" s="279"/>
      <c r="P459" s="279"/>
      <c r="Q459" s="279"/>
      <c r="R459" s="279"/>
      <c r="S459" s="279"/>
      <c r="T459" s="28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81" t="s">
        <v>179</v>
      </c>
      <c r="AU459" s="281" t="s">
        <v>188</v>
      </c>
      <c r="AV459" s="14" t="s">
        <v>91</v>
      </c>
      <c r="AW459" s="14" t="s">
        <v>33</v>
      </c>
      <c r="AX459" s="14" t="s">
        <v>89</v>
      </c>
      <c r="AY459" s="281" t="s">
        <v>170</v>
      </c>
    </row>
    <row r="460" s="2" customFormat="1" ht="24.15" customHeight="1">
      <c r="A460" s="41"/>
      <c r="B460" s="42"/>
      <c r="C460" s="293" t="s">
        <v>881</v>
      </c>
      <c r="D460" s="293" t="s">
        <v>216</v>
      </c>
      <c r="E460" s="294" t="s">
        <v>882</v>
      </c>
      <c r="F460" s="295" t="s">
        <v>883</v>
      </c>
      <c r="G460" s="296" t="s">
        <v>176</v>
      </c>
      <c r="H460" s="297">
        <v>4</v>
      </c>
      <c r="I460" s="298"/>
      <c r="J460" s="299">
        <f>ROUND(I460*H460,2)</f>
        <v>0</v>
      </c>
      <c r="K460" s="300"/>
      <c r="L460" s="301"/>
      <c r="M460" s="302" t="s">
        <v>1</v>
      </c>
      <c r="N460" s="303" t="s">
        <v>46</v>
      </c>
      <c r="O460" s="94"/>
      <c r="P460" s="257">
        <f>O460*H460</f>
        <v>0</v>
      </c>
      <c r="Q460" s="257">
        <v>0</v>
      </c>
      <c r="R460" s="257">
        <f>Q460*H460</f>
        <v>0</v>
      </c>
      <c r="S460" s="257">
        <v>0</v>
      </c>
      <c r="T460" s="258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59" t="s">
        <v>452</v>
      </c>
      <c r="AT460" s="259" t="s">
        <v>216</v>
      </c>
      <c r="AU460" s="259" t="s">
        <v>188</v>
      </c>
      <c r="AY460" s="18" t="s">
        <v>170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8" t="s">
        <v>89</v>
      </c>
      <c r="BK460" s="146">
        <f>ROUND(I460*H460,2)</f>
        <v>0</v>
      </c>
      <c r="BL460" s="18" t="s">
        <v>249</v>
      </c>
      <c r="BM460" s="259" t="s">
        <v>884</v>
      </c>
    </row>
    <row r="461" s="14" customFormat="1">
      <c r="A461" s="14"/>
      <c r="B461" s="271"/>
      <c r="C461" s="272"/>
      <c r="D461" s="262" t="s">
        <v>179</v>
      </c>
      <c r="E461" s="273" t="s">
        <v>1</v>
      </c>
      <c r="F461" s="274" t="s">
        <v>169</v>
      </c>
      <c r="G461" s="272"/>
      <c r="H461" s="275">
        <v>4</v>
      </c>
      <c r="I461" s="276"/>
      <c r="J461" s="272"/>
      <c r="K461" s="272"/>
      <c r="L461" s="277"/>
      <c r="M461" s="278"/>
      <c r="N461" s="279"/>
      <c r="O461" s="279"/>
      <c r="P461" s="279"/>
      <c r="Q461" s="279"/>
      <c r="R461" s="279"/>
      <c r="S461" s="279"/>
      <c r="T461" s="28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1" t="s">
        <v>179</v>
      </c>
      <c r="AU461" s="281" t="s">
        <v>188</v>
      </c>
      <c r="AV461" s="14" t="s">
        <v>91</v>
      </c>
      <c r="AW461" s="14" t="s">
        <v>33</v>
      </c>
      <c r="AX461" s="14" t="s">
        <v>89</v>
      </c>
      <c r="AY461" s="281" t="s">
        <v>170</v>
      </c>
    </row>
    <row r="462" s="2" customFormat="1" ht="24.15" customHeight="1">
      <c r="A462" s="41"/>
      <c r="B462" s="42"/>
      <c r="C462" s="247" t="s">
        <v>885</v>
      </c>
      <c r="D462" s="247" t="s">
        <v>173</v>
      </c>
      <c r="E462" s="248" t="s">
        <v>886</v>
      </c>
      <c r="F462" s="249" t="s">
        <v>887</v>
      </c>
      <c r="G462" s="250" t="s">
        <v>110</v>
      </c>
      <c r="H462" s="251">
        <v>19.600000000000001</v>
      </c>
      <c r="I462" s="252"/>
      <c r="J462" s="253">
        <f>ROUND(I462*H462,2)</f>
        <v>0</v>
      </c>
      <c r="K462" s="254"/>
      <c r="L462" s="44"/>
      <c r="M462" s="255" t="s">
        <v>1</v>
      </c>
      <c r="N462" s="256" t="s">
        <v>46</v>
      </c>
      <c r="O462" s="94"/>
      <c r="P462" s="257">
        <f>O462*H462</f>
        <v>0</v>
      </c>
      <c r="Q462" s="257">
        <v>0.030859999999999999</v>
      </c>
      <c r="R462" s="257">
        <f>Q462*H462</f>
        <v>0.60485600000000006</v>
      </c>
      <c r="S462" s="257">
        <v>0</v>
      </c>
      <c r="T462" s="258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59" t="s">
        <v>249</v>
      </c>
      <c r="AT462" s="259" t="s">
        <v>173</v>
      </c>
      <c r="AU462" s="259" t="s">
        <v>188</v>
      </c>
      <c r="AY462" s="18" t="s">
        <v>170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89</v>
      </c>
      <c r="BK462" s="146">
        <f>ROUND(I462*H462,2)</f>
        <v>0</v>
      </c>
      <c r="BL462" s="18" t="s">
        <v>249</v>
      </c>
      <c r="BM462" s="259" t="s">
        <v>888</v>
      </c>
    </row>
    <row r="463" s="14" customFormat="1">
      <c r="A463" s="14"/>
      <c r="B463" s="271"/>
      <c r="C463" s="272"/>
      <c r="D463" s="262" t="s">
        <v>179</v>
      </c>
      <c r="E463" s="273" t="s">
        <v>1</v>
      </c>
      <c r="F463" s="274" t="s">
        <v>889</v>
      </c>
      <c r="G463" s="272"/>
      <c r="H463" s="275">
        <v>19.600000000000001</v>
      </c>
      <c r="I463" s="276"/>
      <c r="J463" s="272"/>
      <c r="K463" s="272"/>
      <c r="L463" s="277"/>
      <c r="M463" s="278"/>
      <c r="N463" s="279"/>
      <c r="O463" s="279"/>
      <c r="P463" s="279"/>
      <c r="Q463" s="279"/>
      <c r="R463" s="279"/>
      <c r="S463" s="279"/>
      <c r="T463" s="28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1" t="s">
        <v>179</v>
      </c>
      <c r="AU463" s="281" t="s">
        <v>188</v>
      </c>
      <c r="AV463" s="14" t="s">
        <v>91</v>
      </c>
      <c r="AW463" s="14" t="s">
        <v>33</v>
      </c>
      <c r="AX463" s="14" t="s">
        <v>89</v>
      </c>
      <c r="AY463" s="281" t="s">
        <v>170</v>
      </c>
    </row>
    <row r="464" s="2" customFormat="1" ht="14.4" customHeight="1">
      <c r="A464" s="41"/>
      <c r="B464" s="42"/>
      <c r="C464" s="247" t="s">
        <v>890</v>
      </c>
      <c r="D464" s="247" t="s">
        <v>173</v>
      </c>
      <c r="E464" s="248" t="s">
        <v>891</v>
      </c>
      <c r="F464" s="249" t="s">
        <v>892</v>
      </c>
      <c r="G464" s="250" t="s">
        <v>106</v>
      </c>
      <c r="H464" s="251">
        <v>6</v>
      </c>
      <c r="I464" s="252"/>
      <c r="J464" s="253">
        <f>ROUND(I464*H464,2)</f>
        <v>0</v>
      </c>
      <c r="K464" s="254"/>
      <c r="L464" s="44"/>
      <c r="M464" s="255" t="s">
        <v>1</v>
      </c>
      <c r="N464" s="256" t="s">
        <v>46</v>
      </c>
      <c r="O464" s="94"/>
      <c r="P464" s="257">
        <f>O464*H464</f>
        <v>0</v>
      </c>
      <c r="Q464" s="257">
        <v>0.00092000000000000003</v>
      </c>
      <c r="R464" s="257">
        <f>Q464*H464</f>
        <v>0.0055200000000000006</v>
      </c>
      <c r="S464" s="257">
        <v>0</v>
      </c>
      <c r="T464" s="258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59" t="s">
        <v>249</v>
      </c>
      <c r="AT464" s="259" t="s">
        <v>173</v>
      </c>
      <c r="AU464" s="259" t="s">
        <v>188</v>
      </c>
      <c r="AY464" s="18" t="s">
        <v>170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8" t="s">
        <v>89</v>
      </c>
      <c r="BK464" s="146">
        <f>ROUND(I464*H464,2)</f>
        <v>0</v>
      </c>
      <c r="BL464" s="18" t="s">
        <v>249</v>
      </c>
      <c r="BM464" s="259" t="s">
        <v>893</v>
      </c>
    </row>
    <row r="465" s="14" customFormat="1">
      <c r="A465" s="14"/>
      <c r="B465" s="271"/>
      <c r="C465" s="272"/>
      <c r="D465" s="262" t="s">
        <v>179</v>
      </c>
      <c r="E465" s="273" t="s">
        <v>1</v>
      </c>
      <c r="F465" s="274" t="s">
        <v>894</v>
      </c>
      <c r="G465" s="272"/>
      <c r="H465" s="275">
        <v>6</v>
      </c>
      <c r="I465" s="276"/>
      <c r="J465" s="272"/>
      <c r="K465" s="272"/>
      <c r="L465" s="277"/>
      <c r="M465" s="278"/>
      <c r="N465" s="279"/>
      <c r="O465" s="279"/>
      <c r="P465" s="279"/>
      <c r="Q465" s="279"/>
      <c r="R465" s="279"/>
      <c r="S465" s="279"/>
      <c r="T465" s="28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1" t="s">
        <v>179</v>
      </c>
      <c r="AU465" s="281" t="s">
        <v>188</v>
      </c>
      <c r="AV465" s="14" t="s">
        <v>91</v>
      </c>
      <c r="AW465" s="14" t="s">
        <v>33</v>
      </c>
      <c r="AX465" s="14" t="s">
        <v>89</v>
      </c>
      <c r="AY465" s="281" t="s">
        <v>170</v>
      </c>
    </row>
    <row r="466" s="2" customFormat="1" ht="14.4" customHeight="1">
      <c r="A466" s="41"/>
      <c r="B466" s="42"/>
      <c r="C466" s="247" t="s">
        <v>895</v>
      </c>
      <c r="D466" s="247" t="s">
        <v>173</v>
      </c>
      <c r="E466" s="248" t="s">
        <v>896</v>
      </c>
      <c r="F466" s="249" t="s">
        <v>897</v>
      </c>
      <c r="G466" s="250" t="s">
        <v>106</v>
      </c>
      <c r="H466" s="251">
        <v>3.6000000000000001</v>
      </c>
      <c r="I466" s="252"/>
      <c r="J466" s="253">
        <f>ROUND(I466*H466,2)</f>
        <v>0</v>
      </c>
      <c r="K466" s="254"/>
      <c r="L466" s="44"/>
      <c r="M466" s="255" t="s">
        <v>1</v>
      </c>
      <c r="N466" s="256" t="s">
        <v>46</v>
      </c>
      <c r="O466" s="94"/>
      <c r="P466" s="257">
        <f>O466*H466</f>
        <v>0</v>
      </c>
      <c r="Q466" s="257">
        <v>0.00091</v>
      </c>
      <c r="R466" s="257">
        <f>Q466*H466</f>
        <v>0.0032760000000000003</v>
      </c>
      <c r="S466" s="257">
        <v>0</v>
      </c>
      <c r="T466" s="258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59" t="s">
        <v>249</v>
      </c>
      <c r="AT466" s="259" t="s">
        <v>173</v>
      </c>
      <c r="AU466" s="259" t="s">
        <v>188</v>
      </c>
      <c r="AY466" s="18" t="s">
        <v>170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89</v>
      </c>
      <c r="BK466" s="146">
        <f>ROUND(I466*H466,2)</f>
        <v>0</v>
      </c>
      <c r="BL466" s="18" t="s">
        <v>249</v>
      </c>
      <c r="BM466" s="259" t="s">
        <v>898</v>
      </c>
    </row>
    <row r="467" s="14" customFormat="1">
      <c r="A467" s="14"/>
      <c r="B467" s="271"/>
      <c r="C467" s="272"/>
      <c r="D467" s="262" t="s">
        <v>179</v>
      </c>
      <c r="E467" s="273" t="s">
        <v>1</v>
      </c>
      <c r="F467" s="274" t="s">
        <v>899</v>
      </c>
      <c r="G467" s="272"/>
      <c r="H467" s="275">
        <v>3.6000000000000001</v>
      </c>
      <c r="I467" s="276"/>
      <c r="J467" s="272"/>
      <c r="K467" s="272"/>
      <c r="L467" s="277"/>
      <c r="M467" s="278"/>
      <c r="N467" s="279"/>
      <c r="O467" s="279"/>
      <c r="P467" s="279"/>
      <c r="Q467" s="279"/>
      <c r="R467" s="279"/>
      <c r="S467" s="279"/>
      <c r="T467" s="28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1" t="s">
        <v>179</v>
      </c>
      <c r="AU467" s="281" t="s">
        <v>188</v>
      </c>
      <c r="AV467" s="14" t="s">
        <v>91</v>
      </c>
      <c r="AW467" s="14" t="s">
        <v>33</v>
      </c>
      <c r="AX467" s="14" t="s">
        <v>89</v>
      </c>
      <c r="AY467" s="281" t="s">
        <v>170</v>
      </c>
    </row>
    <row r="468" s="2" customFormat="1" ht="14.4" customHeight="1">
      <c r="A468" s="41"/>
      <c r="B468" s="42"/>
      <c r="C468" s="247" t="s">
        <v>900</v>
      </c>
      <c r="D468" s="247" t="s">
        <v>173</v>
      </c>
      <c r="E468" s="248" t="s">
        <v>901</v>
      </c>
      <c r="F468" s="249" t="s">
        <v>902</v>
      </c>
      <c r="G468" s="250" t="s">
        <v>110</v>
      </c>
      <c r="H468" s="251">
        <v>38.5</v>
      </c>
      <c r="I468" s="252"/>
      <c r="J468" s="253">
        <f>ROUND(I468*H468,2)</f>
        <v>0</v>
      </c>
      <c r="K468" s="254"/>
      <c r="L468" s="44"/>
      <c r="M468" s="255" t="s">
        <v>1</v>
      </c>
      <c r="N468" s="256" t="s">
        <v>46</v>
      </c>
      <c r="O468" s="94"/>
      <c r="P468" s="257">
        <f>O468*H468</f>
        <v>0</v>
      </c>
      <c r="Q468" s="257">
        <v>0.00020000000000000001</v>
      </c>
      <c r="R468" s="257">
        <f>Q468*H468</f>
        <v>0.0077000000000000002</v>
      </c>
      <c r="S468" s="257">
        <v>0</v>
      </c>
      <c r="T468" s="258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59" t="s">
        <v>249</v>
      </c>
      <c r="AT468" s="259" t="s">
        <v>173</v>
      </c>
      <c r="AU468" s="259" t="s">
        <v>188</v>
      </c>
      <c r="AY468" s="18" t="s">
        <v>170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89</v>
      </c>
      <c r="BK468" s="146">
        <f>ROUND(I468*H468,2)</f>
        <v>0</v>
      </c>
      <c r="BL468" s="18" t="s">
        <v>249</v>
      </c>
      <c r="BM468" s="259" t="s">
        <v>903</v>
      </c>
    </row>
    <row r="469" s="14" customFormat="1">
      <c r="A469" s="14"/>
      <c r="B469" s="271"/>
      <c r="C469" s="272"/>
      <c r="D469" s="262" t="s">
        <v>179</v>
      </c>
      <c r="E469" s="273" t="s">
        <v>347</v>
      </c>
      <c r="F469" s="274" t="s">
        <v>904</v>
      </c>
      <c r="G469" s="272"/>
      <c r="H469" s="275">
        <v>38.5</v>
      </c>
      <c r="I469" s="276"/>
      <c r="J469" s="272"/>
      <c r="K469" s="272"/>
      <c r="L469" s="277"/>
      <c r="M469" s="278"/>
      <c r="N469" s="279"/>
      <c r="O469" s="279"/>
      <c r="P469" s="279"/>
      <c r="Q469" s="279"/>
      <c r="R469" s="279"/>
      <c r="S469" s="279"/>
      <c r="T469" s="28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1" t="s">
        <v>179</v>
      </c>
      <c r="AU469" s="281" t="s">
        <v>188</v>
      </c>
      <c r="AV469" s="14" t="s">
        <v>91</v>
      </c>
      <c r="AW469" s="14" t="s">
        <v>33</v>
      </c>
      <c r="AX469" s="14" t="s">
        <v>89</v>
      </c>
      <c r="AY469" s="281" t="s">
        <v>170</v>
      </c>
    </row>
    <row r="470" s="2" customFormat="1" ht="14.4" customHeight="1">
      <c r="A470" s="41"/>
      <c r="B470" s="42"/>
      <c r="C470" s="247" t="s">
        <v>905</v>
      </c>
      <c r="D470" s="247" t="s">
        <v>173</v>
      </c>
      <c r="E470" s="248" t="s">
        <v>906</v>
      </c>
      <c r="F470" s="249" t="s">
        <v>907</v>
      </c>
      <c r="G470" s="250" t="s">
        <v>106</v>
      </c>
      <c r="H470" s="251">
        <v>3.5</v>
      </c>
      <c r="I470" s="252"/>
      <c r="J470" s="253">
        <f>ROUND(I470*H470,2)</f>
        <v>0</v>
      </c>
      <c r="K470" s="254"/>
      <c r="L470" s="44"/>
      <c r="M470" s="255" t="s">
        <v>1</v>
      </c>
      <c r="N470" s="256" t="s">
        <v>46</v>
      </c>
      <c r="O470" s="94"/>
      <c r="P470" s="257">
        <f>O470*H470</f>
        <v>0</v>
      </c>
      <c r="Q470" s="257">
        <v>0.00013999999999999999</v>
      </c>
      <c r="R470" s="257">
        <f>Q470*H470</f>
        <v>0.00048999999999999998</v>
      </c>
      <c r="S470" s="257">
        <v>0</v>
      </c>
      <c r="T470" s="258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59" t="s">
        <v>249</v>
      </c>
      <c r="AT470" s="259" t="s">
        <v>173</v>
      </c>
      <c r="AU470" s="259" t="s">
        <v>188</v>
      </c>
      <c r="AY470" s="18" t="s">
        <v>170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8" t="s">
        <v>89</v>
      </c>
      <c r="BK470" s="146">
        <f>ROUND(I470*H470,2)</f>
        <v>0</v>
      </c>
      <c r="BL470" s="18" t="s">
        <v>249</v>
      </c>
      <c r="BM470" s="259" t="s">
        <v>908</v>
      </c>
    </row>
    <row r="471" s="14" customFormat="1">
      <c r="A471" s="14"/>
      <c r="B471" s="271"/>
      <c r="C471" s="272"/>
      <c r="D471" s="262" t="s">
        <v>179</v>
      </c>
      <c r="E471" s="273" t="s">
        <v>1</v>
      </c>
      <c r="F471" s="274" t="s">
        <v>909</v>
      </c>
      <c r="G471" s="272"/>
      <c r="H471" s="275">
        <v>3.5</v>
      </c>
      <c r="I471" s="276"/>
      <c r="J471" s="272"/>
      <c r="K471" s="272"/>
      <c r="L471" s="277"/>
      <c r="M471" s="278"/>
      <c r="N471" s="279"/>
      <c r="O471" s="279"/>
      <c r="P471" s="279"/>
      <c r="Q471" s="279"/>
      <c r="R471" s="279"/>
      <c r="S471" s="279"/>
      <c r="T471" s="28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81" t="s">
        <v>179</v>
      </c>
      <c r="AU471" s="281" t="s">
        <v>188</v>
      </c>
      <c r="AV471" s="14" t="s">
        <v>91</v>
      </c>
      <c r="AW471" s="14" t="s">
        <v>33</v>
      </c>
      <c r="AX471" s="14" t="s">
        <v>89</v>
      </c>
      <c r="AY471" s="281" t="s">
        <v>170</v>
      </c>
    </row>
    <row r="472" s="2" customFormat="1" ht="14.4" customHeight="1">
      <c r="A472" s="41"/>
      <c r="B472" s="42"/>
      <c r="C472" s="247" t="s">
        <v>910</v>
      </c>
      <c r="D472" s="247" t="s">
        <v>173</v>
      </c>
      <c r="E472" s="248" t="s">
        <v>911</v>
      </c>
      <c r="F472" s="249" t="s">
        <v>912</v>
      </c>
      <c r="G472" s="250" t="s">
        <v>110</v>
      </c>
      <c r="H472" s="251">
        <v>6</v>
      </c>
      <c r="I472" s="252"/>
      <c r="J472" s="253">
        <f>ROUND(I472*H472,2)</f>
        <v>0</v>
      </c>
      <c r="K472" s="254"/>
      <c r="L472" s="44"/>
      <c r="M472" s="255" t="s">
        <v>1</v>
      </c>
      <c r="N472" s="256" t="s">
        <v>46</v>
      </c>
      <c r="O472" s="94"/>
      <c r="P472" s="257">
        <f>O472*H472</f>
        <v>0</v>
      </c>
      <c r="Q472" s="257">
        <v>0.00010000000000000001</v>
      </c>
      <c r="R472" s="257">
        <f>Q472*H472</f>
        <v>0.00060000000000000006</v>
      </c>
      <c r="S472" s="257">
        <v>0</v>
      </c>
      <c r="T472" s="258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59" t="s">
        <v>249</v>
      </c>
      <c r="AT472" s="259" t="s">
        <v>173</v>
      </c>
      <c r="AU472" s="259" t="s">
        <v>188</v>
      </c>
      <c r="AY472" s="18" t="s">
        <v>170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89</v>
      </c>
      <c r="BK472" s="146">
        <f>ROUND(I472*H472,2)</f>
        <v>0</v>
      </c>
      <c r="BL472" s="18" t="s">
        <v>249</v>
      </c>
      <c r="BM472" s="259" t="s">
        <v>913</v>
      </c>
    </row>
    <row r="473" s="14" customFormat="1">
      <c r="A473" s="14"/>
      <c r="B473" s="271"/>
      <c r="C473" s="272"/>
      <c r="D473" s="262" t="s">
        <v>179</v>
      </c>
      <c r="E473" s="273" t="s">
        <v>1</v>
      </c>
      <c r="F473" s="274" t="s">
        <v>353</v>
      </c>
      <c r="G473" s="272"/>
      <c r="H473" s="275">
        <v>6</v>
      </c>
      <c r="I473" s="276"/>
      <c r="J473" s="272"/>
      <c r="K473" s="272"/>
      <c r="L473" s="277"/>
      <c r="M473" s="278"/>
      <c r="N473" s="279"/>
      <c r="O473" s="279"/>
      <c r="P473" s="279"/>
      <c r="Q473" s="279"/>
      <c r="R473" s="279"/>
      <c r="S473" s="279"/>
      <c r="T473" s="28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81" t="s">
        <v>179</v>
      </c>
      <c r="AU473" s="281" t="s">
        <v>188</v>
      </c>
      <c r="AV473" s="14" t="s">
        <v>91</v>
      </c>
      <c r="AW473" s="14" t="s">
        <v>33</v>
      </c>
      <c r="AX473" s="14" t="s">
        <v>89</v>
      </c>
      <c r="AY473" s="281" t="s">
        <v>170</v>
      </c>
    </row>
    <row r="474" s="2" customFormat="1" ht="24.15" customHeight="1">
      <c r="A474" s="41"/>
      <c r="B474" s="42"/>
      <c r="C474" s="247" t="s">
        <v>914</v>
      </c>
      <c r="D474" s="247" t="s">
        <v>173</v>
      </c>
      <c r="E474" s="248" t="s">
        <v>915</v>
      </c>
      <c r="F474" s="249" t="s">
        <v>916</v>
      </c>
      <c r="G474" s="250" t="s">
        <v>110</v>
      </c>
      <c r="H474" s="251">
        <v>6</v>
      </c>
      <c r="I474" s="252"/>
      <c r="J474" s="253">
        <f>ROUND(I474*H474,2)</f>
        <v>0</v>
      </c>
      <c r="K474" s="254"/>
      <c r="L474" s="44"/>
      <c r="M474" s="255" t="s">
        <v>1</v>
      </c>
      <c r="N474" s="256" t="s">
        <v>46</v>
      </c>
      <c r="O474" s="94"/>
      <c r="P474" s="257">
        <f>O474*H474</f>
        <v>0</v>
      </c>
      <c r="Q474" s="257">
        <v>0.025569999999999999</v>
      </c>
      <c r="R474" s="257">
        <f>Q474*H474</f>
        <v>0.15342</v>
      </c>
      <c r="S474" s="257">
        <v>0</v>
      </c>
      <c r="T474" s="258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59" t="s">
        <v>249</v>
      </c>
      <c r="AT474" s="259" t="s">
        <v>173</v>
      </c>
      <c r="AU474" s="259" t="s">
        <v>188</v>
      </c>
      <c r="AY474" s="18" t="s">
        <v>170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8" t="s">
        <v>89</v>
      </c>
      <c r="BK474" s="146">
        <f>ROUND(I474*H474,2)</f>
        <v>0</v>
      </c>
      <c r="BL474" s="18" t="s">
        <v>249</v>
      </c>
      <c r="BM474" s="259" t="s">
        <v>917</v>
      </c>
    </row>
    <row r="475" s="14" customFormat="1">
      <c r="A475" s="14"/>
      <c r="B475" s="271"/>
      <c r="C475" s="272"/>
      <c r="D475" s="262" t="s">
        <v>179</v>
      </c>
      <c r="E475" s="273" t="s">
        <v>1</v>
      </c>
      <c r="F475" s="274" t="s">
        <v>353</v>
      </c>
      <c r="G475" s="272"/>
      <c r="H475" s="275">
        <v>6</v>
      </c>
      <c r="I475" s="276"/>
      <c r="J475" s="272"/>
      <c r="K475" s="272"/>
      <c r="L475" s="277"/>
      <c r="M475" s="278"/>
      <c r="N475" s="279"/>
      <c r="O475" s="279"/>
      <c r="P475" s="279"/>
      <c r="Q475" s="279"/>
      <c r="R475" s="279"/>
      <c r="S475" s="279"/>
      <c r="T475" s="28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81" t="s">
        <v>179</v>
      </c>
      <c r="AU475" s="281" t="s">
        <v>188</v>
      </c>
      <c r="AV475" s="14" t="s">
        <v>91</v>
      </c>
      <c r="AW475" s="14" t="s">
        <v>33</v>
      </c>
      <c r="AX475" s="14" t="s">
        <v>89</v>
      </c>
      <c r="AY475" s="281" t="s">
        <v>170</v>
      </c>
    </row>
    <row r="476" s="2" customFormat="1" ht="24.15" customHeight="1">
      <c r="A476" s="41"/>
      <c r="B476" s="42"/>
      <c r="C476" s="247" t="s">
        <v>918</v>
      </c>
      <c r="D476" s="247" t="s">
        <v>173</v>
      </c>
      <c r="E476" s="248" t="s">
        <v>919</v>
      </c>
      <c r="F476" s="249" t="s">
        <v>920</v>
      </c>
      <c r="G476" s="250" t="s">
        <v>110</v>
      </c>
      <c r="H476" s="251">
        <v>8.75</v>
      </c>
      <c r="I476" s="252"/>
      <c r="J476" s="253">
        <f>ROUND(I476*H476,2)</f>
        <v>0</v>
      </c>
      <c r="K476" s="254"/>
      <c r="L476" s="44"/>
      <c r="M476" s="255" t="s">
        <v>1</v>
      </c>
      <c r="N476" s="256" t="s">
        <v>46</v>
      </c>
      <c r="O476" s="94"/>
      <c r="P476" s="257">
        <f>O476*H476</f>
        <v>0</v>
      </c>
      <c r="Q476" s="257">
        <v>0.030870000000000002</v>
      </c>
      <c r="R476" s="257">
        <f>Q476*H476</f>
        <v>0.27011250000000003</v>
      </c>
      <c r="S476" s="257">
        <v>0</v>
      </c>
      <c r="T476" s="258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59" t="s">
        <v>249</v>
      </c>
      <c r="AT476" s="259" t="s">
        <v>173</v>
      </c>
      <c r="AU476" s="259" t="s">
        <v>188</v>
      </c>
      <c r="AY476" s="18" t="s">
        <v>170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89</v>
      </c>
      <c r="BK476" s="146">
        <f>ROUND(I476*H476,2)</f>
        <v>0</v>
      </c>
      <c r="BL476" s="18" t="s">
        <v>249</v>
      </c>
      <c r="BM476" s="259" t="s">
        <v>921</v>
      </c>
    </row>
    <row r="477" s="14" customFormat="1">
      <c r="A477" s="14"/>
      <c r="B477" s="271"/>
      <c r="C477" s="272"/>
      <c r="D477" s="262" t="s">
        <v>179</v>
      </c>
      <c r="E477" s="273" t="s">
        <v>1</v>
      </c>
      <c r="F477" s="274" t="s">
        <v>922</v>
      </c>
      <c r="G477" s="272"/>
      <c r="H477" s="275">
        <v>8.75</v>
      </c>
      <c r="I477" s="276"/>
      <c r="J477" s="272"/>
      <c r="K477" s="272"/>
      <c r="L477" s="277"/>
      <c r="M477" s="278"/>
      <c r="N477" s="279"/>
      <c r="O477" s="279"/>
      <c r="P477" s="279"/>
      <c r="Q477" s="279"/>
      <c r="R477" s="279"/>
      <c r="S477" s="279"/>
      <c r="T477" s="28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81" t="s">
        <v>179</v>
      </c>
      <c r="AU477" s="281" t="s">
        <v>188</v>
      </c>
      <c r="AV477" s="14" t="s">
        <v>91</v>
      </c>
      <c r="AW477" s="14" t="s">
        <v>33</v>
      </c>
      <c r="AX477" s="14" t="s">
        <v>89</v>
      </c>
      <c r="AY477" s="281" t="s">
        <v>170</v>
      </c>
    </row>
    <row r="478" s="2" customFormat="1" ht="14.4" customHeight="1">
      <c r="A478" s="41"/>
      <c r="B478" s="42"/>
      <c r="C478" s="247" t="s">
        <v>401</v>
      </c>
      <c r="D478" s="247" t="s">
        <v>173</v>
      </c>
      <c r="E478" s="248" t="s">
        <v>923</v>
      </c>
      <c r="F478" s="249" t="s">
        <v>924</v>
      </c>
      <c r="G478" s="250" t="s">
        <v>261</v>
      </c>
      <c r="H478" s="251">
        <v>1</v>
      </c>
      <c r="I478" s="252"/>
      <c r="J478" s="253">
        <f>ROUND(I478*H478,2)</f>
        <v>0</v>
      </c>
      <c r="K478" s="254"/>
      <c r="L478" s="44"/>
      <c r="M478" s="255" t="s">
        <v>1</v>
      </c>
      <c r="N478" s="256" t="s">
        <v>46</v>
      </c>
      <c r="O478" s="94"/>
      <c r="P478" s="257">
        <f>O478*H478</f>
        <v>0</v>
      </c>
      <c r="Q478" s="257">
        <v>0.00022000000000000001</v>
      </c>
      <c r="R478" s="257">
        <f>Q478*H478</f>
        <v>0.00022000000000000001</v>
      </c>
      <c r="S478" s="257">
        <v>0</v>
      </c>
      <c r="T478" s="258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59" t="s">
        <v>249</v>
      </c>
      <c r="AT478" s="259" t="s">
        <v>173</v>
      </c>
      <c r="AU478" s="259" t="s">
        <v>188</v>
      </c>
      <c r="AY478" s="18" t="s">
        <v>170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8" t="s">
        <v>89</v>
      </c>
      <c r="BK478" s="146">
        <f>ROUND(I478*H478,2)</f>
        <v>0</v>
      </c>
      <c r="BL478" s="18" t="s">
        <v>249</v>
      </c>
      <c r="BM478" s="259" t="s">
        <v>925</v>
      </c>
    </row>
    <row r="479" s="14" customFormat="1">
      <c r="A479" s="14"/>
      <c r="B479" s="271"/>
      <c r="C479" s="272"/>
      <c r="D479" s="262" t="s">
        <v>179</v>
      </c>
      <c r="E479" s="273" t="s">
        <v>1</v>
      </c>
      <c r="F479" s="274" t="s">
        <v>89</v>
      </c>
      <c r="G479" s="272"/>
      <c r="H479" s="275">
        <v>1</v>
      </c>
      <c r="I479" s="276"/>
      <c r="J479" s="272"/>
      <c r="K479" s="272"/>
      <c r="L479" s="277"/>
      <c r="M479" s="278"/>
      <c r="N479" s="279"/>
      <c r="O479" s="279"/>
      <c r="P479" s="279"/>
      <c r="Q479" s="279"/>
      <c r="R479" s="279"/>
      <c r="S479" s="279"/>
      <c r="T479" s="28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81" t="s">
        <v>179</v>
      </c>
      <c r="AU479" s="281" t="s">
        <v>188</v>
      </c>
      <c r="AV479" s="14" t="s">
        <v>91</v>
      </c>
      <c r="AW479" s="14" t="s">
        <v>33</v>
      </c>
      <c r="AX479" s="14" t="s">
        <v>89</v>
      </c>
      <c r="AY479" s="281" t="s">
        <v>170</v>
      </c>
    </row>
    <row r="480" s="2" customFormat="1" ht="37.8" customHeight="1">
      <c r="A480" s="41"/>
      <c r="B480" s="42"/>
      <c r="C480" s="293" t="s">
        <v>926</v>
      </c>
      <c r="D480" s="293" t="s">
        <v>216</v>
      </c>
      <c r="E480" s="294" t="s">
        <v>927</v>
      </c>
      <c r="F480" s="295" t="s">
        <v>928</v>
      </c>
      <c r="G480" s="296" t="s">
        <v>261</v>
      </c>
      <c r="H480" s="297">
        <v>1</v>
      </c>
      <c r="I480" s="298"/>
      <c r="J480" s="299">
        <f>ROUND(I480*H480,2)</f>
        <v>0</v>
      </c>
      <c r="K480" s="300"/>
      <c r="L480" s="301"/>
      <c r="M480" s="302" t="s">
        <v>1</v>
      </c>
      <c r="N480" s="303" t="s">
        <v>46</v>
      </c>
      <c r="O480" s="94"/>
      <c r="P480" s="257">
        <f>O480*H480</f>
        <v>0</v>
      </c>
      <c r="Q480" s="257">
        <v>0.01521</v>
      </c>
      <c r="R480" s="257">
        <f>Q480*H480</f>
        <v>0.01521</v>
      </c>
      <c r="S480" s="257">
        <v>0</v>
      </c>
      <c r="T480" s="258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59" t="s">
        <v>452</v>
      </c>
      <c r="AT480" s="259" t="s">
        <v>216</v>
      </c>
      <c r="AU480" s="259" t="s">
        <v>188</v>
      </c>
      <c r="AY480" s="18" t="s">
        <v>170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89</v>
      </c>
      <c r="BK480" s="146">
        <f>ROUND(I480*H480,2)</f>
        <v>0</v>
      </c>
      <c r="BL480" s="18" t="s">
        <v>249</v>
      </c>
      <c r="BM480" s="259" t="s">
        <v>929</v>
      </c>
    </row>
    <row r="481" s="14" customFormat="1">
      <c r="A481" s="14"/>
      <c r="B481" s="271"/>
      <c r="C481" s="272"/>
      <c r="D481" s="262" t="s">
        <v>179</v>
      </c>
      <c r="E481" s="273" t="s">
        <v>1</v>
      </c>
      <c r="F481" s="274" t="s">
        <v>89</v>
      </c>
      <c r="G481" s="272"/>
      <c r="H481" s="275">
        <v>1</v>
      </c>
      <c r="I481" s="276"/>
      <c r="J481" s="272"/>
      <c r="K481" s="272"/>
      <c r="L481" s="277"/>
      <c r="M481" s="278"/>
      <c r="N481" s="279"/>
      <c r="O481" s="279"/>
      <c r="P481" s="279"/>
      <c r="Q481" s="279"/>
      <c r="R481" s="279"/>
      <c r="S481" s="279"/>
      <c r="T481" s="28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81" t="s">
        <v>179</v>
      </c>
      <c r="AU481" s="281" t="s">
        <v>188</v>
      </c>
      <c r="AV481" s="14" t="s">
        <v>91</v>
      </c>
      <c r="AW481" s="14" t="s">
        <v>33</v>
      </c>
      <c r="AX481" s="14" t="s">
        <v>89</v>
      </c>
      <c r="AY481" s="281" t="s">
        <v>170</v>
      </c>
    </row>
    <row r="482" s="2" customFormat="1" ht="24.15" customHeight="1">
      <c r="A482" s="41"/>
      <c r="B482" s="42"/>
      <c r="C482" s="247" t="s">
        <v>930</v>
      </c>
      <c r="D482" s="247" t="s">
        <v>173</v>
      </c>
      <c r="E482" s="248" t="s">
        <v>931</v>
      </c>
      <c r="F482" s="249" t="s">
        <v>932</v>
      </c>
      <c r="G482" s="250" t="s">
        <v>261</v>
      </c>
      <c r="H482" s="251">
        <v>1</v>
      </c>
      <c r="I482" s="252"/>
      <c r="J482" s="253">
        <f>ROUND(I482*H482,2)</f>
        <v>0</v>
      </c>
      <c r="K482" s="254"/>
      <c r="L482" s="44"/>
      <c r="M482" s="255" t="s">
        <v>1</v>
      </c>
      <c r="N482" s="256" t="s">
        <v>46</v>
      </c>
      <c r="O482" s="94"/>
      <c r="P482" s="257">
        <f>O482*H482</f>
        <v>0</v>
      </c>
      <c r="Q482" s="257">
        <v>0</v>
      </c>
      <c r="R482" s="257">
        <f>Q482*H482</f>
        <v>0</v>
      </c>
      <c r="S482" s="257">
        <v>0</v>
      </c>
      <c r="T482" s="258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59" t="s">
        <v>249</v>
      </c>
      <c r="AT482" s="259" t="s">
        <v>173</v>
      </c>
      <c r="AU482" s="259" t="s">
        <v>188</v>
      </c>
      <c r="AY482" s="18" t="s">
        <v>170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8" t="s">
        <v>89</v>
      </c>
      <c r="BK482" s="146">
        <f>ROUND(I482*H482,2)</f>
        <v>0</v>
      </c>
      <c r="BL482" s="18" t="s">
        <v>249</v>
      </c>
      <c r="BM482" s="259" t="s">
        <v>933</v>
      </c>
    </row>
    <row r="483" s="13" customFormat="1">
      <c r="A483" s="13"/>
      <c r="B483" s="260"/>
      <c r="C483" s="261"/>
      <c r="D483" s="262" t="s">
        <v>179</v>
      </c>
      <c r="E483" s="263" t="s">
        <v>1</v>
      </c>
      <c r="F483" s="264" t="s">
        <v>934</v>
      </c>
      <c r="G483" s="261"/>
      <c r="H483" s="263" t="s">
        <v>1</v>
      </c>
      <c r="I483" s="265"/>
      <c r="J483" s="261"/>
      <c r="K483" s="261"/>
      <c r="L483" s="266"/>
      <c r="M483" s="267"/>
      <c r="N483" s="268"/>
      <c r="O483" s="268"/>
      <c r="P483" s="268"/>
      <c r="Q483" s="268"/>
      <c r="R483" s="268"/>
      <c r="S483" s="268"/>
      <c r="T483" s="26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70" t="s">
        <v>179</v>
      </c>
      <c r="AU483" s="270" t="s">
        <v>188</v>
      </c>
      <c r="AV483" s="13" t="s">
        <v>89</v>
      </c>
      <c r="AW483" s="13" t="s">
        <v>33</v>
      </c>
      <c r="AX483" s="13" t="s">
        <v>81</v>
      </c>
      <c r="AY483" s="270" t="s">
        <v>170</v>
      </c>
    </row>
    <row r="484" s="14" customFormat="1">
      <c r="A484" s="14"/>
      <c r="B484" s="271"/>
      <c r="C484" s="272"/>
      <c r="D484" s="262" t="s">
        <v>179</v>
      </c>
      <c r="E484" s="273" t="s">
        <v>1</v>
      </c>
      <c r="F484" s="274" t="s">
        <v>89</v>
      </c>
      <c r="G484" s="272"/>
      <c r="H484" s="275">
        <v>1</v>
      </c>
      <c r="I484" s="276"/>
      <c r="J484" s="272"/>
      <c r="K484" s="272"/>
      <c r="L484" s="277"/>
      <c r="M484" s="278"/>
      <c r="N484" s="279"/>
      <c r="O484" s="279"/>
      <c r="P484" s="279"/>
      <c r="Q484" s="279"/>
      <c r="R484" s="279"/>
      <c r="S484" s="279"/>
      <c r="T484" s="28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81" t="s">
        <v>179</v>
      </c>
      <c r="AU484" s="281" t="s">
        <v>188</v>
      </c>
      <c r="AV484" s="14" t="s">
        <v>91</v>
      </c>
      <c r="AW484" s="14" t="s">
        <v>33</v>
      </c>
      <c r="AX484" s="14" t="s">
        <v>89</v>
      </c>
      <c r="AY484" s="281" t="s">
        <v>170</v>
      </c>
    </row>
    <row r="485" s="2" customFormat="1" ht="24.15" customHeight="1">
      <c r="A485" s="41"/>
      <c r="B485" s="42"/>
      <c r="C485" s="293" t="s">
        <v>935</v>
      </c>
      <c r="D485" s="293" t="s">
        <v>216</v>
      </c>
      <c r="E485" s="294" t="s">
        <v>936</v>
      </c>
      <c r="F485" s="295" t="s">
        <v>937</v>
      </c>
      <c r="G485" s="296" t="s">
        <v>261</v>
      </c>
      <c r="H485" s="297">
        <v>1</v>
      </c>
      <c r="I485" s="298"/>
      <c r="J485" s="299">
        <f>ROUND(I485*H485,2)</f>
        <v>0</v>
      </c>
      <c r="K485" s="300"/>
      <c r="L485" s="301"/>
      <c r="M485" s="302" t="s">
        <v>1</v>
      </c>
      <c r="N485" s="303" t="s">
        <v>46</v>
      </c>
      <c r="O485" s="94"/>
      <c r="P485" s="257">
        <f>O485*H485</f>
        <v>0</v>
      </c>
      <c r="Q485" s="257">
        <v>0.076999999999999999</v>
      </c>
      <c r="R485" s="257">
        <f>Q485*H485</f>
        <v>0.076999999999999999</v>
      </c>
      <c r="S485" s="257">
        <v>0</v>
      </c>
      <c r="T485" s="258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59" t="s">
        <v>452</v>
      </c>
      <c r="AT485" s="259" t="s">
        <v>216</v>
      </c>
      <c r="AU485" s="259" t="s">
        <v>188</v>
      </c>
      <c r="AY485" s="18" t="s">
        <v>170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89</v>
      </c>
      <c r="BK485" s="146">
        <f>ROUND(I485*H485,2)</f>
        <v>0</v>
      </c>
      <c r="BL485" s="18" t="s">
        <v>249</v>
      </c>
      <c r="BM485" s="259" t="s">
        <v>938</v>
      </c>
    </row>
    <row r="486" s="13" customFormat="1">
      <c r="A486" s="13"/>
      <c r="B486" s="260"/>
      <c r="C486" s="261"/>
      <c r="D486" s="262" t="s">
        <v>179</v>
      </c>
      <c r="E486" s="263" t="s">
        <v>1</v>
      </c>
      <c r="F486" s="264" t="s">
        <v>939</v>
      </c>
      <c r="G486" s="261"/>
      <c r="H486" s="263" t="s">
        <v>1</v>
      </c>
      <c r="I486" s="265"/>
      <c r="J486" s="261"/>
      <c r="K486" s="261"/>
      <c r="L486" s="266"/>
      <c r="M486" s="267"/>
      <c r="N486" s="268"/>
      <c r="O486" s="268"/>
      <c r="P486" s="268"/>
      <c r="Q486" s="268"/>
      <c r="R486" s="268"/>
      <c r="S486" s="268"/>
      <c r="T486" s="26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70" t="s">
        <v>179</v>
      </c>
      <c r="AU486" s="270" t="s">
        <v>188</v>
      </c>
      <c r="AV486" s="13" t="s">
        <v>89</v>
      </c>
      <c r="AW486" s="13" t="s">
        <v>33</v>
      </c>
      <c r="AX486" s="13" t="s">
        <v>81</v>
      </c>
      <c r="AY486" s="270" t="s">
        <v>170</v>
      </c>
    </row>
    <row r="487" s="14" customFormat="1">
      <c r="A487" s="14"/>
      <c r="B487" s="271"/>
      <c r="C487" s="272"/>
      <c r="D487" s="262" t="s">
        <v>179</v>
      </c>
      <c r="E487" s="273" t="s">
        <v>1</v>
      </c>
      <c r="F487" s="274" t="s">
        <v>89</v>
      </c>
      <c r="G487" s="272"/>
      <c r="H487" s="275">
        <v>1</v>
      </c>
      <c r="I487" s="276"/>
      <c r="J487" s="272"/>
      <c r="K487" s="272"/>
      <c r="L487" s="277"/>
      <c r="M487" s="278"/>
      <c r="N487" s="279"/>
      <c r="O487" s="279"/>
      <c r="P487" s="279"/>
      <c r="Q487" s="279"/>
      <c r="R487" s="279"/>
      <c r="S487" s="279"/>
      <c r="T487" s="28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81" t="s">
        <v>179</v>
      </c>
      <c r="AU487" s="281" t="s">
        <v>188</v>
      </c>
      <c r="AV487" s="14" t="s">
        <v>91</v>
      </c>
      <c r="AW487" s="14" t="s">
        <v>33</v>
      </c>
      <c r="AX487" s="14" t="s">
        <v>89</v>
      </c>
      <c r="AY487" s="281" t="s">
        <v>170</v>
      </c>
    </row>
    <row r="488" s="2" customFormat="1" ht="14.4" customHeight="1">
      <c r="A488" s="41"/>
      <c r="B488" s="42"/>
      <c r="C488" s="247" t="s">
        <v>940</v>
      </c>
      <c r="D488" s="247" t="s">
        <v>173</v>
      </c>
      <c r="E488" s="248" t="s">
        <v>941</v>
      </c>
      <c r="F488" s="249" t="s">
        <v>942</v>
      </c>
      <c r="G488" s="250" t="s">
        <v>110</v>
      </c>
      <c r="H488" s="251">
        <v>6</v>
      </c>
      <c r="I488" s="252"/>
      <c r="J488" s="253">
        <f>ROUND(I488*H488,2)</f>
        <v>0</v>
      </c>
      <c r="K488" s="254"/>
      <c r="L488" s="44"/>
      <c r="M488" s="255" t="s">
        <v>1</v>
      </c>
      <c r="N488" s="256" t="s">
        <v>46</v>
      </c>
      <c r="O488" s="94"/>
      <c r="P488" s="257">
        <f>O488*H488</f>
        <v>0</v>
      </c>
      <c r="Q488" s="257">
        <v>0.00059999999999999995</v>
      </c>
      <c r="R488" s="257">
        <f>Q488*H488</f>
        <v>0.0035999999999999999</v>
      </c>
      <c r="S488" s="257">
        <v>0</v>
      </c>
      <c r="T488" s="258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59" t="s">
        <v>169</v>
      </c>
      <c r="AT488" s="259" t="s">
        <v>173</v>
      </c>
      <c r="AU488" s="259" t="s">
        <v>188</v>
      </c>
      <c r="AY488" s="18" t="s">
        <v>170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8" t="s">
        <v>89</v>
      </c>
      <c r="BK488" s="146">
        <f>ROUND(I488*H488,2)</f>
        <v>0</v>
      </c>
      <c r="BL488" s="18" t="s">
        <v>169</v>
      </c>
      <c r="BM488" s="259" t="s">
        <v>943</v>
      </c>
    </row>
    <row r="489" s="14" customFormat="1">
      <c r="A489" s="14"/>
      <c r="B489" s="271"/>
      <c r="C489" s="272"/>
      <c r="D489" s="262" t="s">
        <v>179</v>
      </c>
      <c r="E489" s="273" t="s">
        <v>353</v>
      </c>
      <c r="F489" s="274" t="s">
        <v>944</v>
      </c>
      <c r="G489" s="272"/>
      <c r="H489" s="275">
        <v>6</v>
      </c>
      <c r="I489" s="276"/>
      <c r="J489" s="272"/>
      <c r="K489" s="272"/>
      <c r="L489" s="277"/>
      <c r="M489" s="278"/>
      <c r="N489" s="279"/>
      <c r="O489" s="279"/>
      <c r="P489" s="279"/>
      <c r="Q489" s="279"/>
      <c r="R489" s="279"/>
      <c r="S489" s="279"/>
      <c r="T489" s="28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81" t="s">
        <v>179</v>
      </c>
      <c r="AU489" s="281" t="s">
        <v>188</v>
      </c>
      <c r="AV489" s="14" t="s">
        <v>91</v>
      </c>
      <c r="AW489" s="14" t="s">
        <v>33</v>
      </c>
      <c r="AX489" s="14" t="s">
        <v>89</v>
      </c>
      <c r="AY489" s="281" t="s">
        <v>170</v>
      </c>
    </row>
    <row r="490" s="2" customFormat="1" ht="14.4" customHeight="1">
      <c r="A490" s="41"/>
      <c r="B490" s="42"/>
      <c r="C490" s="293" t="s">
        <v>945</v>
      </c>
      <c r="D490" s="293" t="s">
        <v>216</v>
      </c>
      <c r="E490" s="294" t="s">
        <v>946</v>
      </c>
      <c r="F490" s="295" t="s">
        <v>947</v>
      </c>
      <c r="G490" s="296" t="s">
        <v>110</v>
      </c>
      <c r="H490" s="297">
        <v>6.2999999999999998</v>
      </c>
      <c r="I490" s="298"/>
      <c r="J490" s="299">
        <f>ROUND(I490*H490,2)</f>
        <v>0</v>
      </c>
      <c r="K490" s="300"/>
      <c r="L490" s="301"/>
      <c r="M490" s="302" t="s">
        <v>1</v>
      </c>
      <c r="N490" s="303" t="s">
        <v>46</v>
      </c>
      <c r="O490" s="94"/>
      <c r="P490" s="257">
        <f>O490*H490</f>
        <v>0</v>
      </c>
      <c r="Q490" s="257">
        <v>0.0020999999999999999</v>
      </c>
      <c r="R490" s="257">
        <f>Q490*H490</f>
        <v>0.013229999999999999</v>
      </c>
      <c r="S490" s="257">
        <v>0</v>
      </c>
      <c r="T490" s="258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59" t="s">
        <v>220</v>
      </c>
      <c r="AT490" s="259" t="s">
        <v>216</v>
      </c>
      <c r="AU490" s="259" t="s">
        <v>188</v>
      </c>
      <c r="AY490" s="18" t="s">
        <v>170</v>
      </c>
      <c r="BE490" s="146">
        <f>IF(N490="základní",J490,0)</f>
        <v>0</v>
      </c>
      <c r="BF490" s="146">
        <f>IF(N490="snížená",J490,0)</f>
        <v>0</v>
      </c>
      <c r="BG490" s="146">
        <f>IF(N490="zákl. přenesená",J490,0)</f>
        <v>0</v>
      </c>
      <c r="BH490" s="146">
        <f>IF(N490="sníž. přenesená",J490,0)</f>
        <v>0</v>
      </c>
      <c r="BI490" s="146">
        <f>IF(N490="nulová",J490,0)</f>
        <v>0</v>
      </c>
      <c r="BJ490" s="18" t="s">
        <v>89</v>
      </c>
      <c r="BK490" s="146">
        <f>ROUND(I490*H490,2)</f>
        <v>0</v>
      </c>
      <c r="BL490" s="18" t="s">
        <v>169</v>
      </c>
      <c r="BM490" s="259" t="s">
        <v>948</v>
      </c>
    </row>
    <row r="491" s="14" customFormat="1">
      <c r="A491" s="14"/>
      <c r="B491" s="271"/>
      <c r="C491" s="272"/>
      <c r="D491" s="262" t="s">
        <v>179</v>
      </c>
      <c r="E491" s="273" t="s">
        <v>1</v>
      </c>
      <c r="F491" s="274" t="s">
        <v>949</v>
      </c>
      <c r="G491" s="272"/>
      <c r="H491" s="275">
        <v>6.2999999999999998</v>
      </c>
      <c r="I491" s="276"/>
      <c r="J491" s="272"/>
      <c r="K491" s="272"/>
      <c r="L491" s="277"/>
      <c r="M491" s="278"/>
      <c r="N491" s="279"/>
      <c r="O491" s="279"/>
      <c r="P491" s="279"/>
      <c r="Q491" s="279"/>
      <c r="R491" s="279"/>
      <c r="S491" s="279"/>
      <c r="T491" s="28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81" t="s">
        <v>179</v>
      </c>
      <c r="AU491" s="281" t="s">
        <v>188</v>
      </c>
      <c r="AV491" s="14" t="s">
        <v>91</v>
      </c>
      <c r="AW491" s="14" t="s">
        <v>33</v>
      </c>
      <c r="AX491" s="14" t="s">
        <v>89</v>
      </c>
      <c r="AY491" s="281" t="s">
        <v>170</v>
      </c>
    </row>
    <row r="492" s="2" customFormat="1" ht="24.15" customHeight="1">
      <c r="A492" s="41"/>
      <c r="B492" s="42"/>
      <c r="C492" s="247" t="s">
        <v>950</v>
      </c>
      <c r="D492" s="247" t="s">
        <v>173</v>
      </c>
      <c r="E492" s="248" t="s">
        <v>951</v>
      </c>
      <c r="F492" s="249" t="s">
        <v>952</v>
      </c>
      <c r="G492" s="250" t="s">
        <v>110</v>
      </c>
      <c r="H492" s="251">
        <v>63.75</v>
      </c>
      <c r="I492" s="252"/>
      <c r="J492" s="253">
        <f>ROUND(I492*H492,2)</f>
        <v>0</v>
      </c>
      <c r="K492" s="254"/>
      <c r="L492" s="44"/>
      <c r="M492" s="255" t="s">
        <v>1</v>
      </c>
      <c r="N492" s="256" t="s">
        <v>46</v>
      </c>
      <c r="O492" s="94"/>
      <c r="P492" s="257">
        <f>O492*H492</f>
        <v>0</v>
      </c>
      <c r="Q492" s="257">
        <v>0.00025999999999999998</v>
      </c>
      <c r="R492" s="257">
        <f>Q492*H492</f>
        <v>0.016574999999999999</v>
      </c>
      <c r="S492" s="257">
        <v>0</v>
      </c>
      <c r="T492" s="258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59" t="s">
        <v>249</v>
      </c>
      <c r="AT492" s="259" t="s">
        <v>173</v>
      </c>
      <c r="AU492" s="259" t="s">
        <v>188</v>
      </c>
      <c r="AY492" s="18" t="s">
        <v>170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8" t="s">
        <v>89</v>
      </c>
      <c r="BK492" s="146">
        <f>ROUND(I492*H492,2)</f>
        <v>0</v>
      </c>
      <c r="BL492" s="18" t="s">
        <v>249</v>
      </c>
      <c r="BM492" s="259" t="s">
        <v>953</v>
      </c>
    </row>
    <row r="493" s="14" customFormat="1">
      <c r="A493" s="14"/>
      <c r="B493" s="271"/>
      <c r="C493" s="272"/>
      <c r="D493" s="262" t="s">
        <v>179</v>
      </c>
      <c r="E493" s="273" t="s">
        <v>1</v>
      </c>
      <c r="F493" s="274" t="s">
        <v>954</v>
      </c>
      <c r="G493" s="272"/>
      <c r="H493" s="275">
        <v>63.75</v>
      </c>
      <c r="I493" s="276"/>
      <c r="J493" s="272"/>
      <c r="K493" s="272"/>
      <c r="L493" s="277"/>
      <c r="M493" s="278"/>
      <c r="N493" s="279"/>
      <c r="O493" s="279"/>
      <c r="P493" s="279"/>
      <c r="Q493" s="279"/>
      <c r="R493" s="279"/>
      <c r="S493" s="279"/>
      <c r="T493" s="28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81" t="s">
        <v>179</v>
      </c>
      <c r="AU493" s="281" t="s">
        <v>188</v>
      </c>
      <c r="AV493" s="14" t="s">
        <v>91</v>
      </c>
      <c r="AW493" s="14" t="s">
        <v>33</v>
      </c>
      <c r="AX493" s="14" t="s">
        <v>89</v>
      </c>
      <c r="AY493" s="281" t="s">
        <v>170</v>
      </c>
    </row>
    <row r="494" s="12" customFormat="1" ht="20.88" customHeight="1">
      <c r="A494" s="12"/>
      <c r="B494" s="231"/>
      <c r="C494" s="232"/>
      <c r="D494" s="233" t="s">
        <v>80</v>
      </c>
      <c r="E494" s="245" t="s">
        <v>955</v>
      </c>
      <c r="F494" s="245" t="s">
        <v>956</v>
      </c>
      <c r="G494" s="232"/>
      <c r="H494" s="232"/>
      <c r="I494" s="235"/>
      <c r="J494" s="246">
        <f>BK494</f>
        <v>0</v>
      </c>
      <c r="K494" s="232"/>
      <c r="L494" s="237"/>
      <c r="M494" s="238"/>
      <c r="N494" s="239"/>
      <c r="O494" s="239"/>
      <c r="P494" s="240">
        <f>SUM(P495:P527)</f>
        <v>0</v>
      </c>
      <c r="Q494" s="239"/>
      <c r="R494" s="240">
        <f>SUM(R495:R527)</f>
        <v>0.86881702000000005</v>
      </c>
      <c r="S494" s="239"/>
      <c r="T494" s="241">
        <f>SUM(T495:T527)</f>
        <v>0.1134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42" t="s">
        <v>89</v>
      </c>
      <c r="AT494" s="243" t="s">
        <v>80</v>
      </c>
      <c r="AU494" s="243" t="s">
        <v>91</v>
      </c>
      <c r="AY494" s="242" t="s">
        <v>170</v>
      </c>
      <c r="BK494" s="244">
        <f>SUM(BK495:BK527)</f>
        <v>0</v>
      </c>
    </row>
    <row r="495" s="2" customFormat="1" ht="24.15" customHeight="1">
      <c r="A495" s="41"/>
      <c r="B495" s="42"/>
      <c r="C495" s="247" t="s">
        <v>957</v>
      </c>
      <c r="D495" s="247" t="s">
        <v>173</v>
      </c>
      <c r="E495" s="248" t="s">
        <v>958</v>
      </c>
      <c r="F495" s="249" t="s">
        <v>959</v>
      </c>
      <c r="G495" s="250" t="s">
        <v>261</v>
      </c>
      <c r="H495" s="251">
        <v>1</v>
      </c>
      <c r="I495" s="252"/>
      <c r="J495" s="253">
        <f>ROUND(I495*H495,2)</f>
        <v>0</v>
      </c>
      <c r="K495" s="254"/>
      <c r="L495" s="44"/>
      <c r="M495" s="255" t="s">
        <v>1</v>
      </c>
      <c r="N495" s="256" t="s">
        <v>46</v>
      </c>
      <c r="O495" s="94"/>
      <c r="P495" s="257">
        <f>O495*H495</f>
        <v>0</v>
      </c>
      <c r="Q495" s="257">
        <v>0.44169999999999998</v>
      </c>
      <c r="R495" s="257">
        <f>Q495*H495</f>
        <v>0.44169999999999998</v>
      </c>
      <c r="S495" s="257">
        <v>0</v>
      </c>
      <c r="T495" s="258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59" t="s">
        <v>169</v>
      </c>
      <c r="AT495" s="259" t="s">
        <v>173</v>
      </c>
      <c r="AU495" s="259" t="s">
        <v>188</v>
      </c>
      <c r="AY495" s="18" t="s">
        <v>170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8" t="s">
        <v>89</v>
      </c>
      <c r="BK495" s="146">
        <f>ROUND(I495*H495,2)</f>
        <v>0</v>
      </c>
      <c r="BL495" s="18" t="s">
        <v>169</v>
      </c>
      <c r="BM495" s="259" t="s">
        <v>960</v>
      </c>
    </row>
    <row r="496" s="14" customFormat="1">
      <c r="A496" s="14"/>
      <c r="B496" s="271"/>
      <c r="C496" s="272"/>
      <c r="D496" s="262" t="s">
        <v>179</v>
      </c>
      <c r="E496" s="273" t="s">
        <v>1</v>
      </c>
      <c r="F496" s="274" t="s">
        <v>89</v>
      </c>
      <c r="G496" s="272"/>
      <c r="H496" s="275">
        <v>1</v>
      </c>
      <c r="I496" s="276"/>
      <c r="J496" s="272"/>
      <c r="K496" s="272"/>
      <c r="L496" s="277"/>
      <c r="M496" s="278"/>
      <c r="N496" s="279"/>
      <c r="O496" s="279"/>
      <c r="P496" s="279"/>
      <c r="Q496" s="279"/>
      <c r="R496" s="279"/>
      <c r="S496" s="279"/>
      <c r="T496" s="28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81" t="s">
        <v>179</v>
      </c>
      <c r="AU496" s="281" t="s">
        <v>188</v>
      </c>
      <c r="AV496" s="14" t="s">
        <v>91</v>
      </c>
      <c r="AW496" s="14" t="s">
        <v>33</v>
      </c>
      <c r="AX496" s="14" t="s">
        <v>89</v>
      </c>
      <c r="AY496" s="281" t="s">
        <v>170</v>
      </c>
    </row>
    <row r="497" s="2" customFormat="1" ht="37.8" customHeight="1">
      <c r="A497" s="41"/>
      <c r="B497" s="42"/>
      <c r="C497" s="293" t="s">
        <v>961</v>
      </c>
      <c r="D497" s="293" t="s">
        <v>216</v>
      </c>
      <c r="E497" s="294" t="s">
        <v>962</v>
      </c>
      <c r="F497" s="295" t="s">
        <v>963</v>
      </c>
      <c r="G497" s="296" t="s">
        <v>261</v>
      </c>
      <c r="H497" s="297">
        <v>1</v>
      </c>
      <c r="I497" s="298"/>
      <c r="J497" s="299">
        <f>ROUND(I497*H497,2)</f>
        <v>0</v>
      </c>
      <c r="K497" s="300"/>
      <c r="L497" s="301"/>
      <c r="M497" s="302" t="s">
        <v>1</v>
      </c>
      <c r="N497" s="303" t="s">
        <v>46</v>
      </c>
      <c r="O497" s="94"/>
      <c r="P497" s="257">
        <f>O497*H497</f>
        <v>0</v>
      </c>
      <c r="Q497" s="257">
        <v>0.017930000000000001</v>
      </c>
      <c r="R497" s="257">
        <f>Q497*H497</f>
        <v>0.017930000000000001</v>
      </c>
      <c r="S497" s="257">
        <v>0</v>
      </c>
      <c r="T497" s="258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59" t="s">
        <v>220</v>
      </c>
      <c r="AT497" s="259" t="s">
        <v>216</v>
      </c>
      <c r="AU497" s="259" t="s">
        <v>188</v>
      </c>
      <c r="AY497" s="18" t="s">
        <v>170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8" t="s">
        <v>89</v>
      </c>
      <c r="BK497" s="146">
        <f>ROUND(I497*H497,2)</f>
        <v>0</v>
      </c>
      <c r="BL497" s="18" t="s">
        <v>169</v>
      </c>
      <c r="BM497" s="259" t="s">
        <v>964</v>
      </c>
    </row>
    <row r="498" s="14" customFormat="1">
      <c r="A498" s="14"/>
      <c r="B498" s="271"/>
      <c r="C498" s="272"/>
      <c r="D498" s="262" t="s">
        <v>179</v>
      </c>
      <c r="E498" s="273" t="s">
        <v>1</v>
      </c>
      <c r="F498" s="274" t="s">
        <v>89</v>
      </c>
      <c r="G498" s="272"/>
      <c r="H498" s="275">
        <v>1</v>
      </c>
      <c r="I498" s="276"/>
      <c r="J498" s="272"/>
      <c r="K498" s="272"/>
      <c r="L498" s="277"/>
      <c r="M498" s="278"/>
      <c r="N498" s="279"/>
      <c r="O498" s="279"/>
      <c r="P498" s="279"/>
      <c r="Q498" s="279"/>
      <c r="R498" s="279"/>
      <c r="S498" s="279"/>
      <c r="T498" s="28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81" t="s">
        <v>179</v>
      </c>
      <c r="AU498" s="281" t="s">
        <v>188</v>
      </c>
      <c r="AV498" s="14" t="s">
        <v>91</v>
      </c>
      <c r="AW498" s="14" t="s">
        <v>33</v>
      </c>
      <c r="AX498" s="14" t="s">
        <v>89</v>
      </c>
      <c r="AY498" s="281" t="s">
        <v>170</v>
      </c>
    </row>
    <row r="499" s="2" customFormat="1" ht="14.4" customHeight="1">
      <c r="A499" s="41"/>
      <c r="B499" s="42"/>
      <c r="C499" s="247" t="s">
        <v>965</v>
      </c>
      <c r="D499" s="247" t="s">
        <v>173</v>
      </c>
      <c r="E499" s="248" t="s">
        <v>966</v>
      </c>
      <c r="F499" s="249" t="s">
        <v>967</v>
      </c>
      <c r="G499" s="250" t="s">
        <v>202</v>
      </c>
      <c r="H499" s="251">
        <v>1</v>
      </c>
      <c r="I499" s="252"/>
      <c r="J499" s="253">
        <f>ROUND(I499*H499,2)</f>
        <v>0</v>
      </c>
      <c r="K499" s="254"/>
      <c r="L499" s="44"/>
      <c r="M499" s="255" t="s">
        <v>1</v>
      </c>
      <c r="N499" s="256" t="s">
        <v>46</v>
      </c>
      <c r="O499" s="94"/>
      <c r="P499" s="257">
        <f>O499*H499</f>
        <v>0</v>
      </c>
      <c r="Q499" s="257">
        <v>0</v>
      </c>
      <c r="R499" s="257">
        <f>Q499*H499</f>
        <v>0</v>
      </c>
      <c r="S499" s="257">
        <v>0</v>
      </c>
      <c r="T499" s="258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59" t="s">
        <v>249</v>
      </c>
      <c r="AT499" s="259" t="s">
        <v>173</v>
      </c>
      <c r="AU499" s="259" t="s">
        <v>188</v>
      </c>
      <c r="AY499" s="18" t="s">
        <v>170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89</v>
      </c>
      <c r="BK499" s="146">
        <f>ROUND(I499*H499,2)</f>
        <v>0</v>
      </c>
      <c r="BL499" s="18" t="s">
        <v>249</v>
      </c>
      <c r="BM499" s="259" t="s">
        <v>968</v>
      </c>
    </row>
    <row r="500" s="13" customFormat="1">
      <c r="A500" s="13"/>
      <c r="B500" s="260"/>
      <c r="C500" s="261"/>
      <c r="D500" s="262" t="s">
        <v>179</v>
      </c>
      <c r="E500" s="263" t="s">
        <v>1</v>
      </c>
      <c r="F500" s="264" t="s">
        <v>969</v>
      </c>
      <c r="G500" s="261"/>
      <c r="H500" s="263" t="s">
        <v>1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70" t="s">
        <v>179</v>
      </c>
      <c r="AU500" s="270" t="s">
        <v>188</v>
      </c>
      <c r="AV500" s="13" t="s">
        <v>89</v>
      </c>
      <c r="AW500" s="13" t="s">
        <v>33</v>
      </c>
      <c r="AX500" s="13" t="s">
        <v>81</v>
      </c>
      <c r="AY500" s="270" t="s">
        <v>170</v>
      </c>
    </row>
    <row r="501" s="13" customFormat="1">
      <c r="A501" s="13"/>
      <c r="B501" s="260"/>
      <c r="C501" s="261"/>
      <c r="D501" s="262" t="s">
        <v>179</v>
      </c>
      <c r="E501" s="263" t="s">
        <v>1</v>
      </c>
      <c r="F501" s="264" t="s">
        <v>970</v>
      </c>
      <c r="G501" s="261"/>
      <c r="H501" s="263" t="s">
        <v>1</v>
      </c>
      <c r="I501" s="265"/>
      <c r="J501" s="261"/>
      <c r="K501" s="261"/>
      <c r="L501" s="266"/>
      <c r="M501" s="267"/>
      <c r="N501" s="268"/>
      <c r="O501" s="268"/>
      <c r="P501" s="268"/>
      <c r="Q501" s="268"/>
      <c r="R501" s="268"/>
      <c r="S501" s="268"/>
      <c r="T501" s="26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70" t="s">
        <v>179</v>
      </c>
      <c r="AU501" s="270" t="s">
        <v>188</v>
      </c>
      <c r="AV501" s="13" t="s">
        <v>89</v>
      </c>
      <c r="AW501" s="13" t="s">
        <v>33</v>
      </c>
      <c r="AX501" s="13" t="s">
        <v>81</v>
      </c>
      <c r="AY501" s="270" t="s">
        <v>170</v>
      </c>
    </row>
    <row r="502" s="13" customFormat="1">
      <c r="A502" s="13"/>
      <c r="B502" s="260"/>
      <c r="C502" s="261"/>
      <c r="D502" s="262" t="s">
        <v>179</v>
      </c>
      <c r="E502" s="263" t="s">
        <v>1</v>
      </c>
      <c r="F502" s="264" t="s">
        <v>971</v>
      </c>
      <c r="G502" s="261"/>
      <c r="H502" s="263" t="s">
        <v>1</v>
      </c>
      <c r="I502" s="265"/>
      <c r="J502" s="261"/>
      <c r="K502" s="261"/>
      <c r="L502" s="266"/>
      <c r="M502" s="267"/>
      <c r="N502" s="268"/>
      <c r="O502" s="268"/>
      <c r="P502" s="268"/>
      <c r="Q502" s="268"/>
      <c r="R502" s="268"/>
      <c r="S502" s="268"/>
      <c r="T502" s="26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70" t="s">
        <v>179</v>
      </c>
      <c r="AU502" s="270" t="s">
        <v>188</v>
      </c>
      <c r="AV502" s="13" t="s">
        <v>89</v>
      </c>
      <c r="AW502" s="13" t="s">
        <v>33</v>
      </c>
      <c r="AX502" s="13" t="s">
        <v>81</v>
      </c>
      <c r="AY502" s="270" t="s">
        <v>170</v>
      </c>
    </row>
    <row r="503" s="13" customFormat="1">
      <c r="A503" s="13"/>
      <c r="B503" s="260"/>
      <c r="C503" s="261"/>
      <c r="D503" s="262" t="s">
        <v>179</v>
      </c>
      <c r="E503" s="263" t="s">
        <v>1</v>
      </c>
      <c r="F503" s="264" t="s">
        <v>972</v>
      </c>
      <c r="G503" s="261"/>
      <c r="H503" s="263" t="s">
        <v>1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70" t="s">
        <v>179</v>
      </c>
      <c r="AU503" s="270" t="s">
        <v>188</v>
      </c>
      <c r="AV503" s="13" t="s">
        <v>89</v>
      </c>
      <c r="AW503" s="13" t="s">
        <v>33</v>
      </c>
      <c r="AX503" s="13" t="s">
        <v>81</v>
      </c>
      <c r="AY503" s="270" t="s">
        <v>170</v>
      </c>
    </row>
    <row r="504" s="13" customFormat="1">
      <c r="A504" s="13"/>
      <c r="B504" s="260"/>
      <c r="C504" s="261"/>
      <c r="D504" s="262" t="s">
        <v>179</v>
      </c>
      <c r="E504" s="263" t="s">
        <v>1</v>
      </c>
      <c r="F504" s="264" t="s">
        <v>973</v>
      </c>
      <c r="G504" s="261"/>
      <c r="H504" s="263" t="s">
        <v>1</v>
      </c>
      <c r="I504" s="265"/>
      <c r="J504" s="261"/>
      <c r="K504" s="261"/>
      <c r="L504" s="266"/>
      <c r="M504" s="267"/>
      <c r="N504" s="268"/>
      <c r="O504" s="268"/>
      <c r="P504" s="268"/>
      <c r="Q504" s="268"/>
      <c r="R504" s="268"/>
      <c r="S504" s="268"/>
      <c r="T504" s="26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70" t="s">
        <v>179</v>
      </c>
      <c r="AU504" s="270" t="s">
        <v>188</v>
      </c>
      <c r="AV504" s="13" t="s">
        <v>89</v>
      </c>
      <c r="AW504" s="13" t="s">
        <v>33</v>
      </c>
      <c r="AX504" s="13" t="s">
        <v>81</v>
      </c>
      <c r="AY504" s="270" t="s">
        <v>170</v>
      </c>
    </row>
    <row r="505" s="14" customFormat="1">
      <c r="A505" s="14"/>
      <c r="B505" s="271"/>
      <c r="C505" s="272"/>
      <c r="D505" s="262" t="s">
        <v>179</v>
      </c>
      <c r="E505" s="273" t="s">
        <v>1</v>
      </c>
      <c r="F505" s="274" t="s">
        <v>89</v>
      </c>
      <c r="G505" s="272"/>
      <c r="H505" s="275">
        <v>1</v>
      </c>
      <c r="I505" s="276"/>
      <c r="J505" s="272"/>
      <c r="K505" s="272"/>
      <c r="L505" s="277"/>
      <c r="M505" s="278"/>
      <c r="N505" s="279"/>
      <c r="O505" s="279"/>
      <c r="P505" s="279"/>
      <c r="Q505" s="279"/>
      <c r="R505" s="279"/>
      <c r="S505" s="279"/>
      <c r="T505" s="28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81" t="s">
        <v>179</v>
      </c>
      <c r="AU505" s="281" t="s">
        <v>188</v>
      </c>
      <c r="AV505" s="14" t="s">
        <v>91</v>
      </c>
      <c r="AW505" s="14" t="s">
        <v>33</v>
      </c>
      <c r="AX505" s="14" t="s">
        <v>89</v>
      </c>
      <c r="AY505" s="281" t="s">
        <v>170</v>
      </c>
    </row>
    <row r="506" s="2" customFormat="1" ht="24.15" customHeight="1">
      <c r="A506" s="41"/>
      <c r="B506" s="42"/>
      <c r="C506" s="247" t="s">
        <v>974</v>
      </c>
      <c r="D506" s="247" t="s">
        <v>173</v>
      </c>
      <c r="E506" s="248" t="s">
        <v>919</v>
      </c>
      <c r="F506" s="249" t="s">
        <v>920</v>
      </c>
      <c r="G506" s="250" t="s">
        <v>110</v>
      </c>
      <c r="H506" s="251">
        <v>8.75</v>
      </c>
      <c r="I506" s="252"/>
      <c r="J506" s="253">
        <f>ROUND(I506*H506,2)</f>
        <v>0</v>
      </c>
      <c r="K506" s="254"/>
      <c r="L506" s="44"/>
      <c r="M506" s="255" t="s">
        <v>1</v>
      </c>
      <c r="N506" s="256" t="s">
        <v>46</v>
      </c>
      <c r="O506" s="94"/>
      <c r="P506" s="257">
        <f>O506*H506</f>
        <v>0</v>
      </c>
      <c r="Q506" s="257">
        <v>0.030870000000000002</v>
      </c>
      <c r="R506" s="257">
        <f>Q506*H506</f>
        <v>0.27011250000000003</v>
      </c>
      <c r="S506" s="257">
        <v>0</v>
      </c>
      <c r="T506" s="258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59" t="s">
        <v>249</v>
      </c>
      <c r="AT506" s="259" t="s">
        <v>173</v>
      </c>
      <c r="AU506" s="259" t="s">
        <v>188</v>
      </c>
      <c r="AY506" s="18" t="s">
        <v>170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89</v>
      </c>
      <c r="BK506" s="146">
        <f>ROUND(I506*H506,2)</f>
        <v>0</v>
      </c>
      <c r="BL506" s="18" t="s">
        <v>249</v>
      </c>
      <c r="BM506" s="259" t="s">
        <v>975</v>
      </c>
    </row>
    <row r="507" s="14" customFormat="1">
      <c r="A507" s="14"/>
      <c r="B507" s="271"/>
      <c r="C507" s="272"/>
      <c r="D507" s="262" t="s">
        <v>179</v>
      </c>
      <c r="E507" s="273" t="s">
        <v>976</v>
      </c>
      <c r="F507" s="274" t="s">
        <v>922</v>
      </c>
      <c r="G507" s="272"/>
      <c r="H507" s="275">
        <v>8.75</v>
      </c>
      <c r="I507" s="276"/>
      <c r="J507" s="272"/>
      <c r="K507" s="272"/>
      <c r="L507" s="277"/>
      <c r="M507" s="278"/>
      <c r="N507" s="279"/>
      <c r="O507" s="279"/>
      <c r="P507" s="279"/>
      <c r="Q507" s="279"/>
      <c r="R507" s="279"/>
      <c r="S507" s="279"/>
      <c r="T507" s="28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81" t="s">
        <v>179</v>
      </c>
      <c r="AU507" s="281" t="s">
        <v>188</v>
      </c>
      <c r="AV507" s="14" t="s">
        <v>91</v>
      </c>
      <c r="AW507" s="14" t="s">
        <v>33</v>
      </c>
      <c r="AX507" s="14" t="s">
        <v>89</v>
      </c>
      <c r="AY507" s="281" t="s">
        <v>170</v>
      </c>
    </row>
    <row r="508" s="2" customFormat="1" ht="24.15" customHeight="1">
      <c r="A508" s="41"/>
      <c r="B508" s="42"/>
      <c r="C508" s="247" t="s">
        <v>977</v>
      </c>
      <c r="D508" s="247" t="s">
        <v>173</v>
      </c>
      <c r="E508" s="248" t="s">
        <v>931</v>
      </c>
      <c r="F508" s="249" t="s">
        <v>932</v>
      </c>
      <c r="G508" s="250" t="s">
        <v>261</v>
      </c>
      <c r="H508" s="251">
        <v>1</v>
      </c>
      <c r="I508" s="252"/>
      <c r="J508" s="253">
        <f>ROUND(I508*H508,2)</f>
        <v>0</v>
      </c>
      <c r="K508" s="254"/>
      <c r="L508" s="44"/>
      <c r="M508" s="255" t="s">
        <v>1</v>
      </c>
      <c r="N508" s="256" t="s">
        <v>46</v>
      </c>
      <c r="O508" s="94"/>
      <c r="P508" s="257">
        <f>O508*H508</f>
        <v>0</v>
      </c>
      <c r="Q508" s="257">
        <v>0</v>
      </c>
      <c r="R508" s="257">
        <f>Q508*H508</f>
        <v>0</v>
      </c>
      <c r="S508" s="257">
        <v>0</v>
      </c>
      <c r="T508" s="258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59" t="s">
        <v>249</v>
      </c>
      <c r="AT508" s="259" t="s">
        <v>173</v>
      </c>
      <c r="AU508" s="259" t="s">
        <v>188</v>
      </c>
      <c r="AY508" s="18" t="s">
        <v>170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8" t="s">
        <v>89</v>
      </c>
      <c r="BK508" s="146">
        <f>ROUND(I508*H508,2)</f>
        <v>0</v>
      </c>
      <c r="BL508" s="18" t="s">
        <v>249</v>
      </c>
      <c r="BM508" s="259" t="s">
        <v>978</v>
      </c>
    </row>
    <row r="509" s="13" customFormat="1">
      <c r="A509" s="13"/>
      <c r="B509" s="260"/>
      <c r="C509" s="261"/>
      <c r="D509" s="262" t="s">
        <v>179</v>
      </c>
      <c r="E509" s="263" t="s">
        <v>1</v>
      </c>
      <c r="F509" s="264" t="s">
        <v>934</v>
      </c>
      <c r="G509" s="261"/>
      <c r="H509" s="263" t="s">
        <v>1</v>
      </c>
      <c r="I509" s="265"/>
      <c r="J509" s="261"/>
      <c r="K509" s="261"/>
      <c r="L509" s="266"/>
      <c r="M509" s="267"/>
      <c r="N509" s="268"/>
      <c r="O509" s="268"/>
      <c r="P509" s="268"/>
      <c r="Q509" s="268"/>
      <c r="R509" s="268"/>
      <c r="S509" s="268"/>
      <c r="T509" s="26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70" t="s">
        <v>179</v>
      </c>
      <c r="AU509" s="270" t="s">
        <v>188</v>
      </c>
      <c r="AV509" s="13" t="s">
        <v>89</v>
      </c>
      <c r="AW509" s="13" t="s">
        <v>33</v>
      </c>
      <c r="AX509" s="13" t="s">
        <v>81</v>
      </c>
      <c r="AY509" s="270" t="s">
        <v>170</v>
      </c>
    </row>
    <row r="510" s="14" customFormat="1">
      <c r="A510" s="14"/>
      <c r="B510" s="271"/>
      <c r="C510" s="272"/>
      <c r="D510" s="262" t="s">
        <v>179</v>
      </c>
      <c r="E510" s="273" t="s">
        <v>1</v>
      </c>
      <c r="F510" s="274" t="s">
        <v>89</v>
      </c>
      <c r="G510" s="272"/>
      <c r="H510" s="275">
        <v>1</v>
      </c>
      <c r="I510" s="276"/>
      <c r="J510" s="272"/>
      <c r="K510" s="272"/>
      <c r="L510" s="277"/>
      <c r="M510" s="278"/>
      <c r="N510" s="279"/>
      <c r="O510" s="279"/>
      <c r="P510" s="279"/>
      <c r="Q510" s="279"/>
      <c r="R510" s="279"/>
      <c r="S510" s="279"/>
      <c r="T510" s="28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81" t="s">
        <v>179</v>
      </c>
      <c r="AU510" s="281" t="s">
        <v>188</v>
      </c>
      <c r="AV510" s="14" t="s">
        <v>91</v>
      </c>
      <c r="AW510" s="14" t="s">
        <v>33</v>
      </c>
      <c r="AX510" s="14" t="s">
        <v>89</v>
      </c>
      <c r="AY510" s="281" t="s">
        <v>170</v>
      </c>
    </row>
    <row r="511" s="2" customFormat="1" ht="24.15" customHeight="1">
      <c r="A511" s="41"/>
      <c r="B511" s="42"/>
      <c r="C511" s="293" t="s">
        <v>979</v>
      </c>
      <c r="D511" s="293" t="s">
        <v>216</v>
      </c>
      <c r="E511" s="294" t="s">
        <v>936</v>
      </c>
      <c r="F511" s="295" t="s">
        <v>937</v>
      </c>
      <c r="G511" s="296" t="s">
        <v>261</v>
      </c>
      <c r="H511" s="297">
        <v>1</v>
      </c>
      <c r="I511" s="298"/>
      <c r="J511" s="299">
        <f>ROUND(I511*H511,2)</f>
        <v>0</v>
      </c>
      <c r="K511" s="300"/>
      <c r="L511" s="301"/>
      <c r="M511" s="302" t="s">
        <v>1</v>
      </c>
      <c r="N511" s="303" t="s">
        <v>46</v>
      </c>
      <c r="O511" s="94"/>
      <c r="P511" s="257">
        <f>O511*H511</f>
        <v>0</v>
      </c>
      <c r="Q511" s="257">
        <v>0.076999999999999999</v>
      </c>
      <c r="R511" s="257">
        <f>Q511*H511</f>
        <v>0.076999999999999999</v>
      </c>
      <c r="S511" s="257">
        <v>0</v>
      </c>
      <c r="T511" s="258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59" t="s">
        <v>452</v>
      </c>
      <c r="AT511" s="259" t="s">
        <v>216</v>
      </c>
      <c r="AU511" s="259" t="s">
        <v>188</v>
      </c>
      <c r="AY511" s="18" t="s">
        <v>170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89</v>
      </c>
      <c r="BK511" s="146">
        <f>ROUND(I511*H511,2)</f>
        <v>0</v>
      </c>
      <c r="BL511" s="18" t="s">
        <v>249</v>
      </c>
      <c r="BM511" s="259" t="s">
        <v>980</v>
      </c>
    </row>
    <row r="512" s="13" customFormat="1">
      <c r="A512" s="13"/>
      <c r="B512" s="260"/>
      <c r="C512" s="261"/>
      <c r="D512" s="262" t="s">
        <v>179</v>
      </c>
      <c r="E512" s="263" t="s">
        <v>1</v>
      </c>
      <c r="F512" s="264" t="s">
        <v>939</v>
      </c>
      <c r="G512" s="261"/>
      <c r="H512" s="263" t="s">
        <v>1</v>
      </c>
      <c r="I512" s="265"/>
      <c r="J512" s="261"/>
      <c r="K512" s="261"/>
      <c r="L512" s="266"/>
      <c r="M512" s="267"/>
      <c r="N512" s="268"/>
      <c r="O512" s="268"/>
      <c r="P512" s="268"/>
      <c r="Q512" s="268"/>
      <c r="R512" s="268"/>
      <c r="S512" s="268"/>
      <c r="T512" s="26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0" t="s">
        <v>179</v>
      </c>
      <c r="AU512" s="270" t="s">
        <v>188</v>
      </c>
      <c r="AV512" s="13" t="s">
        <v>89</v>
      </c>
      <c r="AW512" s="13" t="s">
        <v>33</v>
      </c>
      <c r="AX512" s="13" t="s">
        <v>81</v>
      </c>
      <c r="AY512" s="270" t="s">
        <v>170</v>
      </c>
    </row>
    <row r="513" s="14" customFormat="1">
      <c r="A513" s="14"/>
      <c r="B513" s="271"/>
      <c r="C513" s="272"/>
      <c r="D513" s="262" t="s">
        <v>179</v>
      </c>
      <c r="E513" s="273" t="s">
        <v>1</v>
      </c>
      <c r="F513" s="274" t="s">
        <v>89</v>
      </c>
      <c r="G513" s="272"/>
      <c r="H513" s="275">
        <v>1</v>
      </c>
      <c r="I513" s="276"/>
      <c r="J513" s="272"/>
      <c r="K513" s="272"/>
      <c r="L513" s="277"/>
      <c r="M513" s="278"/>
      <c r="N513" s="279"/>
      <c r="O513" s="279"/>
      <c r="P513" s="279"/>
      <c r="Q513" s="279"/>
      <c r="R513" s="279"/>
      <c r="S513" s="279"/>
      <c r="T513" s="28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81" t="s">
        <v>179</v>
      </c>
      <c r="AU513" s="281" t="s">
        <v>188</v>
      </c>
      <c r="AV513" s="14" t="s">
        <v>91</v>
      </c>
      <c r="AW513" s="14" t="s">
        <v>33</v>
      </c>
      <c r="AX513" s="14" t="s">
        <v>89</v>
      </c>
      <c r="AY513" s="281" t="s">
        <v>170</v>
      </c>
    </row>
    <row r="514" s="2" customFormat="1" ht="14.4" customHeight="1">
      <c r="A514" s="41"/>
      <c r="B514" s="42"/>
      <c r="C514" s="247" t="s">
        <v>981</v>
      </c>
      <c r="D514" s="247" t="s">
        <v>173</v>
      </c>
      <c r="E514" s="248" t="s">
        <v>941</v>
      </c>
      <c r="F514" s="249" t="s">
        <v>942</v>
      </c>
      <c r="G514" s="250" t="s">
        <v>110</v>
      </c>
      <c r="H514" s="251">
        <v>13.481</v>
      </c>
      <c r="I514" s="252"/>
      <c r="J514" s="253">
        <f>ROUND(I514*H514,2)</f>
        <v>0</v>
      </c>
      <c r="K514" s="254"/>
      <c r="L514" s="44"/>
      <c r="M514" s="255" t="s">
        <v>1</v>
      </c>
      <c r="N514" s="256" t="s">
        <v>46</v>
      </c>
      <c r="O514" s="94"/>
      <c r="P514" s="257">
        <f>O514*H514</f>
        <v>0</v>
      </c>
      <c r="Q514" s="257">
        <v>0.00059999999999999995</v>
      </c>
      <c r="R514" s="257">
        <f>Q514*H514</f>
        <v>0.0080885999999999996</v>
      </c>
      <c r="S514" s="257">
        <v>0</v>
      </c>
      <c r="T514" s="258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59" t="s">
        <v>177</v>
      </c>
      <c r="AT514" s="259" t="s">
        <v>173</v>
      </c>
      <c r="AU514" s="259" t="s">
        <v>188</v>
      </c>
      <c r="AY514" s="18" t="s">
        <v>170</v>
      </c>
      <c r="BE514" s="146">
        <f>IF(N514="základní",J514,0)</f>
        <v>0</v>
      </c>
      <c r="BF514" s="146">
        <f>IF(N514="snížená",J514,0)</f>
        <v>0</v>
      </c>
      <c r="BG514" s="146">
        <f>IF(N514="zákl. přenesená",J514,0)</f>
        <v>0</v>
      </c>
      <c r="BH514" s="146">
        <f>IF(N514="sníž. přenesená",J514,0)</f>
        <v>0</v>
      </c>
      <c r="BI514" s="146">
        <f>IF(N514="nulová",J514,0)</f>
        <v>0</v>
      </c>
      <c r="BJ514" s="18" t="s">
        <v>89</v>
      </c>
      <c r="BK514" s="146">
        <f>ROUND(I514*H514,2)</f>
        <v>0</v>
      </c>
      <c r="BL514" s="18" t="s">
        <v>177</v>
      </c>
      <c r="BM514" s="259" t="s">
        <v>982</v>
      </c>
    </row>
    <row r="515" s="14" customFormat="1">
      <c r="A515" s="14"/>
      <c r="B515" s="271"/>
      <c r="C515" s="272"/>
      <c r="D515" s="262" t="s">
        <v>179</v>
      </c>
      <c r="E515" s="273" t="s">
        <v>350</v>
      </c>
      <c r="F515" s="274" t="s">
        <v>983</v>
      </c>
      <c r="G515" s="272"/>
      <c r="H515" s="275">
        <v>13.481</v>
      </c>
      <c r="I515" s="276"/>
      <c r="J515" s="272"/>
      <c r="K515" s="272"/>
      <c r="L515" s="277"/>
      <c r="M515" s="278"/>
      <c r="N515" s="279"/>
      <c r="O515" s="279"/>
      <c r="P515" s="279"/>
      <c r="Q515" s="279"/>
      <c r="R515" s="279"/>
      <c r="S515" s="279"/>
      <c r="T515" s="28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81" t="s">
        <v>179</v>
      </c>
      <c r="AU515" s="281" t="s">
        <v>188</v>
      </c>
      <c r="AV515" s="14" t="s">
        <v>91</v>
      </c>
      <c r="AW515" s="14" t="s">
        <v>33</v>
      </c>
      <c r="AX515" s="14" t="s">
        <v>89</v>
      </c>
      <c r="AY515" s="281" t="s">
        <v>170</v>
      </c>
    </row>
    <row r="516" s="2" customFormat="1" ht="14.4" customHeight="1">
      <c r="A516" s="41"/>
      <c r="B516" s="42"/>
      <c r="C516" s="293" t="s">
        <v>984</v>
      </c>
      <c r="D516" s="293" t="s">
        <v>216</v>
      </c>
      <c r="E516" s="294" t="s">
        <v>946</v>
      </c>
      <c r="F516" s="295" t="s">
        <v>947</v>
      </c>
      <c r="G516" s="296" t="s">
        <v>110</v>
      </c>
      <c r="H516" s="297">
        <v>13.481</v>
      </c>
      <c r="I516" s="298"/>
      <c r="J516" s="299">
        <f>ROUND(I516*H516,2)</f>
        <v>0</v>
      </c>
      <c r="K516" s="300"/>
      <c r="L516" s="301"/>
      <c r="M516" s="302" t="s">
        <v>1</v>
      </c>
      <c r="N516" s="303" t="s">
        <v>46</v>
      </c>
      <c r="O516" s="94"/>
      <c r="P516" s="257">
        <f>O516*H516</f>
        <v>0</v>
      </c>
      <c r="Q516" s="257">
        <v>0.0020999999999999999</v>
      </c>
      <c r="R516" s="257">
        <f>Q516*H516</f>
        <v>0.028310099999999998</v>
      </c>
      <c r="S516" s="257">
        <v>0</v>
      </c>
      <c r="T516" s="258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59" t="s">
        <v>177</v>
      </c>
      <c r="AT516" s="259" t="s">
        <v>216</v>
      </c>
      <c r="AU516" s="259" t="s">
        <v>188</v>
      </c>
      <c r="AY516" s="18" t="s">
        <v>170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89</v>
      </c>
      <c r="BK516" s="146">
        <f>ROUND(I516*H516,2)</f>
        <v>0</v>
      </c>
      <c r="BL516" s="18" t="s">
        <v>177</v>
      </c>
      <c r="BM516" s="259" t="s">
        <v>985</v>
      </c>
    </row>
    <row r="517" s="14" customFormat="1">
      <c r="A517" s="14"/>
      <c r="B517" s="271"/>
      <c r="C517" s="272"/>
      <c r="D517" s="262" t="s">
        <v>179</v>
      </c>
      <c r="E517" s="273" t="s">
        <v>1</v>
      </c>
      <c r="F517" s="274" t="s">
        <v>350</v>
      </c>
      <c r="G517" s="272"/>
      <c r="H517" s="275">
        <v>13.481</v>
      </c>
      <c r="I517" s="276"/>
      <c r="J517" s="272"/>
      <c r="K517" s="272"/>
      <c r="L517" s="277"/>
      <c r="M517" s="278"/>
      <c r="N517" s="279"/>
      <c r="O517" s="279"/>
      <c r="P517" s="279"/>
      <c r="Q517" s="279"/>
      <c r="R517" s="279"/>
      <c r="S517" s="279"/>
      <c r="T517" s="28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81" t="s">
        <v>179</v>
      </c>
      <c r="AU517" s="281" t="s">
        <v>188</v>
      </c>
      <c r="AV517" s="14" t="s">
        <v>91</v>
      </c>
      <c r="AW517" s="14" t="s">
        <v>33</v>
      </c>
      <c r="AX517" s="14" t="s">
        <v>89</v>
      </c>
      <c r="AY517" s="281" t="s">
        <v>170</v>
      </c>
    </row>
    <row r="518" s="2" customFormat="1" ht="24.15" customHeight="1">
      <c r="A518" s="41"/>
      <c r="B518" s="42"/>
      <c r="C518" s="247" t="s">
        <v>986</v>
      </c>
      <c r="D518" s="247" t="s">
        <v>173</v>
      </c>
      <c r="E518" s="248" t="s">
        <v>987</v>
      </c>
      <c r="F518" s="249" t="s">
        <v>988</v>
      </c>
      <c r="G518" s="250" t="s">
        <v>110</v>
      </c>
      <c r="H518" s="251">
        <v>55.817</v>
      </c>
      <c r="I518" s="252"/>
      <c r="J518" s="253">
        <f>ROUND(I518*H518,2)</f>
        <v>0</v>
      </c>
      <c r="K518" s="254"/>
      <c r="L518" s="44"/>
      <c r="M518" s="255" t="s">
        <v>1</v>
      </c>
      <c r="N518" s="256" t="s">
        <v>46</v>
      </c>
      <c r="O518" s="94"/>
      <c r="P518" s="257">
        <f>O518*H518</f>
        <v>0</v>
      </c>
      <c r="Q518" s="257">
        <v>0.00020000000000000001</v>
      </c>
      <c r="R518" s="257">
        <f>Q518*H518</f>
        <v>0.0111634</v>
      </c>
      <c r="S518" s="257">
        <v>0</v>
      </c>
      <c r="T518" s="258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59" t="s">
        <v>249</v>
      </c>
      <c r="AT518" s="259" t="s">
        <v>173</v>
      </c>
      <c r="AU518" s="259" t="s">
        <v>188</v>
      </c>
      <c r="AY518" s="18" t="s">
        <v>170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8" t="s">
        <v>89</v>
      </c>
      <c r="BK518" s="146">
        <f>ROUND(I518*H518,2)</f>
        <v>0</v>
      </c>
      <c r="BL518" s="18" t="s">
        <v>249</v>
      </c>
      <c r="BM518" s="259" t="s">
        <v>989</v>
      </c>
    </row>
    <row r="519" s="14" customFormat="1">
      <c r="A519" s="14"/>
      <c r="B519" s="271"/>
      <c r="C519" s="272"/>
      <c r="D519" s="262" t="s">
        <v>179</v>
      </c>
      <c r="E519" s="273" t="s">
        <v>338</v>
      </c>
      <c r="F519" s="274" t="s">
        <v>990</v>
      </c>
      <c r="G519" s="272"/>
      <c r="H519" s="275">
        <v>55.817</v>
      </c>
      <c r="I519" s="276"/>
      <c r="J519" s="272"/>
      <c r="K519" s="272"/>
      <c r="L519" s="277"/>
      <c r="M519" s="278"/>
      <c r="N519" s="279"/>
      <c r="O519" s="279"/>
      <c r="P519" s="279"/>
      <c r="Q519" s="279"/>
      <c r="R519" s="279"/>
      <c r="S519" s="279"/>
      <c r="T519" s="28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81" t="s">
        <v>179</v>
      </c>
      <c r="AU519" s="281" t="s">
        <v>188</v>
      </c>
      <c r="AV519" s="14" t="s">
        <v>91</v>
      </c>
      <c r="AW519" s="14" t="s">
        <v>33</v>
      </c>
      <c r="AX519" s="14" t="s">
        <v>89</v>
      </c>
      <c r="AY519" s="281" t="s">
        <v>170</v>
      </c>
    </row>
    <row r="520" s="2" customFormat="1" ht="24.15" customHeight="1">
      <c r="A520" s="41"/>
      <c r="B520" s="42"/>
      <c r="C520" s="247" t="s">
        <v>991</v>
      </c>
      <c r="D520" s="247" t="s">
        <v>173</v>
      </c>
      <c r="E520" s="248" t="s">
        <v>951</v>
      </c>
      <c r="F520" s="249" t="s">
        <v>952</v>
      </c>
      <c r="G520" s="250" t="s">
        <v>110</v>
      </c>
      <c r="H520" s="251">
        <v>55.817</v>
      </c>
      <c r="I520" s="252"/>
      <c r="J520" s="253">
        <f>ROUND(I520*H520,2)</f>
        <v>0</v>
      </c>
      <c r="K520" s="254"/>
      <c r="L520" s="44"/>
      <c r="M520" s="255" t="s">
        <v>1</v>
      </c>
      <c r="N520" s="256" t="s">
        <v>46</v>
      </c>
      <c r="O520" s="94"/>
      <c r="P520" s="257">
        <f>O520*H520</f>
        <v>0</v>
      </c>
      <c r="Q520" s="257">
        <v>0.00025999999999999998</v>
      </c>
      <c r="R520" s="257">
        <f>Q520*H520</f>
        <v>0.014512419999999998</v>
      </c>
      <c r="S520" s="257">
        <v>0</v>
      </c>
      <c r="T520" s="258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59" t="s">
        <v>249</v>
      </c>
      <c r="AT520" s="259" t="s">
        <v>173</v>
      </c>
      <c r="AU520" s="259" t="s">
        <v>188</v>
      </c>
      <c r="AY520" s="18" t="s">
        <v>170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8" t="s">
        <v>89</v>
      </c>
      <c r="BK520" s="146">
        <f>ROUND(I520*H520,2)</f>
        <v>0</v>
      </c>
      <c r="BL520" s="18" t="s">
        <v>249</v>
      </c>
      <c r="BM520" s="259" t="s">
        <v>992</v>
      </c>
    </row>
    <row r="521" s="14" customFormat="1">
      <c r="A521" s="14"/>
      <c r="B521" s="271"/>
      <c r="C521" s="272"/>
      <c r="D521" s="262" t="s">
        <v>179</v>
      </c>
      <c r="E521" s="273" t="s">
        <v>1</v>
      </c>
      <c r="F521" s="274" t="s">
        <v>338</v>
      </c>
      <c r="G521" s="272"/>
      <c r="H521" s="275">
        <v>55.817</v>
      </c>
      <c r="I521" s="276"/>
      <c r="J521" s="272"/>
      <c r="K521" s="272"/>
      <c r="L521" s="277"/>
      <c r="M521" s="278"/>
      <c r="N521" s="279"/>
      <c r="O521" s="279"/>
      <c r="P521" s="279"/>
      <c r="Q521" s="279"/>
      <c r="R521" s="279"/>
      <c r="S521" s="279"/>
      <c r="T521" s="28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81" t="s">
        <v>179</v>
      </c>
      <c r="AU521" s="281" t="s">
        <v>188</v>
      </c>
      <c r="AV521" s="14" t="s">
        <v>91</v>
      </c>
      <c r="AW521" s="14" t="s">
        <v>33</v>
      </c>
      <c r="AX521" s="14" t="s">
        <v>89</v>
      </c>
      <c r="AY521" s="281" t="s">
        <v>170</v>
      </c>
    </row>
    <row r="522" s="2" customFormat="1" ht="24.15" customHeight="1">
      <c r="A522" s="41"/>
      <c r="B522" s="42"/>
      <c r="C522" s="247" t="s">
        <v>993</v>
      </c>
      <c r="D522" s="247" t="s">
        <v>173</v>
      </c>
      <c r="E522" s="248" t="s">
        <v>994</v>
      </c>
      <c r="F522" s="249" t="s">
        <v>995</v>
      </c>
      <c r="G522" s="250" t="s">
        <v>261</v>
      </c>
      <c r="H522" s="251">
        <v>1</v>
      </c>
      <c r="I522" s="252"/>
      <c r="J522" s="253">
        <f>ROUND(I522*H522,2)</f>
        <v>0</v>
      </c>
      <c r="K522" s="254"/>
      <c r="L522" s="44"/>
      <c r="M522" s="255" t="s">
        <v>1</v>
      </c>
      <c r="N522" s="256" t="s">
        <v>46</v>
      </c>
      <c r="O522" s="94"/>
      <c r="P522" s="257">
        <f>O522*H522</f>
        <v>0</v>
      </c>
      <c r="Q522" s="257">
        <v>0</v>
      </c>
      <c r="R522" s="257">
        <f>Q522*H522</f>
        <v>0</v>
      </c>
      <c r="S522" s="257">
        <v>0</v>
      </c>
      <c r="T522" s="258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59" t="s">
        <v>169</v>
      </c>
      <c r="AT522" s="259" t="s">
        <v>173</v>
      </c>
      <c r="AU522" s="259" t="s">
        <v>188</v>
      </c>
      <c r="AY522" s="18" t="s">
        <v>170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8" t="s">
        <v>89</v>
      </c>
      <c r="BK522" s="146">
        <f>ROUND(I522*H522,2)</f>
        <v>0</v>
      </c>
      <c r="BL522" s="18" t="s">
        <v>169</v>
      </c>
      <c r="BM522" s="259" t="s">
        <v>996</v>
      </c>
    </row>
    <row r="523" s="2" customFormat="1" ht="24.15" customHeight="1">
      <c r="A523" s="41"/>
      <c r="B523" s="42"/>
      <c r="C523" s="247" t="s">
        <v>997</v>
      </c>
      <c r="D523" s="247" t="s">
        <v>173</v>
      </c>
      <c r="E523" s="248" t="s">
        <v>998</v>
      </c>
      <c r="F523" s="249" t="s">
        <v>999</v>
      </c>
      <c r="G523" s="250" t="s">
        <v>261</v>
      </c>
      <c r="H523" s="251">
        <v>2</v>
      </c>
      <c r="I523" s="252"/>
      <c r="J523" s="253">
        <f>ROUND(I523*H523,2)</f>
        <v>0</v>
      </c>
      <c r="K523" s="254"/>
      <c r="L523" s="44"/>
      <c r="M523" s="255" t="s">
        <v>1</v>
      </c>
      <c r="N523" s="256" t="s">
        <v>46</v>
      </c>
      <c r="O523" s="94"/>
      <c r="P523" s="257">
        <f>O523*H523</f>
        <v>0</v>
      </c>
      <c r="Q523" s="257">
        <v>0</v>
      </c>
      <c r="R523" s="257">
        <f>Q523*H523</f>
        <v>0</v>
      </c>
      <c r="S523" s="257">
        <v>0</v>
      </c>
      <c r="T523" s="258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59" t="s">
        <v>169</v>
      </c>
      <c r="AT523" s="259" t="s">
        <v>173</v>
      </c>
      <c r="AU523" s="259" t="s">
        <v>188</v>
      </c>
      <c r="AY523" s="18" t="s">
        <v>170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8" t="s">
        <v>89</v>
      </c>
      <c r="BK523" s="146">
        <f>ROUND(I523*H523,2)</f>
        <v>0</v>
      </c>
      <c r="BL523" s="18" t="s">
        <v>169</v>
      </c>
      <c r="BM523" s="259" t="s">
        <v>1000</v>
      </c>
    </row>
    <row r="524" s="2" customFormat="1" ht="14.4" customHeight="1">
      <c r="A524" s="41"/>
      <c r="B524" s="42"/>
      <c r="C524" s="247" t="s">
        <v>1001</v>
      </c>
      <c r="D524" s="247" t="s">
        <v>173</v>
      </c>
      <c r="E524" s="248" t="s">
        <v>1002</v>
      </c>
      <c r="F524" s="249" t="s">
        <v>1003</v>
      </c>
      <c r="G524" s="250" t="s">
        <v>110</v>
      </c>
      <c r="H524" s="251">
        <v>1.8</v>
      </c>
      <c r="I524" s="252"/>
      <c r="J524" s="253">
        <f>ROUND(I524*H524,2)</f>
        <v>0</v>
      </c>
      <c r="K524" s="254"/>
      <c r="L524" s="44"/>
      <c r="M524" s="255" t="s">
        <v>1</v>
      </c>
      <c r="N524" s="256" t="s">
        <v>46</v>
      </c>
      <c r="O524" s="94"/>
      <c r="P524" s="257">
        <f>O524*H524</f>
        <v>0</v>
      </c>
      <c r="Q524" s="257">
        <v>0</v>
      </c>
      <c r="R524" s="257">
        <f>Q524*H524</f>
        <v>0</v>
      </c>
      <c r="S524" s="257">
        <v>0.063</v>
      </c>
      <c r="T524" s="258">
        <f>S524*H524</f>
        <v>0.1134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59" t="s">
        <v>169</v>
      </c>
      <c r="AT524" s="259" t="s">
        <v>173</v>
      </c>
      <c r="AU524" s="259" t="s">
        <v>188</v>
      </c>
      <c r="AY524" s="18" t="s">
        <v>170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8" t="s">
        <v>89</v>
      </c>
      <c r="BK524" s="146">
        <f>ROUND(I524*H524,2)</f>
        <v>0</v>
      </c>
      <c r="BL524" s="18" t="s">
        <v>169</v>
      </c>
      <c r="BM524" s="259" t="s">
        <v>1004</v>
      </c>
    </row>
    <row r="525" s="13" customFormat="1">
      <c r="A525" s="13"/>
      <c r="B525" s="260"/>
      <c r="C525" s="261"/>
      <c r="D525" s="262" t="s">
        <v>179</v>
      </c>
      <c r="E525" s="263" t="s">
        <v>1</v>
      </c>
      <c r="F525" s="264" t="s">
        <v>1005</v>
      </c>
      <c r="G525" s="261"/>
      <c r="H525" s="263" t="s">
        <v>1</v>
      </c>
      <c r="I525" s="265"/>
      <c r="J525" s="261"/>
      <c r="K525" s="261"/>
      <c r="L525" s="266"/>
      <c r="M525" s="267"/>
      <c r="N525" s="268"/>
      <c r="O525" s="268"/>
      <c r="P525" s="268"/>
      <c r="Q525" s="268"/>
      <c r="R525" s="268"/>
      <c r="S525" s="268"/>
      <c r="T525" s="26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70" t="s">
        <v>179</v>
      </c>
      <c r="AU525" s="270" t="s">
        <v>188</v>
      </c>
      <c r="AV525" s="13" t="s">
        <v>89</v>
      </c>
      <c r="AW525" s="13" t="s">
        <v>33</v>
      </c>
      <c r="AX525" s="13" t="s">
        <v>81</v>
      </c>
      <c r="AY525" s="270" t="s">
        <v>170</v>
      </c>
    </row>
    <row r="526" s="14" customFormat="1">
      <c r="A526" s="14"/>
      <c r="B526" s="271"/>
      <c r="C526" s="272"/>
      <c r="D526" s="262" t="s">
        <v>179</v>
      </c>
      <c r="E526" s="273" t="s">
        <v>1</v>
      </c>
      <c r="F526" s="274" t="s">
        <v>1006</v>
      </c>
      <c r="G526" s="272"/>
      <c r="H526" s="275">
        <v>1.8</v>
      </c>
      <c r="I526" s="276"/>
      <c r="J526" s="272"/>
      <c r="K526" s="272"/>
      <c r="L526" s="277"/>
      <c r="M526" s="278"/>
      <c r="N526" s="279"/>
      <c r="O526" s="279"/>
      <c r="P526" s="279"/>
      <c r="Q526" s="279"/>
      <c r="R526" s="279"/>
      <c r="S526" s="279"/>
      <c r="T526" s="28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81" t="s">
        <v>179</v>
      </c>
      <c r="AU526" s="281" t="s">
        <v>188</v>
      </c>
      <c r="AV526" s="14" t="s">
        <v>91</v>
      </c>
      <c r="AW526" s="14" t="s">
        <v>33</v>
      </c>
      <c r="AX526" s="14" t="s">
        <v>89</v>
      </c>
      <c r="AY526" s="281" t="s">
        <v>170</v>
      </c>
    </row>
    <row r="527" s="2" customFormat="1" ht="24.15" customHeight="1">
      <c r="A527" s="41"/>
      <c r="B527" s="42"/>
      <c r="C527" s="247" t="s">
        <v>337</v>
      </c>
      <c r="D527" s="247" t="s">
        <v>173</v>
      </c>
      <c r="E527" s="248" t="s">
        <v>1007</v>
      </c>
      <c r="F527" s="249" t="s">
        <v>1008</v>
      </c>
      <c r="G527" s="250" t="s">
        <v>1009</v>
      </c>
      <c r="H527" s="251">
        <v>1</v>
      </c>
      <c r="I527" s="252"/>
      <c r="J527" s="253">
        <f>ROUND(I527*H527,2)</f>
        <v>0</v>
      </c>
      <c r="K527" s="254"/>
      <c r="L527" s="44"/>
      <c r="M527" s="255" t="s">
        <v>1</v>
      </c>
      <c r="N527" s="256" t="s">
        <v>46</v>
      </c>
      <c r="O527" s="94"/>
      <c r="P527" s="257">
        <f>O527*H527</f>
        <v>0</v>
      </c>
      <c r="Q527" s="257">
        <v>0</v>
      </c>
      <c r="R527" s="257">
        <f>Q527*H527</f>
        <v>0</v>
      </c>
      <c r="S527" s="257">
        <v>0</v>
      </c>
      <c r="T527" s="258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59" t="s">
        <v>249</v>
      </c>
      <c r="AT527" s="259" t="s">
        <v>173</v>
      </c>
      <c r="AU527" s="259" t="s">
        <v>188</v>
      </c>
      <c r="AY527" s="18" t="s">
        <v>170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89</v>
      </c>
      <c r="BK527" s="146">
        <f>ROUND(I527*H527,2)</f>
        <v>0</v>
      </c>
      <c r="BL527" s="18" t="s">
        <v>249</v>
      </c>
      <c r="BM527" s="259" t="s">
        <v>1010</v>
      </c>
    </row>
    <row r="528" s="12" customFormat="1" ht="20.88" customHeight="1">
      <c r="A528" s="12"/>
      <c r="B528" s="231"/>
      <c r="C528" s="232"/>
      <c r="D528" s="233" t="s">
        <v>80</v>
      </c>
      <c r="E528" s="245" t="s">
        <v>1011</v>
      </c>
      <c r="F528" s="245" t="s">
        <v>1012</v>
      </c>
      <c r="G528" s="232"/>
      <c r="H528" s="232"/>
      <c r="I528" s="235"/>
      <c r="J528" s="246">
        <f>BK528</f>
        <v>0</v>
      </c>
      <c r="K528" s="232"/>
      <c r="L528" s="237"/>
      <c r="M528" s="238"/>
      <c r="N528" s="239"/>
      <c r="O528" s="239"/>
      <c r="P528" s="240">
        <f>P529</f>
        <v>0</v>
      </c>
      <c r="Q528" s="239"/>
      <c r="R528" s="240">
        <f>R529</f>
        <v>0.0045120000000000004</v>
      </c>
      <c r="S528" s="239"/>
      <c r="T528" s="241">
        <f>T529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42" t="s">
        <v>89</v>
      </c>
      <c r="AT528" s="243" t="s">
        <v>80</v>
      </c>
      <c r="AU528" s="243" t="s">
        <v>91</v>
      </c>
      <c r="AY528" s="242" t="s">
        <v>170</v>
      </c>
      <c r="BK528" s="244">
        <f>BK529</f>
        <v>0</v>
      </c>
    </row>
    <row r="529" s="16" customFormat="1" ht="20.88" customHeight="1">
      <c r="A529" s="16"/>
      <c r="B529" s="307"/>
      <c r="C529" s="308"/>
      <c r="D529" s="309" t="s">
        <v>80</v>
      </c>
      <c r="E529" s="309" t="s">
        <v>1013</v>
      </c>
      <c r="F529" s="309" t="s">
        <v>1014</v>
      </c>
      <c r="G529" s="308"/>
      <c r="H529" s="308"/>
      <c r="I529" s="310"/>
      <c r="J529" s="311">
        <f>BK529</f>
        <v>0</v>
      </c>
      <c r="K529" s="308"/>
      <c r="L529" s="312"/>
      <c r="M529" s="313"/>
      <c r="N529" s="314"/>
      <c r="O529" s="314"/>
      <c r="P529" s="315">
        <f>SUM(P530:P559)</f>
        <v>0</v>
      </c>
      <c r="Q529" s="314"/>
      <c r="R529" s="315">
        <f>SUM(R530:R559)</f>
        <v>0.0045120000000000004</v>
      </c>
      <c r="S529" s="314"/>
      <c r="T529" s="316">
        <f>SUM(T530:T559)</f>
        <v>0</v>
      </c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R529" s="317" t="s">
        <v>89</v>
      </c>
      <c r="AT529" s="318" t="s">
        <v>80</v>
      </c>
      <c r="AU529" s="318" t="s">
        <v>188</v>
      </c>
      <c r="AY529" s="317" t="s">
        <v>170</v>
      </c>
      <c r="BK529" s="319">
        <f>SUM(BK530:BK559)</f>
        <v>0</v>
      </c>
    </row>
    <row r="530" s="2" customFormat="1" ht="14.4" customHeight="1">
      <c r="A530" s="41"/>
      <c r="B530" s="42"/>
      <c r="C530" s="247" t="s">
        <v>1015</v>
      </c>
      <c r="D530" s="247" t="s">
        <v>173</v>
      </c>
      <c r="E530" s="248" t="s">
        <v>1016</v>
      </c>
      <c r="F530" s="249" t="s">
        <v>1017</v>
      </c>
      <c r="G530" s="250" t="s">
        <v>106</v>
      </c>
      <c r="H530" s="251">
        <v>25</v>
      </c>
      <c r="I530" s="252"/>
      <c r="J530" s="253">
        <f>ROUND(I530*H530,2)</f>
        <v>0</v>
      </c>
      <c r="K530" s="254"/>
      <c r="L530" s="44"/>
      <c r="M530" s="255" t="s">
        <v>1</v>
      </c>
      <c r="N530" s="256" t="s">
        <v>46</v>
      </c>
      <c r="O530" s="94"/>
      <c r="P530" s="257">
        <f>O530*H530</f>
        <v>0</v>
      </c>
      <c r="Q530" s="257">
        <v>0</v>
      </c>
      <c r="R530" s="257">
        <f>Q530*H530</f>
        <v>0</v>
      </c>
      <c r="S530" s="257">
        <v>0</v>
      </c>
      <c r="T530" s="258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59" t="s">
        <v>169</v>
      </c>
      <c r="AT530" s="259" t="s">
        <v>173</v>
      </c>
      <c r="AU530" s="259" t="s">
        <v>169</v>
      </c>
      <c r="AY530" s="18" t="s">
        <v>170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89</v>
      </c>
      <c r="BK530" s="146">
        <f>ROUND(I530*H530,2)</f>
        <v>0</v>
      </c>
      <c r="BL530" s="18" t="s">
        <v>169</v>
      </c>
      <c r="BM530" s="259" t="s">
        <v>1018</v>
      </c>
    </row>
    <row r="531" s="13" customFormat="1">
      <c r="A531" s="13"/>
      <c r="B531" s="260"/>
      <c r="C531" s="261"/>
      <c r="D531" s="262" t="s">
        <v>179</v>
      </c>
      <c r="E531" s="263" t="s">
        <v>1</v>
      </c>
      <c r="F531" s="264" t="s">
        <v>1017</v>
      </c>
      <c r="G531" s="261"/>
      <c r="H531" s="263" t="s">
        <v>1</v>
      </c>
      <c r="I531" s="265"/>
      <c r="J531" s="261"/>
      <c r="K531" s="261"/>
      <c r="L531" s="266"/>
      <c r="M531" s="267"/>
      <c r="N531" s="268"/>
      <c r="O531" s="268"/>
      <c r="P531" s="268"/>
      <c r="Q531" s="268"/>
      <c r="R531" s="268"/>
      <c r="S531" s="268"/>
      <c r="T531" s="26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70" t="s">
        <v>179</v>
      </c>
      <c r="AU531" s="270" t="s">
        <v>169</v>
      </c>
      <c r="AV531" s="13" t="s">
        <v>89</v>
      </c>
      <c r="AW531" s="13" t="s">
        <v>33</v>
      </c>
      <c r="AX531" s="13" t="s">
        <v>81</v>
      </c>
      <c r="AY531" s="270" t="s">
        <v>170</v>
      </c>
    </row>
    <row r="532" s="13" customFormat="1">
      <c r="A532" s="13"/>
      <c r="B532" s="260"/>
      <c r="C532" s="261"/>
      <c r="D532" s="262" t="s">
        <v>179</v>
      </c>
      <c r="E532" s="263" t="s">
        <v>1</v>
      </c>
      <c r="F532" s="264" t="s">
        <v>1019</v>
      </c>
      <c r="G532" s="261"/>
      <c r="H532" s="263" t="s">
        <v>1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70" t="s">
        <v>179</v>
      </c>
      <c r="AU532" s="270" t="s">
        <v>169</v>
      </c>
      <c r="AV532" s="13" t="s">
        <v>89</v>
      </c>
      <c r="AW532" s="13" t="s">
        <v>33</v>
      </c>
      <c r="AX532" s="13" t="s">
        <v>81</v>
      </c>
      <c r="AY532" s="270" t="s">
        <v>170</v>
      </c>
    </row>
    <row r="533" s="13" customFormat="1">
      <c r="A533" s="13"/>
      <c r="B533" s="260"/>
      <c r="C533" s="261"/>
      <c r="D533" s="262" t="s">
        <v>179</v>
      </c>
      <c r="E533" s="263" t="s">
        <v>1</v>
      </c>
      <c r="F533" s="264" t="s">
        <v>1020</v>
      </c>
      <c r="G533" s="261"/>
      <c r="H533" s="263" t="s">
        <v>1</v>
      </c>
      <c r="I533" s="265"/>
      <c r="J533" s="261"/>
      <c r="K533" s="261"/>
      <c r="L533" s="266"/>
      <c r="M533" s="267"/>
      <c r="N533" s="268"/>
      <c r="O533" s="268"/>
      <c r="P533" s="268"/>
      <c r="Q533" s="268"/>
      <c r="R533" s="268"/>
      <c r="S533" s="268"/>
      <c r="T533" s="26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70" t="s">
        <v>179</v>
      </c>
      <c r="AU533" s="270" t="s">
        <v>169</v>
      </c>
      <c r="AV533" s="13" t="s">
        <v>89</v>
      </c>
      <c r="AW533" s="13" t="s">
        <v>33</v>
      </c>
      <c r="AX533" s="13" t="s">
        <v>81</v>
      </c>
      <c r="AY533" s="270" t="s">
        <v>170</v>
      </c>
    </row>
    <row r="534" s="14" customFormat="1">
      <c r="A534" s="14"/>
      <c r="B534" s="271"/>
      <c r="C534" s="272"/>
      <c r="D534" s="262" t="s">
        <v>179</v>
      </c>
      <c r="E534" s="273" t="s">
        <v>1</v>
      </c>
      <c r="F534" s="274" t="s">
        <v>296</v>
      </c>
      <c r="G534" s="272"/>
      <c r="H534" s="275">
        <v>25</v>
      </c>
      <c r="I534" s="276"/>
      <c r="J534" s="272"/>
      <c r="K534" s="272"/>
      <c r="L534" s="277"/>
      <c r="M534" s="278"/>
      <c r="N534" s="279"/>
      <c r="O534" s="279"/>
      <c r="P534" s="279"/>
      <c r="Q534" s="279"/>
      <c r="R534" s="279"/>
      <c r="S534" s="279"/>
      <c r="T534" s="28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81" t="s">
        <v>179</v>
      </c>
      <c r="AU534" s="281" t="s">
        <v>169</v>
      </c>
      <c r="AV534" s="14" t="s">
        <v>91</v>
      </c>
      <c r="AW534" s="14" t="s">
        <v>33</v>
      </c>
      <c r="AX534" s="14" t="s">
        <v>89</v>
      </c>
      <c r="AY534" s="281" t="s">
        <v>170</v>
      </c>
    </row>
    <row r="535" s="2" customFormat="1" ht="14.4" customHeight="1">
      <c r="A535" s="41"/>
      <c r="B535" s="42"/>
      <c r="C535" s="293" t="s">
        <v>1021</v>
      </c>
      <c r="D535" s="293" t="s">
        <v>216</v>
      </c>
      <c r="E535" s="294" t="s">
        <v>1022</v>
      </c>
      <c r="F535" s="295" t="s">
        <v>1023</v>
      </c>
      <c r="G535" s="296" t="s">
        <v>106</v>
      </c>
      <c r="H535" s="297">
        <v>50</v>
      </c>
      <c r="I535" s="298"/>
      <c r="J535" s="299">
        <f>ROUND(I535*H535,2)</f>
        <v>0</v>
      </c>
      <c r="K535" s="300"/>
      <c r="L535" s="301"/>
      <c r="M535" s="302" t="s">
        <v>1</v>
      </c>
      <c r="N535" s="303" t="s">
        <v>46</v>
      </c>
      <c r="O535" s="94"/>
      <c r="P535" s="257">
        <f>O535*H535</f>
        <v>0</v>
      </c>
      <c r="Q535" s="257">
        <v>0</v>
      </c>
      <c r="R535" s="257">
        <f>Q535*H535</f>
        <v>0</v>
      </c>
      <c r="S535" s="257">
        <v>0</v>
      </c>
      <c r="T535" s="258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59" t="s">
        <v>220</v>
      </c>
      <c r="AT535" s="259" t="s">
        <v>216</v>
      </c>
      <c r="AU535" s="259" t="s">
        <v>169</v>
      </c>
      <c r="AY535" s="18" t="s">
        <v>170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89</v>
      </c>
      <c r="BK535" s="146">
        <f>ROUND(I535*H535,2)</f>
        <v>0</v>
      </c>
      <c r="BL535" s="18" t="s">
        <v>169</v>
      </c>
      <c r="BM535" s="259" t="s">
        <v>1024</v>
      </c>
    </row>
    <row r="536" s="14" customFormat="1">
      <c r="A536" s="14"/>
      <c r="B536" s="271"/>
      <c r="C536" s="272"/>
      <c r="D536" s="262" t="s">
        <v>179</v>
      </c>
      <c r="E536" s="273" t="s">
        <v>1</v>
      </c>
      <c r="F536" s="274" t="s">
        <v>126</v>
      </c>
      <c r="G536" s="272"/>
      <c r="H536" s="275">
        <v>50</v>
      </c>
      <c r="I536" s="276"/>
      <c r="J536" s="272"/>
      <c r="K536" s="272"/>
      <c r="L536" s="277"/>
      <c r="M536" s="278"/>
      <c r="N536" s="279"/>
      <c r="O536" s="279"/>
      <c r="P536" s="279"/>
      <c r="Q536" s="279"/>
      <c r="R536" s="279"/>
      <c r="S536" s="279"/>
      <c r="T536" s="28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81" t="s">
        <v>179</v>
      </c>
      <c r="AU536" s="281" t="s">
        <v>169</v>
      </c>
      <c r="AV536" s="14" t="s">
        <v>91</v>
      </c>
      <c r="AW536" s="14" t="s">
        <v>33</v>
      </c>
      <c r="AX536" s="14" t="s">
        <v>89</v>
      </c>
      <c r="AY536" s="281" t="s">
        <v>170</v>
      </c>
    </row>
    <row r="537" s="2" customFormat="1" ht="14.4" customHeight="1">
      <c r="A537" s="41"/>
      <c r="B537" s="42"/>
      <c r="C537" s="293" t="s">
        <v>1025</v>
      </c>
      <c r="D537" s="293" t="s">
        <v>216</v>
      </c>
      <c r="E537" s="294" t="s">
        <v>1026</v>
      </c>
      <c r="F537" s="295" t="s">
        <v>1027</v>
      </c>
      <c r="G537" s="296" t="s">
        <v>176</v>
      </c>
      <c r="H537" s="297">
        <v>4</v>
      </c>
      <c r="I537" s="298"/>
      <c r="J537" s="299">
        <f>ROUND(I537*H537,2)</f>
        <v>0</v>
      </c>
      <c r="K537" s="300"/>
      <c r="L537" s="301"/>
      <c r="M537" s="302" t="s">
        <v>1</v>
      </c>
      <c r="N537" s="303" t="s">
        <v>46</v>
      </c>
      <c r="O537" s="94"/>
      <c r="P537" s="257">
        <f>O537*H537</f>
        <v>0</v>
      </c>
      <c r="Q537" s="257">
        <v>0</v>
      </c>
      <c r="R537" s="257">
        <f>Q537*H537</f>
        <v>0</v>
      </c>
      <c r="S537" s="257">
        <v>0</v>
      </c>
      <c r="T537" s="258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59" t="s">
        <v>220</v>
      </c>
      <c r="AT537" s="259" t="s">
        <v>216</v>
      </c>
      <c r="AU537" s="259" t="s">
        <v>169</v>
      </c>
      <c r="AY537" s="18" t="s">
        <v>170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89</v>
      </c>
      <c r="BK537" s="146">
        <f>ROUND(I537*H537,2)</f>
        <v>0</v>
      </c>
      <c r="BL537" s="18" t="s">
        <v>169</v>
      </c>
      <c r="BM537" s="259" t="s">
        <v>1028</v>
      </c>
    </row>
    <row r="538" s="14" customFormat="1">
      <c r="A538" s="14"/>
      <c r="B538" s="271"/>
      <c r="C538" s="272"/>
      <c r="D538" s="262" t="s">
        <v>179</v>
      </c>
      <c r="E538" s="273" t="s">
        <v>1</v>
      </c>
      <c r="F538" s="274" t="s">
        <v>169</v>
      </c>
      <c r="G538" s="272"/>
      <c r="H538" s="275">
        <v>4</v>
      </c>
      <c r="I538" s="276"/>
      <c r="J538" s="272"/>
      <c r="K538" s="272"/>
      <c r="L538" s="277"/>
      <c r="M538" s="278"/>
      <c r="N538" s="279"/>
      <c r="O538" s="279"/>
      <c r="P538" s="279"/>
      <c r="Q538" s="279"/>
      <c r="R538" s="279"/>
      <c r="S538" s="279"/>
      <c r="T538" s="28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81" t="s">
        <v>179</v>
      </c>
      <c r="AU538" s="281" t="s">
        <v>169</v>
      </c>
      <c r="AV538" s="14" t="s">
        <v>91</v>
      </c>
      <c r="AW538" s="14" t="s">
        <v>33</v>
      </c>
      <c r="AX538" s="14" t="s">
        <v>89</v>
      </c>
      <c r="AY538" s="281" t="s">
        <v>170</v>
      </c>
    </row>
    <row r="539" s="2" customFormat="1" ht="14.4" customHeight="1">
      <c r="A539" s="41"/>
      <c r="B539" s="42"/>
      <c r="C539" s="293" t="s">
        <v>1029</v>
      </c>
      <c r="D539" s="293" t="s">
        <v>216</v>
      </c>
      <c r="E539" s="294" t="s">
        <v>1030</v>
      </c>
      <c r="F539" s="295" t="s">
        <v>1031</v>
      </c>
      <c r="G539" s="296" t="s">
        <v>176</v>
      </c>
      <c r="H539" s="297">
        <v>12</v>
      </c>
      <c r="I539" s="298"/>
      <c r="J539" s="299">
        <f>ROUND(I539*H539,2)</f>
        <v>0</v>
      </c>
      <c r="K539" s="300"/>
      <c r="L539" s="301"/>
      <c r="M539" s="302" t="s">
        <v>1</v>
      </c>
      <c r="N539" s="303" t="s">
        <v>46</v>
      </c>
      <c r="O539" s="94"/>
      <c r="P539" s="257">
        <f>O539*H539</f>
        <v>0</v>
      </c>
      <c r="Q539" s="257">
        <v>0</v>
      </c>
      <c r="R539" s="257">
        <f>Q539*H539</f>
        <v>0</v>
      </c>
      <c r="S539" s="257">
        <v>0</v>
      </c>
      <c r="T539" s="258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59" t="s">
        <v>220</v>
      </c>
      <c r="AT539" s="259" t="s">
        <v>216</v>
      </c>
      <c r="AU539" s="259" t="s">
        <v>169</v>
      </c>
      <c r="AY539" s="18" t="s">
        <v>170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89</v>
      </c>
      <c r="BK539" s="146">
        <f>ROUND(I539*H539,2)</f>
        <v>0</v>
      </c>
      <c r="BL539" s="18" t="s">
        <v>169</v>
      </c>
      <c r="BM539" s="259" t="s">
        <v>1032</v>
      </c>
    </row>
    <row r="540" s="14" customFormat="1">
      <c r="A540" s="14"/>
      <c r="B540" s="271"/>
      <c r="C540" s="272"/>
      <c r="D540" s="262" t="s">
        <v>179</v>
      </c>
      <c r="E540" s="273" t="s">
        <v>1</v>
      </c>
      <c r="F540" s="274" t="s">
        <v>234</v>
      </c>
      <c r="G540" s="272"/>
      <c r="H540" s="275">
        <v>12</v>
      </c>
      <c r="I540" s="276"/>
      <c r="J540" s="272"/>
      <c r="K540" s="272"/>
      <c r="L540" s="277"/>
      <c r="M540" s="278"/>
      <c r="N540" s="279"/>
      <c r="O540" s="279"/>
      <c r="P540" s="279"/>
      <c r="Q540" s="279"/>
      <c r="R540" s="279"/>
      <c r="S540" s="279"/>
      <c r="T540" s="28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81" t="s">
        <v>179</v>
      </c>
      <c r="AU540" s="281" t="s">
        <v>169</v>
      </c>
      <c r="AV540" s="14" t="s">
        <v>91</v>
      </c>
      <c r="AW540" s="14" t="s">
        <v>33</v>
      </c>
      <c r="AX540" s="14" t="s">
        <v>89</v>
      </c>
      <c r="AY540" s="281" t="s">
        <v>170</v>
      </c>
    </row>
    <row r="541" s="2" customFormat="1" ht="14.4" customHeight="1">
      <c r="A541" s="41"/>
      <c r="B541" s="42"/>
      <c r="C541" s="293" t="s">
        <v>1033</v>
      </c>
      <c r="D541" s="293" t="s">
        <v>216</v>
      </c>
      <c r="E541" s="294" t="s">
        <v>1034</v>
      </c>
      <c r="F541" s="295" t="s">
        <v>1035</v>
      </c>
      <c r="G541" s="296" t="s">
        <v>176</v>
      </c>
      <c r="H541" s="297">
        <v>4</v>
      </c>
      <c r="I541" s="298"/>
      <c r="J541" s="299">
        <f>ROUND(I541*H541,2)</f>
        <v>0</v>
      </c>
      <c r="K541" s="300"/>
      <c r="L541" s="301"/>
      <c r="M541" s="302" t="s">
        <v>1</v>
      </c>
      <c r="N541" s="303" t="s">
        <v>46</v>
      </c>
      <c r="O541" s="94"/>
      <c r="P541" s="257">
        <f>O541*H541</f>
        <v>0</v>
      </c>
      <c r="Q541" s="257">
        <v>0</v>
      </c>
      <c r="R541" s="257">
        <f>Q541*H541</f>
        <v>0</v>
      </c>
      <c r="S541" s="257">
        <v>0</v>
      </c>
      <c r="T541" s="258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59" t="s">
        <v>220</v>
      </c>
      <c r="AT541" s="259" t="s">
        <v>216</v>
      </c>
      <c r="AU541" s="259" t="s">
        <v>169</v>
      </c>
      <c r="AY541" s="18" t="s">
        <v>170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89</v>
      </c>
      <c r="BK541" s="146">
        <f>ROUND(I541*H541,2)</f>
        <v>0</v>
      </c>
      <c r="BL541" s="18" t="s">
        <v>169</v>
      </c>
      <c r="BM541" s="259" t="s">
        <v>1036</v>
      </c>
    </row>
    <row r="542" s="13" customFormat="1">
      <c r="A542" s="13"/>
      <c r="B542" s="260"/>
      <c r="C542" s="261"/>
      <c r="D542" s="262" t="s">
        <v>179</v>
      </c>
      <c r="E542" s="263" t="s">
        <v>1</v>
      </c>
      <c r="F542" s="264" t="s">
        <v>1037</v>
      </c>
      <c r="G542" s="261"/>
      <c r="H542" s="263" t="s">
        <v>1</v>
      </c>
      <c r="I542" s="265"/>
      <c r="J542" s="261"/>
      <c r="K542" s="261"/>
      <c r="L542" s="266"/>
      <c r="M542" s="267"/>
      <c r="N542" s="268"/>
      <c r="O542" s="268"/>
      <c r="P542" s="268"/>
      <c r="Q542" s="268"/>
      <c r="R542" s="268"/>
      <c r="S542" s="268"/>
      <c r="T542" s="26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70" t="s">
        <v>179</v>
      </c>
      <c r="AU542" s="270" t="s">
        <v>169</v>
      </c>
      <c r="AV542" s="13" t="s">
        <v>89</v>
      </c>
      <c r="AW542" s="13" t="s">
        <v>33</v>
      </c>
      <c r="AX542" s="13" t="s">
        <v>81</v>
      </c>
      <c r="AY542" s="270" t="s">
        <v>170</v>
      </c>
    </row>
    <row r="543" s="13" customFormat="1">
      <c r="A543" s="13"/>
      <c r="B543" s="260"/>
      <c r="C543" s="261"/>
      <c r="D543" s="262" t="s">
        <v>179</v>
      </c>
      <c r="E543" s="263" t="s">
        <v>1</v>
      </c>
      <c r="F543" s="264" t="s">
        <v>1038</v>
      </c>
      <c r="G543" s="261"/>
      <c r="H543" s="263" t="s">
        <v>1</v>
      </c>
      <c r="I543" s="265"/>
      <c r="J543" s="261"/>
      <c r="K543" s="261"/>
      <c r="L543" s="266"/>
      <c r="M543" s="267"/>
      <c r="N543" s="268"/>
      <c r="O543" s="268"/>
      <c r="P543" s="268"/>
      <c r="Q543" s="268"/>
      <c r="R543" s="268"/>
      <c r="S543" s="268"/>
      <c r="T543" s="26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70" t="s">
        <v>179</v>
      </c>
      <c r="AU543" s="270" t="s">
        <v>169</v>
      </c>
      <c r="AV543" s="13" t="s">
        <v>89</v>
      </c>
      <c r="AW543" s="13" t="s">
        <v>33</v>
      </c>
      <c r="AX543" s="13" t="s">
        <v>81</v>
      </c>
      <c r="AY543" s="270" t="s">
        <v>170</v>
      </c>
    </row>
    <row r="544" s="13" customFormat="1">
      <c r="A544" s="13"/>
      <c r="B544" s="260"/>
      <c r="C544" s="261"/>
      <c r="D544" s="262" t="s">
        <v>179</v>
      </c>
      <c r="E544" s="263" t="s">
        <v>1</v>
      </c>
      <c r="F544" s="264" t="s">
        <v>1039</v>
      </c>
      <c r="G544" s="261"/>
      <c r="H544" s="263" t="s">
        <v>1</v>
      </c>
      <c r="I544" s="265"/>
      <c r="J544" s="261"/>
      <c r="K544" s="261"/>
      <c r="L544" s="266"/>
      <c r="M544" s="267"/>
      <c r="N544" s="268"/>
      <c r="O544" s="268"/>
      <c r="P544" s="268"/>
      <c r="Q544" s="268"/>
      <c r="R544" s="268"/>
      <c r="S544" s="268"/>
      <c r="T544" s="26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70" t="s">
        <v>179</v>
      </c>
      <c r="AU544" s="270" t="s">
        <v>169</v>
      </c>
      <c r="AV544" s="13" t="s">
        <v>89</v>
      </c>
      <c r="AW544" s="13" t="s">
        <v>33</v>
      </c>
      <c r="AX544" s="13" t="s">
        <v>81</v>
      </c>
      <c r="AY544" s="270" t="s">
        <v>170</v>
      </c>
    </row>
    <row r="545" s="13" customFormat="1">
      <c r="A545" s="13"/>
      <c r="B545" s="260"/>
      <c r="C545" s="261"/>
      <c r="D545" s="262" t="s">
        <v>179</v>
      </c>
      <c r="E545" s="263" t="s">
        <v>1</v>
      </c>
      <c r="F545" s="264" t="s">
        <v>1040</v>
      </c>
      <c r="G545" s="261"/>
      <c r="H545" s="263" t="s">
        <v>1</v>
      </c>
      <c r="I545" s="265"/>
      <c r="J545" s="261"/>
      <c r="K545" s="261"/>
      <c r="L545" s="266"/>
      <c r="M545" s="267"/>
      <c r="N545" s="268"/>
      <c r="O545" s="268"/>
      <c r="P545" s="268"/>
      <c r="Q545" s="268"/>
      <c r="R545" s="268"/>
      <c r="S545" s="268"/>
      <c r="T545" s="26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0" t="s">
        <v>179</v>
      </c>
      <c r="AU545" s="270" t="s">
        <v>169</v>
      </c>
      <c r="AV545" s="13" t="s">
        <v>89</v>
      </c>
      <c r="AW545" s="13" t="s">
        <v>33</v>
      </c>
      <c r="AX545" s="13" t="s">
        <v>81</v>
      </c>
      <c r="AY545" s="270" t="s">
        <v>170</v>
      </c>
    </row>
    <row r="546" s="13" customFormat="1">
      <c r="A546" s="13"/>
      <c r="B546" s="260"/>
      <c r="C546" s="261"/>
      <c r="D546" s="262" t="s">
        <v>179</v>
      </c>
      <c r="E546" s="263" t="s">
        <v>1</v>
      </c>
      <c r="F546" s="264" t="s">
        <v>1041</v>
      </c>
      <c r="G546" s="261"/>
      <c r="H546" s="263" t="s">
        <v>1</v>
      </c>
      <c r="I546" s="265"/>
      <c r="J546" s="261"/>
      <c r="K546" s="261"/>
      <c r="L546" s="266"/>
      <c r="M546" s="267"/>
      <c r="N546" s="268"/>
      <c r="O546" s="268"/>
      <c r="P546" s="268"/>
      <c r="Q546" s="268"/>
      <c r="R546" s="268"/>
      <c r="S546" s="268"/>
      <c r="T546" s="26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70" t="s">
        <v>179</v>
      </c>
      <c r="AU546" s="270" t="s">
        <v>169</v>
      </c>
      <c r="AV546" s="13" t="s">
        <v>89</v>
      </c>
      <c r="AW546" s="13" t="s">
        <v>33</v>
      </c>
      <c r="AX546" s="13" t="s">
        <v>81</v>
      </c>
      <c r="AY546" s="270" t="s">
        <v>170</v>
      </c>
    </row>
    <row r="547" s="14" customFormat="1">
      <c r="A547" s="14"/>
      <c r="B547" s="271"/>
      <c r="C547" s="272"/>
      <c r="D547" s="262" t="s">
        <v>179</v>
      </c>
      <c r="E547" s="273" t="s">
        <v>1</v>
      </c>
      <c r="F547" s="274" t="s">
        <v>169</v>
      </c>
      <c r="G547" s="272"/>
      <c r="H547" s="275">
        <v>4</v>
      </c>
      <c r="I547" s="276"/>
      <c r="J547" s="272"/>
      <c r="K547" s="272"/>
      <c r="L547" s="277"/>
      <c r="M547" s="278"/>
      <c r="N547" s="279"/>
      <c r="O547" s="279"/>
      <c r="P547" s="279"/>
      <c r="Q547" s="279"/>
      <c r="R547" s="279"/>
      <c r="S547" s="279"/>
      <c r="T547" s="28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1" t="s">
        <v>179</v>
      </c>
      <c r="AU547" s="281" t="s">
        <v>169</v>
      </c>
      <c r="AV547" s="14" t="s">
        <v>91</v>
      </c>
      <c r="AW547" s="14" t="s">
        <v>33</v>
      </c>
      <c r="AX547" s="14" t="s">
        <v>89</v>
      </c>
      <c r="AY547" s="281" t="s">
        <v>170</v>
      </c>
    </row>
    <row r="548" s="2" customFormat="1" ht="14.4" customHeight="1">
      <c r="A548" s="41"/>
      <c r="B548" s="42"/>
      <c r="C548" s="293" t="s">
        <v>1042</v>
      </c>
      <c r="D548" s="293" t="s">
        <v>216</v>
      </c>
      <c r="E548" s="294" t="s">
        <v>1043</v>
      </c>
      <c r="F548" s="295" t="s">
        <v>1044</v>
      </c>
      <c r="G548" s="296" t="s">
        <v>176</v>
      </c>
      <c r="H548" s="297">
        <v>10</v>
      </c>
      <c r="I548" s="298"/>
      <c r="J548" s="299">
        <f>ROUND(I548*H548,2)</f>
        <v>0</v>
      </c>
      <c r="K548" s="300"/>
      <c r="L548" s="301"/>
      <c r="M548" s="302" t="s">
        <v>1</v>
      </c>
      <c r="N548" s="303" t="s">
        <v>46</v>
      </c>
      <c r="O548" s="94"/>
      <c r="P548" s="257">
        <f>O548*H548</f>
        <v>0</v>
      </c>
      <c r="Q548" s="257">
        <v>0</v>
      </c>
      <c r="R548" s="257">
        <f>Q548*H548</f>
        <v>0</v>
      </c>
      <c r="S548" s="257">
        <v>0</v>
      </c>
      <c r="T548" s="258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59" t="s">
        <v>220</v>
      </c>
      <c r="AT548" s="259" t="s">
        <v>216</v>
      </c>
      <c r="AU548" s="259" t="s">
        <v>169</v>
      </c>
      <c r="AY548" s="18" t="s">
        <v>170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8" t="s">
        <v>89</v>
      </c>
      <c r="BK548" s="146">
        <f>ROUND(I548*H548,2)</f>
        <v>0</v>
      </c>
      <c r="BL548" s="18" t="s">
        <v>169</v>
      </c>
      <c r="BM548" s="259" t="s">
        <v>1045</v>
      </c>
    </row>
    <row r="549" s="13" customFormat="1">
      <c r="A549" s="13"/>
      <c r="B549" s="260"/>
      <c r="C549" s="261"/>
      <c r="D549" s="262" t="s">
        <v>179</v>
      </c>
      <c r="E549" s="263" t="s">
        <v>1</v>
      </c>
      <c r="F549" s="264" t="s">
        <v>1037</v>
      </c>
      <c r="G549" s="261"/>
      <c r="H549" s="263" t="s">
        <v>1</v>
      </c>
      <c r="I549" s="265"/>
      <c r="J549" s="261"/>
      <c r="K549" s="261"/>
      <c r="L549" s="266"/>
      <c r="M549" s="267"/>
      <c r="N549" s="268"/>
      <c r="O549" s="268"/>
      <c r="P549" s="268"/>
      <c r="Q549" s="268"/>
      <c r="R549" s="268"/>
      <c r="S549" s="268"/>
      <c r="T549" s="26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70" t="s">
        <v>179</v>
      </c>
      <c r="AU549" s="270" t="s">
        <v>169</v>
      </c>
      <c r="AV549" s="13" t="s">
        <v>89</v>
      </c>
      <c r="AW549" s="13" t="s">
        <v>33</v>
      </c>
      <c r="AX549" s="13" t="s">
        <v>81</v>
      </c>
      <c r="AY549" s="270" t="s">
        <v>170</v>
      </c>
    </row>
    <row r="550" s="13" customFormat="1">
      <c r="A550" s="13"/>
      <c r="B550" s="260"/>
      <c r="C550" s="261"/>
      <c r="D550" s="262" t="s">
        <v>179</v>
      </c>
      <c r="E550" s="263" t="s">
        <v>1</v>
      </c>
      <c r="F550" s="264" t="s">
        <v>1046</v>
      </c>
      <c r="G550" s="261"/>
      <c r="H550" s="263" t="s">
        <v>1</v>
      </c>
      <c r="I550" s="265"/>
      <c r="J550" s="261"/>
      <c r="K550" s="261"/>
      <c r="L550" s="266"/>
      <c r="M550" s="267"/>
      <c r="N550" s="268"/>
      <c r="O550" s="268"/>
      <c r="P550" s="268"/>
      <c r="Q550" s="268"/>
      <c r="R550" s="268"/>
      <c r="S550" s="268"/>
      <c r="T550" s="26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70" t="s">
        <v>179</v>
      </c>
      <c r="AU550" s="270" t="s">
        <v>169</v>
      </c>
      <c r="AV550" s="13" t="s">
        <v>89</v>
      </c>
      <c r="AW550" s="13" t="s">
        <v>33</v>
      </c>
      <c r="AX550" s="13" t="s">
        <v>81</v>
      </c>
      <c r="AY550" s="270" t="s">
        <v>170</v>
      </c>
    </row>
    <row r="551" s="13" customFormat="1">
      <c r="A551" s="13"/>
      <c r="B551" s="260"/>
      <c r="C551" s="261"/>
      <c r="D551" s="262" t="s">
        <v>179</v>
      </c>
      <c r="E551" s="263" t="s">
        <v>1</v>
      </c>
      <c r="F551" s="264" t="s">
        <v>1047</v>
      </c>
      <c r="G551" s="261"/>
      <c r="H551" s="263" t="s">
        <v>1</v>
      </c>
      <c r="I551" s="265"/>
      <c r="J551" s="261"/>
      <c r="K551" s="261"/>
      <c r="L551" s="266"/>
      <c r="M551" s="267"/>
      <c r="N551" s="268"/>
      <c r="O551" s="268"/>
      <c r="P551" s="268"/>
      <c r="Q551" s="268"/>
      <c r="R551" s="268"/>
      <c r="S551" s="268"/>
      <c r="T551" s="26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0" t="s">
        <v>179</v>
      </c>
      <c r="AU551" s="270" t="s">
        <v>169</v>
      </c>
      <c r="AV551" s="13" t="s">
        <v>89</v>
      </c>
      <c r="AW551" s="13" t="s">
        <v>33</v>
      </c>
      <c r="AX551" s="13" t="s">
        <v>81</v>
      </c>
      <c r="AY551" s="270" t="s">
        <v>170</v>
      </c>
    </row>
    <row r="552" s="13" customFormat="1">
      <c r="A552" s="13"/>
      <c r="B552" s="260"/>
      <c r="C552" s="261"/>
      <c r="D552" s="262" t="s">
        <v>179</v>
      </c>
      <c r="E552" s="263" t="s">
        <v>1</v>
      </c>
      <c r="F552" s="264" t="s">
        <v>1040</v>
      </c>
      <c r="G552" s="261"/>
      <c r="H552" s="263" t="s">
        <v>1</v>
      </c>
      <c r="I552" s="265"/>
      <c r="J552" s="261"/>
      <c r="K552" s="261"/>
      <c r="L552" s="266"/>
      <c r="M552" s="267"/>
      <c r="N552" s="268"/>
      <c r="O552" s="268"/>
      <c r="P552" s="268"/>
      <c r="Q552" s="268"/>
      <c r="R552" s="268"/>
      <c r="S552" s="268"/>
      <c r="T552" s="26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70" t="s">
        <v>179</v>
      </c>
      <c r="AU552" s="270" t="s">
        <v>169</v>
      </c>
      <c r="AV552" s="13" t="s">
        <v>89</v>
      </c>
      <c r="AW552" s="13" t="s">
        <v>33</v>
      </c>
      <c r="AX552" s="13" t="s">
        <v>81</v>
      </c>
      <c r="AY552" s="270" t="s">
        <v>170</v>
      </c>
    </row>
    <row r="553" s="13" customFormat="1">
      <c r="A553" s="13"/>
      <c r="B553" s="260"/>
      <c r="C553" s="261"/>
      <c r="D553" s="262" t="s">
        <v>179</v>
      </c>
      <c r="E553" s="263" t="s">
        <v>1</v>
      </c>
      <c r="F553" s="264" t="s">
        <v>1041</v>
      </c>
      <c r="G553" s="261"/>
      <c r="H553" s="263" t="s">
        <v>1</v>
      </c>
      <c r="I553" s="265"/>
      <c r="J553" s="261"/>
      <c r="K553" s="261"/>
      <c r="L553" s="266"/>
      <c r="M553" s="267"/>
      <c r="N553" s="268"/>
      <c r="O553" s="268"/>
      <c r="P553" s="268"/>
      <c r="Q553" s="268"/>
      <c r="R553" s="268"/>
      <c r="S553" s="268"/>
      <c r="T553" s="26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70" t="s">
        <v>179</v>
      </c>
      <c r="AU553" s="270" t="s">
        <v>169</v>
      </c>
      <c r="AV553" s="13" t="s">
        <v>89</v>
      </c>
      <c r="AW553" s="13" t="s">
        <v>33</v>
      </c>
      <c r="AX553" s="13" t="s">
        <v>81</v>
      </c>
      <c r="AY553" s="270" t="s">
        <v>170</v>
      </c>
    </row>
    <row r="554" s="14" customFormat="1">
      <c r="A554" s="14"/>
      <c r="B554" s="271"/>
      <c r="C554" s="272"/>
      <c r="D554" s="262" t="s">
        <v>179</v>
      </c>
      <c r="E554" s="273" t="s">
        <v>1</v>
      </c>
      <c r="F554" s="274" t="s">
        <v>115</v>
      </c>
      <c r="G554" s="272"/>
      <c r="H554" s="275">
        <v>10</v>
      </c>
      <c r="I554" s="276"/>
      <c r="J554" s="272"/>
      <c r="K554" s="272"/>
      <c r="L554" s="277"/>
      <c r="M554" s="278"/>
      <c r="N554" s="279"/>
      <c r="O554" s="279"/>
      <c r="P554" s="279"/>
      <c r="Q554" s="279"/>
      <c r="R554" s="279"/>
      <c r="S554" s="279"/>
      <c r="T554" s="28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81" t="s">
        <v>179</v>
      </c>
      <c r="AU554" s="281" t="s">
        <v>169</v>
      </c>
      <c r="AV554" s="14" t="s">
        <v>91</v>
      </c>
      <c r="AW554" s="14" t="s">
        <v>33</v>
      </c>
      <c r="AX554" s="14" t="s">
        <v>89</v>
      </c>
      <c r="AY554" s="281" t="s">
        <v>170</v>
      </c>
    </row>
    <row r="555" s="2" customFormat="1" ht="24.15" customHeight="1">
      <c r="A555" s="41"/>
      <c r="B555" s="42"/>
      <c r="C555" s="247" t="s">
        <v>1048</v>
      </c>
      <c r="D555" s="247" t="s">
        <v>173</v>
      </c>
      <c r="E555" s="248" t="s">
        <v>1049</v>
      </c>
      <c r="F555" s="249" t="s">
        <v>1050</v>
      </c>
      <c r="G555" s="250" t="s">
        <v>1051</v>
      </c>
      <c r="H555" s="251">
        <v>75.200000000000003</v>
      </c>
      <c r="I555" s="252"/>
      <c r="J555" s="253">
        <f>ROUND(I555*H555,2)</f>
        <v>0</v>
      </c>
      <c r="K555" s="254"/>
      <c r="L555" s="44"/>
      <c r="M555" s="255" t="s">
        <v>1</v>
      </c>
      <c r="N555" s="256" t="s">
        <v>46</v>
      </c>
      <c r="O555" s="94"/>
      <c r="P555" s="257">
        <f>O555*H555</f>
        <v>0</v>
      </c>
      <c r="Q555" s="257">
        <v>6.0000000000000002E-05</v>
      </c>
      <c r="R555" s="257">
        <f>Q555*H555</f>
        <v>0.0045120000000000004</v>
      </c>
      <c r="S555" s="257">
        <v>0</v>
      </c>
      <c r="T555" s="258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59" t="s">
        <v>249</v>
      </c>
      <c r="AT555" s="259" t="s">
        <v>173</v>
      </c>
      <c r="AU555" s="259" t="s">
        <v>169</v>
      </c>
      <c r="AY555" s="18" t="s">
        <v>170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89</v>
      </c>
      <c r="BK555" s="146">
        <f>ROUND(I555*H555,2)</f>
        <v>0</v>
      </c>
      <c r="BL555" s="18" t="s">
        <v>249</v>
      </c>
      <c r="BM555" s="259" t="s">
        <v>1052</v>
      </c>
    </row>
    <row r="556" s="13" customFormat="1">
      <c r="A556" s="13"/>
      <c r="B556" s="260"/>
      <c r="C556" s="261"/>
      <c r="D556" s="262" t="s">
        <v>179</v>
      </c>
      <c r="E556" s="263" t="s">
        <v>1</v>
      </c>
      <c r="F556" s="264" t="s">
        <v>648</v>
      </c>
      <c r="G556" s="261"/>
      <c r="H556" s="263" t="s">
        <v>1</v>
      </c>
      <c r="I556" s="265"/>
      <c r="J556" s="261"/>
      <c r="K556" s="261"/>
      <c r="L556" s="266"/>
      <c r="M556" s="267"/>
      <c r="N556" s="268"/>
      <c r="O556" s="268"/>
      <c r="P556" s="268"/>
      <c r="Q556" s="268"/>
      <c r="R556" s="268"/>
      <c r="S556" s="268"/>
      <c r="T556" s="26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70" t="s">
        <v>179</v>
      </c>
      <c r="AU556" s="270" t="s">
        <v>169</v>
      </c>
      <c r="AV556" s="13" t="s">
        <v>89</v>
      </c>
      <c r="AW556" s="13" t="s">
        <v>33</v>
      </c>
      <c r="AX556" s="13" t="s">
        <v>81</v>
      </c>
      <c r="AY556" s="270" t="s">
        <v>170</v>
      </c>
    </row>
    <row r="557" s="13" customFormat="1">
      <c r="A557" s="13"/>
      <c r="B557" s="260"/>
      <c r="C557" s="261"/>
      <c r="D557" s="262" t="s">
        <v>179</v>
      </c>
      <c r="E557" s="263" t="s">
        <v>1</v>
      </c>
      <c r="F557" s="264" t="s">
        <v>1053</v>
      </c>
      <c r="G557" s="261"/>
      <c r="H557" s="263" t="s">
        <v>1</v>
      </c>
      <c r="I557" s="265"/>
      <c r="J557" s="261"/>
      <c r="K557" s="261"/>
      <c r="L557" s="266"/>
      <c r="M557" s="267"/>
      <c r="N557" s="268"/>
      <c r="O557" s="268"/>
      <c r="P557" s="268"/>
      <c r="Q557" s="268"/>
      <c r="R557" s="268"/>
      <c r="S557" s="268"/>
      <c r="T557" s="26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70" t="s">
        <v>179</v>
      </c>
      <c r="AU557" s="270" t="s">
        <v>169</v>
      </c>
      <c r="AV557" s="13" t="s">
        <v>89</v>
      </c>
      <c r="AW557" s="13" t="s">
        <v>33</v>
      </c>
      <c r="AX557" s="13" t="s">
        <v>81</v>
      </c>
      <c r="AY557" s="270" t="s">
        <v>170</v>
      </c>
    </row>
    <row r="558" s="13" customFormat="1">
      <c r="A558" s="13"/>
      <c r="B558" s="260"/>
      <c r="C558" s="261"/>
      <c r="D558" s="262" t="s">
        <v>179</v>
      </c>
      <c r="E558" s="263" t="s">
        <v>1</v>
      </c>
      <c r="F558" s="264" t="s">
        <v>1054</v>
      </c>
      <c r="G558" s="261"/>
      <c r="H558" s="263" t="s">
        <v>1</v>
      </c>
      <c r="I558" s="265"/>
      <c r="J558" s="261"/>
      <c r="K558" s="261"/>
      <c r="L558" s="266"/>
      <c r="M558" s="267"/>
      <c r="N558" s="268"/>
      <c r="O558" s="268"/>
      <c r="P558" s="268"/>
      <c r="Q558" s="268"/>
      <c r="R558" s="268"/>
      <c r="S558" s="268"/>
      <c r="T558" s="26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70" t="s">
        <v>179</v>
      </c>
      <c r="AU558" s="270" t="s">
        <v>169</v>
      </c>
      <c r="AV558" s="13" t="s">
        <v>89</v>
      </c>
      <c r="AW558" s="13" t="s">
        <v>33</v>
      </c>
      <c r="AX558" s="13" t="s">
        <v>81</v>
      </c>
      <c r="AY558" s="270" t="s">
        <v>170</v>
      </c>
    </row>
    <row r="559" s="14" customFormat="1">
      <c r="A559" s="14"/>
      <c r="B559" s="271"/>
      <c r="C559" s="272"/>
      <c r="D559" s="262" t="s">
        <v>179</v>
      </c>
      <c r="E559" s="273" t="s">
        <v>1</v>
      </c>
      <c r="F559" s="274" t="s">
        <v>1055</v>
      </c>
      <c r="G559" s="272"/>
      <c r="H559" s="275">
        <v>75.200000000000003</v>
      </c>
      <c r="I559" s="276"/>
      <c r="J559" s="272"/>
      <c r="K559" s="272"/>
      <c r="L559" s="277"/>
      <c r="M559" s="278"/>
      <c r="N559" s="279"/>
      <c r="O559" s="279"/>
      <c r="P559" s="279"/>
      <c r="Q559" s="279"/>
      <c r="R559" s="279"/>
      <c r="S559" s="279"/>
      <c r="T559" s="28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81" t="s">
        <v>179</v>
      </c>
      <c r="AU559" s="281" t="s">
        <v>169</v>
      </c>
      <c r="AV559" s="14" t="s">
        <v>91</v>
      </c>
      <c r="AW559" s="14" t="s">
        <v>33</v>
      </c>
      <c r="AX559" s="14" t="s">
        <v>89</v>
      </c>
      <c r="AY559" s="281" t="s">
        <v>170</v>
      </c>
    </row>
    <row r="560" s="12" customFormat="1" ht="22.8" customHeight="1">
      <c r="A560" s="12"/>
      <c r="B560" s="231"/>
      <c r="C560" s="232"/>
      <c r="D560" s="233" t="s">
        <v>80</v>
      </c>
      <c r="E560" s="245" t="s">
        <v>1056</v>
      </c>
      <c r="F560" s="245" t="s">
        <v>1057</v>
      </c>
      <c r="G560" s="232"/>
      <c r="H560" s="232"/>
      <c r="I560" s="235"/>
      <c r="J560" s="246">
        <f>BK560</f>
        <v>0</v>
      </c>
      <c r="K560" s="232"/>
      <c r="L560" s="237"/>
      <c r="M560" s="238"/>
      <c r="N560" s="239"/>
      <c r="O560" s="239"/>
      <c r="P560" s="240">
        <f>SUM(P561:P567)</f>
        <v>0</v>
      </c>
      <c r="Q560" s="239"/>
      <c r="R560" s="240">
        <f>SUM(R561:R567)</f>
        <v>0</v>
      </c>
      <c r="S560" s="239"/>
      <c r="T560" s="241">
        <f>SUM(T561:T567)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42" t="s">
        <v>89</v>
      </c>
      <c r="AT560" s="243" t="s">
        <v>80</v>
      </c>
      <c r="AU560" s="243" t="s">
        <v>89</v>
      </c>
      <c r="AY560" s="242" t="s">
        <v>170</v>
      </c>
      <c r="BK560" s="244">
        <f>SUM(BK561:BK567)</f>
        <v>0</v>
      </c>
    </row>
    <row r="561" s="2" customFormat="1" ht="24.15" customHeight="1">
      <c r="A561" s="41"/>
      <c r="B561" s="42"/>
      <c r="C561" s="247" t="s">
        <v>1058</v>
      </c>
      <c r="D561" s="247" t="s">
        <v>173</v>
      </c>
      <c r="E561" s="248" t="s">
        <v>1059</v>
      </c>
      <c r="F561" s="249" t="s">
        <v>1060</v>
      </c>
      <c r="G561" s="250" t="s">
        <v>261</v>
      </c>
      <c r="H561" s="251">
        <v>4</v>
      </c>
      <c r="I561" s="252"/>
      <c r="J561" s="253">
        <f>ROUND(I561*H561,2)</f>
        <v>0</v>
      </c>
      <c r="K561" s="254"/>
      <c r="L561" s="44"/>
      <c r="M561" s="255" t="s">
        <v>1</v>
      </c>
      <c r="N561" s="256" t="s">
        <v>46</v>
      </c>
      <c r="O561" s="94"/>
      <c r="P561" s="257">
        <f>O561*H561</f>
        <v>0</v>
      </c>
      <c r="Q561" s="257">
        <v>0</v>
      </c>
      <c r="R561" s="257">
        <f>Q561*H561</f>
        <v>0</v>
      </c>
      <c r="S561" s="257">
        <v>0</v>
      </c>
      <c r="T561" s="258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59" t="s">
        <v>249</v>
      </c>
      <c r="AT561" s="259" t="s">
        <v>173</v>
      </c>
      <c r="AU561" s="259" t="s">
        <v>91</v>
      </c>
      <c r="AY561" s="18" t="s">
        <v>170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8" t="s">
        <v>89</v>
      </c>
      <c r="BK561" s="146">
        <f>ROUND(I561*H561,2)</f>
        <v>0</v>
      </c>
      <c r="BL561" s="18" t="s">
        <v>249</v>
      </c>
      <c r="BM561" s="259" t="s">
        <v>1061</v>
      </c>
    </row>
    <row r="562" s="14" customFormat="1">
      <c r="A562" s="14"/>
      <c r="B562" s="271"/>
      <c r="C562" s="272"/>
      <c r="D562" s="262" t="s">
        <v>179</v>
      </c>
      <c r="E562" s="273" t="s">
        <v>1</v>
      </c>
      <c r="F562" s="274" t="s">
        <v>169</v>
      </c>
      <c r="G562" s="272"/>
      <c r="H562" s="275">
        <v>4</v>
      </c>
      <c r="I562" s="276"/>
      <c r="J562" s="272"/>
      <c r="K562" s="272"/>
      <c r="L562" s="277"/>
      <c r="M562" s="278"/>
      <c r="N562" s="279"/>
      <c r="O562" s="279"/>
      <c r="P562" s="279"/>
      <c r="Q562" s="279"/>
      <c r="R562" s="279"/>
      <c r="S562" s="279"/>
      <c r="T562" s="28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81" t="s">
        <v>179</v>
      </c>
      <c r="AU562" s="281" t="s">
        <v>91</v>
      </c>
      <c r="AV562" s="14" t="s">
        <v>91</v>
      </c>
      <c r="AW562" s="14" t="s">
        <v>33</v>
      </c>
      <c r="AX562" s="14" t="s">
        <v>89</v>
      </c>
      <c r="AY562" s="281" t="s">
        <v>170</v>
      </c>
    </row>
    <row r="563" s="2" customFormat="1" ht="14.4" customHeight="1">
      <c r="A563" s="41"/>
      <c r="B563" s="42"/>
      <c r="C563" s="247" t="s">
        <v>1062</v>
      </c>
      <c r="D563" s="247" t="s">
        <v>173</v>
      </c>
      <c r="E563" s="248" t="s">
        <v>1063</v>
      </c>
      <c r="F563" s="249" t="s">
        <v>1064</v>
      </c>
      <c r="G563" s="250" t="s">
        <v>202</v>
      </c>
      <c r="H563" s="251">
        <v>1</v>
      </c>
      <c r="I563" s="252"/>
      <c r="J563" s="253">
        <f>ROUND(I563*H563,2)</f>
        <v>0</v>
      </c>
      <c r="K563" s="254"/>
      <c r="L563" s="44"/>
      <c r="M563" s="255" t="s">
        <v>1</v>
      </c>
      <c r="N563" s="256" t="s">
        <v>46</v>
      </c>
      <c r="O563" s="94"/>
      <c r="P563" s="257">
        <f>O563*H563</f>
        <v>0</v>
      </c>
      <c r="Q563" s="257">
        <v>0</v>
      </c>
      <c r="R563" s="257">
        <f>Q563*H563</f>
        <v>0</v>
      </c>
      <c r="S563" s="257">
        <v>0</v>
      </c>
      <c r="T563" s="258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59" t="s">
        <v>249</v>
      </c>
      <c r="AT563" s="259" t="s">
        <v>173</v>
      </c>
      <c r="AU563" s="259" t="s">
        <v>91</v>
      </c>
      <c r="AY563" s="18" t="s">
        <v>170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89</v>
      </c>
      <c r="BK563" s="146">
        <f>ROUND(I563*H563,2)</f>
        <v>0</v>
      </c>
      <c r="BL563" s="18" t="s">
        <v>249</v>
      </c>
      <c r="BM563" s="259" t="s">
        <v>1065</v>
      </c>
    </row>
    <row r="564" s="13" customFormat="1">
      <c r="A564" s="13"/>
      <c r="B564" s="260"/>
      <c r="C564" s="261"/>
      <c r="D564" s="262" t="s">
        <v>179</v>
      </c>
      <c r="E564" s="263" t="s">
        <v>1</v>
      </c>
      <c r="F564" s="264" t="s">
        <v>1066</v>
      </c>
      <c r="G564" s="261"/>
      <c r="H564" s="263" t="s">
        <v>1</v>
      </c>
      <c r="I564" s="265"/>
      <c r="J564" s="261"/>
      <c r="K564" s="261"/>
      <c r="L564" s="266"/>
      <c r="M564" s="267"/>
      <c r="N564" s="268"/>
      <c r="O564" s="268"/>
      <c r="P564" s="268"/>
      <c r="Q564" s="268"/>
      <c r="R564" s="268"/>
      <c r="S564" s="268"/>
      <c r="T564" s="26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70" t="s">
        <v>179</v>
      </c>
      <c r="AU564" s="270" t="s">
        <v>91</v>
      </c>
      <c r="AV564" s="13" t="s">
        <v>89</v>
      </c>
      <c r="AW564" s="13" t="s">
        <v>33</v>
      </c>
      <c r="AX564" s="13" t="s">
        <v>81</v>
      </c>
      <c r="AY564" s="270" t="s">
        <v>170</v>
      </c>
    </row>
    <row r="565" s="13" customFormat="1">
      <c r="A565" s="13"/>
      <c r="B565" s="260"/>
      <c r="C565" s="261"/>
      <c r="D565" s="262" t="s">
        <v>179</v>
      </c>
      <c r="E565" s="263" t="s">
        <v>1</v>
      </c>
      <c r="F565" s="264" t="s">
        <v>1067</v>
      </c>
      <c r="G565" s="261"/>
      <c r="H565" s="263" t="s">
        <v>1</v>
      </c>
      <c r="I565" s="265"/>
      <c r="J565" s="261"/>
      <c r="K565" s="261"/>
      <c r="L565" s="266"/>
      <c r="M565" s="267"/>
      <c r="N565" s="268"/>
      <c r="O565" s="268"/>
      <c r="P565" s="268"/>
      <c r="Q565" s="268"/>
      <c r="R565" s="268"/>
      <c r="S565" s="268"/>
      <c r="T565" s="26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70" t="s">
        <v>179</v>
      </c>
      <c r="AU565" s="270" t="s">
        <v>91</v>
      </c>
      <c r="AV565" s="13" t="s">
        <v>89</v>
      </c>
      <c r="AW565" s="13" t="s">
        <v>33</v>
      </c>
      <c r="AX565" s="13" t="s">
        <v>81</v>
      </c>
      <c r="AY565" s="270" t="s">
        <v>170</v>
      </c>
    </row>
    <row r="566" s="14" customFormat="1">
      <c r="A566" s="14"/>
      <c r="B566" s="271"/>
      <c r="C566" s="272"/>
      <c r="D566" s="262" t="s">
        <v>179</v>
      </c>
      <c r="E566" s="273" t="s">
        <v>1</v>
      </c>
      <c r="F566" s="274" t="s">
        <v>89</v>
      </c>
      <c r="G566" s="272"/>
      <c r="H566" s="275">
        <v>1</v>
      </c>
      <c r="I566" s="276"/>
      <c r="J566" s="272"/>
      <c r="K566" s="272"/>
      <c r="L566" s="277"/>
      <c r="M566" s="278"/>
      <c r="N566" s="279"/>
      <c r="O566" s="279"/>
      <c r="P566" s="279"/>
      <c r="Q566" s="279"/>
      <c r="R566" s="279"/>
      <c r="S566" s="279"/>
      <c r="T566" s="28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81" t="s">
        <v>179</v>
      </c>
      <c r="AU566" s="281" t="s">
        <v>91</v>
      </c>
      <c r="AV566" s="14" t="s">
        <v>91</v>
      </c>
      <c r="AW566" s="14" t="s">
        <v>33</v>
      </c>
      <c r="AX566" s="14" t="s">
        <v>81</v>
      </c>
      <c r="AY566" s="281" t="s">
        <v>170</v>
      </c>
    </row>
    <row r="567" s="15" customFormat="1">
      <c r="A567" s="15"/>
      <c r="B567" s="282"/>
      <c r="C567" s="283"/>
      <c r="D567" s="262" t="s">
        <v>179</v>
      </c>
      <c r="E567" s="284" t="s">
        <v>1</v>
      </c>
      <c r="F567" s="285" t="s">
        <v>214</v>
      </c>
      <c r="G567" s="283"/>
      <c r="H567" s="286">
        <v>1</v>
      </c>
      <c r="I567" s="287"/>
      <c r="J567" s="283"/>
      <c r="K567" s="283"/>
      <c r="L567" s="288"/>
      <c r="M567" s="289"/>
      <c r="N567" s="290"/>
      <c r="O567" s="290"/>
      <c r="P567" s="290"/>
      <c r="Q567" s="290"/>
      <c r="R567" s="290"/>
      <c r="S567" s="290"/>
      <c r="T567" s="291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92" t="s">
        <v>179</v>
      </c>
      <c r="AU567" s="292" t="s">
        <v>91</v>
      </c>
      <c r="AV567" s="15" t="s">
        <v>169</v>
      </c>
      <c r="AW567" s="15" t="s">
        <v>33</v>
      </c>
      <c r="AX567" s="15" t="s">
        <v>89</v>
      </c>
      <c r="AY567" s="292" t="s">
        <v>170</v>
      </c>
    </row>
    <row r="568" s="12" customFormat="1" ht="22.8" customHeight="1">
      <c r="A568" s="12"/>
      <c r="B568" s="231"/>
      <c r="C568" s="232"/>
      <c r="D568" s="233" t="s">
        <v>80</v>
      </c>
      <c r="E568" s="245" t="s">
        <v>1068</v>
      </c>
      <c r="F568" s="245" t="s">
        <v>1069</v>
      </c>
      <c r="G568" s="232"/>
      <c r="H568" s="232"/>
      <c r="I568" s="235"/>
      <c r="J568" s="246">
        <f>BK568</f>
        <v>0</v>
      </c>
      <c r="K568" s="232"/>
      <c r="L568" s="237"/>
      <c r="M568" s="238"/>
      <c r="N568" s="239"/>
      <c r="O568" s="239"/>
      <c r="P568" s="240">
        <f>SUM(P569:P576)</f>
        <v>0</v>
      </c>
      <c r="Q568" s="239"/>
      <c r="R568" s="240">
        <f>SUM(R569:R576)</f>
        <v>0</v>
      </c>
      <c r="S568" s="239"/>
      <c r="T568" s="241">
        <f>SUM(T569:T576)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42" t="s">
        <v>89</v>
      </c>
      <c r="AT568" s="243" t="s">
        <v>80</v>
      </c>
      <c r="AU568" s="243" t="s">
        <v>89</v>
      </c>
      <c r="AY568" s="242" t="s">
        <v>170</v>
      </c>
      <c r="BK568" s="244">
        <f>SUM(BK569:BK576)</f>
        <v>0</v>
      </c>
    </row>
    <row r="569" s="2" customFormat="1" ht="24.15" customHeight="1">
      <c r="A569" s="41"/>
      <c r="B569" s="42"/>
      <c r="C569" s="247" t="s">
        <v>1070</v>
      </c>
      <c r="D569" s="247" t="s">
        <v>173</v>
      </c>
      <c r="E569" s="248" t="s">
        <v>1071</v>
      </c>
      <c r="F569" s="249" t="s">
        <v>1072</v>
      </c>
      <c r="G569" s="250" t="s">
        <v>202</v>
      </c>
      <c r="H569" s="251">
        <v>1</v>
      </c>
      <c r="I569" s="252"/>
      <c r="J569" s="253">
        <f>ROUND(I569*H569,2)</f>
        <v>0</v>
      </c>
      <c r="K569" s="254"/>
      <c r="L569" s="44"/>
      <c r="M569" s="255" t="s">
        <v>1</v>
      </c>
      <c r="N569" s="256" t="s">
        <v>46</v>
      </c>
      <c r="O569" s="94"/>
      <c r="P569" s="257">
        <f>O569*H569</f>
        <v>0</v>
      </c>
      <c r="Q569" s="257">
        <v>0</v>
      </c>
      <c r="R569" s="257">
        <f>Q569*H569</f>
        <v>0</v>
      </c>
      <c r="S569" s="257">
        <v>0</v>
      </c>
      <c r="T569" s="258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59" t="s">
        <v>169</v>
      </c>
      <c r="AT569" s="259" t="s">
        <v>173</v>
      </c>
      <c r="AU569" s="259" t="s">
        <v>91</v>
      </c>
      <c r="AY569" s="18" t="s">
        <v>170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8" t="s">
        <v>89</v>
      </c>
      <c r="BK569" s="146">
        <f>ROUND(I569*H569,2)</f>
        <v>0</v>
      </c>
      <c r="BL569" s="18" t="s">
        <v>169</v>
      </c>
      <c r="BM569" s="259" t="s">
        <v>1073</v>
      </c>
    </row>
    <row r="570" s="13" customFormat="1">
      <c r="A570" s="13"/>
      <c r="B570" s="260"/>
      <c r="C570" s="261"/>
      <c r="D570" s="262" t="s">
        <v>179</v>
      </c>
      <c r="E570" s="263" t="s">
        <v>1</v>
      </c>
      <c r="F570" s="264" t="s">
        <v>1074</v>
      </c>
      <c r="G570" s="261"/>
      <c r="H570" s="263" t="s">
        <v>1</v>
      </c>
      <c r="I570" s="265"/>
      <c r="J570" s="261"/>
      <c r="K570" s="261"/>
      <c r="L570" s="266"/>
      <c r="M570" s="267"/>
      <c r="N570" s="268"/>
      <c r="O570" s="268"/>
      <c r="P570" s="268"/>
      <c r="Q570" s="268"/>
      <c r="R570" s="268"/>
      <c r="S570" s="268"/>
      <c r="T570" s="26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0" t="s">
        <v>179</v>
      </c>
      <c r="AU570" s="270" t="s">
        <v>91</v>
      </c>
      <c r="AV570" s="13" t="s">
        <v>89</v>
      </c>
      <c r="AW570" s="13" t="s">
        <v>33</v>
      </c>
      <c r="AX570" s="13" t="s">
        <v>81</v>
      </c>
      <c r="AY570" s="270" t="s">
        <v>170</v>
      </c>
    </row>
    <row r="571" s="14" customFormat="1">
      <c r="A571" s="14"/>
      <c r="B571" s="271"/>
      <c r="C571" s="272"/>
      <c r="D571" s="262" t="s">
        <v>179</v>
      </c>
      <c r="E571" s="273" t="s">
        <v>1</v>
      </c>
      <c r="F571" s="274" t="s">
        <v>89</v>
      </c>
      <c r="G571" s="272"/>
      <c r="H571" s="275">
        <v>1</v>
      </c>
      <c r="I571" s="276"/>
      <c r="J571" s="272"/>
      <c r="K571" s="272"/>
      <c r="L571" s="277"/>
      <c r="M571" s="278"/>
      <c r="N571" s="279"/>
      <c r="O571" s="279"/>
      <c r="P571" s="279"/>
      <c r="Q571" s="279"/>
      <c r="R571" s="279"/>
      <c r="S571" s="279"/>
      <c r="T571" s="28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81" t="s">
        <v>179</v>
      </c>
      <c r="AU571" s="281" t="s">
        <v>91</v>
      </c>
      <c r="AV571" s="14" t="s">
        <v>91</v>
      </c>
      <c r="AW571" s="14" t="s">
        <v>33</v>
      </c>
      <c r="AX571" s="14" t="s">
        <v>89</v>
      </c>
      <c r="AY571" s="281" t="s">
        <v>170</v>
      </c>
    </row>
    <row r="572" s="2" customFormat="1" ht="24.15" customHeight="1">
      <c r="A572" s="41"/>
      <c r="B572" s="42"/>
      <c r="C572" s="247" t="s">
        <v>1075</v>
      </c>
      <c r="D572" s="247" t="s">
        <v>173</v>
      </c>
      <c r="E572" s="248" t="s">
        <v>1076</v>
      </c>
      <c r="F572" s="249" t="s">
        <v>1077</v>
      </c>
      <c r="G572" s="250" t="s">
        <v>1078</v>
      </c>
      <c r="H572" s="251">
        <v>30</v>
      </c>
      <c r="I572" s="252"/>
      <c r="J572" s="253">
        <f>ROUND(I572*H572,2)</f>
        <v>0</v>
      </c>
      <c r="K572" s="254"/>
      <c r="L572" s="44"/>
      <c r="M572" s="255" t="s">
        <v>1</v>
      </c>
      <c r="N572" s="256" t="s">
        <v>46</v>
      </c>
      <c r="O572" s="94"/>
      <c r="P572" s="257">
        <f>O572*H572</f>
        <v>0</v>
      </c>
      <c r="Q572" s="257">
        <v>0</v>
      </c>
      <c r="R572" s="257">
        <f>Q572*H572</f>
        <v>0</v>
      </c>
      <c r="S572" s="257">
        <v>0</v>
      </c>
      <c r="T572" s="258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59" t="s">
        <v>169</v>
      </c>
      <c r="AT572" s="259" t="s">
        <v>173</v>
      </c>
      <c r="AU572" s="259" t="s">
        <v>91</v>
      </c>
      <c r="AY572" s="18" t="s">
        <v>170</v>
      </c>
      <c r="BE572" s="146">
        <f>IF(N572="základní",J572,0)</f>
        <v>0</v>
      </c>
      <c r="BF572" s="146">
        <f>IF(N572="snížená",J572,0)</f>
        <v>0</v>
      </c>
      <c r="BG572" s="146">
        <f>IF(N572="zákl. přenesená",J572,0)</f>
        <v>0</v>
      </c>
      <c r="BH572" s="146">
        <f>IF(N572="sníž. přenesená",J572,0)</f>
        <v>0</v>
      </c>
      <c r="BI572" s="146">
        <f>IF(N572="nulová",J572,0)</f>
        <v>0</v>
      </c>
      <c r="BJ572" s="18" t="s">
        <v>89</v>
      </c>
      <c r="BK572" s="146">
        <f>ROUND(I572*H572,2)</f>
        <v>0</v>
      </c>
      <c r="BL572" s="18" t="s">
        <v>169</v>
      </c>
      <c r="BM572" s="259" t="s">
        <v>1079</v>
      </c>
    </row>
    <row r="573" s="13" customFormat="1">
      <c r="A573" s="13"/>
      <c r="B573" s="260"/>
      <c r="C573" s="261"/>
      <c r="D573" s="262" t="s">
        <v>179</v>
      </c>
      <c r="E573" s="263" t="s">
        <v>1</v>
      </c>
      <c r="F573" s="264" t="s">
        <v>1080</v>
      </c>
      <c r="G573" s="261"/>
      <c r="H573" s="263" t="s">
        <v>1</v>
      </c>
      <c r="I573" s="265"/>
      <c r="J573" s="261"/>
      <c r="K573" s="261"/>
      <c r="L573" s="266"/>
      <c r="M573" s="267"/>
      <c r="N573" s="268"/>
      <c r="O573" s="268"/>
      <c r="P573" s="268"/>
      <c r="Q573" s="268"/>
      <c r="R573" s="268"/>
      <c r="S573" s="268"/>
      <c r="T573" s="26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70" t="s">
        <v>179</v>
      </c>
      <c r="AU573" s="270" t="s">
        <v>91</v>
      </c>
      <c r="AV573" s="13" t="s">
        <v>89</v>
      </c>
      <c r="AW573" s="13" t="s">
        <v>33</v>
      </c>
      <c r="AX573" s="13" t="s">
        <v>81</v>
      </c>
      <c r="AY573" s="270" t="s">
        <v>170</v>
      </c>
    </row>
    <row r="574" s="14" customFormat="1">
      <c r="A574" s="14"/>
      <c r="B574" s="271"/>
      <c r="C574" s="272"/>
      <c r="D574" s="262" t="s">
        <v>179</v>
      </c>
      <c r="E574" s="273" t="s">
        <v>1</v>
      </c>
      <c r="F574" s="274" t="s">
        <v>1081</v>
      </c>
      <c r="G574" s="272"/>
      <c r="H574" s="275">
        <v>30</v>
      </c>
      <c r="I574" s="276"/>
      <c r="J574" s="272"/>
      <c r="K574" s="272"/>
      <c r="L574" s="277"/>
      <c r="M574" s="278"/>
      <c r="N574" s="279"/>
      <c r="O574" s="279"/>
      <c r="P574" s="279"/>
      <c r="Q574" s="279"/>
      <c r="R574" s="279"/>
      <c r="S574" s="279"/>
      <c r="T574" s="28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81" t="s">
        <v>179</v>
      </c>
      <c r="AU574" s="281" t="s">
        <v>91</v>
      </c>
      <c r="AV574" s="14" t="s">
        <v>91</v>
      </c>
      <c r="AW574" s="14" t="s">
        <v>33</v>
      </c>
      <c r="AX574" s="14" t="s">
        <v>89</v>
      </c>
      <c r="AY574" s="281" t="s">
        <v>170</v>
      </c>
    </row>
    <row r="575" s="2" customFormat="1" ht="24.15" customHeight="1">
      <c r="A575" s="41"/>
      <c r="B575" s="42"/>
      <c r="C575" s="247" t="s">
        <v>1082</v>
      </c>
      <c r="D575" s="247" t="s">
        <v>173</v>
      </c>
      <c r="E575" s="248" t="s">
        <v>1083</v>
      </c>
      <c r="F575" s="249" t="s">
        <v>1084</v>
      </c>
      <c r="G575" s="250" t="s">
        <v>276</v>
      </c>
      <c r="H575" s="251">
        <v>24</v>
      </c>
      <c r="I575" s="252"/>
      <c r="J575" s="253">
        <f>ROUND(I575*H575,2)</f>
        <v>0</v>
      </c>
      <c r="K575" s="254"/>
      <c r="L575" s="44"/>
      <c r="M575" s="255" t="s">
        <v>1</v>
      </c>
      <c r="N575" s="256" t="s">
        <v>46</v>
      </c>
      <c r="O575" s="94"/>
      <c r="P575" s="257">
        <f>O575*H575</f>
        <v>0</v>
      </c>
      <c r="Q575" s="257">
        <v>0</v>
      </c>
      <c r="R575" s="257">
        <f>Q575*H575</f>
        <v>0</v>
      </c>
      <c r="S575" s="257">
        <v>0</v>
      </c>
      <c r="T575" s="258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59" t="s">
        <v>169</v>
      </c>
      <c r="AT575" s="259" t="s">
        <v>173</v>
      </c>
      <c r="AU575" s="259" t="s">
        <v>91</v>
      </c>
      <c r="AY575" s="18" t="s">
        <v>170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89</v>
      </c>
      <c r="BK575" s="146">
        <f>ROUND(I575*H575,2)</f>
        <v>0</v>
      </c>
      <c r="BL575" s="18" t="s">
        <v>169</v>
      </c>
      <c r="BM575" s="259" t="s">
        <v>1085</v>
      </c>
    </row>
    <row r="576" s="14" customFormat="1">
      <c r="A576" s="14"/>
      <c r="B576" s="271"/>
      <c r="C576" s="272"/>
      <c r="D576" s="262" t="s">
        <v>179</v>
      </c>
      <c r="E576" s="273" t="s">
        <v>1</v>
      </c>
      <c r="F576" s="274" t="s">
        <v>292</v>
      </c>
      <c r="G576" s="272"/>
      <c r="H576" s="275">
        <v>24</v>
      </c>
      <c r="I576" s="276"/>
      <c r="J576" s="272"/>
      <c r="K576" s="272"/>
      <c r="L576" s="277"/>
      <c r="M576" s="278"/>
      <c r="N576" s="279"/>
      <c r="O576" s="279"/>
      <c r="P576" s="279"/>
      <c r="Q576" s="279"/>
      <c r="R576" s="279"/>
      <c r="S576" s="279"/>
      <c r="T576" s="28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81" t="s">
        <v>179</v>
      </c>
      <c r="AU576" s="281" t="s">
        <v>91</v>
      </c>
      <c r="AV576" s="14" t="s">
        <v>91</v>
      </c>
      <c r="AW576" s="14" t="s">
        <v>33</v>
      </c>
      <c r="AX576" s="14" t="s">
        <v>89</v>
      </c>
      <c r="AY576" s="281" t="s">
        <v>170</v>
      </c>
    </row>
    <row r="577" s="12" customFormat="1" ht="22.8" customHeight="1">
      <c r="A577" s="12"/>
      <c r="B577" s="231"/>
      <c r="C577" s="232"/>
      <c r="D577" s="233" t="s">
        <v>80</v>
      </c>
      <c r="E577" s="245" t="s">
        <v>1086</v>
      </c>
      <c r="F577" s="245" t="s">
        <v>1087</v>
      </c>
      <c r="G577" s="232"/>
      <c r="H577" s="232"/>
      <c r="I577" s="235"/>
      <c r="J577" s="246">
        <f>BK577</f>
        <v>0</v>
      </c>
      <c r="K577" s="232"/>
      <c r="L577" s="237"/>
      <c r="M577" s="238"/>
      <c r="N577" s="239"/>
      <c r="O577" s="239"/>
      <c r="P577" s="240">
        <f>SUM(P578:P625)</f>
        <v>0</v>
      </c>
      <c r="Q577" s="239"/>
      <c r="R577" s="240">
        <f>SUM(R578:R625)</f>
        <v>4.4605399999999999</v>
      </c>
      <c r="S577" s="239"/>
      <c r="T577" s="241">
        <f>SUM(T578:T625)</f>
        <v>0.29599999999999999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42" t="s">
        <v>89</v>
      </c>
      <c r="AT577" s="243" t="s">
        <v>80</v>
      </c>
      <c r="AU577" s="243" t="s">
        <v>89</v>
      </c>
      <c r="AY577" s="242" t="s">
        <v>170</v>
      </c>
      <c r="BK577" s="244">
        <f>SUM(BK578:BK625)</f>
        <v>0</v>
      </c>
    </row>
    <row r="578" s="2" customFormat="1" ht="14.4" customHeight="1">
      <c r="A578" s="41"/>
      <c r="B578" s="42"/>
      <c r="C578" s="247" t="s">
        <v>1088</v>
      </c>
      <c r="D578" s="247" t="s">
        <v>173</v>
      </c>
      <c r="E578" s="248" t="s">
        <v>1089</v>
      </c>
      <c r="F578" s="249" t="s">
        <v>1090</v>
      </c>
      <c r="G578" s="250" t="s">
        <v>202</v>
      </c>
      <c r="H578" s="251">
        <v>1</v>
      </c>
      <c r="I578" s="252"/>
      <c r="J578" s="253">
        <f>ROUND(I578*H578,2)</f>
        <v>0</v>
      </c>
      <c r="K578" s="254"/>
      <c r="L578" s="44"/>
      <c r="M578" s="255" t="s">
        <v>1</v>
      </c>
      <c r="N578" s="256" t="s">
        <v>46</v>
      </c>
      <c r="O578" s="94"/>
      <c r="P578" s="257">
        <f>O578*H578</f>
        <v>0</v>
      </c>
      <c r="Q578" s="257">
        <v>0</v>
      </c>
      <c r="R578" s="257">
        <f>Q578*H578</f>
        <v>0</v>
      </c>
      <c r="S578" s="257">
        <v>0</v>
      </c>
      <c r="T578" s="258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59" t="s">
        <v>177</v>
      </c>
      <c r="AT578" s="259" t="s">
        <v>173</v>
      </c>
      <c r="AU578" s="259" t="s">
        <v>91</v>
      </c>
      <c r="AY578" s="18" t="s">
        <v>170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8" t="s">
        <v>89</v>
      </c>
      <c r="BK578" s="146">
        <f>ROUND(I578*H578,2)</f>
        <v>0</v>
      </c>
      <c r="BL578" s="18" t="s">
        <v>177</v>
      </c>
      <c r="BM578" s="259" t="s">
        <v>1091</v>
      </c>
    </row>
    <row r="579" s="13" customFormat="1">
      <c r="A579" s="13"/>
      <c r="B579" s="260"/>
      <c r="C579" s="261"/>
      <c r="D579" s="262" t="s">
        <v>179</v>
      </c>
      <c r="E579" s="263" t="s">
        <v>1</v>
      </c>
      <c r="F579" s="264" t="s">
        <v>1092</v>
      </c>
      <c r="G579" s="261"/>
      <c r="H579" s="263" t="s">
        <v>1</v>
      </c>
      <c r="I579" s="265"/>
      <c r="J579" s="261"/>
      <c r="K579" s="261"/>
      <c r="L579" s="266"/>
      <c r="M579" s="267"/>
      <c r="N579" s="268"/>
      <c r="O579" s="268"/>
      <c r="P579" s="268"/>
      <c r="Q579" s="268"/>
      <c r="R579" s="268"/>
      <c r="S579" s="268"/>
      <c r="T579" s="26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70" t="s">
        <v>179</v>
      </c>
      <c r="AU579" s="270" t="s">
        <v>91</v>
      </c>
      <c r="AV579" s="13" t="s">
        <v>89</v>
      </c>
      <c r="AW579" s="13" t="s">
        <v>33</v>
      </c>
      <c r="AX579" s="13" t="s">
        <v>81</v>
      </c>
      <c r="AY579" s="270" t="s">
        <v>170</v>
      </c>
    </row>
    <row r="580" s="14" customFormat="1">
      <c r="A580" s="14"/>
      <c r="B580" s="271"/>
      <c r="C580" s="272"/>
      <c r="D580" s="262" t="s">
        <v>179</v>
      </c>
      <c r="E580" s="273" t="s">
        <v>1</v>
      </c>
      <c r="F580" s="274" t="s">
        <v>89</v>
      </c>
      <c r="G580" s="272"/>
      <c r="H580" s="275">
        <v>1</v>
      </c>
      <c r="I580" s="276"/>
      <c r="J580" s="272"/>
      <c r="K580" s="272"/>
      <c r="L580" s="277"/>
      <c r="M580" s="278"/>
      <c r="N580" s="279"/>
      <c r="O580" s="279"/>
      <c r="P580" s="279"/>
      <c r="Q580" s="279"/>
      <c r="R580" s="279"/>
      <c r="S580" s="279"/>
      <c r="T580" s="28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81" t="s">
        <v>179</v>
      </c>
      <c r="AU580" s="281" t="s">
        <v>91</v>
      </c>
      <c r="AV580" s="14" t="s">
        <v>91</v>
      </c>
      <c r="AW580" s="14" t="s">
        <v>33</v>
      </c>
      <c r="AX580" s="14" t="s">
        <v>89</v>
      </c>
      <c r="AY580" s="281" t="s">
        <v>170</v>
      </c>
    </row>
    <row r="581" s="2" customFormat="1" ht="14.4" customHeight="1">
      <c r="A581" s="41"/>
      <c r="B581" s="42"/>
      <c r="C581" s="247" t="s">
        <v>1093</v>
      </c>
      <c r="D581" s="247" t="s">
        <v>173</v>
      </c>
      <c r="E581" s="248" t="s">
        <v>1094</v>
      </c>
      <c r="F581" s="249" t="s">
        <v>1095</v>
      </c>
      <c r="G581" s="250" t="s">
        <v>106</v>
      </c>
      <c r="H581" s="251">
        <v>380</v>
      </c>
      <c r="I581" s="252"/>
      <c r="J581" s="253">
        <f>ROUND(I581*H581,2)</f>
        <v>0</v>
      </c>
      <c r="K581" s="254"/>
      <c r="L581" s="44"/>
      <c r="M581" s="255" t="s">
        <v>1</v>
      </c>
      <c r="N581" s="256" t="s">
        <v>46</v>
      </c>
      <c r="O581" s="94"/>
      <c r="P581" s="257">
        <f>O581*H581</f>
        <v>0</v>
      </c>
      <c r="Q581" s="257">
        <v>0.00055000000000000003</v>
      </c>
      <c r="R581" s="257">
        <f>Q581*H581</f>
        <v>0.20900000000000002</v>
      </c>
      <c r="S581" s="257">
        <v>0</v>
      </c>
      <c r="T581" s="258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59" t="s">
        <v>169</v>
      </c>
      <c r="AT581" s="259" t="s">
        <v>173</v>
      </c>
      <c r="AU581" s="259" t="s">
        <v>91</v>
      </c>
      <c r="AY581" s="18" t="s">
        <v>170</v>
      </c>
      <c r="BE581" s="146">
        <f>IF(N581="základní",J581,0)</f>
        <v>0</v>
      </c>
      <c r="BF581" s="146">
        <f>IF(N581="snížená",J581,0)</f>
        <v>0</v>
      </c>
      <c r="BG581" s="146">
        <f>IF(N581="zákl. přenesená",J581,0)</f>
        <v>0</v>
      </c>
      <c r="BH581" s="146">
        <f>IF(N581="sníž. přenesená",J581,0)</f>
        <v>0</v>
      </c>
      <c r="BI581" s="146">
        <f>IF(N581="nulová",J581,0)</f>
        <v>0</v>
      </c>
      <c r="BJ581" s="18" t="s">
        <v>89</v>
      </c>
      <c r="BK581" s="146">
        <f>ROUND(I581*H581,2)</f>
        <v>0</v>
      </c>
      <c r="BL581" s="18" t="s">
        <v>169</v>
      </c>
      <c r="BM581" s="259" t="s">
        <v>1096</v>
      </c>
    </row>
    <row r="582" s="13" customFormat="1">
      <c r="A582" s="13"/>
      <c r="B582" s="260"/>
      <c r="C582" s="261"/>
      <c r="D582" s="262" t="s">
        <v>179</v>
      </c>
      <c r="E582" s="263" t="s">
        <v>1</v>
      </c>
      <c r="F582" s="264" t="s">
        <v>1097</v>
      </c>
      <c r="G582" s="261"/>
      <c r="H582" s="263" t="s">
        <v>1</v>
      </c>
      <c r="I582" s="265"/>
      <c r="J582" s="261"/>
      <c r="K582" s="261"/>
      <c r="L582" s="266"/>
      <c r="M582" s="267"/>
      <c r="N582" s="268"/>
      <c r="O582" s="268"/>
      <c r="P582" s="268"/>
      <c r="Q582" s="268"/>
      <c r="R582" s="268"/>
      <c r="S582" s="268"/>
      <c r="T582" s="26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70" t="s">
        <v>179</v>
      </c>
      <c r="AU582" s="270" t="s">
        <v>91</v>
      </c>
      <c r="AV582" s="13" t="s">
        <v>89</v>
      </c>
      <c r="AW582" s="13" t="s">
        <v>33</v>
      </c>
      <c r="AX582" s="13" t="s">
        <v>81</v>
      </c>
      <c r="AY582" s="270" t="s">
        <v>170</v>
      </c>
    </row>
    <row r="583" s="14" customFormat="1">
      <c r="A583" s="14"/>
      <c r="B583" s="271"/>
      <c r="C583" s="272"/>
      <c r="D583" s="262" t="s">
        <v>179</v>
      </c>
      <c r="E583" s="273" t="s">
        <v>1</v>
      </c>
      <c r="F583" s="274" t="s">
        <v>1098</v>
      </c>
      <c r="G583" s="272"/>
      <c r="H583" s="275">
        <v>226</v>
      </c>
      <c r="I583" s="276"/>
      <c r="J583" s="272"/>
      <c r="K583" s="272"/>
      <c r="L583" s="277"/>
      <c r="M583" s="278"/>
      <c r="N583" s="279"/>
      <c r="O583" s="279"/>
      <c r="P583" s="279"/>
      <c r="Q583" s="279"/>
      <c r="R583" s="279"/>
      <c r="S583" s="279"/>
      <c r="T583" s="28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81" t="s">
        <v>179</v>
      </c>
      <c r="AU583" s="281" t="s">
        <v>91</v>
      </c>
      <c r="AV583" s="14" t="s">
        <v>91</v>
      </c>
      <c r="AW583" s="14" t="s">
        <v>33</v>
      </c>
      <c r="AX583" s="14" t="s">
        <v>81</v>
      </c>
      <c r="AY583" s="281" t="s">
        <v>170</v>
      </c>
    </row>
    <row r="584" s="14" customFormat="1">
      <c r="A584" s="14"/>
      <c r="B584" s="271"/>
      <c r="C584" s="272"/>
      <c r="D584" s="262" t="s">
        <v>179</v>
      </c>
      <c r="E584" s="273" t="s">
        <v>1</v>
      </c>
      <c r="F584" s="274" t="s">
        <v>1099</v>
      </c>
      <c r="G584" s="272"/>
      <c r="H584" s="275">
        <v>154</v>
      </c>
      <c r="I584" s="276"/>
      <c r="J584" s="272"/>
      <c r="K584" s="272"/>
      <c r="L584" s="277"/>
      <c r="M584" s="278"/>
      <c r="N584" s="279"/>
      <c r="O584" s="279"/>
      <c r="P584" s="279"/>
      <c r="Q584" s="279"/>
      <c r="R584" s="279"/>
      <c r="S584" s="279"/>
      <c r="T584" s="28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81" t="s">
        <v>179</v>
      </c>
      <c r="AU584" s="281" t="s">
        <v>91</v>
      </c>
      <c r="AV584" s="14" t="s">
        <v>91</v>
      </c>
      <c r="AW584" s="14" t="s">
        <v>33</v>
      </c>
      <c r="AX584" s="14" t="s">
        <v>81</v>
      </c>
      <c r="AY584" s="281" t="s">
        <v>170</v>
      </c>
    </row>
    <row r="585" s="15" customFormat="1">
      <c r="A585" s="15"/>
      <c r="B585" s="282"/>
      <c r="C585" s="283"/>
      <c r="D585" s="262" t="s">
        <v>179</v>
      </c>
      <c r="E585" s="284" t="s">
        <v>1</v>
      </c>
      <c r="F585" s="285" t="s">
        <v>214</v>
      </c>
      <c r="G585" s="283"/>
      <c r="H585" s="286">
        <v>380</v>
      </c>
      <c r="I585" s="287"/>
      <c r="J585" s="283"/>
      <c r="K585" s="283"/>
      <c r="L585" s="288"/>
      <c r="M585" s="289"/>
      <c r="N585" s="290"/>
      <c r="O585" s="290"/>
      <c r="P585" s="290"/>
      <c r="Q585" s="290"/>
      <c r="R585" s="290"/>
      <c r="S585" s="290"/>
      <c r="T585" s="291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92" t="s">
        <v>179</v>
      </c>
      <c r="AU585" s="292" t="s">
        <v>91</v>
      </c>
      <c r="AV585" s="15" t="s">
        <v>169</v>
      </c>
      <c r="AW585" s="15" t="s">
        <v>33</v>
      </c>
      <c r="AX585" s="15" t="s">
        <v>89</v>
      </c>
      <c r="AY585" s="292" t="s">
        <v>170</v>
      </c>
    </row>
    <row r="586" s="2" customFormat="1" ht="14.4" customHeight="1">
      <c r="A586" s="41"/>
      <c r="B586" s="42"/>
      <c r="C586" s="247" t="s">
        <v>1100</v>
      </c>
      <c r="D586" s="247" t="s">
        <v>173</v>
      </c>
      <c r="E586" s="248" t="s">
        <v>1101</v>
      </c>
      <c r="F586" s="249" t="s">
        <v>1102</v>
      </c>
      <c r="G586" s="250" t="s">
        <v>261</v>
      </c>
      <c r="H586" s="251">
        <v>4</v>
      </c>
      <c r="I586" s="252"/>
      <c r="J586" s="253">
        <f>ROUND(I586*H586,2)</f>
        <v>0</v>
      </c>
      <c r="K586" s="254"/>
      <c r="L586" s="44"/>
      <c r="M586" s="255" t="s">
        <v>1</v>
      </c>
      <c r="N586" s="256" t="s">
        <v>46</v>
      </c>
      <c r="O586" s="94"/>
      <c r="P586" s="257">
        <f>O586*H586</f>
        <v>0</v>
      </c>
      <c r="Q586" s="257">
        <v>0</v>
      </c>
      <c r="R586" s="257">
        <f>Q586*H586</f>
        <v>0</v>
      </c>
      <c r="S586" s="257">
        <v>0</v>
      </c>
      <c r="T586" s="258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59" t="s">
        <v>249</v>
      </c>
      <c r="AT586" s="259" t="s">
        <v>173</v>
      </c>
      <c r="AU586" s="259" t="s">
        <v>91</v>
      </c>
      <c r="AY586" s="18" t="s">
        <v>170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89</v>
      </c>
      <c r="BK586" s="146">
        <f>ROUND(I586*H586,2)</f>
        <v>0</v>
      </c>
      <c r="BL586" s="18" t="s">
        <v>249</v>
      </c>
      <c r="BM586" s="259" t="s">
        <v>1103</v>
      </c>
    </row>
    <row r="587" s="13" customFormat="1">
      <c r="A587" s="13"/>
      <c r="B587" s="260"/>
      <c r="C587" s="261"/>
      <c r="D587" s="262" t="s">
        <v>179</v>
      </c>
      <c r="E587" s="263" t="s">
        <v>1</v>
      </c>
      <c r="F587" s="264" t="s">
        <v>1104</v>
      </c>
      <c r="G587" s="261"/>
      <c r="H587" s="263" t="s">
        <v>1</v>
      </c>
      <c r="I587" s="265"/>
      <c r="J587" s="261"/>
      <c r="K587" s="261"/>
      <c r="L587" s="266"/>
      <c r="M587" s="267"/>
      <c r="N587" s="268"/>
      <c r="O587" s="268"/>
      <c r="P587" s="268"/>
      <c r="Q587" s="268"/>
      <c r="R587" s="268"/>
      <c r="S587" s="268"/>
      <c r="T587" s="26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70" t="s">
        <v>179</v>
      </c>
      <c r="AU587" s="270" t="s">
        <v>91</v>
      </c>
      <c r="AV587" s="13" t="s">
        <v>89</v>
      </c>
      <c r="AW587" s="13" t="s">
        <v>33</v>
      </c>
      <c r="AX587" s="13" t="s">
        <v>81</v>
      </c>
      <c r="AY587" s="270" t="s">
        <v>170</v>
      </c>
    </row>
    <row r="588" s="13" customFormat="1">
      <c r="A588" s="13"/>
      <c r="B588" s="260"/>
      <c r="C588" s="261"/>
      <c r="D588" s="262" t="s">
        <v>179</v>
      </c>
      <c r="E588" s="263" t="s">
        <v>1</v>
      </c>
      <c r="F588" s="264" t="s">
        <v>1105</v>
      </c>
      <c r="G588" s="261"/>
      <c r="H588" s="263" t="s">
        <v>1</v>
      </c>
      <c r="I588" s="265"/>
      <c r="J588" s="261"/>
      <c r="K588" s="261"/>
      <c r="L588" s="266"/>
      <c r="M588" s="267"/>
      <c r="N588" s="268"/>
      <c r="O588" s="268"/>
      <c r="P588" s="268"/>
      <c r="Q588" s="268"/>
      <c r="R588" s="268"/>
      <c r="S588" s="268"/>
      <c r="T588" s="26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70" t="s">
        <v>179</v>
      </c>
      <c r="AU588" s="270" t="s">
        <v>91</v>
      </c>
      <c r="AV588" s="13" t="s">
        <v>89</v>
      </c>
      <c r="AW588" s="13" t="s">
        <v>33</v>
      </c>
      <c r="AX588" s="13" t="s">
        <v>81</v>
      </c>
      <c r="AY588" s="270" t="s">
        <v>170</v>
      </c>
    </row>
    <row r="589" s="14" customFormat="1">
      <c r="A589" s="14"/>
      <c r="B589" s="271"/>
      <c r="C589" s="272"/>
      <c r="D589" s="262" t="s">
        <v>179</v>
      </c>
      <c r="E589" s="273" t="s">
        <v>1</v>
      </c>
      <c r="F589" s="274" t="s">
        <v>91</v>
      </c>
      <c r="G589" s="272"/>
      <c r="H589" s="275">
        <v>2</v>
      </c>
      <c r="I589" s="276"/>
      <c r="J589" s="272"/>
      <c r="K589" s="272"/>
      <c r="L589" s="277"/>
      <c r="M589" s="278"/>
      <c r="N589" s="279"/>
      <c r="O589" s="279"/>
      <c r="P589" s="279"/>
      <c r="Q589" s="279"/>
      <c r="R589" s="279"/>
      <c r="S589" s="279"/>
      <c r="T589" s="28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81" t="s">
        <v>179</v>
      </c>
      <c r="AU589" s="281" t="s">
        <v>91</v>
      </c>
      <c r="AV589" s="14" t="s">
        <v>91</v>
      </c>
      <c r="AW589" s="14" t="s">
        <v>33</v>
      </c>
      <c r="AX589" s="14" t="s">
        <v>81</v>
      </c>
      <c r="AY589" s="281" t="s">
        <v>170</v>
      </c>
    </row>
    <row r="590" s="13" customFormat="1">
      <c r="A590" s="13"/>
      <c r="B590" s="260"/>
      <c r="C590" s="261"/>
      <c r="D590" s="262" t="s">
        <v>179</v>
      </c>
      <c r="E590" s="263" t="s">
        <v>1</v>
      </c>
      <c r="F590" s="264" t="s">
        <v>1106</v>
      </c>
      <c r="G590" s="261"/>
      <c r="H590" s="263" t="s">
        <v>1</v>
      </c>
      <c r="I590" s="265"/>
      <c r="J590" s="261"/>
      <c r="K590" s="261"/>
      <c r="L590" s="266"/>
      <c r="M590" s="267"/>
      <c r="N590" s="268"/>
      <c r="O590" s="268"/>
      <c r="P590" s="268"/>
      <c r="Q590" s="268"/>
      <c r="R590" s="268"/>
      <c r="S590" s="268"/>
      <c r="T590" s="26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70" t="s">
        <v>179</v>
      </c>
      <c r="AU590" s="270" t="s">
        <v>91</v>
      </c>
      <c r="AV590" s="13" t="s">
        <v>89</v>
      </c>
      <c r="AW590" s="13" t="s">
        <v>33</v>
      </c>
      <c r="AX590" s="13" t="s">
        <v>81</v>
      </c>
      <c r="AY590" s="270" t="s">
        <v>170</v>
      </c>
    </row>
    <row r="591" s="14" customFormat="1">
      <c r="A591" s="14"/>
      <c r="B591" s="271"/>
      <c r="C591" s="272"/>
      <c r="D591" s="262" t="s">
        <v>179</v>
      </c>
      <c r="E591" s="273" t="s">
        <v>1</v>
      </c>
      <c r="F591" s="274" t="s">
        <v>91</v>
      </c>
      <c r="G591" s="272"/>
      <c r="H591" s="275">
        <v>2</v>
      </c>
      <c r="I591" s="276"/>
      <c r="J591" s="272"/>
      <c r="K591" s="272"/>
      <c r="L591" s="277"/>
      <c r="M591" s="278"/>
      <c r="N591" s="279"/>
      <c r="O591" s="279"/>
      <c r="P591" s="279"/>
      <c r="Q591" s="279"/>
      <c r="R591" s="279"/>
      <c r="S591" s="279"/>
      <c r="T591" s="28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81" t="s">
        <v>179</v>
      </c>
      <c r="AU591" s="281" t="s">
        <v>91</v>
      </c>
      <c r="AV591" s="14" t="s">
        <v>91</v>
      </c>
      <c r="AW591" s="14" t="s">
        <v>33</v>
      </c>
      <c r="AX591" s="14" t="s">
        <v>81</v>
      </c>
      <c r="AY591" s="281" t="s">
        <v>170</v>
      </c>
    </row>
    <row r="592" s="15" customFormat="1">
      <c r="A592" s="15"/>
      <c r="B592" s="282"/>
      <c r="C592" s="283"/>
      <c r="D592" s="262" t="s">
        <v>179</v>
      </c>
      <c r="E592" s="284" t="s">
        <v>1</v>
      </c>
      <c r="F592" s="285" t="s">
        <v>214</v>
      </c>
      <c r="G592" s="283"/>
      <c r="H592" s="286">
        <v>4</v>
      </c>
      <c r="I592" s="287"/>
      <c r="J592" s="283"/>
      <c r="K592" s="283"/>
      <c r="L592" s="288"/>
      <c r="M592" s="289"/>
      <c r="N592" s="290"/>
      <c r="O592" s="290"/>
      <c r="P592" s="290"/>
      <c r="Q592" s="290"/>
      <c r="R592" s="290"/>
      <c r="S592" s="290"/>
      <c r="T592" s="29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92" t="s">
        <v>179</v>
      </c>
      <c r="AU592" s="292" t="s">
        <v>91</v>
      </c>
      <c r="AV592" s="15" t="s">
        <v>169</v>
      </c>
      <c r="AW592" s="15" t="s">
        <v>33</v>
      </c>
      <c r="AX592" s="15" t="s">
        <v>89</v>
      </c>
      <c r="AY592" s="292" t="s">
        <v>170</v>
      </c>
    </row>
    <row r="593" s="2" customFormat="1" ht="14.4" customHeight="1">
      <c r="A593" s="41"/>
      <c r="B593" s="42"/>
      <c r="C593" s="247" t="s">
        <v>1107</v>
      </c>
      <c r="D593" s="247" t="s">
        <v>173</v>
      </c>
      <c r="E593" s="248" t="s">
        <v>1108</v>
      </c>
      <c r="F593" s="249" t="s">
        <v>1109</v>
      </c>
      <c r="G593" s="250" t="s">
        <v>176</v>
      </c>
      <c r="H593" s="251">
        <v>4</v>
      </c>
      <c r="I593" s="252"/>
      <c r="J593" s="253">
        <f>ROUND(I593*H593,2)</f>
        <v>0</v>
      </c>
      <c r="K593" s="254"/>
      <c r="L593" s="44"/>
      <c r="M593" s="255" t="s">
        <v>1</v>
      </c>
      <c r="N593" s="256" t="s">
        <v>46</v>
      </c>
      <c r="O593" s="94"/>
      <c r="P593" s="257">
        <f>O593*H593</f>
        <v>0</v>
      </c>
      <c r="Q593" s="257">
        <v>0.29999999999999999</v>
      </c>
      <c r="R593" s="257">
        <f>Q593*H593</f>
        <v>1.2</v>
      </c>
      <c r="S593" s="257">
        <v>0</v>
      </c>
      <c r="T593" s="258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59" t="s">
        <v>249</v>
      </c>
      <c r="AT593" s="259" t="s">
        <v>173</v>
      </c>
      <c r="AU593" s="259" t="s">
        <v>91</v>
      </c>
      <c r="AY593" s="18" t="s">
        <v>170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8" t="s">
        <v>89</v>
      </c>
      <c r="BK593" s="146">
        <f>ROUND(I593*H593,2)</f>
        <v>0</v>
      </c>
      <c r="BL593" s="18" t="s">
        <v>249</v>
      </c>
      <c r="BM593" s="259" t="s">
        <v>1110</v>
      </c>
    </row>
    <row r="594" s="13" customFormat="1">
      <c r="A594" s="13"/>
      <c r="B594" s="260"/>
      <c r="C594" s="261"/>
      <c r="D594" s="262" t="s">
        <v>179</v>
      </c>
      <c r="E594" s="263" t="s">
        <v>1</v>
      </c>
      <c r="F594" s="264" t="s">
        <v>1111</v>
      </c>
      <c r="G594" s="261"/>
      <c r="H594" s="263" t="s">
        <v>1</v>
      </c>
      <c r="I594" s="265"/>
      <c r="J594" s="261"/>
      <c r="K594" s="261"/>
      <c r="L594" s="266"/>
      <c r="M594" s="267"/>
      <c r="N594" s="268"/>
      <c r="O594" s="268"/>
      <c r="P594" s="268"/>
      <c r="Q594" s="268"/>
      <c r="R594" s="268"/>
      <c r="S594" s="268"/>
      <c r="T594" s="26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70" t="s">
        <v>179</v>
      </c>
      <c r="AU594" s="270" t="s">
        <v>91</v>
      </c>
      <c r="AV594" s="13" t="s">
        <v>89</v>
      </c>
      <c r="AW594" s="13" t="s">
        <v>33</v>
      </c>
      <c r="AX594" s="13" t="s">
        <v>81</v>
      </c>
      <c r="AY594" s="270" t="s">
        <v>170</v>
      </c>
    </row>
    <row r="595" s="13" customFormat="1">
      <c r="A595" s="13"/>
      <c r="B595" s="260"/>
      <c r="C595" s="261"/>
      <c r="D595" s="262" t="s">
        <v>179</v>
      </c>
      <c r="E595" s="263" t="s">
        <v>1</v>
      </c>
      <c r="F595" s="264" t="s">
        <v>1112</v>
      </c>
      <c r="G595" s="261"/>
      <c r="H595" s="263" t="s">
        <v>1</v>
      </c>
      <c r="I595" s="265"/>
      <c r="J595" s="261"/>
      <c r="K595" s="261"/>
      <c r="L595" s="266"/>
      <c r="M595" s="267"/>
      <c r="N595" s="268"/>
      <c r="O595" s="268"/>
      <c r="P595" s="268"/>
      <c r="Q595" s="268"/>
      <c r="R595" s="268"/>
      <c r="S595" s="268"/>
      <c r="T595" s="26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70" t="s">
        <v>179</v>
      </c>
      <c r="AU595" s="270" t="s">
        <v>91</v>
      </c>
      <c r="AV595" s="13" t="s">
        <v>89</v>
      </c>
      <c r="AW595" s="13" t="s">
        <v>33</v>
      </c>
      <c r="AX595" s="13" t="s">
        <v>81</v>
      </c>
      <c r="AY595" s="270" t="s">
        <v>170</v>
      </c>
    </row>
    <row r="596" s="13" customFormat="1">
      <c r="A596" s="13"/>
      <c r="B596" s="260"/>
      <c r="C596" s="261"/>
      <c r="D596" s="262" t="s">
        <v>179</v>
      </c>
      <c r="E596" s="263" t="s">
        <v>1</v>
      </c>
      <c r="F596" s="264" t="s">
        <v>1113</v>
      </c>
      <c r="G596" s="261"/>
      <c r="H596" s="263" t="s">
        <v>1</v>
      </c>
      <c r="I596" s="265"/>
      <c r="J596" s="261"/>
      <c r="K596" s="261"/>
      <c r="L596" s="266"/>
      <c r="M596" s="267"/>
      <c r="N596" s="268"/>
      <c r="O596" s="268"/>
      <c r="P596" s="268"/>
      <c r="Q596" s="268"/>
      <c r="R596" s="268"/>
      <c r="S596" s="268"/>
      <c r="T596" s="26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70" t="s">
        <v>179</v>
      </c>
      <c r="AU596" s="270" t="s">
        <v>91</v>
      </c>
      <c r="AV596" s="13" t="s">
        <v>89</v>
      </c>
      <c r="AW596" s="13" t="s">
        <v>33</v>
      </c>
      <c r="AX596" s="13" t="s">
        <v>81</v>
      </c>
      <c r="AY596" s="270" t="s">
        <v>170</v>
      </c>
    </row>
    <row r="597" s="13" customFormat="1">
      <c r="A597" s="13"/>
      <c r="B597" s="260"/>
      <c r="C597" s="261"/>
      <c r="D597" s="262" t="s">
        <v>179</v>
      </c>
      <c r="E597" s="263" t="s">
        <v>1</v>
      </c>
      <c r="F597" s="264" t="s">
        <v>1114</v>
      </c>
      <c r="G597" s="261"/>
      <c r="H597" s="263" t="s">
        <v>1</v>
      </c>
      <c r="I597" s="265"/>
      <c r="J597" s="261"/>
      <c r="K597" s="261"/>
      <c r="L597" s="266"/>
      <c r="M597" s="267"/>
      <c r="N597" s="268"/>
      <c r="O597" s="268"/>
      <c r="P597" s="268"/>
      <c r="Q597" s="268"/>
      <c r="R597" s="268"/>
      <c r="S597" s="268"/>
      <c r="T597" s="26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70" t="s">
        <v>179</v>
      </c>
      <c r="AU597" s="270" t="s">
        <v>91</v>
      </c>
      <c r="AV597" s="13" t="s">
        <v>89</v>
      </c>
      <c r="AW597" s="13" t="s">
        <v>33</v>
      </c>
      <c r="AX597" s="13" t="s">
        <v>81</v>
      </c>
      <c r="AY597" s="270" t="s">
        <v>170</v>
      </c>
    </row>
    <row r="598" s="13" customFormat="1">
      <c r="A598" s="13"/>
      <c r="B598" s="260"/>
      <c r="C598" s="261"/>
      <c r="D598" s="262" t="s">
        <v>179</v>
      </c>
      <c r="E598" s="263" t="s">
        <v>1</v>
      </c>
      <c r="F598" s="264" t="s">
        <v>1115</v>
      </c>
      <c r="G598" s="261"/>
      <c r="H598" s="263" t="s">
        <v>1</v>
      </c>
      <c r="I598" s="265"/>
      <c r="J598" s="261"/>
      <c r="K598" s="261"/>
      <c r="L598" s="266"/>
      <c r="M598" s="267"/>
      <c r="N598" s="268"/>
      <c r="O598" s="268"/>
      <c r="P598" s="268"/>
      <c r="Q598" s="268"/>
      <c r="R598" s="268"/>
      <c r="S598" s="268"/>
      <c r="T598" s="26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0" t="s">
        <v>179</v>
      </c>
      <c r="AU598" s="270" t="s">
        <v>91</v>
      </c>
      <c r="AV598" s="13" t="s">
        <v>89</v>
      </c>
      <c r="AW598" s="13" t="s">
        <v>33</v>
      </c>
      <c r="AX598" s="13" t="s">
        <v>81</v>
      </c>
      <c r="AY598" s="270" t="s">
        <v>170</v>
      </c>
    </row>
    <row r="599" s="13" customFormat="1">
      <c r="A599" s="13"/>
      <c r="B599" s="260"/>
      <c r="C599" s="261"/>
      <c r="D599" s="262" t="s">
        <v>179</v>
      </c>
      <c r="E599" s="263" t="s">
        <v>1</v>
      </c>
      <c r="F599" s="264" t="s">
        <v>1116</v>
      </c>
      <c r="G599" s="261"/>
      <c r="H599" s="263" t="s">
        <v>1</v>
      </c>
      <c r="I599" s="265"/>
      <c r="J599" s="261"/>
      <c r="K599" s="261"/>
      <c r="L599" s="266"/>
      <c r="M599" s="267"/>
      <c r="N599" s="268"/>
      <c r="O599" s="268"/>
      <c r="P599" s="268"/>
      <c r="Q599" s="268"/>
      <c r="R599" s="268"/>
      <c r="S599" s="268"/>
      <c r="T599" s="26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70" t="s">
        <v>179</v>
      </c>
      <c r="AU599" s="270" t="s">
        <v>91</v>
      </c>
      <c r="AV599" s="13" t="s">
        <v>89</v>
      </c>
      <c r="AW599" s="13" t="s">
        <v>33</v>
      </c>
      <c r="AX599" s="13" t="s">
        <v>81</v>
      </c>
      <c r="AY599" s="270" t="s">
        <v>170</v>
      </c>
    </row>
    <row r="600" s="13" customFormat="1">
      <c r="A600" s="13"/>
      <c r="B600" s="260"/>
      <c r="C600" s="261"/>
      <c r="D600" s="262" t="s">
        <v>179</v>
      </c>
      <c r="E600" s="263" t="s">
        <v>1</v>
      </c>
      <c r="F600" s="264" t="s">
        <v>1117</v>
      </c>
      <c r="G600" s="261"/>
      <c r="H600" s="263" t="s">
        <v>1</v>
      </c>
      <c r="I600" s="265"/>
      <c r="J600" s="261"/>
      <c r="K600" s="261"/>
      <c r="L600" s="266"/>
      <c r="M600" s="267"/>
      <c r="N600" s="268"/>
      <c r="O600" s="268"/>
      <c r="P600" s="268"/>
      <c r="Q600" s="268"/>
      <c r="R600" s="268"/>
      <c r="S600" s="268"/>
      <c r="T600" s="26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70" t="s">
        <v>179</v>
      </c>
      <c r="AU600" s="270" t="s">
        <v>91</v>
      </c>
      <c r="AV600" s="13" t="s">
        <v>89</v>
      </c>
      <c r="AW600" s="13" t="s">
        <v>33</v>
      </c>
      <c r="AX600" s="13" t="s">
        <v>81</v>
      </c>
      <c r="AY600" s="270" t="s">
        <v>170</v>
      </c>
    </row>
    <row r="601" s="13" customFormat="1">
      <c r="A601" s="13"/>
      <c r="B601" s="260"/>
      <c r="C601" s="261"/>
      <c r="D601" s="262" t="s">
        <v>179</v>
      </c>
      <c r="E601" s="263" t="s">
        <v>1</v>
      </c>
      <c r="F601" s="264" t="s">
        <v>1118</v>
      </c>
      <c r="G601" s="261"/>
      <c r="H601" s="263" t="s">
        <v>1</v>
      </c>
      <c r="I601" s="265"/>
      <c r="J601" s="261"/>
      <c r="K601" s="261"/>
      <c r="L601" s="266"/>
      <c r="M601" s="267"/>
      <c r="N601" s="268"/>
      <c r="O601" s="268"/>
      <c r="P601" s="268"/>
      <c r="Q601" s="268"/>
      <c r="R601" s="268"/>
      <c r="S601" s="268"/>
      <c r="T601" s="26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70" t="s">
        <v>179</v>
      </c>
      <c r="AU601" s="270" t="s">
        <v>91</v>
      </c>
      <c r="AV601" s="13" t="s">
        <v>89</v>
      </c>
      <c r="AW601" s="13" t="s">
        <v>33</v>
      </c>
      <c r="AX601" s="13" t="s">
        <v>81</v>
      </c>
      <c r="AY601" s="270" t="s">
        <v>170</v>
      </c>
    </row>
    <row r="602" s="14" customFormat="1">
      <c r="A602" s="14"/>
      <c r="B602" s="271"/>
      <c r="C602" s="272"/>
      <c r="D602" s="262" t="s">
        <v>179</v>
      </c>
      <c r="E602" s="273" t="s">
        <v>1</v>
      </c>
      <c r="F602" s="274" t="s">
        <v>169</v>
      </c>
      <c r="G602" s="272"/>
      <c r="H602" s="275">
        <v>4</v>
      </c>
      <c r="I602" s="276"/>
      <c r="J602" s="272"/>
      <c r="K602" s="272"/>
      <c r="L602" s="277"/>
      <c r="M602" s="278"/>
      <c r="N602" s="279"/>
      <c r="O602" s="279"/>
      <c r="P602" s="279"/>
      <c r="Q602" s="279"/>
      <c r="R602" s="279"/>
      <c r="S602" s="279"/>
      <c r="T602" s="28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81" t="s">
        <v>179</v>
      </c>
      <c r="AU602" s="281" t="s">
        <v>91</v>
      </c>
      <c r="AV602" s="14" t="s">
        <v>91</v>
      </c>
      <c r="AW602" s="14" t="s">
        <v>33</v>
      </c>
      <c r="AX602" s="14" t="s">
        <v>89</v>
      </c>
      <c r="AY602" s="281" t="s">
        <v>170</v>
      </c>
    </row>
    <row r="603" s="2" customFormat="1" ht="14.4" customHeight="1">
      <c r="A603" s="41"/>
      <c r="B603" s="42"/>
      <c r="C603" s="247" t="s">
        <v>1119</v>
      </c>
      <c r="D603" s="247" t="s">
        <v>173</v>
      </c>
      <c r="E603" s="248" t="s">
        <v>1120</v>
      </c>
      <c r="F603" s="249" t="s">
        <v>1121</v>
      </c>
      <c r="G603" s="250" t="s">
        <v>261</v>
      </c>
      <c r="H603" s="251">
        <v>3</v>
      </c>
      <c r="I603" s="252"/>
      <c r="J603" s="253">
        <f>ROUND(I603*H603,2)</f>
        <v>0</v>
      </c>
      <c r="K603" s="254"/>
      <c r="L603" s="44"/>
      <c r="M603" s="255" t="s">
        <v>1</v>
      </c>
      <c r="N603" s="256" t="s">
        <v>46</v>
      </c>
      <c r="O603" s="94"/>
      <c r="P603" s="257">
        <f>O603*H603</f>
        <v>0</v>
      </c>
      <c r="Q603" s="257">
        <v>0.00018000000000000001</v>
      </c>
      <c r="R603" s="257">
        <f>Q603*H603</f>
        <v>0.00054000000000000001</v>
      </c>
      <c r="S603" s="257">
        <v>0</v>
      </c>
      <c r="T603" s="258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59" t="s">
        <v>169</v>
      </c>
      <c r="AT603" s="259" t="s">
        <v>173</v>
      </c>
      <c r="AU603" s="259" t="s">
        <v>91</v>
      </c>
      <c r="AY603" s="18" t="s">
        <v>170</v>
      </c>
      <c r="BE603" s="146">
        <f>IF(N603="základní",J603,0)</f>
        <v>0</v>
      </c>
      <c r="BF603" s="146">
        <f>IF(N603="snížená",J603,0)</f>
        <v>0</v>
      </c>
      <c r="BG603" s="146">
        <f>IF(N603="zákl. přenesená",J603,0)</f>
        <v>0</v>
      </c>
      <c r="BH603" s="146">
        <f>IF(N603="sníž. přenesená",J603,0)</f>
        <v>0</v>
      </c>
      <c r="BI603" s="146">
        <f>IF(N603="nulová",J603,0)</f>
        <v>0</v>
      </c>
      <c r="BJ603" s="18" t="s">
        <v>89</v>
      </c>
      <c r="BK603" s="146">
        <f>ROUND(I603*H603,2)</f>
        <v>0</v>
      </c>
      <c r="BL603" s="18" t="s">
        <v>169</v>
      </c>
      <c r="BM603" s="259" t="s">
        <v>1122</v>
      </c>
    </row>
    <row r="604" s="14" customFormat="1">
      <c r="A604" s="14"/>
      <c r="B604" s="271"/>
      <c r="C604" s="272"/>
      <c r="D604" s="262" t="s">
        <v>179</v>
      </c>
      <c r="E604" s="273" t="s">
        <v>1</v>
      </c>
      <c r="F604" s="274" t="s">
        <v>188</v>
      </c>
      <c r="G604" s="272"/>
      <c r="H604" s="275">
        <v>3</v>
      </c>
      <c r="I604" s="276"/>
      <c r="J604" s="272"/>
      <c r="K604" s="272"/>
      <c r="L604" s="277"/>
      <c r="M604" s="278"/>
      <c r="N604" s="279"/>
      <c r="O604" s="279"/>
      <c r="P604" s="279"/>
      <c r="Q604" s="279"/>
      <c r="R604" s="279"/>
      <c r="S604" s="279"/>
      <c r="T604" s="28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81" t="s">
        <v>179</v>
      </c>
      <c r="AU604" s="281" t="s">
        <v>91</v>
      </c>
      <c r="AV604" s="14" t="s">
        <v>91</v>
      </c>
      <c r="AW604" s="14" t="s">
        <v>33</v>
      </c>
      <c r="AX604" s="14" t="s">
        <v>89</v>
      </c>
      <c r="AY604" s="281" t="s">
        <v>170</v>
      </c>
    </row>
    <row r="605" s="2" customFormat="1" ht="14.4" customHeight="1">
      <c r="A605" s="41"/>
      <c r="B605" s="42"/>
      <c r="C605" s="293" t="s">
        <v>1123</v>
      </c>
      <c r="D605" s="293" t="s">
        <v>216</v>
      </c>
      <c r="E605" s="294" t="s">
        <v>1124</v>
      </c>
      <c r="F605" s="295" t="s">
        <v>1125</v>
      </c>
      <c r="G605" s="296" t="s">
        <v>261</v>
      </c>
      <c r="H605" s="297">
        <v>3</v>
      </c>
      <c r="I605" s="298"/>
      <c r="J605" s="299">
        <f>ROUND(I605*H605,2)</f>
        <v>0</v>
      </c>
      <c r="K605" s="300"/>
      <c r="L605" s="301"/>
      <c r="M605" s="302" t="s">
        <v>1</v>
      </c>
      <c r="N605" s="303" t="s">
        <v>46</v>
      </c>
      <c r="O605" s="94"/>
      <c r="P605" s="257">
        <f>O605*H605</f>
        <v>0</v>
      </c>
      <c r="Q605" s="257">
        <v>0.0050000000000000001</v>
      </c>
      <c r="R605" s="257">
        <f>Q605*H605</f>
        <v>0.014999999999999999</v>
      </c>
      <c r="S605" s="257">
        <v>0</v>
      </c>
      <c r="T605" s="258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59" t="s">
        <v>220</v>
      </c>
      <c r="AT605" s="259" t="s">
        <v>216</v>
      </c>
      <c r="AU605" s="259" t="s">
        <v>91</v>
      </c>
      <c r="AY605" s="18" t="s">
        <v>170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89</v>
      </c>
      <c r="BK605" s="146">
        <f>ROUND(I605*H605,2)</f>
        <v>0</v>
      </c>
      <c r="BL605" s="18" t="s">
        <v>169</v>
      </c>
      <c r="BM605" s="259" t="s">
        <v>1126</v>
      </c>
    </row>
    <row r="606" s="14" customFormat="1">
      <c r="A606" s="14"/>
      <c r="B606" s="271"/>
      <c r="C606" s="272"/>
      <c r="D606" s="262" t="s">
        <v>179</v>
      </c>
      <c r="E606" s="273" t="s">
        <v>1</v>
      </c>
      <c r="F606" s="274" t="s">
        <v>188</v>
      </c>
      <c r="G606" s="272"/>
      <c r="H606" s="275">
        <v>3</v>
      </c>
      <c r="I606" s="276"/>
      <c r="J606" s="272"/>
      <c r="K606" s="272"/>
      <c r="L606" s="277"/>
      <c r="M606" s="278"/>
      <c r="N606" s="279"/>
      <c r="O606" s="279"/>
      <c r="P606" s="279"/>
      <c r="Q606" s="279"/>
      <c r="R606" s="279"/>
      <c r="S606" s="279"/>
      <c r="T606" s="28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81" t="s">
        <v>179</v>
      </c>
      <c r="AU606" s="281" t="s">
        <v>91</v>
      </c>
      <c r="AV606" s="14" t="s">
        <v>91</v>
      </c>
      <c r="AW606" s="14" t="s">
        <v>33</v>
      </c>
      <c r="AX606" s="14" t="s">
        <v>89</v>
      </c>
      <c r="AY606" s="281" t="s">
        <v>170</v>
      </c>
    </row>
    <row r="607" s="2" customFormat="1" ht="14.4" customHeight="1">
      <c r="A607" s="41"/>
      <c r="B607" s="42"/>
      <c r="C607" s="293" t="s">
        <v>1127</v>
      </c>
      <c r="D607" s="293" t="s">
        <v>216</v>
      </c>
      <c r="E607" s="294" t="s">
        <v>1128</v>
      </c>
      <c r="F607" s="295" t="s">
        <v>1129</v>
      </c>
      <c r="G607" s="296" t="s">
        <v>261</v>
      </c>
      <c r="H607" s="297">
        <v>3</v>
      </c>
      <c r="I607" s="298"/>
      <c r="J607" s="299">
        <f>ROUND(I607*H607,2)</f>
        <v>0</v>
      </c>
      <c r="K607" s="300"/>
      <c r="L607" s="301"/>
      <c r="M607" s="302" t="s">
        <v>1</v>
      </c>
      <c r="N607" s="303" t="s">
        <v>46</v>
      </c>
      <c r="O607" s="94"/>
      <c r="P607" s="257">
        <f>O607*H607</f>
        <v>0</v>
      </c>
      <c r="Q607" s="257">
        <v>0.012</v>
      </c>
      <c r="R607" s="257">
        <f>Q607*H607</f>
        <v>0.036000000000000004</v>
      </c>
      <c r="S607" s="257">
        <v>0</v>
      </c>
      <c r="T607" s="258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59" t="s">
        <v>220</v>
      </c>
      <c r="AT607" s="259" t="s">
        <v>216</v>
      </c>
      <c r="AU607" s="259" t="s">
        <v>91</v>
      </c>
      <c r="AY607" s="18" t="s">
        <v>170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8" t="s">
        <v>89</v>
      </c>
      <c r="BK607" s="146">
        <f>ROUND(I607*H607,2)</f>
        <v>0</v>
      </c>
      <c r="BL607" s="18" t="s">
        <v>169</v>
      </c>
      <c r="BM607" s="259" t="s">
        <v>1130</v>
      </c>
    </row>
    <row r="608" s="13" customFormat="1">
      <c r="A608" s="13"/>
      <c r="B608" s="260"/>
      <c r="C608" s="261"/>
      <c r="D608" s="262" t="s">
        <v>179</v>
      </c>
      <c r="E608" s="263" t="s">
        <v>1</v>
      </c>
      <c r="F608" s="264" t="s">
        <v>1131</v>
      </c>
      <c r="G608" s="261"/>
      <c r="H608" s="263" t="s">
        <v>1</v>
      </c>
      <c r="I608" s="265"/>
      <c r="J608" s="261"/>
      <c r="K608" s="261"/>
      <c r="L608" s="266"/>
      <c r="M608" s="267"/>
      <c r="N608" s="268"/>
      <c r="O608" s="268"/>
      <c r="P608" s="268"/>
      <c r="Q608" s="268"/>
      <c r="R608" s="268"/>
      <c r="S608" s="268"/>
      <c r="T608" s="26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70" t="s">
        <v>179</v>
      </c>
      <c r="AU608" s="270" t="s">
        <v>91</v>
      </c>
      <c r="AV608" s="13" t="s">
        <v>89</v>
      </c>
      <c r="AW608" s="13" t="s">
        <v>33</v>
      </c>
      <c r="AX608" s="13" t="s">
        <v>81</v>
      </c>
      <c r="AY608" s="270" t="s">
        <v>170</v>
      </c>
    </row>
    <row r="609" s="14" customFormat="1">
      <c r="A609" s="14"/>
      <c r="B609" s="271"/>
      <c r="C609" s="272"/>
      <c r="D609" s="262" t="s">
        <v>179</v>
      </c>
      <c r="E609" s="273" t="s">
        <v>1</v>
      </c>
      <c r="F609" s="274" t="s">
        <v>188</v>
      </c>
      <c r="G609" s="272"/>
      <c r="H609" s="275">
        <v>3</v>
      </c>
      <c r="I609" s="276"/>
      <c r="J609" s="272"/>
      <c r="K609" s="272"/>
      <c r="L609" s="277"/>
      <c r="M609" s="278"/>
      <c r="N609" s="279"/>
      <c r="O609" s="279"/>
      <c r="P609" s="279"/>
      <c r="Q609" s="279"/>
      <c r="R609" s="279"/>
      <c r="S609" s="279"/>
      <c r="T609" s="28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81" t="s">
        <v>179</v>
      </c>
      <c r="AU609" s="281" t="s">
        <v>91</v>
      </c>
      <c r="AV609" s="14" t="s">
        <v>91</v>
      </c>
      <c r="AW609" s="14" t="s">
        <v>33</v>
      </c>
      <c r="AX609" s="14" t="s">
        <v>89</v>
      </c>
      <c r="AY609" s="281" t="s">
        <v>170</v>
      </c>
    </row>
    <row r="610" s="2" customFormat="1" ht="37.8" customHeight="1">
      <c r="A610" s="41"/>
      <c r="B610" s="42"/>
      <c r="C610" s="247" t="s">
        <v>1132</v>
      </c>
      <c r="D610" s="247" t="s">
        <v>173</v>
      </c>
      <c r="E610" s="248" t="s">
        <v>1133</v>
      </c>
      <c r="F610" s="249" t="s">
        <v>1134</v>
      </c>
      <c r="G610" s="250" t="s">
        <v>176</v>
      </c>
      <c r="H610" s="251">
        <v>2</v>
      </c>
      <c r="I610" s="252"/>
      <c r="J610" s="253">
        <f>ROUND(I610*H610,2)</f>
        <v>0</v>
      </c>
      <c r="K610" s="254"/>
      <c r="L610" s="44"/>
      <c r="M610" s="255" t="s">
        <v>1</v>
      </c>
      <c r="N610" s="256" t="s">
        <v>46</v>
      </c>
      <c r="O610" s="94"/>
      <c r="P610" s="257">
        <f>O610*H610</f>
        <v>0</v>
      </c>
      <c r="Q610" s="257">
        <v>1.5</v>
      </c>
      <c r="R610" s="257">
        <f>Q610*H610</f>
        <v>3</v>
      </c>
      <c r="S610" s="257">
        <v>0</v>
      </c>
      <c r="T610" s="258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59" t="s">
        <v>249</v>
      </c>
      <c r="AT610" s="259" t="s">
        <v>173</v>
      </c>
      <c r="AU610" s="259" t="s">
        <v>91</v>
      </c>
      <c r="AY610" s="18" t="s">
        <v>170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89</v>
      </c>
      <c r="BK610" s="146">
        <f>ROUND(I610*H610,2)</f>
        <v>0</v>
      </c>
      <c r="BL610" s="18" t="s">
        <v>249</v>
      </c>
      <c r="BM610" s="259" t="s">
        <v>1135</v>
      </c>
    </row>
    <row r="611" s="13" customFormat="1">
      <c r="A611" s="13"/>
      <c r="B611" s="260"/>
      <c r="C611" s="261"/>
      <c r="D611" s="262" t="s">
        <v>179</v>
      </c>
      <c r="E611" s="263" t="s">
        <v>1</v>
      </c>
      <c r="F611" s="264" t="s">
        <v>1136</v>
      </c>
      <c r="G611" s="261"/>
      <c r="H611" s="263" t="s">
        <v>1</v>
      </c>
      <c r="I611" s="265"/>
      <c r="J611" s="261"/>
      <c r="K611" s="261"/>
      <c r="L611" s="266"/>
      <c r="M611" s="267"/>
      <c r="N611" s="268"/>
      <c r="O611" s="268"/>
      <c r="P611" s="268"/>
      <c r="Q611" s="268"/>
      <c r="R611" s="268"/>
      <c r="S611" s="268"/>
      <c r="T611" s="26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0" t="s">
        <v>179</v>
      </c>
      <c r="AU611" s="270" t="s">
        <v>91</v>
      </c>
      <c r="AV611" s="13" t="s">
        <v>89</v>
      </c>
      <c r="AW611" s="13" t="s">
        <v>33</v>
      </c>
      <c r="AX611" s="13" t="s">
        <v>81</v>
      </c>
      <c r="AY611" s="270" t="s">
        <v>170</v>
      </c>
    </row>
    <row r="612" s="13" customFormat="1">
      <c r="A612" s="13"/>
      <c r="B612" s="260"/>
      <c r="C612" s="261"/>
      <c r="D612" s="262" t="s">
        <v>179</v>
      </c>
      <c r="E612" s="263" t="s">
        <v>1</v>
      </c>
      <c r="F612" s="264" t="s">
        <v>1137</v>
      </c>
      <c r="G612" s="261"/>
      <c r="H612" s="263" t="s">
        <v>1</v>
      </c>
      <c r="I612" s="265"/>
      <c r="J612" s="261"/>
      <c r="K612" s="261"/>
      <c r="L612" s="266"/>
      <c r="M612" s="267"/>
      <c r="N612" s="268"/>
      <c r="O612" s="268"/>
      <c r="P612" s="268"/>
      <c r="Q612" s="268"/>
      <c r="R612" s="268"/>
      <c r="S612" s="268"/>
      <c r="T612" s="26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70" t="s">
        <v>179</v>
      </c>
      <c r="AU612" s="270" t="s">
        <v>91</v>
      </c>
      <c r="AV612" s="13" t="s">
        <v>89</v>
      </c>
      <c r="AW612" s="13" t="s">
        <v>33</v>
      </c>
      <c r="AX612" s="13" t="s">
        <v>81</v>
      </c>
      <c r="AY612" s="270" t="s">
        <v>170</v>
      </c>
    </row>
    <row r="613" s="13" customFormat="1">
      <c r="A613" s="13"/>
      <c r="B613" s="260"/>
      <c r="C613" s="261"/>
      <c r="D613" s="262" t="s">
        <v>179</v>
      </c>
      <c r="E613" s="263" t="s">
        <v>1</v>
      </c>
      <c r="F613" s="264" t="s">
        <v>1138</v>
      </c>
      <c r="G613" s="261"/>
      <c r="H613" s="263" t="s">
        <v>1</v>
      </c>
      <c r="I613" s="265"/>
      <c r="J613" s="261"/>
      <c r="K613" s="261"/>
      <c r="L613" s="266"/>
      <c r="M613" s="267"/>
      <c r="N613" s="268"/>
      <c r="O613" s="268"/>
      <c r="P613" s="268"/>
      <c r="Q613" s="268"/>
      <c r="R613" s="268"/>
      <c r="S613" s="268"/>
      <c r="T613" s="26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70" t="s">
        <v>179</v>
      </c>
      <c r="AU613" s="270" t="s">
        <v>91</v>
      </c>
      <c r="AV613" s="13" t="s">
        <v>89</v>
      </c>
      <c r="AW613" s="13" t="s">
        <v>33</v>
      </c>
      <c r="AX613" s="13" t="s">
        <v>81</v>
      </c>
      <c r="AY613" s="270" t="s">
        <v>170</v>
      </c>
    </row>
    <row r="614" s="13" customFormat="1">
      <c r="A614" s="13"/>
      <c r="B614" s="260"/>
      <c r="C614" s="261"/>
      <c r="D614" s="262" t="s">
        <v>179</v>
      </c>
      <c r="E614" s="263" t="s">
        <v>1</v>
      </c>
      <c r="F614" s="264" t="s">
        <v>1139</v>
      </c>
      <c r="G614" s="261"/>
      <c r="H614" s="263" t="s">
        <v>1</v>
      </c>
      <c r="I614" s="265"/>
      <c r="J614" s="261"/>
      <c r="K614" s="261"/>
      <c r="L614" s="266"/>
      <c r="M614" s="267"/>
      <c r="N614" s="268"/>
      <c r="O614" s="268"/>
      <c r="P614" s="268"/>
      <c r="Q614" s="268"/>
      <c r="R614" s="268"/>
      <c r="S614" s="268"/>
      <c r="T614" s="26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70" t="s">
        <v>179</v>
      </c>
      <c r="AU614" s="270" t="s">
        <v>91</v>
      </c>
      <c r="AV614" s="13" t="s">
        <v>89</v>
      </c>
      <c r="AW614" s="13" t="s">
        <v>33</v>
      </c>
      <c r="AX614" s="13" t="s">
        <v>81</v>
      </c>
      <c r="AY614" s="270" t="s">
        <v>170</v>
      </c>
    </row>
    <row r="615" s="13" customFormat="1">
      <c r="A615" s="13"/>
      <c r="B615" s="260"/>
      <c r="C615" s="261"/>
      <c r="D615" s="262" t="s">
        <v>179</v>
      </c>
      <c r="E615" s="263" t="s">
        <v>1</v>
      </c>
      <c r="F615" s="264" t="s">
        <v>1140</v>
      </c>
      <c r="G615" s="261"/>
      <c r="H615" s="263" t="s">
        <v>1</v>
      </c>
      <c r="I615" s="265"/>
      <c r="J615" s="261"/>
      <c r="K615" s="261"/>
      <c r="L615" s="266"/>
      <c r="M615" s="267"/>
      <c r="N615" s="268"/>
      <c r="O615" s="268"/>
      <c r="P615" s="268"/>
      <c r="Q615" s="268"/>
      <c r="R615" s="268"/>
      <c r="S615" s="268"/>
      <c r="T615" s="26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70" t="s">
        <v>179</v>
      </c>
      <c r="AU615" s="270" t="s">
        <v>91</v>
      </c>
      <c r="AV615" s="13" t="s">
        <v>89</v>
      </c>
      <c r="AW615" s="13" t="s">
        <v>33</v>
      </c>
      <c r="AX615" s="13" t="s">
        <v>81</v>
      </c>
      <c r="AY615" s="270" t="s">
        <v>170</v>
      </c>
    </row>
    <row r="616" s="13" customFormat="1">
      <c r="A616" s="13"/>
      <c r="B616" s="260"/>
      <c r="C616" s="261"/>
      <c r="D616" s="262" t="s">
        <v>179</v>
      </c>
      <c r="E616" s="263" t="s">
        <v>1</v>
      </c>
      <c r="F616" s="264" t="s">
        <v>1141</v>
      </c>
      <c r="G616" s="261"/>
      <c r="H616" s="263" t="s">
        <v>1</v>
      </c>
      <c r="I616" s="265"/>
      <c r="J616" s="261"/>
      <c r="K616" s="261"/>
      <c r="L616" s="266"/>
      <c r="M616" s="267"/>
      <c r="N616" s="268"/>
      <c r="O616" s="268"/>
      <c r="P616" s="268"/>
      <c r="Q616" s="268"/>
      <c r="R616" s="268"/>
      <c r="S616" s="268"/>
      <c r="T616" s="26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70" t="s">
        <v>179</v>
      </c>
      <c r="AU616" s="270" t="s">
        <v>91</v>
      </c>
      <c r="AV616" s="13" t="s">
        <v>89</v>
      </c>
      <c r="AW616" s="13" t="s">
        <v>33</v>
      </c>
      <c r="AX616" s="13" t="s">
        <v>81</v>
      </c>
      <c r="AY616" s="270" t="s">
        <v>170</v>
      </c>
    </row>
    <row r="617" s="13" customFormat="1">
      <c r="A617" s="13"/>
      <c r="B617" s="260"/>
      <c r="C617" s="261"/>
      <c r="D617" s="262" t="s">
        <v>179</v>
      </c>
      <c r="E617" s="263" t="s">
        <v>1</v>
      </c>
      <c r="F617" s="264" t="s">
        <v>1142</v>
      </c>
      <c r="G617" s="261"/>
      <c r="H617" s="263" t="s">
        <v>1</v>
      </c>
      <c r="I617" s="265"/>
      <c r="J617" s="261"/>
      <c r="K617" s="261"/>
      <c r="L617" s="266"/>
      <c r="M617" s="267"/>
      <c r="N617" s="268"/>
      <c r="O617" s="268"/>
      <c r="P617" s="268"/>
      <c r="Q617" s="268"/>
      <c r="R617" s="268"/>
      <c r="S617" s="268"/>
      <c r="T617" s="26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0" t="s">
        <v>179</v>
      </c>
      <c r="AU617" s="270" t="s">
        <v>91</v>
      </c>
      <c r="AV617" s="13" t="s">
        <v>89</v>
      </c>
      <c r="AW617" s="13" t="s">
        <v>33</v>
      </c>
      <c r="AX617" s="13" t="s">
        <v>81</v>
      </c>
      <c r="AY617" s="270" t="s">
        <v>170</v>
      </c>
    </row>
    <row r="618" s="13" customFormat="1">
      <c r="A618" s="13"/>
      <c r="B618" s="260"/>
      <c r="C618" s="261"/>
      <c r="D618" s="262" t="s">
        <v>179</v>
      </c>
      <c r="E618" s="263" t="s">
        <v>1</v>
      </c>
      <c r="F618" s="264" t="s">
        <v>1143</v>
      </c>
      <c r="G618" s="261"/>
      <c r="H618" s="263" t="s">
        <v>1</v>
      </c>
      <c r="I618" s="265"/>
      <c r="J618" s="261"/>
      <c r="K618" s="261"/>
      <c r="L618" s="266"/>
      <c r="M618" s="267"/>
      <c r="N618" s="268"/>
      <c r="O618" s="268"/>
      <c r="P618" s="268"/>
      <c r="Q618" s="268"/>
      <c r="R618" s="268"/>
      <c r="S618" s="268"/>
      <c r="T618" s="26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70" t="s">
        <v>179</v>
      </c>
      <c r="AU618" s="270" t="s">
        <v>91</v>
      </c>
      <c r="AV618" s="13" t="s">
        <v>89</v>
      </c>
      <c r="AW618" s="13" t="s">
        <v>33</v>
      </c>
      <c r="AX618" s="13" t="s">
        <v>81</v>
      </c>
      <c r="AY618" s="270" t="s">
        <v>170</v>
      </c>
    </row>
    <row r="619" s="13" customFormat="1">
      <c r="A619" s="13"/>
      <c r="B619" s="260"/>
      <c r="C619" s="261"/>
      <c r="D619" s="262" t="s">
        <v>179</v>
      </c>
      <c r="E619" s="263" t="s">
        <v>1</v>
      </c>
      <c r="F619" s="264" t="s">
        <v>1144</v>
      </c>
      <c r="G619" s="261"/>
      <c r="H619" s="263" t="s">
        <v>1</v>
      </c>
      <c r="I619" s="265"/>
      <c r="J619" s="261"/>
      <c r="K619" s="261"/>
      <c r="L619" s="266"/>
      <c r="M619" s="267"/>
      <c r="N619" s="268"/>
      <c r="O619" s="268"/>
      <c r="P619" s="268"/>
      <c r="Q619" s="268"/>
      <c r="R619" s="268"/>
      <c r="S619" s="268"/>
      <c r="T619" s="26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70" t="s">
        <v>179</v>
      </c>
      <c r="AU619" s="270" t="s">
        <v>91</v>
      </c>
      <c r="AV619" s="13" t="s">
        <v>89</v>
      </c>
      <c r="AW619" s="13" t="s">
        <v>33</v>
      </c>
      <c r="AX619" s="13" t="s">
        <v>81</v>
      </c>
      <c r="AY619" s="270" t="s">
        <v>170</v>
      </c>
    </row>
    <row r="620" s="13" customFormat="1">
      <c r="A620" s="13"/>
      <c r="B620" s="260"/>
      <c r="C620" s="261"/>
      <c r="D620" s="262" t="s">
        <v>179</v>
      </c>
      <c r="E620" s="263" t="s">
        <v>1</v>
      </c>
      <c r="F620" s="264" t="s">
        <v>1145</v>
      </c>
      <c r="G620" s="261"/>
      <c r="H620" s="263" t="s">
        <v>1</v>
      </c>
      <c r="I620" s="265"/>
      <c r="J620" s="261"/>
      <c r="K620" s="261"/>
      <c r="L620" s="266"/>
      <c r="M620" s="267"/>
      <c r="N620" s="268"/>
      <c r="O620" s="268"/>
      <c r="P620" s="268"/>
      <c r="Q620" s="268"/>
      <c r="R620" s="268"/>
      <c r="S620" s="268"/>
      <c r="T620" s="26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0" t="s">
        <v>179</v>
      </c>
      <c r="AU620" s="270" t="s">
        <v>91</v>
      </c>
      <c r="AV620" s="13" t="s">
        <v>89</v>
      </c>
      <c r="AW620" s="13" t="s">
        <v>33</v>
      </c>
      <c r="AX620" s="13" t="s">
        <v>81</v>
      </c>
      <c r="AY620" s="270" t="s">
        <v>170</v>
      </c>
    </row>
    <row r="621" s="14" customFormat="1">
      <c r="A621" s="14"/>
      <c r="B621" s="271"/>
      <c r="C621" s="272"/>
      <c r="D621" s="262" t="s">
        <v>179</v>
      </c>
      <c r="E621" s="273" t="s">
        <v>1</v>
      </c>
      <c r="F621" s="274" t="s">
        <v>91</v>
      </c>
      <c r="G621" s="272"/>
      <c r="H621" s="275">
        <v>2</v>
      </c>
      <c r="I621" s="276"/>
      <c r="J621" s="272"/>
      <c r="K621" s="272"/>
      <c r="L621" s="277"/>
      <c r="M621" s="278"/>
      <c r="N621" s="279"/>
      <c r="O621" s="279"/>
      <c r="P621" s="279"/>
      <c r="Q621" s="279"/>
      <c r="R621" s="279"/>
      <c r="S621" s="279"/>
      <c r="T621" s="28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81" t="s">
        <v>179</v>
      </c>
      <c r="AU621" s="281" t="s">
        <v>91</v>
      </c>
      <c r="AV621" s="14" t="s">
        <v>91</v>
      </c>
      <c r="AW621" s="14" t="s">
        <v>33</v>
      </c>
      <c r="AX621" s="14" t="s">
        <v>89</v>
      </c>
      <c r="AY621" s="281" t="s">
        <v>170</v>
      </c>
    </row>
    <row r="622" s="2" customFormat="1" ht="24.15" customHeight="1">
      <c r="A622" s="41"/>
      <c r="B622" s="42"/>
      <c r="C622" s="247" t="s">
        <v>1146</v>
      </c>
      <c r="D622" s="247" t="s">
        <v>173</v>
      </c>
      <c r="E622" s="248" t="s">
        <v>1147</v>
      </c>
      <c r="F622" s="249" t="s">
        <v>1148</v>
      </c>
      <c r="G622" s="250" t="s">
        <v>261</v>
      </c>
      <c r="H622" s="251">
        <v>4</v>
      </c>
      <c r="I622" s="252"/>
      <c r="J622" s="253">
        <f>ROUND(I622*H622,2)</f>
        <v>0</v>
      </c>
      <c r="K622" s="254"/>
      <c r="L622" s="44"/>
      <c r="M622" s="255" t="s">
        <v>1</v>
      </c>
      <c r="N622" s="256" t="s">
        <v>46</v>
      </c>
      <c r="O622" s="94"/>
      <c r="P622" s="257">
        <f>O622*H622</f>
        <v>0</v>
      </c>
      <c r="Q622" s="257">
        <v>0</v>
      </c>
      <c r="R622" s="257">
        <f>Q622*H622</f>
        <v>0</v>
      </c>
      <c r="S622" s="257">
        <v>0.073999999999999996</v>
      </c>
      <c r="T622" s="258">
        <f>S622*H622</f>
        <v>0.29599999999999999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59" t="s">
        <v>169</v>
      </c>
      <c r="AT622" s="259" t="s">
        <v>173</v>
      </c>
      <c r="AU622" s="259" t="s">
        <v>91</v>
      </c>
      <c r="AY622" s="18" t="s">
        <v>170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8" t="s">
        <v>89</v>
      </c>
      <c r="BK622" s="146">
        <f>ROUND(I622*H622,2)</f>
        <v>0</v>
      </c>
      <c r="BL622" s="18" t="s">
        <v>169</v>
      </c>
      <c r="BM622" s="259" t="s">
        <v>1149</v>
      </c>
    </row>
    <row r="623" s="2" customFormat="1" ht="24.15" customHeight="1">
      <c r="A623" s="41"/>
      <c r="B623" s="42"/>
      <c r="C623" s="247" t="s">
        <v>1150</v>
      </c>
      <c r="D623" s="247" t="s">
        <v>860</v>
      </c>
      <c r="E623" s="248" t="s">
        <v>1151</v>
      </c>
      <c r="F623" s="249" t="s">
        <v>1152</v>
      </c>
      <c r="G623" s="250" t="s">
        <v>110</v>
      </c>
      <c r="H623" s="251">
        <v>10.800000000000001</v>
      </c>
      <c r="I623" s="252"/>
      <c r="J623" s="253">
        <f>ROUND(I623*H623,2)</f>
        <v>0</v>
      </c>
      <c r="K623" s="254"/>
      <c r="L623" s="44"/>
      <c r="M623" s="255" t="s">
        <v>1</v>
      </c>
      <c r="N623" s="256" t="s">
        <v>46</v>
      </c>
      <c r="O623" s="94"/>
      <c r="P623" s="257">
        <f>O623*H623</f>
        <v>0</v>
      </c>
      <c r="Q623" s="257">
        <v>0</v>
      </c>
      <c r="R623" s="257">
        <f>Q623*H623</f>
        <v>0</v>
      </c>
      <c r="S623" s="257">
        <v>0</v>
      </c>
      <c r="T623" s="258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59" t="s">
        <v>169</v>
      </c>
      <c r="AT623" s="259" t="s">
        <v>173</v>
      </c>
      <c r="AU623" s="259" t="s">
        <v>91</v>
      </c>
      <c r="AY623" s="18" t="s">
        <v>170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8" t="s">
        <v>89</v>
      </c>
      <c r="BK623" s="146">
        <f>ROUND(I623*H623,2)</f>
        <v>0</v>
      </c>
      <c r="BL623" s="18" t="s">
        <v>169</v>
      </c>
      <c r="BM623" s="259" t="s">
        <v>1153</v>
      </c>
    </row>
    <row r="624" s="13" customFormat="1">
      <c r="A624" s="13"/>
      <c r="B624" s="260"/>
      <c r="C624" s="261"/>
      <c r="D624" s="262" t="s">
        <v>179</v>
      </c>
      <c r="E624" s="263" t="s">
        <v>1</v>
      </c>
      <c r="F624" s="264" t="s">
        <v>1154</v>
      </c>
      <c r="G624" s="261"/>
      <c r="H624" s="263" t="s">
        <v>1</v>
      </c>
      <c r="I624" s="265"/>
      <c r="J624" s="261"/>
      <c r="K624" s="261"/>
      <c r="L624" s="266"/>
      <c r="M624" s="267"/>
      <c r="N624" s="268"/>
      <c r="O624" s="268"/>
      <c r="P624" s="268"/>
      <c r="Q624" s="268"/>
      <c r="R624" s="268"/>
      <c r="S624" s="268"/>
      <c r="T624" s="26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70" t="s">
        <v>179</v>
      </c>
      <c r="AU624" s="270" t="s">
        <v>91</v>
      </c>
      <c r="AV624" s="13" t="s">
        <v>89</v>
      </c>
      <c r="AW624" s="13" t="s">
        <v>33</v>
      </c>
      <c r="AX624" s="13" t="s">
        <v>81</v>
      </c>
      <c r="AY624" s="270" t="s">
        <v>170</v>
      </c>
    </row>
    <row r="625" s="14" customFormat="1">
      <c r="A625" s="14"/>
      <c r="B625" s="271"/>
      <c r="C625" s="272"/>
      <c r="D625" s="262" t="s">
        <v>179</v>
      </c>
      <c r="E625" s="273" t="s">
        <v>1</v>
      </c>
      <c r="F625" s="274" t="s">
        <v>1155</v>
      </c>
      <c r="G625" s="272"/>
      <c r="H625" s="275">
        <v>10.800000000000001</v>
      </c>
      <c r="I625" s="276"/>
      <c r="J625" s="272"/>
      <c r="K625" s="272"/>
      <c r="L625" s="277"/>
      <c r="M625" s="278"/>
      <c r="N625" s="279"/>
      <c r="O625" s="279"/>
      <c r="P625" s="279"/>
      <c r="Q625" s="279"/>
      <c r="R625" s="279"/>
      <c r="S625" s="279"/>
      <c r="T625" s="28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81" t="s">
        <v>179</v>
      </c>
      <c r="AU625" s="281" t="s">
        <v>91</v>
      </c>
      <c r="AV625" s="14" t="s">
        <v>91</v>
      </c>
      <c r="AW625" s="14" t="s">
        <v>33</v>
      </c>
      <c r="AX625" s="14" t="s">
        <v>89</v>
      </c>
      <c r="AY625" s="281" t="s">
        <v>170</v>
      </c>
    </row>
    <row r="626" s="12" customFormat="1" ht="22.8" customHeight="1">
      <c r="A626" s="12"/>
      <c r="B626" s="231"/>
      <c r="C626" s="232"/>
      <c r="D626" s="233" t="s">
        <v>80</v>
      </c>
      <c r="E626" s="245" t="s">
        <v>1156</v>
      </c>
      <c r="F626" s="245" t="s">
        <v>1157</v>
      </c>
      <c r="G626" s="232"/>
      <c r="H626" s="232"/>
      <c r="I626" s="235"/>
      <c r="J626" s="246">
        <f>BK626</f>
        <v>0</v>
      </c>
      <c r="K626" s="232"/>
      <c r="L626" s="237"/>
      <c r="M626" s="238"/>
      <c r="N626" s="239"/>
      <c r="O626" s="239"/>
      <c r="P626" s="240">
        <f>SUM(P627:P697)</f>
        <v>0</v>
      </c>
      <c r="Q626" s="239"/>
      <c r="R626" s="240">
        <f>SUM(R627:R697)</f>
        <v>19.80987</v>
      </c>
      <c r="S626" s="239"/>
      <c r="T626" s="241">
        <f>SUM(T627:T697)</f>
        <v>6.3200000000000003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42" t="s">
        <v>89</v>
      </c>
      <c r="AT626" s="243" t="s">
        <v>80</v>
      </c>
      <c r="AU626" s="243" t="s">
        <v>89</v>
      </c>
      <c r="AY626" s="242" t="s">
        <v>170</v>
      </c>
      <c r="BK626" s="244">
        <f>SUM(BK627:BK697)</f>
        <v>0</v>
      </c>
    </row>
    <row r="627" s="2" customFormat="1" ht="14.4" customHeight="1">
      <c r="A627" s="41"/>
      <c r="B627" s="42"/>
      <c r="C627" s="247" t="s">
        <v>1158</v>
      </c>
      <c r="D627" s="247" t="s">
        <v>173</v>
      </c>
      <c r="E627" s="248" t="s">
        <v>1159</v>
      </c>
      <c r="F627" s="249" t="s">
        <v>1160</v>
      </c>
      <c r="G627" s="250" t="s">
        <v>1161</v>
      </c>
      <c r="H627" s="251">
        <v>0.14999999999999999</v>
      </c>
      <c r="I627" s="252"/>
      <c r="J627" s="253">
        <f>ROUND(I627*H627,2)</f>
        <v>0</v>
      </c>
      <c r="K627" s="254"/>
      <c r="L627" s="44"/>
      <c r="M627" s="255" t="s">
        <v>1</v>
      </c>
      <c r="N627" s="256" t="s">
        <v>46</v>
      </c>
      <c r="O627" s="94"/>
      <c r="P627" s="257">
        <f>O627*H627</f>
        <v>0</v>
      </c>
      <c r="Q627" s="257">
        <v>0</v>
      </c>
      <c r="R627" s="257">
        <f>Q627*H627</f>
        <v>0</v>
      </c>
      <c r="S627" s="257">
        <v>0</v>
      </c>
      <c r="T627" s="258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59" t="s">
        <v>169</v>
      </c>
      <c r="AT627" s="259" t="s">
        <v>173</v>
      </c>
      <c r="AU627" s="259" t="s">
        <v>91</v>
      </c>
      <c r="AY627" s="18" t="s">
        <v>170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89</v>
      </c>
      <c r="BK627" s="146">
        <f>ROUND(I627*H627,2)</f>
        <v>0</v>
      </c>
      <c r="BL627" s="18" t="s">
        <v>169</v>
      </c>
      <c r="BM627" s="259" t="s">
        <v>1162</v>
      </c>
    </row>
    <row r="628" s="13" customFormat="1">
      <c r="A628" s="13"/>
      <c r="B628" s="260"/>
      <c r="C628" s="261"/>
      <c r="D628" s="262" t="s">
        <v>179</v>
      </c>
      <c r="E628" s="263" t="s">
        <v>1</v>
      </c>
      <c r="F628" s="264" t="s">
        <v>1163</v>
      </c>
      <c r="G628" s="261"/>
      <c r="H628" s="263" t="s">
        <v>1</v>
      </c>
      <c r="I628" s="265"/>
      <c r="J628" s="261"/>
      <c r="K628" s="261"/>
      <c r="L628" s="266"/>
      <c r="M628" s="267"/>
      <c r="N628" s="268"/>
      <c r="O628" s="268"/>
      <c r="P628" s="268"/>
      <c r="Q628" s="268"/>
      <c r="R628" s="268"/>
      <c r="S628" s="268"/>
      <c r="T628" s="26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70" t="s">
        <v>179</v>
      </c>
      <c r="AU628" s="270" t="s">
        <v>91</v>
      </c>
      <c r="AV628" s="13" t="s">
        <v>89</v>
      </c>
      <c r="AW628" s="13" t="s">
        <v>33</v>
      </c>
      <c r="AX628" s="13" t="s">
        <v>81</v>
      </c>
      <c r="AY628" s="270" t="s">
        <v>170</v>
      </c>
    </row>
    <row r="629" s="13" customFormat="1">
      <c r="A629" s="13"/>
      <c r="B629" s="260"/>
      <c r="C629" s="261"/>
      <c r="D629" s="262" t="s">
        <v>179</v>
      </c>
      <c r="E629" s="263" t="s">
        <v>1</v>
      </c>
      <c r="F629" s="264" t="s">
        <v>1164</v>
      </c>
      <c r="G629" s="261"/>
      <c r="H629" s="263" t="s">
        <v>1</v>
      </c>
      <c r="I629" s="265"/>
      <c r="J629" s="261"/>
      <c r="K629" s="261"/>
      <c r="L629" s="266"/>
      <c r="M629" s="267"/>
      <c r="N629" s="268"/>
      <c r="O629" s="268"/>
      <c r="P629" s="268"/>
      <c r="Q629" s="268"/>
      <c r="R629" s="268"/>
      <c r="S629" s="268"/>
      <c r="T629" s="26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70" t="s">
        <v>179</v>
      </c>
      <c r="AU629" s="270" t="s">
        <v>91</v>
      </c>
      <c r="AV629" s="13" t="s">
        <v>89</v>
      </c>
      <c r="AW629" s="13" t="s">
        <v>33</v>
      </c>
      <c r="AX629" s="13" t="s">
        <v>81</v>
      </c>
      <c r="AY629" s="270" t="s">
        <v>170</v>
      </c>
    </row>
    <row r="630" s="14" customFormat="1">
      <c r="A630" s="14"/>
      <c r="B630" s="271"/>
      <c r="C630" s="272"/>
      <c r="D630" s="262" t="s">
        <v>179</v>
      </c>
      <c r="E630" s="273" t="s">
        <v>1</v>
      </c>
      <c r="F630" s="274" t="s">
        <v>1165</v>
      </c>
      <c r="G630" s="272"/>
      <c r="H630" s="275">
        <v>0.14999999999999999</v>
      </c>
      <c r="I630" s="276"/>
      <c r="J630" s="272"/>
      <c r="K630" s="272"/>
      <c r="L630" s="277"/>
      <c r="M630" s="278"/>
      <c r="N630" s="279"/>
      <c r="O630" s="279"/>
      <c r="P630" s="279"/>
      <c r="Q630" s="279"/>
      <c r="R630" s="279"/>
      <c r="S630" s="279"/>
      <c r="T630" s="28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81" t="s">
        <v>179</v>
      </c>
      <c r="AU630" s="281" t="s">
        <v>91</v>
      </c>
      <c r="AV630" s="14" t="s">
        <v>91</v>
      </c>
      <c r="AW630" s="14" t="s">
        <v>33</v>
      </c>
      <c r="AX630" s="14" t="s">
        <v>89</v>
      </c>
      <c r="AY630" s="281" t="s">
        <v>170</v>
      </c>
    </row>
    <row r="631" s="2" customFormat="1" ht="24.15" customHeight="1">
      <c r="A631" s="41"/>
      <c r="B631" s="42"/>
      <c r="C631" s="247" t="s">
        <v>1166</v>
      </c>
      <c r="D631" s="247" t="s">
        <v>173</v>
      </c>
      <c r="E631" s="248" t="s">
        <v>1167</v>
      </c>
      <c r="F631" s="249" t="s">
        <v>1168</v>
      </c>
      <c r="G631" s="250" t="s">
        <v>357</v>
      </c>
      <c r="H631" s="251">
        <v>72</v>
      </c>
      <c r="I631" s="252"/>
      <c r="J631" s="253">
        <f>ROUND(I631*H631,2)</f>
        <v>0</v>
      </c>
      <c r="K631" s="254"/>
      <c r="L631" s="44"/>
      <c r="M631" s="255" t="s">
        <v>1</v>
      </c>
      <c r="N631" s="256" t="s">
        <v>46</v>
      </c>
      <c r="O631" s="94"/>
      <c r="P631" s="257">
        <f>O631*H631</f>
        <v>0</v>
      </c>
      <c r="Q631" s="257">
        <v>0</v>
      </c>
      <c r="R631" s="257">
        <f>Q631*H631</f>
        <v>0</v>
      </c>
      <c r="S631" s="257">
        <v>0</v>
      </c>
      <c r="T631" s="258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59" t="s">
        <v>169</v>
      </c>
      <c r="AT631" s="259" t="s">
        <v>173</v>
      </c>
      <c r="AU631" s="259" t="s">
        <v>91</v>
      </c>
      <c r="AY631" s="18" t="s">
        <v>170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8" t="s">
        <v>89</v>
      </c>
      <c r="BK631" s="146">
        <f>ROUND(I631*H631,2)</f>
        <v>0</v>
      </c>
      <c r="BL631" s="18" t="s">
        <v>169</v>
      </c>
      <c r="BM631" s="259" t="s">
        <v>1169</v>
      </c>
    </row>
    <row r="632" s="13" customFormat="1">
      <c r="A632" s="13"/>
      <c r="B632" s="260"/>
      <c r="C632" s="261"/>
      <c r="D632" s="262" t="s">
        <v>179</v>
      </c>
      <c r="E632" s="263" t="s">
        <v>1</v>
      </c>
      <c r="F632" s="264" t="s">
        <v>1170</v>
      </c>
      <c r="G632" s="261"/>
      <c r="H632" s="263" t="s">
        <v>1</v>
      </c>
      <c r="I632" s="265"/>
      <c r="J632" s="261"/>
      <c r="K632" s="261"/>
      <c r="L632" s="266"/>
      <c r="M632" s="267"/>
      <c r="N632" s="268"/>
      <c r="O632" s="268"/>
      <c r="P632" s="268"/>
      <c r="Q632" s="268"/>
      <c r="R632" s="268"/>
      <c r="S632" s="268"/>
      <c r="T632" s="26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0" t="s">
        <v>179</v>
      </c>
      <c r="AU632" s="270" t="s">
        <v>91</v>
      </c>
      <c r="AV632" s="13" t="s">
        <v>89</v>
      </c>
      <c r="AW632" s="13" t="s">
        <v>33</v>
      </c>
      <c r="AX632" s="13" t="s">
        <v>81</v>
      </c>
      <c r="AY632" s="270" t="s">
        <v>170</v>
      </c>
    </row>
    <row r="633" s="14" customFormat="1">
      <c r="A633" s="14"/>
      <c r="B633" s="271"/>
      <c r="C633" s="272"/>
      <c r="D633" s="262" t="s">
        <v>179</v>
      </c>
      <c r="E633" s="273" t="s">
        <v>1</v>
      </c>
      <c r="F633" s="274" t="s">
        <v>1171</v>
      </c>
      <c r="G633" s="272"/>
      <c r="H633" s="275">
        <v>72</v>
      </c>
      <c r="I633" s="276"/>
      <c r="J633" s="272"/>
      <c r="K633" s="272"/>
      <c r="L633" s="277"/>
      <c r="M633" s="278"/>
      <c r="N633" s="279"/>
      <c r="O633" s="279"/>
      <c r="P633" s="279"/>
      <c r="Q633" s="279"/>
      <c r="R633" s="279"/>
      <c r="S633" s="279"/>
      <c r="T633" s="28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81" t="s">
        <v>179</v>
      </c>
      <c r="AU633" s="281" t="s">
        <v>91</v>
      </c>
      <c r="AV633" s="14" t="s">
        <v>91</v>
      </c>
      <c r="AW633" s="14" t="s">
        <v>33</v>
      </c>
      <c r="AX633" s="14" t="s">
        <v>89</v>
      </c>
      <c r="AY633" s="281" t="s">
        <v>170</v>
      </c>
    </row>
    <row r="634" s="2" customFormat="1" ht="24.15" customHeight="1">
      <c r="A634" s="41"/>
      <c r="B634" s="42"/>
      <c r="C634" s="247" t="s">
        <v>1172</v>
      </c>
      <c r="D634" s="247" t="s">
        <v>173</v>
      </c>
      <c r="E634" s="248" t="s">
        <v>1173</v>
      </c>
      <c r="F634" s="249" t="s">
        <v>1174</v>
      </c>
      <c r="G634" s="250" t="s">
        <v>106</v>
      </c>
      <c r="H634" s="251">
        <v>150</v>
      </c>
      <c r="I634" s="252"/>
      <c r="J634" s="253">
        <f>ROUND(I634*H634,2)</f>
        <v>0</v>
      </c>
      <c r="K634" s="254"/>
      <c r="L634" s="44"/>
      <c r="M634" s="255" t="s">
        <v>1</v>
      </c>
      <c r="N634" s="256" t="s">
        <v>46</v>
      </c>
      <c r="O634" s="94"/>
      <c r="P634" s="257">
        <f>O634*H634</f>
        <v>0</v>
      </c>
      <c r="Q634" s="257">
        <v>0</v>
      </c>
      <c r="R634" s="257">
        <f>Q634*H634</f>
        <v>0</v>
      </c>
      <c r="S634" s="257">
        <v>0</v>
      </c>
      <c r="T634" s="258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59" t="s">
        <v>169</v>
      </c>
      <c r="AT634" s="259" t="s">
        <v>173</v>
      </c>
      <c r="AU634" s="259" t="s">
        <v>91</v>
      </c>
      <c r="AY634" s="18" t="s">
        <v>170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8" t="s">
        <v>89</v>
      </c>
      <c r="BK634" s="146">
        <f>ROUND(I634*H634,2)</f>
        <v>0</v>
      </c>
      <c r="BL634" s="18" t="s">
        <v>169</v>
      </c>
      <c r="BM634" s="259" t="s">
        <v>1175</v>
      </c>
    </row>
    <row r="635" s="13" customFormat="1">
      <c r="A635" s="13"/>
      <c r="B635" s="260"/>
      <c r="C635" s="261"/>
      <c r="D635" s="262" t="s">
        <v>179</v>
      </c>
      <c r="E635" s="263" t="s">
        <v>1</v>
      </c>
      <c r="F635" s="264" t="s">
        <v>1176</v>
      </c>
      <c r="G635" s="261"/>
      <c r="H635" s="263" t="s">
        <v>1</v>
      </c>
      <c r="I635" s="265"/>
      <c r="J635" s="261"/>
      <c r="K635" s="261"/>
      <c r="L635" s="266"/>
      <c r="M635" s="267"/>
      <c r="N635" s="268"/>
      <c r="O635" s="268"/>
      <c r="P635" s="268"/>
      <c r="Q635" s="268"/>
      <c r="R635" s="268"/>
      <c r="S635" s="268"/>
      <c r="T635" s="26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70" t="s">
        <v>179</v>
      </c>
      <c r="AU635" s="270" t="s">
        <v>91</v>
      </c>
      <c r="AV635" s="13" t="s">
        <v>89</v>
      </c>
      <c r="AW635" s="13" t="s">
        <v>33</v>
      </c>
      <c r="AX635" s="13" t="s">
        <v>81</v>
      </c>
      <c r="AY635" s="270" t="s">
        <v>170</v>
      </c>
    </row>
    <row r="636" s="14" customFormat="1">
      <c r="A636" s="14"/>
      <c r="B636" s="271"/>
      <c r="C636" s="272"/>
      <c r="D636" s="262" t="s">
        <v>179</v>
      </c>
      <c r="E636" s="273" t="s">
        <v>1</v>
      </c>
      <c r="F636" s="274" t="s">
        <v>1070</v>
      </c>
      <c r="G636" s="272"/>
      <c r="H636" s="275">
        <v>150</v>
      </c>
      <c r="I636" s="276"/>
      <c r="J636" s="272"/>
      <c r="K636" s="272"/>
      <c r="L636" s="277"/>
      <c r="M636" s="278"/>
      <c r="N636" s="279"/>
      <c r="O636" s="279"/>
      <c r="P636" s="279"/>
      <c r="Q636" s="279"/>
      <c r="R636" s="279"/>
      <c r="S636" s="279"/>
      <c r="T636" s="28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81" t="s">
        <v>179</v>
      </c>
      <c r="AU636" s="281" t="s">
        <v>91</v>
      </c>
      <c r="AV636" s="14" t="s">
        <v>91</v>
      </c>
      <c r="AW636" s="14" t="s">
        <v>33</v>
      </c>
      <c r="AX636" s="14" t="s">
        <v>89</v>
      </c>
      <c r="AY636" s="281" t="s">
        <v>170</v>
      </c>
    </row>
    <row r="637" s="2" customFormat="1" ht="24.15" customHeight="1">
      <c r="A637" s="41"/>
      <c r="B637" s="42"/>
      <c r="C637" s="247" t="s">
        <v>1177</v>
      </c>
      <c r="D637" s="247" t="s">
        <v>173</v>
      </c>
      <c r="E637" s="248" t="s">
        <v>1178</v>
      </c>
      <c r="F637" s="249" t="s">
        <v>1179</v>
      </c>
      <c r="G637" s="250" t="s">
        <v>106</v>
      </c>
      <c r="H637" s="251">
        <v>150</v>
      </c>
      <c r="I637" s="252"/>
      <c r="J637" s="253">
        <f>ROUND(I637*H637,2)</f>
        <v>0</v>
      </c>
      <c r="K637" s="254"/>
      <c r="L637" s="44"/>
      <c r="M637" s="255" t="s">
        <v>1</v>
      </c>
      <c r="N637" s="256" t="s">
        <v>46</v>
      </c>
      <c r="O637" s="94"/>
      <c r="P637" s="257">
        <f>O637*H637</f>
        <v>0</v>
      </c>
      <c r="Q637" s="257">
        <v>0</v>
      </c>
      <c r="R637" s="257">
        <f>Q637*H637</f>
        <v>0</v>
      </c>
      <c r="S637" s="257">
        <v>0</v>
      </c>
      <c r="T637" s="258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59" t="s">
        <v>169</v>
      </c>
      <c r="AT637" s="259" t="s">
        <v>173</v>
      </c>
      <c r="AU637" s="259" t="s">
        <v>91</v>
      </c>
      <c r="AY637" s="18" t="s">
        <v>170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89</v>
      </c>
      <c r="BK637" s="146">
        <f>ROUND(I637*H637,2)</f>
        <v>0</v>
      </c>
      <c r="BL637" s="18" t="s">
        <v>169</v>
      </c>
      <c r="BM637" s="259" t="s">
        <v>1180</v>
      </c>
    </row>
    <row r="638" s="13" customFormat="1">
      <c r="A638" s="13"/>
      <c r="B638" s="260"/>
      <c r="C638" s="261"/>
      <c r="D638" s="262" t="s">
        <v>179</v>
      </c>
      <c r="E638" s="263" t="s">
        <v>1</v>
      </c>
      <c r="F638" s="264" t="s">
        <v>1176</v>
      </c>
      <c r="G638" s="261"/>
      <c r="H638" s="263" t="s">
        <v>1</v>
      </c>
      <c r="I638" s="265"/>
      <c r="J638" s="261"/>
      <c r="K638" s="261"/>
      <c r="L638" s="266"/>
      <c r="M638" s="267"/>
      <c r="N638" s="268"/>
      <c r="O638" s="268"/>
      <c r="P638" s="268"/>
      <c r="Q638" s="268"/>
      <c r="R638" s="268"/>
      <c r="S638" s="268"/>
      <c r="T638" s="26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70" t="s">
        <v>179</v>
      </c>
      <c r="AU638" s="270" t="s">
        <v>91</v>
      </c>
      <c r="AV638" s="13" t="s">
        <v>89</v>
      </c>
      <c r="AW638" s="13" t="s">
        <v>33</v>
      </c>
      <c r="AX638" s="13" t="s">
        <v>81</v>
      </c>
      <c r="AY638" s="270" t="s">
        <v>170</v>
      </c>
    </row>
    <row r="639" s="14" customFormat="1">
      <c r="A639" s="14"/>
      <c r="B639" s="271"/>
      <c r="C639" s="272"/>
      <c r="D639" s="262" t="s">
        <v>179</v>
      </c>
      <c r="E639" s="273" t="s">
        <v>1</v>
      </c>
      <c r="F639" s="274" t="s">
        <v>1070</v>
      </c>
      <c r="G639" s="272"/>
      <c r="H639" s="275">
        <v>150</v>
      </c>
      <c r="I639" s="276"/>
      <c r="J639" s="272"/>
      <c r="K639" s="272"/>
      <c r="L639" s="277"/>
      <c r="M639" s="278"/>
      <c r="N639" s="279"/>
      <c r="O639" s="279"/>
      <c r="P639" s="279"/>
      <c r="Q639" s="279"/>
      <c r="R639" s="279"/>
      <c r="S639" s="279"/>
      <c r="T639" s="28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81" t="s">
        <v>179</v>
      </c>
      <c r="AU639" s="281" t="s">
        <v>91</v>
      </c>
      <c r="AV639" s="14" t="s">
        <v>91</v>
      </c>
      <c r="AW639" s="14" t="s">
        <v>33</v>
      </c>
      <c r="AX639" s="14" t="s">
        <v>89</v>
      </c>
      <c r="AY639" s="281" t="s">
        <v>170</v>
      </c>
    </row>
    <row r="640" s="2" customFormat="1" ht="14.4" customHeight="1">
      <c r="A640" s="41"/>
      <c r="B640" s="42"/>
      <c r="C640" s="247" t="s">
        <v>1181</v>
      </c>
      <c r="D640" s="247" t="s">
        <v>173</v>
      </c>
      <c r="E640" s="248" t="s">
        <v>1182</v>
      </c>
      <c r="F640" s="249" t="s">
        <v>1183</v>
      </c>
      <c r="G640" s="250" t="s">
        <v>106</v>
      </c>
      <c r="H640" s="251">
        <v>150</v>
      </c>
      <c r="I640" s="252"/>
      <c r="J640" s="253">
        <f>ROUND(I640*H640,2)</f>
        <v>0</v>
      </c>
      <c r="K640" s="254"/>
      <c r="L640" s="44"/>
      <c r="M640" s="255" t="s">
        <v>1</v>
      </c>
      <c r="N640" s="256" t="s">
        <v>46</v>
      </c>
      <c r="O640" s="94"/>
      <c r="P640" s="257">
        <f>O640*H640</f>
        <v>0</v>
      </c>
      <c r="Q640" s="257">
        <v>0</v>
      </c>
      <c r="R640" s="257">
        <f>Q640*H640</f>
        <v>0</v>
      </c>
      <c r="S640" s="257">
        <v>0</v>
      </c>
      <c r="T640" s="258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59" t="s">
        <v>169</v>
      </c>
      <c r="AT640" s="259" t="s">
        <v>173</v>
      </c>
      <c r="AU640" s="259" t="s">
        <v>91</v>
      </c>
      <c r="AY640" s="18" t="s">
        <v>170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8" t="s">
        <v>89</v>
      </c>
      <c r="BK640" s="146">
        <f>ROUND(I640*H640,2)</f>
        <v>0</v>
      </c>
      <c r="BL640" s="18" t="s">
        <v>169</v>
      </c>
      <c r="BM640" s="259" t="s">
        <v>1184</v>
      </c>
    </row>
    <row r="641" s="13" customFormat="1">
      <c r="A641" s="13"/>
      <c r="B641" s="260"/>
      <c r="C641" s="261"/>
      <c r="D641" s="262" t="s">
        <v>179</v>
      </c>
      <c r="E641" s="263" t="s">
        <v>1</v>
      </c>
      <c r="F641" s="264" t="s">
        <v>1176</v>
      </c>
      <c r="G641" s="261"/>
      <c r="H641" s="263" t="s">
        <v>1</v>
      </c>
      <c r="I641" s="265"/>
      <c r="J641" s="261"/>
      <c r="K641" s="261"/>
      <c r="L641" s="266"/>
      <c r="M641" s="267"/>
      <c r="N641" s="268"/>
      <c r="O641" s="268"/>
      <c r="P641" s="268"/>
      <c r="Q641" s="268"/>
      <c r="R641" s="268"/>
      <c r="S641" s="268"/>
      <c r="T641" s="26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70" t="s">
        <v>179</v>
      </c>
      <c r="AU641" s="270" t="s">
        <v>91</v>
      </c>
      <c r="AV641" s="13" t="s">
        <v>89</v>
      </c>
      <c r="AW641" s="13" t="s">
        <v>33</v>
      </c>
      <c r="AX641" s="13" t="s">
        <v>81</v>
      </c>
      <c r="AY641" s="270" t="s">
        <v>170</v>
      </c>
    </row>
    <row r="642" s="14" customFormat="1">
      <c r="A642" s="14"/>
      <c r="B642" s="271"/>
      <c r="C642" s="272"/>
      <c r="D642" s="262" t="s">
        <v>179</v>
      </c>
      <c r="E642" s="273" t="s">
        <v>1</v>
      </c>
      <c r="F642" s="274" t="s">
        <v>1070</v>
      </c>
      <c r="G642" s="272"/>
      <c r="H642" s="275">
        <v>150</v>
      </c>
      <c r="I642" s="276"/>
      <c r="J642" s="272"/>
      <c r="K642" s="272"/>
      <c r="L642" s="277"/>
      <c r="M642" s="278"/>
      <c r="N642" s="279"/>
      <c r="O642" s="279"/>
      <c r="P642" s="279"/>
      <c r="Q642" s="279"/>
      <c r="R642" s="279"/>
      <c r="S642" s="279"/>
      <c r="T642" s="28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81" t="s">
        <v>179</v>
      </c>
      <c r="AU642" s="281" t="s">
        <v>91</v>
      </c>
      <c r="AV642" s="14" t="s">
        <v>91</v>
      </c>
      <c r="AW642" s="14" t="s">
        <v>33</v>
      </c>
      <c r="AX642" s="14" t="s">
        <v>89</v>
      </c>
      <c r="AY642" s="281" t="s">
        <v>170</v>
      </c>
    </row>
    <row r="643" s="2" customFormat="1" ht="24.15" customHeight="1">
      <c r="A643" s="41"/>
      <c r="B643" s="42"/>
      <c r="C643" s="247" t="s">
        <v>1185</v>
      </c>
      <c r="D643" s="247" t="s">
        <v>173</v>
      </c>
      <c r="E643" s="248" t="s">
        <v>1186</v>
      </c>
      <c r="F643" s="249" t="s">
        <v>1187</v>
      </c>
      <c r="G643" s="250" t="s">
        <v>357</v>
      </c>
      <c r="H643" s="251">
        <v>72</v>
      </c>
      <c r="I643" s="252"/>
      <c r="J643" s="253">
        <f>ROUND(I643*H643,2)</f>
        <v>0</v>
      </c>
      <c r="K643" s="254"/>
      <c r="L643" s="44"/>
      <c r="M643" s="255" t="s">
        <v>1</v>
      </c>
      <c r="N643" s="256" t="s">
        <v>46</v>
      </c>
      <c r="O643" s="94"/>
      <c r="P643" s="257">
        <f>O643*H643</f>
        <v>0</v>
      </c>
      <c r="Q643" s="257">
        <v>0</v>
      </c>
      <c r="R643" s="257">
        <f>Q643*H643</f>
        <v>0</v>
      </c>
      <c r="S643" s="257">
        <v>0</v>
      </c>
      <c r="T643" s="258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59" t="s">
        <v>169</v>
      </c>
      <c r="AT643" s="259" t="s">
        <v>173</v>
      </c>
      <c r="AU643" s="259" t="s">
        <v>91</v>
      </c>
      <c r="AY643" s="18" t="s">
        <v>170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8" t="s">
        <v>89</v>
      </c>
      <c r="BK643" s="146">
        <f>ROUND(I643*H643,2)</f>
        <v>0</v>
      </c>
      <c r="BL643" s="18" t="s">
        <v>169</v>
      </c>
      <c r="BM643" s="259" t="s">
        <v>1188</v>
      </c>
    </row>
    <row r="644" s="13" customFormat="1">
      <c r="A644" s="13"/>
      <c r="B644" s="260"/>
      <c r="C644" s="261"/>
      <c r="D644" s="262" t="s">
        <v>179</v>
      </c>
      <c r="E644" s="263" t="s">
        <v>1</v>
      </c>
      <c r="F644" s="264" t="s">
        <v>1170</v>
      </c>
      <c r="G644" s="261"/>
      <c r="H644" s="263" t="s">
        <v>1</v>
      </c>
      <c r="I644" s="265"/>
      <c r="J644" s="261"/>
      <c r="K644" s="261"/>
      <c r="L644" s="266"/>
      <c r="M644" s="267"/>
      <c r="N644" s="268"/>
      <c r="O644" s="268"/>
      <c r="P644" s="268"/>
      <c r="Q644" s="268"/>
      <c r="R644" s="268"/>
      <c r="S644" s="268"/>
      <c r="T644" s="26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70" t="s">
        <v>179</v>
      </c>
      <c r="AU644" s="270" t="s">
        <v>91</v>
      </c>
      <c r="AV644" s="13" t="s">
        <v>89</v>
      </c>
      <c r="AW644" s="13" t="s">
        <v>33</v>
      </c>
      <c r="AX644" s="13" t="s">
        <v>81</v>
      </c>
      <c r="AY644" s="270" t="s">
        <v>170</v>
      </c>
    </row>
    <row r="645" s="14" customFormat="1">
      <c r="A645" s="14"/>
      <c r="B645" s="271"/>
      <c r="C645" s="272"/>
      <c r="D645" s="262" t="s">
        <v>179</v>
      </c>
      <c r="E645" s="273" t="s">
        <v>1</v>
      </c>
      <c r="F645" s="274" t="s">
        <v>1171</v>
      </c>
      <c r="G645" s="272"/>
      <c r="H645" s="275">
        <v>72</v>
      </c>
      <c r="I645" s="276"/>
      <c r="J645" s="272"/>
      <c r="K645" s="272"/>
      <c r="L645" s="277"/>
      <c r="M645" s="278"/>
      <c r="N645" s="279"/>
      <c r="O645" s="279"/>
      <c r="P645" s="279"/>
      <c r="Q645" s="279"/>
      <c r="R645" s="279"/>
      <c r="S645" s="279"/>
      <c r="T645" s="28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81" t="s">
        <v>179</v>
      </c>
      <c r="AU645" s="281" t="s">
        <v>91</v>
      </c>
      <c r="AV645" s="14" t="s">
        <v>91</v>
      </c>
      <c r="AW645" s="14" t="s">
        <v>33</v>
      </c>
      <c r="AX645" s="14" t="s">
        <v>89</v>
      </c>
      <c r="AY645" s="281" t="s">
        <v>170</v>
      </c>
    </row>
    <row r="646" s="2" customFormat="1" ht="14.4" customHeight="1">
      <c r="A646" s="41"/>
      <c r="B646" s="42"/>
      <c r="C646" s="247" t="s">
        <v>1189</v>
      </c>
      <c r="D646" s="247" t="s">
        <v>173</v>
      </c>
      <c r="E646" s="248" t="s">
        <v>1190</v>
      </c>
      <c r="F646" s="249" t="s">
        <v>1191</v>
      </c>
      <c r="G646" s="250" t="s">
        <v>110</v>
      </c>
      <c r="H646" s="251">
        <v>84</v>
      </c>
      <c r="I646" s="252"/>
      <c r="J646" s="253">
        <f>ROUND(I646*H646,2)</f>
        <v>0</v>
      </c>
      <c r="K646" s="254"/>
      <c r="L646" s="44"/>
      <c r="M646" s="255" t="s">
        <v>1</v>
      </c>
      <c r="N646" s="256" t="s">
        <v>46</v>
      </c>
      <c r="O646" s="94"/>
      <c r="P646" s="257">
        <f>O646*H646</f>
        <v>0</v>
      </c>
      <c r="Q646" s="257">
        <v>0</v>
      </c>
      <c r="R646" s="257">
        <f>Q646*H646</f>
        <v>0</v>
      </c>
      <c r="S646" s="257">
        <v>0</v>
      </c>
      <c r="T646" s="258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59" t="s">
        <v>169</v>
      </c>
      <c r="AT646" s="259" t="s">
        <v>173</v>
      </c>
      <c r="AU646" s="259" t="s">
        <v>91</v>
      </c>
      <c r="AY646" s="18" t="s">
        <v>170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89</v>
      </c>
      <c r="BK646" s="146">
        <f>ROUND(I646*H646,2)</f>
        <v>0</v>
      </c>
      <c r="BL646" s="18" t="s">
        <v>169</v>
      </c>
      <c r="BM646" s="259" t="s">
        <v>1192</v>
      </c>
    </row>
    <row r="647" s="13" customFormat="1">
      <c r="A647" s="13"/>
      <c r="B647" s="260"/>
      <c r="C647" s="261"/>
      <c r="D647" s="262" t="s">
        <v>179</v>
      </c>
      <c r="E647" s="263" t="s">
        <v>1</v>
      </c>
      <c r="F647" s="264" t="s">
        <v>1193</v>
      </c>
      <c r="G647" s="261"/>
      <c r="H647" s="263" t="s">
        <v>1</v>
      </c>
      <c r="I647" s="265"/>
      <c r="J647" s="261"/>
      <c r="K647" s="261"/>
      <c r="L647" s="266"/>
      <c r="M647" s="267"/>
      <c r="N647" s="268"/>
      <c r="O647" s="268"/>
      <c r="P647" s="268"/>
      <c r="Q647" s="268"/>
      <c r="R647" s="268"/>
      <c r="S647" s="268"/>
      <c r="T647" s="26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70" t="s">
        <v>179</v>
      </c>
      <c r="AU647" s="270" t="s">
        <v>91</v>
      </c>
      <c r="AV647" s="13" t="s">
        <v>89</v>
      </c>
      <c r="AW647" s="13" t="s">
        <v>33</v>
      </c>
      <c r="AX647" s="13" t="s">
        <v>81</v>
      </c>
      <c r="AY647" s="270" t="s">
        <v>170</v>
      </c>
    </row>
    <row r="648" s="14" customFormat="1">
      <c r="A648" s="14"/>
      <c r="B648" s="271"/>
      <c r="C648" s="272"/>
      <c r="D648" s="262" t="s">
        <v>179</v>
      </c>
      <c r="E648" s="273" t="s">
        <v>1</v>
      </c>
      <c r="F648" s="274" t="s">
        <v>1194</v>
      </c>
      <c r="G648" s="272"/>
      <c r="H648" s="275">
        <v>84</v>
      </c>
      <c r="I648" s="276"/>
      <c r="J648" s="272"/>
      <c r="K648" s="272"/>
      <c r="L648" s="277"/>
      <c r="M648" s="278"/>
      <c r="N648" s="279"/>
      <c r="O648" s="279"/>
      <c r="P648" s="279"/>
      <c r="Q648" s="279"/>
      <c r="R648" s="279"/>
      <c r="S648" s="279"/>
      <c r="T648" s="28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81" t="s">
        <v>179</v>
      </c>
      <c r="AU648" s="281" t="s">
        <v>91</v>
      </c>
      <c r="AV648" s="14" t="s">
        <v>91</v>
      </c>
      <c r="AW648" s="14" t="s">
        <v>33</v>
      </c>
      <c r="AX648" s="14" t="s">
        <v>89</v>
      </c>
      <c r="AY648" s="281" t="s">
        <v>170</v>
      </c>
    </row>
    <row r="649" s="2" customFormat="1" ht="24.15" customHeight="1">
      <c r="A649" s="41"/>
      <c r="B649" s="42"/>
      <c r="C649" s="247" t="s">
        <v>332</v>
      </c>
      <c r="D649" s="247" t="s">
        <v>173</v>
      </c>
      <c r="E649" s="248" t="s">
        <v>1195</v>
      </c>
      <c r="F649" s="249" t="s">
        <v>1196</v>
      </c>
      <c r="G649" s="250" t="s">
        <v>110</v>
      </c>
      <c r="H649" s="251">
        <v>84</v>
      </c>
      <c r="I649" s="252"/>
      <c r="J649" s="253">
        <f>ROUND(I649*H649,2)</f>
        <v>0</v>
      </c>
      <c r="K649" s="254"/>
      <c r="L649" s="44"/>
      <c r="M649" s="255" t="s">
        <v>1</v>
      </c>
      <c r="N649" s="256" t="s">
        <v>46</v>
      </c>
      <c r="O649" s="94"/>
      <c r="P649" s="257">
        <f>O649*H649</f>
        <v>0</v>
      </c>
      <c r="Q649" s="257">
        <v>0</v>
      </c>
      <c r="R649" s="257">
        <f>Q649*H649</f>
        <v>0</v>
      </c>
      <c r="S649" s="257">
        <v>0</v>
      </c>
      <c r="T649" s="258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59" t="s">
        <v>169</v>
      </c>
      <c r="AT649" s="259" t="s">
        <v>173</v>
      </c>
      <c r="AU649" s="259" t="s">
        <v>91</v>
      </c>
      <c r="AY649" s="18" t="s">
        <v>170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89</v>
      </c>
      <c r="BK649" s="146">
        <f>ROUND(I649*H649,2)</f>
        <v>0</v>
      </c>
      <c r="BL649" s="18" t="s">
        <v>169</v>
      </c>
      <c r="BM649" s="259" t="s">
        <v>1197</v>
      </c>
    </row>
    <row r="650" s="13" customFormat="1">
      <c r="A650" s="13"/>
      <c r="B650" s="260"/>
      <c r="C650" s="261"/>
      <c r="D650" s="262" t="s">
        <v>179</v>
      </c>
      <c r="E650" s="263" t="s">
        <v>1</v>
      </c>
      <c r="F650" s="264" t="s">
        <v>1193</v>
      </c>
      <c r="G650" s="261"/>
      <c r="H650" s="263" t="s">
        <v>1</v>
      </c>
      <c r="I650" s="265"/>
      <c r="J650" s="261"/>
      <c r="K650" s="261"/>
      <c r="L650" s="266"/>
      <c r="M650" s="267"/>
      <c r="N650" s="268"/>
      <c r="O650" s="268"/>
      <c r="P650" s="268"/>
      <c r="Q650" s="268"/>
      <c r="R650" s="268"/>
      <c r="S650" s="268"/>
      <c r="T650" s="26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0" t="s">
        <v>179</v>
      </c>
      <c r="AU650" s="270" t="s">
        <v>91</v>
      </c>
      <c r="AV650" s="13" t="s">
        <v>89</v>
      </c>
      <c r="AW650" s="13" t="s">
        <v>33</v>
      </c>
      <c r="AX650" s="13" t="s">
        <v>81</v>
      </c>
      <c r="AY650" s="270" t="s">
        <v>170</v>
      </c>
    </row>
    <row r="651" s="14" customFormat="1">
      <c r="A651" s="14"/>
      <c r="B651" s="271"/>
      <c r="C651" s="272"/>
      <c r="D651" s="262" t="s">
        <v>179</v>
      </c>
      <c r="E651" s="273" t="s">
        <v>1</v>
      </c>
      <c r="F651" s="274" t="s">
        <v>1194</v>
      </c>
      <c r="G651" s="272"/>
      <c r="H651" s="275">
        <v>84</v>
      </c>
      <c r="I651" s="276"/>
      <c r="J651" s="272"/>
      <c r="K651" s="272"/>
      <c r="L651" s="277"/>
      <c r="M651" s="278"/>
      <c r="N651" s="279"/>
      <c r="O651" s="279"/>
      <c r="P651" s="279"/>
      <c r="Q651" s="279"/>
      <c r="R651" s="279"/>
      <c r="S651" s="279"/>
      <c r="T651" s="28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81" t="s">
        <v>179</v>
      </c>
      <c r="AU651" s="281" t="s">
        <v>91</v>
      </c>
      <c r="AV651" s="14" t="s">
        <v>91</v>
      </c>
      <c r="AW651" s="14" t="s">
        <v>33</v>
      </c>
      <c r="AX651" s="14" t="s">
        <v>89</v>
      </c>
      <c r="AY651" s="281" t="s">
        <v>170</v>
      </c>
    </row>
    <row r="652" s="2" customFormat="1" ht="24.15" customHeight="1">
      <c r="A652" s="41"/>
      <c r="B652" s="42"/>
      <c r="C652" s="247" t="s">
        <v>1198</v>
      </c>
      <c r="D652" s="247" t="s">
        <v>173</v>
      </c>
      <c r="E652" s="248" t="s">
        <v>1199</v>
      </c>
      <c r="F652" s="249" t="s">
        <v>1200</v>
      </c>
      <c r="G652" s="250" t="s">
        <v>110</v>
      </c>
      <c r="H652" s="251">
        <v>3</v>
      </c>
      <c r="I652" s="252"/>
      <c r="J652" s="253">
        <f>ROUND(I652*H652,2)</f>
        <v>0</v>
      </c>
      <c r="K652" s="254"/>
      <c r="L652" s="44"/>
      <c r="M652" s="255" t="s">
        <v>1</v>
      </c>
      <c r="N652" s="256" t="s">
        <v>46</v>
      </c>
      <c r="O652" s="94"/>
      <c r="P652" s="257">
        <f>O652*H652</f>
        <v>0</v>
      </c>
      <c r="Q652" s="257">
        <v>0</v>
      </c>
      <c r="R652" s="257">
        <f>Q652*H652</f>
        <v>0</v>
      </c>
      <c r="S652" s="257">
        <v>0.28999999999999998</v>
      </c>
      <c r="T652" s="258">
        <f>S652*H652</f>
        <v>0.86999999999999988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59" t="s">
        <v>169</v>
      </c>
      <c r="AT652" s="259" t="s">
        <v>173</v>
      </c>
      <c r="AU652" s="259" t="s">
        <v>91</v>
      </c>
      <c r="AY652" s="18" t="s">
        <v>170</v>
      </c>
      <c r="BE652" s="146">
        <f>IF(N652="základní",J652,0)</f>
        <v>0</v>
      </c>
      <c r="BF652" s="146">
        <f>IF(N652="snížená",J652,0)</f>
        <v>0</v>
      </c>
      <c r="BG652" s="146">
        <f>IF(N652="zákl. přenesená",J652,0)</f>
        <v>0</v>
      </c>
      <c r="BH652" s="146">
        <f>IF(N652="sníž. přenesená",J652,0)</f>
        <v>0</v>
      </c>
      <c r="BI652" s="146">
        <f>IF(N652="nulová",J652,0)</f>
        <v>0</v>
      </c>
      <c r="BJ652" s="18" t="s">
        <v>89</v>
      </c>
      <c r="BK652" s="146">
        <f>ROUND(I652*H652,2)</f>
        <v>0</v>
      </c>
      <c r="BL652" s="18" t="s">
        <v>169</v>
      </c>
      <c r="BM652" s="259" t="s">
        <v>1201</v>
      </c>
    </row>
    <row r="653" s="14" customFormat="1">
      <c r="A653" s="14"/>
      <c r="B653" s="271"/>
      <c r="C653" s="272"/>
      <c r="D653" s="262" t="s">
        <v>179</v>
      </c>
      <c r="E653" s="273" t="s">
        <v>1</v>
      </c>
      <c r="F653" s="274" t="s">
        <v>1202</v>
      </c>
      <c r="G653" s="272"/>
      <c r="H653" s="275">
        <v>3</v>
      </c>
      <c r="I653" s="276"/>
      <c r="J653" s="272"/>
      <c r="K653" s="272"/>
      <c r="L653" s="277"/>
      <c r="M653" s="278"/>
      <c r="N653" s="279"/>
      <c r="O653" s="279"/>
      <c r="P653" s="279"/>
      <c r="Q653" s="279"/>
      <c r="R653" s="279"/>
      <c r="S653" s="279"/>
      <c r="T653" s="28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81" t="s">
        <v>179</v>
      </c>
      <c r="AU653" s="281" t="s">
        <v>91</v>
      </c>
      <c r="AV653" s="14" t="s">
        <v>91</v>
      </c>
      <c r="AW653" s="14" t="s">
        <v>33</v>
      </c>
      <c r="AX653" s="14" t="s">
        <v>81</v>
      </c>
      <c r="AY653" s="281" t="s">
        <v>170</v>
      </c>
    </row>
    <row r="654" s="15" customFormat="1">
      <c r="A654" s="15"/>
      <c r="B654" s="282"/>
      <c r="C654" s="283"/>
      <c r="D654" s="262" t="s">
        <v>179</v>
      </c>
      <c r="E654" s="284" t="s">
        <v>1203</v>
      </c>
      <c r="F654" s="285" t="s">
        <v>214</v>
      </c>
      <c r="G654" s="283"/>
      <c r="H654" s="286">
        <v>3</v>
      </c>
      <c r="I654" s="287"/>
      <c r="J654" s="283"/>
      <c r="K654" s="283"/>
      <c r="L654" s="288"/>
      <c r="M654" s="289"/>
      <c r="N654" s="290"/>
      <c r="O654" s="290"/>
      <c r="P654" s="290"/>
      <c r="Q654" s="290"/>
      <c r="R654" s="290"/>
      <c r="S654" s="290"/>
      <c r="T654" s="29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92" t="s">
        <v>179</v>
      </c>
      <c r="AU654" s="292" t="s">
        <v>91</v>
      </c>
      <c r="AV654" s="15" t="s">
        <v>169</v>
      </c>
      <c r="AW654" s="15" t="s">
        <v>33</v>
      </c>
      <c r="AX654" s="15" t="s">
        <v>89</v>
      </c>
      <c r="AY654" s="292" t="s">
        <v>170</v>
      </c>
    </row>
    <row r="655" s="2" customFormat="1" ht="24.15" customHeight="1">
      <c r="A655" s="41"/>
      <c r="B655" s="42"/>
      <c r="C655" s="247" t="s">
        <v>1204</v>
      </c>
      <c r="D655" s="247" t="s">
        <v>173</v>
      </c>
      <c r="E655" s="248" t="s">
        <v>1205</v>
      </c>
      <c r="F655" s="249" t="s">
        <v>1206</v>
      </c>
      <c r="G655" s="250" t="s">
        <v>110</v>
      </c>
      <c r="H655" s="251">
        <v>10</v>
      </c>
      <c r="I655" s="252"/>
      <c r="J655" s="253">
        <f>ROUND(I655*H655,2)</f>
        <v>0</v>
      </c>
      <c r="K655" s="254"/>
      <c r="L655" s="44"/>
      <c r="M655" s="255" t="s">
        <v>1</v>
      </c>
      <c r="N655" s="256" t="s">
        <v>46</v>
      </c>
      <c r="O655" s="94"/>
      <c r="P655" s="257">
        <f>O655*H655</f>
        <v>0</v>
      </c>
      <c r="Q655" s="257">
        <v>0</v>
      </c>
      <c r="R655" s="257">
        <f>Q655*H655</f>
        <v>0</v>
      </c>
      <c r="S655" s="257">
        <v>0.32500000000000001</v>
      </c>
      <c r="T655" s="258">
        <f>S655*H655</f>
        <v>3.25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59" t="s">
        <v>169</v>
      </c>
      <c r="AT655" s="259" t="s">
        <v>173</v>
      </c>
      <c r="AU655" s="259" t="s">
        <v>91</v>
      </c>
      <c r="AY655" s="18" t="s">
        <v>170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8" t="s">
        <v>89</v>
      </c>
      <c r="BK655" s="146">
        <f>ROUND(I655*H655,2)</f>
        <v>0</v>
      </c>
      <c r="BL655" s="18" t="s">
        <v>169</v>
      </c>
      <c r="BM655" s="259" t="s">
        <v>1207</v>
      </c>
    </row>
    <row r="656" s="14" customFormat="1">
      <c r="A656" s="14"/>
      <c r="B656" s="271"/>
      <c r="C656" s="272"/>
      <c r="D656" s="262" t="s">
        <v>179</v>
      </c>
      <c r="E656" s="273" t="s">
        <v>1</v>
      </c>
      <c r="F656" s="274" t="s">
        <v>1208</v>
      </c>
      <c r="G656" s="272"/>
      <c r="H656" s="275">
        <v>10</v>
      </c>
      <c r="I656" s="276"/>
      <c r="J656" s="272"/>
      <c r="K656" s="272"/>
      <c r="L656" s="277"/>
      <c r="M656" s="278"/>
      <c r="N656" s="279"/>
      <c r="O656" s="279"/>
      <c r="P656" s="279"/>
      <c r="Q656" s="279"/>
      <c r="R656" s="279"/>
      <c r="S656" s="279"/>
      <c r="T656" s="28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81" t="s">
        <v>179</v>
      </c>
      <c r="AU656" s="281" t="s">
        <v>91</v>
      </c>
      <c r="AV656" s="14" t="s">
        <v>91</v>
      </c>
      <c r="AW656" s="14" t="s">
        <v>33</v>
      </c>
      <c r="AX656" s="14" t="s">
        <v>89</v>
      </c>
      <c r="AY656" s="281" t="s">
        <v>170</v>
      </c>
    </row>
    <row r="657" s="2" customFormat="1" ht="24.15" customHeight="1">
      <c r="A657" s="41"/>
      <c r="B657" s="42"/>
      <c r="C657" s="247" t="s">
        <v>1209</v>
      </c>
      <c r="D657" s="247" t="s">
        <v>173</v>
      </c>
      <c r="E657" s="248" t="s">
        <v>1210</v>
      </c>
      <c r="F657" s="249" t="s">
        <v>1211</v>
      </c>
      <c r="G657" s="250" t="s">
        <v>110</v>
      </c>
      <c r="H657" s="251">
        <v>10</v>
      </c>
      <c r="I657" s="252"/>
      <c r="J657" s="253">
        <f>ROUND(I657*H657,2)</f>
        <v>0</v>
      </c>
      <c r="K657" s="254"/>
      <c r="L657" s="44"/>
      <c r="M657" s="255" t="s">
        <v>1</v>
      </c>
      <c r="N657" s="256" t="s">
        <v>46</v>
      </c>
      <c r="O657" s="94"/>
      <c r="P657" s="257">
        <f>O657*H657</f>
        <v>0</v>
      </c>
      <c r="Q657" s="257">
        <v>0</v>
      </c>
      <c r="R657" s="257">
        <f>Q657*H657</f>
        <v>0</v>
      </c>
      <c r="S657" s="257">
        <v>0.22</v>
      </c>
      <c r="T657" s="258">
        <f>S657*H657</f>
        <v>2.2000000000000002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59" t="s">
        <v>169</v>
      </c>
      <c r="AT657" s="259" t="s">
        <v>173</v>
      </c>
      <c r="AU657" s="259" t="s">
        <v>91</v>
      </c>
      <c r="AY657" s="18" t="s">
        <v>170</v>
      </c>
      <c r="BE657" s="146">
        <f>IF(N657="základní",J657,0)</f>
        <v>0</v>
      </c>
      <c r="BF657" s="146">
        <f>IF(N657="snížená",J657,0)</f>
        <v>0</v>
      </c>
      <c r="BG657" s="146">
        <f>IF(N657="zákl. přenesená",J657,0)</f>
        <v>0</v>
      </c>
      <c r="BH657" s="146">
        <f>IF(N657="sníž. přenesená",J657,0)</f>
        <v>0</v>
      </c>
      <c r="BI657" s="146">
        <f>IF(N657="nulová",J657,0)</f>
        <v>0</v>
      </c>
      <c r="BJ657" s="18" t="s">
        <v>89</v>
      </c>
      <c r="BK657" s="146">
        <f>ROUND(I657*H657,2)</f>
        <v>0</v>
      </c>
      <c r="BL657" s="18" t="s">
        <v>169</v>
      </c>
      <c r="BM657" s="259" t="s">
        <v>1212</v>
      </c>
    </row>
    <row r="658" s="14" customFormat="1">
      <c r="A658" s="14"/>
      <c r="B658" s="271"/>
      <c r="C658" s="272"/>
      <c r="D658" s="262" t="s">
        <v>179</v>
      </c>
      <c r="E658" s="273" t="s">
        <v>1</v>
      </c>
      <c r="F658" s="274" t="s">
        <v>1213</v>
      </c>
      <c r="G658" s="272"/>
      <c r="H658" s="275">
        <v>10</v>
      </c>
      <c r="I658" s="276"/>
      <c r="J658" s="272"/>
      <c r="K658" s="272"/>
      <c r="L658" s="277"/>
      <c r="M658" s="278"/>
      <c r="N658" s="279"/>
      <c r="O658" s="279"/>
      <c r="P658" s="279"/>
      <c r="Q658" s="279"/>
      <c r="R658" s="279"/>
      <c r="S658" s="279"/>
      <c r="T658" s="28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81" t="s">
        <v>179</v>
      </c>
      <c r="AU658" s="281" t="s">
        <v>91</v>
      </c>
      <c r="AV658" s="14" t="s">
        <v>91</v>
      </c>
      <c r="AW658" s="14" t="s">
        <v>33</v>
      </c>
      <c r="AX658" s="14" t="s">
        <v>89</v>
      </c>
      <c r="AY658" s="281" t="s">
        <v>170</v>
      </c>
    </row>
    <row r="659" s="2" customFormat="1" ht="14.4" customHeight="1">
      <c r="A659" s="41"/>
      <c r="B659" s="42"/>
      <c r="C659" s="247" t="s">
        <v>1214</v>
      </c>
      <c r="D659" s="247" t="s">
        <v>173</v>
      </c>
      <c r="E659" s="248" t="s">
        <v>1215</v>
      </c>
      <c r="F659" s="249" t="s">
        <v>1216</v>
      </c>
      <c r="G659" s="250" t="s">
        <v>106</v>
      </c>
      <c r="H659" s="251">
        <v>340</v>
      </c>
      <c r="I659" s="252"/>
      <c r="J659" s="253">
        <f>ROUND(I659*H659,2)</f>
        <v>0</v>
      </c>
      <c r="K659" s="254"/>
      <c r="L659" s="44"/>
      <c r="M659" s="255" t="s">
        <v>1</v>
      </c>
      <c r="N659" s="256" t="s">
        <v>46</v>
      </c>
      <c r="O659" s="94"/>
      <c r="P659" s="257">
        <f>O659*H659</f>
        <v>0</v>
      </c>
      <c r="Q659" s="257">
        <v>0.00055000000000000003</v>
      </c>
      <c r="R659" s="257">
        <f>Q659*H659</f>
        <v>0.187</v>
      </c>
      <c r="S659" s="257">
        <v>0</v>
      </c>
      <c r="T659" s="258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59" t="s">
        <v>169</v>
      </c>
      <c r="AT659" s="259" t="s">
        <v>173</v>
      </c>
      <c r="AU659" s="259" t="s">
        <v>91</v>
      </c>
      <c r="AY659" s="18" t="s">
        <v>170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8" t="s">
        <v>89</v>
      </c>
      <c r="BK659" s="146">
        <f>ROUND(I659*H659,2)</f>
        <v>0</v>
      </c>
      <c r="BL659" s="18" t="s">
        <v>169</v>
      </c>
      <c r="BM659" s="259" t="s">
        <v>1217</v>
      </c>
    </row>
    <row r="660" s="14" customFormat="1">
      <c r="A660" s="14"/>
      <c r="B660" s="271"/>
      <c r="C660" s="272"/>
      <c r="D660" s="262" t="s">
        <v>179</v>
      </c>
      <c r="E660" s="273" t="s">
        <v>1</v>
      </c>
      <c r="F660" s="274" t="s">
        <v>1218</v>
      </c>
      <c r="G660" s="272"/>
      <c r="H660" s="275">
        <v>340</v>
      </c>
      <c r="I660" s="276"/>
      <c r="J660" s="272"/>
      <c r="K660" s="272"/>
      <c r="L660" s="277"/>
      <c r="M660" s="278"/>
      <c r="N660" s="279"/>
      <c r="O660" s="279"/>
      <c r="P660" s="279"/>
      <c r="Q660" s="279"/>
      <c r="R660" s="279"/>
      <c r="S660" s="279"/>
      <c r="T660" s="28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81" t="s">
        <v>179</v>
      </c>
      <c r="AU660" s="281" t="s">
        <v>91</v>
      </c>
      <c r="AV660" s="14" t="s">
        <v>91</v>
      </c>
      <c r="AW660" s="14" t="s">
        <v>33</v>
      </c>
      <c r="AX660" s="14" t="s">
        <v>89</v>
      </c>
      <c r="AY660" s="281" t="s">
        <v>170</v>
      </c>
    </row>
    <row r="661" s="2" customFormat="1" ht="37.8" customHeight="1">
      <c r="A661" s="41"/>
      <c r="B661" s="42"/>
      <c r="C661" s="247" t="s">
        <v>1219</v>
      </c>
      <c r="D661" s="247" t="s">
        <v>173</v>
      </c>
      <c r="E661" s="248" t="s">
        <v>1220</v>
      </c>
      <c r="F661" s="249" t="s">
        <v>1221</v>
      </c>
      <c r="G661" s="250" t="s">
        <v>106</v>
      </c>
      <c r="H661" s="251">
        <v>20</v>
      </c>
      <c r="I661" s="252"/>
      <c r="J661" s="253">
        <f>ROUND(I661*H661,2)</f>
        <v>0</v>
      </c>
      <c r="K661" s="254"/>
      <c r="L661" s="44"/>
      <c r="M661" s="255" t="s">
        <v>1</v>
      </c>
      <c r="N661" s="256" t="s">
        <v>46</v>
      </c>
      <c r="O661" s="94"/>
      <c r="P661" s="257">
        <f>O661*H661</f>
        <v>0</v>
      </c>
      <c r="Q661" s="257">
        <v>0</v>
      </c>
      <c r="R661" s="257">
        <f>Q661*H661</f>
        <v>0</v>
      </c>
      <c r="S661" s="257">
        <v>0</v>
      </c>
      <c r="T661" s="258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59" t="s">
        <v>169</v>
      </c>
      <c r="AT661" s="259" t="s">
        <v>173</v>
      </c>
      <c r="AU661" s="259" t="s">
        <v>91</v>
      </c>
      <c r="AY661" s="18" t="s">
        <v>170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89</v>
      </c>
      <c r="BK661" s="146">
        <f>ROUND(I661*H661,2)</f>
        <v>0</v>
      </c>
      <c r="BL661" s="18" t="s">
        <v>169</v>
      </c>
      <c r="BM661" s="259" t="s">
        <v>1222</v>
      </c>
    </row>
    <row r="662" s="13" customFormat="1">
      <c r="A662" s="13"/>
      <c r="B662" s="260"/>
      <c r="C662" s="261"/>
      <c r="D662" s="262" t="s">
        <v>179</v>
      </c>
      <c r="E662" s="263" t="s">
        <v>1</v>
      </c>
      <c r="F662" s="264" t="s">
        <v>1223</v>
      </c>
      <c r="G662" s="261"/>
      <c r="H662" s="263" t="s">
        <v>1</v>
      </c>
      <c r="I662" s="265"/>
      <c r="J662" s="261"/>
      <c r="K662" s="261"/>
      <c r="L662" s="266"/>
      <c r="M662" s="267"/>
      <c r="N662" s="268"/>
      <c r="O662" s="268"/>
      <c r="P662" s="268"/>
      <c r="Q662" s="268"/>
      <c r="R662" s="268"/>
      <c r="S662" s="268"/>
      <c r="T662" s="26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70" t="s">
        <v>179</v>
      </c>
      <c r="AU662" s="270" t="s">
        <v>91</v>
      </c>
      <c r="AV662" s="13" t="s">
        <v>89</v>
      </c>
      <c r="AW662" s="13" t="s">
        <v>33</v>
      </c>
      <c r="AX662" s="13" t="s">
        <v>81</v>
      </c>
      <c r="AY662" s="270" t="s">
        <v>170</v>
      </c>
    </row>
    <row r="663" s="14" customFormat="1">
      <c r="A663" s="14"/>
      <c r="B663" s="271"/>
      <c r="C663" s="272"/>
      <c r="D663" s="262" t="s">
        <v>179</v>
      </c>
      <c r="E663" s="273" t="s">
        <v>1</v>
      </c>
      <c r="F663" s="274" t="s">
        <v>122</v>
      </c>
      <c r="G663" s="272"/>
      <c r="H663" s="275">
        <v>20</v>
      </c>
      <c r="I663" s="276"/>
      <c r="J663" s="272"/>
      <c r="K663" s="272"/>
      <c r="L663" s="277"/>
      <c r="M663" s="278"/>
      <c r="N663" s="279"/>
      <c r="O663" s="279"/>
      <c r="P663" s="279"/>
      <c r="Q663" s="279"/>
      <c r="R663" s="279"/>
      <c r="S663" s="279"/>
      <c r="T663" s="28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81" t="s">
        <v>179</v>
      </c>
      <c r="AU663" s="281" t="s">
        <v>91</v>
      </c>
      <c r="AV663" s="14" t="s">
        <v>91</v>
      </c>
      <c r="AW663" s="14" t="s">
        <v>33</v>
      </c>
      <c r="AX663" s="14" t="s">
        <v>81</v>
      </c>
      <c r="AY663" s="281" t="s">
        <v>170</v>
      </c>
    </row>
    <row r="664" s="15" customFormat="1">
      <c r="A664" s="15"/>
      <c r="B664" s="282"/>
      <c r="C664" s="283"/>
      <c r="D664" s="262" t="s">
        <v>179</v>
      </c>
      <c r="E664" s="284" t="s">
        <v>1</v>
      </c>
      <c r="F664" s="285" t="s">
        <v>214</v>
      </c>
      <c r="G664" s="283"/>
      <c r="H664" s="286">
        <v>20</v>
      </c>
      <c r="I664" s="287"/>
      <c r="J664" s="283"/>
      <c r="K664" s="283"/>
      <c r="L664" s="288"/>
      <c r="M664" s="289"/>
      <c r="N664" s="290"/>
      <c r="O664" s="290"/>
      <c r="P664" s="290"/>
      <c r="Q664" s="290"/>
      <c r="R664" s="290"/>
      <c r="S664" s="290"/>
      <c r="T664" s="291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92" t="s">
        <v>179</v>
      </c>
      <c r="AU664" s="292" t="s">
        <v>91</v>
      </c>
      <c r="AV664" s="15" t="s">
        <v>169</v>
      </c>
      <c r="AW664" s="15" t="s">
        <v>33</v>
      </c>
      <c r="AX664" s="15" t="s">
        <v>89</v>
      </c>
      <c r="AY664" s="292" t="s">
        <v>170</v>
      </c>
    </row>
    <row r="665" s="2" customFormat="1" ht="24.15" customHeight="1">
      <c r="A665" s="41"/>
      <c r="B665" s="42"/>
      <c r="C665" s="247" t="s">
        <v>1224</v>
      </c>
      <c r="D665" s="247" t="s">
        <v>173</v>
      </c>
      <c r="E665" s="248" t="s">
        <v>1225</v>
      </c>
      <c r="F665" s="249" t="s">
        <v>1226</v>
      </c>
      <c r="G665" s="250" t="s">
        <v>106</v>
      </c>
      <c r="H665" s="251">
        <v>200</v>
      </c>
      <c r="I665" s="252"/>
      <c r="J665" s="253">
        <f>ROUND(I665*H665,2)</f>
        <v>0</v>
      </c>
      <c r="K665" s="254"/>
      <c r="L665" s="44"/>
      <c r="M665" s="255" t="s">
        <v>1</v>
      </c>
      <c r="N665" s="256" t="s">
        <v>46</v>
      </c>
      <c r="O665" s="94"/>
      <c r="P665" s="257">
        <f>O665*H665</f>
        <v>0</v>
      </c>
      <c r="Q665" s="257">
        <v>0</v>
      </c>
      <c r="R665" s="257">
        <f>Q665*H665</f>
        <v>0</v>
      </c>
      <c r="S665" s="257">
        <v>0</v>
      </c>
      <c r="T665" s="258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59" t="s">
        <v>169</v>
      </c>
      <c r="AT665" s="259" t="s">
        <v>173</v>
      </c>
      <c r="AU665" s="259" t="s">
        <v>91</v>
      </c>
      <c r="AY665" s="18" t="s">
        <v>170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8" t="s">
        <v>89</v>
      </c>
      <c r="BK665" s="146">
        <f>ROUND(I665*H665,2)</f>
        <v>0</v>
      </c>
      <c r="BL665" s="18" t="s">
        <v>169</v>
      </c>
      <c r="BM665" s="259" t="s">
        <v>1227</v>
      </c>
    </row>
    <row r="666" s="14" customFormat="1">
      <c r="A666" s="14"/>
      <c r="B666" s="271"/>
      <c r="C666" s="272"/>
      <c r="D666" s="262" t="s">
        <v>179</v>
      </c>
      <c r="E666" s="273" t="s">
        <v>1</v>
      </c>
      <c r="F666" s="274" t="s">
        <v>1228</v>
      </c>
      <c r="G666" s="272"/>
      <c r="H666" s="275">
        <v>200</v>
      </c>
      <c r="I666" s="276"/>
      <c r="J666" s="272"/>
      <c r="K666" s="272"/>
      <c r="L666" s="277"/>
      <c r="M666" s="278"/>
      <c r="N666" s="279"/>
      <c r="O666" s="279"/>
      <c r="P666" s="279"/>
      <c r="Q666" s="279"/>
      <c r="R666" s="279"/>
      <c r="S666" s="279"/>
      <c r="T666" s="28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81" t="s">
        <v>179</v>
      </c>
      <c r="AU666" s="281" t="s">
        <v>91</v>
      </c>
      <c r="AV666" s="14" t="s">
        <v>91</v>
      </c>
      <c r="AW666" s="14" t="s">
        <v>33</v>
      </c>
      <c r="AX666" s="14" t="s">
        <v>81</v>
      </c>
      <c r="AY666" s="281" t="s">
        <v>170</v>
      </c>
    </row>
    <row r="667" s="15" customFormat="1">
      <c r="A667" s="15"/>
      <c r="B667" s="282"/>
      <c r="C667" s="283"/>
      <c r="D667" s="262" t="s">
        <v>179</v>
      </c>
      <c r="E667" s="284" t="s">
        <v>1</v>
      </c>
      <c r="F667" s="285" t="s">
        <v>214</v>
      </c>
      <c r="G667" s="283"/>
      <c r="H667" s="286">
        <v>200</v>
      </c>
      <c r="I667" s="287"/>
      <c r="J667" s="283"/>
      <c r="K667" s="283"/>
      <c r="L667" s="288"/>
      <c r="M667" s="289"/>
      <c r="N667" s="290"/>
      <c r="O667" s="290"/>
      <c r="P667" s="290"/>
      <c r="Q667" s="290"/>
      <c r="R667" s="290"/>
      <c r="S667" s="290"/>
      <c r="T667" s="291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92" t="s">
        <v>179</v>
      </c>
      <c r="AU667" s="292" t="s">
        <v>91</v>
      </c>
      <c r="AV667" s="15" t="s">
        <v>169</v>
      </c>
      <c r="AW667" s="15" t="s">
        <v>33</v>
      </c>
      <c r="AX667" s="15" t="s">
        <v>89</v>
      </c>
      <c r="AY667" s="292" t="s">
        <v>170</v>
      </c>
    </row>
    <row r="668" s="2" customFormat="1" ht="37.8" customHeight="1">
      <c r="A668" s="41"/>
      <c r="B668" s="42"/>
      <c r="C668" s="247" t="s">
        <v>1229</v>
      </c>
      <c r="D668" s="247" t="s">
        <v>173</v>
      </c>
      <c r="E668" s="248" t="s">
        <v>1230</v>
      </c>
      <c r="F668" s="249" t="s">
        <v>1231</v>
      </c>
      <c r="G668" s="250" t="s">
        <v>106</v>
      </c>
      <c r="H668" s="251">
        <v>20</v>
      </c>
      <c r="I668" s="252"/>
      <c r="J668" s="253">
        <f>ROUND(I668*H668,2)</f>
        <v>0</v>
      </c>
      <c r="K668" s="254"/>
      <c r="L668" s="44"/>
      <c r="M668" s="255" t="s">
        <v>1</v>
      </c>
      <c r="N668" s="256" t="s">
        <v>46</v>
      </c>
      <c r="O668" s="94"/>
      <c r="P668" s="257">
        <f>O668*H668</f>
        <v>0</v>
      </c>
      <c r="Q668" s="257">
        <v>0</v>
      </c>
      <c r="R668" s="257">
        <f>Q668*H668</f>
        <v>0</v>
      </c>
      <c r="S668" s="257">
        <v>0</v>
      </c>
      <c r="T668" s="258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59" t="s">
        <v>169</v>
      </c>
      <c r="AT668" s="259" t="s">
        <v>173</v>
      </c>
      <c r="AU668" s="259" t="s">
        <v>91</v>
      </c>
      <c r="AY668" s="18" t="s">
        <v>170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8" t="s">
        <v>89</v>
      </c>
      <c r="BK668" s="146">
        <f>ROUND(I668*H668,2)</f>
        <v>0</v>
      </c>
      <c r="BL668" s="18" t="s">
        <v>169</v>
      </c>
      <c r="BM668" s="259" t="s">
        <v>1232</v>
      </c>
    </row>
    <row r="669" s="14" customFormat="1">
      <c r="A669" s="14"/>
      <c r="B669" s="271"/>
      <c r="C669" s="272"/>
      <c r="D669" s="262" t="s">
        <v>179</v>
      </c>
      <c r="E669" s="273" t="s">
        <v>1</v>
      </c>
      <c r="F669" s="274" t="s">
        <v>122</v>
      </c>
      <c r="G669" s="272"/>
      <c r="H669" s="275">
        <v>20</v>
      </c>
      <c r="I669" s="276"/>
      <c r="J669" s="272"/>
      <c r="K669" s="272"/>
      <c r="L669" s="277"/>
      <c r="M669" s="278"/>
      <c r="N669" s="279"/>
      <c r="O669" s="279"/>
      <c r="P669" s="279"/>
      <c r="Q669" s="279"/>
      <c r="R669" s="279"/>
      <c r="S669" s="279"/>
      <c r="T669" s="28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81" t="s">
        <v>179</v>
      </c>
      <c r="AU669" s="281" t="s">
        <v>91</v>
      </c>
      <c r="AV669" s="14" t="s">
        <v>91</v>
      </c>
      <c r="AW669" s="14" t="s">
        <v>33</v>
      </c>
      <c r="AX669" s="14" t="s">
        <v>81</v>
      </c>
      <c r="AY669" s="281" t="s">
        <v>170</v>
      </c>
    </row>
    <row r="670" s="15" customFormat="1">
      <c r="A670" s="15"/>
      <c r="B670" s="282"/>
      <c r="C670" s="283"/>
      <c r="D670" s="262" t="s">
        <v>179</v>
      </c>
      <c r="E670" s="284" t="s">
        <v>1</v>
      </c>
      <c r="F670" s="285" t="s">
        <v>214</v>
      </c>
      <c r="G670" s="283"/>
      <c r="H670" s="286">
        <v>20</v>
      </c>
      <c r="I670" s="287"/>
      <c r="J670" s="283"/>
      <c r="K670" s="283"/>
      <c r="L670" s="288"/>
      <c r="M670" s="289"/>
      <c r="N670" s="290"/>
      <c r="O670" s="290"/>
      <c r="P670" s="290"/>
      <c r="Q670" s="290"/>
      <c r="R670" s="290"/>
      <c r="S670" s="290"/>
      <c r="T670" s="291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92" t="s">
        <v>179</v>
      </c>
      <c r="AU670" s="292" t="s">
        <v>91</v>
      </c>
      <c r="AV670" s="15" t="s">
        <v>169</v>
      </c>
      <c r="AW670" s="15" t="s">
        <v>33</v>
      </c>
      <c r="AX670" s="15" t="s">
        <v>89</v>
      </c>
      <c r="AY670" s="292" t="s">
        <v>170</v>
      </c>
    </row>
    <row r="671" s="2" customFormat="1" ht="14.4" customHeight="1">
      <c r="A671" s="41"/>
      <c r="B671" s="42"/>
      <c r="C671" s="247" t="s">
        <v>1233</v>
      </c>
      <c r="D671" s="247" t="s">
        <v>173</v>
      </c>
      <c r="E671" s="248" t="s">
        <v>1234</v>
      </c>
      <c r="F671" s="249" t="s">
        <v>1235</v>
      </c>
      <c r="G671" s="250" t="s">
        <v>357</v>
      </c>
      <c r="H671" s="251">
        <v>31</v>
      </c>
      <c r="I671" s="252"/>
      <c r="J671" s="253">
        <f>ROUND(I671*H671,2)</f>
        <v>0</v>
      </c>
      <c r="K671" s="254"/>
      <c r="L671" s="44"/>
      <c r="M671" s="255" t="s">
        <v>1</v>
      </c>
      <c r="N671" s="256" t="s">
        <v>46</v>
      </c>
      <c r="O671" s="94"/>
      <c r="P671" s="257">
        <f>O671*H671</f>
        <v>0</v>
      </c>
      <c r="Q671" s="257">
        <v>0</v>
      </c>
      <c r="R671" s="257">
        <f>Q671*H671</f>
        <v>0</v>
      </c>
      <c r="S671" s="257">
        <v>0</v>
      </c>
      <c r="T671" s="258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59" t="s">
        <v>169</v>
      </c>
      <c r="AT671" s="259" t="s">
        <v>173</v>
      </c>
      <c r="AU671" s="259" t="s">
        <v>91</v>
      </c>
      <c r="AY671" s="18" t="s">
        <v>170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89</v>
      </c>
      <c r="BK671" s="146">
        <f>ROUND(I671*H671,2)</f>
        <v>0</v>
      </c>
      <c r="BL671" s="18" t="s">
        <v>169</v>
      </c>
      <c r="BM671" s="259" t="s">
        <v>1236</v>
      </c>
    </row>
    <row r="672" s="14" customFormat="1">
      <c r="A672" s="14"/>
      <c r="B672" s="271"/>
      <c r="C672" s="272"/>
      <c r="D672" s="262" t="s">
        <v>179</v>
      </c>
      <c r="E672" s="273" t="s">
        <v>1</v>
      </c>
      <c r="F672" s="274" t="s">
        <v>355</v>
      </c>
      <c r="G672" s="272"/>
      <c r="H672" s="275">
        <v>31</v>
      </c>
      <c r="I672" s="276"/>
      <c r="J672" s="272"/>
      <c r="K672" s="272"/>
      <c r="L672" s="277"/>
      <c r="M672" s="278"/>
      <c r="N672" s="279"/>
      <c r="O672" s="279"/>
      <c r="P672" s="279"/>
      <c r="Q672" s="279"/>
      <c r="R672" s="279"/>
      <c r="S672" s="279"/>
      <c r="T672" s="28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81" t="s">
        <v>179</v>
      </c>
      <c r="AU672" s="281" t="s">
        <v>91</v>
      </c>
      <c r="AV672" s="14" t="s">
        <v>91</v>
      </c>
      <c r="AW672" s="14" t="s">
        <v>33</v>
      </c>
      <c r="AX672" s="14" t="s">
        <v>89</v>
      </c>
      <c r="AY672" s="281" t="s">
        <v>170</v>
      </c>
    </row>
    <row r="673" s="2" customFormat="1" ht="14.4" customHeight="1">
      <c r="A673" s="41"/>
      <c r="B673" s="42"/>
      <c r="C673" s="247" t="s">
        <v>1237</v>
      </c>
      <c r="D673" s="247" t="s">
        <v>173</v>
      </c>
      <c r="E673" s="248" t="s">
        <v>1238</v>
      </c>
      <c r="F673" s="249" t="s">
        <v>1239</v>
      </c>
      <c r="G673" s="250" t="s">
        <v>357</v>
      </c>
      <c r="H673" s="251">
        <v>3</v>
      </c>
      <c r="I673" s="252"/>
      <c r="J673" s="253">
        <f>ROUND(I673*H673,2)</f>
        <v>0</v>
      </c>
      <c r="K673" s="254"/>
      <c r="L673" s="44"/>
      <c r="M673" s="255" t="s">
        <v>1</v>
      </c>
      <c r="N673" s="256" t="s">
        <v>46</v>
      </c>
      <c r="O673" s="94"/>
      <c r="P673" s="257">
        <f>O673*H673</f>
        <v>0</v>
      </c>
      <c r="Q673" s="257">
        <v>2.45329</v>
      </c>
      <c r="R673" s="257">
        <f>Q673*H673</f>
        <v>7.3598699999999999</v>
      </c>
      <c r="S673" s="257">
        <v>0</v>
      </c>
      <c r="T673" s="258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59" t="s">
        <v>169</v>
      </c>
      <c r="AT673" s="259" t="s">
        <v>173</v>
      </c>
      <c r="AU673" s="259" t="s">
        <v>91</v>
      </c>
      <c r="AY673" s="18" t="s">
        <v>170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89</v>
      </c>
      <c r="BK673" s="146">
        <f>ROUND(I673*H673,2)</f>
        <v>0</v>
      </c>
      <c r="BL673" s="18" t="s">
        <v>169</v>
      </c>
      <c r="BM673" s="259" t="s">
        <v>1240</v>
      </c>
    </row>
    <row r="674" s="13" customFormat="1">
      <c r="A674" s="13"/>
      <c r="B674" s="260"/>
      <c r="C674" s="261"/>
      <c r="D674" s="262" t="s">
        <v>179</v>
      </c>
      <c r="E674" s="263" t="s">
        <v>1</v>
      </c>
      <c r="F674" s="264" t="s">
        <v>1241</v>
      </c>
      <c r="G674" s="261"/>
      <c r="H674" s="263" t="s">
        <v>1</v>
      </c>
      <c r="I674" s="265"/>
      <c r="J674" s="261"/>
      <c r="K674" s="261"/>
      <c r="L674" s="266"/>
      <c r="M674" s="267"/>
      <c r="N674" s="268"/>
      <c r="O674" s="268"/>
      <c r="P674" s="268"/>
      <c r="Q674" s="268"/>
      <c r="R674" s="268"/>
      <c r="S674" s="268"/>
      <c r="T674" s="26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70" t="s">
        <v>179</v>
      </c>
      <c r="AU674" s="270" t="s">
        <v>91</v>
      </c>
      <c r="AV674" s="13" t="s">
        <v>89</v>
      </c>
      <c r="AW674" s="13" t="s">
        <v>33</v>
      </c>
      <c r="AX674" s="13" t="s">
        <v>81</v>
      </c>
      <c r="AY674" s="270" t="s">
        <v>170</v>
      </c>
    </row>
    <row r="675" s="14" customFormat="1">
      <c r="A675" s="14"/>
      <c r="B675" s="271"/>
      <c r="C675" s="272"/>
      <c r="D675" s="262" t="s">
        <v>179</v>
      </c>
      <c r="E675" s="273" t="s">
        <v>1242</v>
      </c>
      <c r="F675" s="274" t="s">
        <v>1243</v>
      </c>
      <c r="G675" s="272"/>
      <c r="H675" s="275">
        <v>3</v>
      </c>
      <c r="I675" s="276"/>
      <c r="J675" s="272"/>
      <c r="K675" s="272"/>
      <c r="L675" s="277"/>
      <c r="M675" s="278"/>
      <c r="N675" s="279"/>
      <c r="O675" s="279"/>
      <c r="P675" s="279"/>
      <c r="Q675" s="279"/>
      <c r="R675" s="279"/>
      <c r="S675" s="279"/>
      <c r="T675" s="28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81" t="s">
        <v>179</v>
      </c>
      <c r="AU675" s="281" t="s">
        <v>91</v>
      </c>
      <c r="AV675" s="14" t="s">
        <v>91</v>
      </c>
      <c r="AW675" s="14" t="s">
        <v>33</v>
      </c>
      <c r="AX675" s="14" t="s">
        <v>89</v>
      </c>
      <c r="AY675" s="281" t="s">
        <v>170</v>
      </c>
    </row>
    <row r="676" s="2" customFormat="1" ht="14.4" customHeight="1">
      <c r="A676" s="41"/>
      <c r="B676" s="42"/>
      <c r="C676" s="247" t="s">
        <v>1244</v>
      </c>
      <c r="D676" s="247" t="s">
        <v>173</v>
      </c>
      <c r="E676" s="248" t="s">
        <v>1245</v>
      </c>
      <c r="F676" s="249" t="s">
        <v>1246</v>
      </c>
      <c r="G676" s="250" t="s">
        <v>110</v>
      </c>
      <c r="H676" s="251">
        <v>10</v>
      </c>
      <c r="I676" s="252"/>
      <c r="J676" s="253">
        <f>ROUND(I676*H676,2)</f>
        <v>0</v>
      </c>
      <c r="K676" s="254"/>
      <c r="L676" s="44"/>
      <c r="M676" s="255" t="s">
        <v>1</v>
      </c>
      <c r="N676" s="256" t="s">
        <v>46</v>
      </c>
      <c r="O676" s="94"/>
      <c r="P676" s="257">
        <f>O676*H676</f>
        <v>0</v>
      </c>
      <c r="Q676" s="257">
        <v>0</v>
      </c>
      <c r="R676" s="257">
        <f>Q676*H676</f>
        <v>0</v>
      </c>
      <c r="S676" s="257">
        <v>0</v>
      </c>
      <c r="T676" s="258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59" t="s">
        <v>169</v>
      </c>
      <c r="AT676" s="259" t="s">
        <v>173</v>
      </c>
      <c r="AU676" s="259" t="s">
        <v>91</v>
      </c>
      <c r="AY676" s="18" t="s">
        <v>170</v>
      </c>
      <c r="BE676" s="146">
        <f>IF(N676="základní",J676,0)</f>
        <v>0</v>
      </c>
      <c r="BF676" s="146">
        <f>IF(N676="snížená",J676,0)</f>
        <v>0</v>
      </c>
      <c r="BG676" s="146">
        <f>IF(N676="zákl. přenesená",J676,0)</f>
        <v>0</v>
      </c>
      <c r="BH676" s="146">
        <f>IF(N676="sníž. přenesená",J676,0)</f>
        <v>0</v>
      </c>
      <c r="BI676" s="146">
        <f>IF(N676="nulová",J676,0)</f>
        <v>0</v>
      </c>
      <c r="BJ676" s="18" t="s">
        <v>89</v>
      </c>
      <c r="BK676" s="146">
        <f>ROUND(I676*H676,2)</f>
        <v>0</v>
      </c>
      <c r="BL676" s="18" t="s">
        <v>169</v>
      </c>
      <c r="BM676" s="259" t="s">
        <v>1247</v>
      </c>
    </row>
    <row r="677" s="14" customFormat="1">
      <c r="A677" s="14"/>
      <c r="B677" s="271"/>
      <c r="C677" s="272"/>
      <c r="D677" s="262" t="s">
        <v>179</v>
      </c>
      <c r="E677" s="273" t="s">
        <v>1</v>
      </c>
      <c r="F677" s="274" t="s">
        <v>1208</v>
      </c>
      <c r="G677" s="272"/>
      <c r="H677" s="275">
        <v>10</v>
      </c>
      <c r="I677" s="276"/>
      <c r="J677" s="272"/>
      <c r="K677" s="272"/>
      <c r="L677" s="277"/>
      <c r="M677" s="278"/>
      <c r="N677" s="279"/>
      <c r="O677" s="279"/>
      <c r="P677" s="279"/>
      <c r="Q677" s="279"/>
      <c r="R677" s="279"/>
      <c r="S677" s="279"/>
      <c r="T677" s="28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1" t="s">
        <v>179</v>
      </c>
      <c r="AU677" s="281" t="s">
        <v>91</v>
      </c>
      <c r="AV677" s="14" t="s">
        <v>91</v>
      </c>
      <c r="AW677" s="14" t="s">
        <v>33</v>
      </c>
      <c r="AX677" s="14" t="s">
        <v>89</v>
      </c>
      <c r="AY677" s="281" t="s">
        <v>170</v>
      </c>
    </row>
    <row r="678" s="2" customFormat="1" ht="14.4" customHeight="1">
      <c r="A678" s="41"/>
      <c r="B678" s="42"/>
      <c r="C678" s="247" t="s">
        <v>1248</v>
      </c>
      <c r="D678" s="247" t="s">
        <v>173</v>
      </c>
      <c r="E678" s="248" t="s">
        <v>1249</v>
      </c>
      <c r="F678" s="249" t="s">
        <v>1250</v>
      </c>
      <c r="G678" s="250" t="s">
        <v>110</v>
      </c>
      <c r="H678" s="251">
        <v>10</v>
      </c>
      <c r="I678" s="252"/>
      <c r="J678" s="253">
        <f>ROUND(I678*H678,2)</f>
        <v>0</v>
      </c>
      <c r="K678" s="254"/>
      <c r="L678" s="44"/>
      <c r="M678" s="255" t="s">
        <v>1</v>
      </c>
      <c r="N678" s="256" t="s">
        <v>46</v>
      </c>
      <c r="O678" s="94"/>
      <c r="P678" s="257">
        <f>O678*H678</f>
        <v>0</v>
      </c>
      <c r="Q678" s="257">
        <v>0</v>
      </c>
      <c r="R678" s="257">
        <f>Q678*H678</f>
        <v>0</v>
      </c>
      <c r="S678" s="257">
        <v>0</v>
      </c>
      <c r="T678" s="258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59" t="s">
        <v>169</v>
      </c>
      <c r="AT678" s="259" t="s">
        <v>173</v>
      </c>
      <c r="AU678" s="259" t="s">
        <v>91</v>
      </c>
      <c r="AY678" s="18" t="s">
        <v>170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8" t="s">
        <v>89</v>
      </c>
      <c r="BK678" s="146">
        <f>ROUND(I678*H678,2)</f>
        <v>0</v>
      </c>
      <c r="BL678" s="18" t="s">
        <v>169</v>
      </c>
      <c r="BM678" s="259" t="s">
        <v>1251</v>
      </c>
    </row>
    <row r="679" s="14" customFormat="1">
      <c r="A679" s="14"/>
      <c r="B679" s="271"/>
      <c r="C679" s="272"/>
      <c r="D679" s="262" t="s">
        <v>179</v>
      </c>
      <c r="E679" s="273" t="s">
        <v>1</v>
      </c>
      <c r="F679" s="274" t="s">
        <v>1208</v>
      </c>
      <c r="G679" s="272"/>
      <c r="H679" s="275">
        <v>10</v>
      </c>
      <c r="I679" s="276"/>
      <c r="J679" s="272"/>
      <c r="K679" s="272"/>
      <c r="L679" s="277"/>
      <c r="M679" s="278"/>
      <c r="N679" s="279"/>
      <c r="O679" s="279"/>
      <c r="P679" s="279"/>
      <c r="Q679" s="279"/>
      <c r="R679" s="279"/>
      <c r="S679" s="279"/>
      <c r="T679" s="28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81" t="s">
        <v>179</v>
      </c>
      <c r="AU679" s="281" t="s">
        <v>91</v>
      </c>
      <c r="AV679" s="14" t="s">
        <v>91</v>
      </c>
      <c r="AW679" s="14" t="s">
        <v>33</v>
      </c>
      <c r="AX679" s="14" t="s">
        <v>89</v>
      </c>
      <c r="AY679" s="281" t="s">
        <v>170</v>
      </c>
    </row>
    <row r="680" s="2" customFormat="1" ht="24.15" customHeight="1">
      <c r="A680" s="41"/>
      <c r="B680" s="42"/>
      <c r="C680" s="247" t="s">
        <v>1252</v>
      </c>
      <c r="D680" s="247" t="s">
        <v>173</v>
      </c>
      <c r="E680" s="248" t="s">
        <v>1253</v>
      </c>
      <c r="F680" s="249" t="s">
        <v>1254</v>
      </c>
      <c r="G680" s="250" t="s">
        <v>110</v>
      </c>
      <c r="H680" s="251">
        <v>10</v>
      </c>
      <c r="I680" s="252"/>
      <c r="J680" s="253">
        <f>ROUND(I680*H680,2)</f>
        <v>0</v>
      </c>
      <c r="K680" s="254"/>
      <c r="L680" s="44"/>
      <c r="M680" s="255" t="s">
        <v>1</v>
      </c>
      <c r="N680" s="256" t="s">
        <v>46</v>
      </c>
      <c r="O680" s="94"/>
      <c r="P680" s="257">
        <f>O680*H680</f>
        <v>0</v>
      </c>
      <c r="Q680" s="257">
        <v>0</v>
      </c>
      <c r="R680" s="257">
        <f>Q680*H680</f>
        <v>0</v>
      </c>
      <c r="S680" s="257">
        <v>0</v>
      </c>
      <c r="T680" s="258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59" t="s">
        <v>169</v>
      </c>
      <c r="AT680" s="259" t="s">
        <v>173</v>
      </c>
      <c r="AU680" s="259" t="s">
        <v>91</v>
      </c>
      <c r="AY680" s="18" t="s">
        <v>170</v>
      </c>
      <c r="BE680" s="146">
        <f>IF(N680="základní",J680,0)</f>
        <v>0</v>
      </c>
      <c r="BF680" s="146">
        <f>IF(N680="snížená",J680,0)</f>
        <v>0</v>
      </c>
      <c r="BG680" s="146">
        <f>IF(N680="zákl. přenesená",J680,0)</f>
        <v>0</v>
      </c>
      <c r="BH680" s="146">
        <f>IF(N680="sníž. přenesená",J680,0)</f>
        <v>0</v>
      </c>
      <c r="BI680" s="146">
        <f>IF(N680="nulová",J680,0)</f>
        <v>0</v>
      </c>
      <c r="BJ680" s="18" t="s">
        <v>89</v>
      </c>
      <c r="BK680" s="146">
        <f>ROUND(I680*H680,2)</f>
        <v>0</v>
      </c>
      <c r="BL680" s="18" t="s">
        <v>169</v>
      </c>
      <c r="BM680" s="259" t="s">
        <v>1255</v>
      </c>
    </row>
    <row r="681" s="14" customFormat="1">
      <c r="A681" s="14"/>
      <c r="B681" s="271"/>
      <c r="C681" s="272"/>
      <c r="D681" s="262" t="s">
        <v>179</v>
      </c>
      <c r="E681" s="273" t="s">
        <v>1</v>
      </c>
      <c r="F681" s="274" t="s">
        <v>1208</v>
      </c>
      <c r="G681" s="272"/>
      <c r="H681" s="275">
        <v>10</v>
      </c>
      <c r="I681" s="276"/>
      <c r="J681" s="272"/>
      <c r="K681" s="272"/>
      <c r="L681" s="277"/>
      <c r="M681" s="278"/>
      <c r="N681" s="279"/>
      <c r="O681" s="279"/>
      <c r="P681" s="279"/>
      <c r="Q681" s="279"/>
      <c r="R681" s="279"/>
      <c r="S681" s="279"/>
      <c r="T681" s="28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81" t="s">
        <v>179</v>
      </c>
      <c r="AU681" s="281" t="s">
        <v>91</v>
      </c>
      <c r="AV681" s="14" t="s">
        <v>91</v>
      </c>
      <c r="AW681" s="14" t="s">
        <v>33</v>
      </c>
      <c r="AX681" s="14" t="s">
        <v>89</v>
      </c>
      <c r="AY681" s="281" t="s">
        <v>170</v>
      </c>
    </row>
    <row r="682" s="2" customFormat="1" ht="24.15" customHeight="1">
      <c r="A682" s="41"/>
      <c r="B682" s="42"/>
      <c r="C682" s="247" t="s">
        <v>1256</v>
      </c>
      <c r="D682" s="247" t="s">
        <v>173</v>
      </c>
      <c r="E682" s="248" t="s">
        <v>1257</v>
      </c>
      <c r="F682" s="249" t="s">
        <v>1258</v>
      </c>
      <c r="G682" s="250" t="s">
        <v>110</v>
      </c>
      <c r="H682" s="251">
        <v>10</v>
      </c>
      <c r="I682" s="252"/>
      <c r="J682" s="253">
        <f>ROUND(I682*H682,2)</f>
        <v>0</v>
      </c>
      <c r="K682" s="254"/>
      <c r="L682" s="44"/>
      <c r="M682" s="255" t="s">
        <v>1</v>
      </c>
      <c r="N682" s="256" t="s">
        <v>46</v>
      </c>
      <c r="O682" s="94"/>
      <c r="P682" s="257">
        <f>O682*H682</f>
        <v>0</v>
      </c>
      <c r="Q682" s="257">
        <v>0.061199999999999997</v>
      </c>
      <c r="R682" s="257">
        <f>Q682*H682</f>
        <v>0.61199999999999999</v>
      </c>
      <c r="S682" s="257">
        <v>0</v>
      </c>
      <c r="T682" s="258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59" t="s">
        <v>169</v>
      </c>
      <c r="AT682" s="259" t="s">
        <v>173</v>
      </c>
      <c r="AU682" s="259" t="s">
        <v>91</v>
      </c>
      <c r="AY682" s="18" t="s">
        <v>170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8" t="s">
        <v>89</v>
      </c>
      <c r="BK682" s="146">
        <f>ROUND(I682*H682,2)</f>
        <v>0</v>
      </c>
      <c r="BL682" s="18" t="s">
        <v>169</v>
      </c>
      <c r="BM682" s="259" t="s">
        <v>1259</v>
      </c>
    </row>
    <row r="683" s="14" customFormat="1">
      <c r="A683" s="14"/>
      <c r="B683" s="271"/>
      <c r="C683" s="272"/>
      <c r="D683" s="262" t="s">
        <v>179</v>
      </c>
      <c r="E683" s="273" t="s">
        <v>1</v>
      </c>
      <c r="F683" s="274" t="s">
        <v>1208</v>
      </c>
      <c r="G683" s="272"/>
      <c r="H683" s="275">
        <v>10</v>
      </c>
      <c r="I683" s="276"/>
      <c r="J683" s="272"/>
      <c r="K683" s="272"/>
      <c r="L683" s="277"/>
      <c r="M683" s="278"/>
      <c r="N683" s="279"/>
      <c r="O683" s="279"/>
      <c r="P683" s="279"/>
      <c r="Q683" s="279"/>
      <c r="R683" s="279"/>
      <c r="S683" s="279"/>
      <c r="T683" s="28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81" t="s">
        <v>179</v>
      </c>
      <c r="AU683" s="281" t="s">
        <v>91</v>
      </c>
      <c r="AV683" s="14" t="s">
        <v>91</v>
      </c>
      <c r="AW683" s="14" t="s">
        <v>33</v>
      </c>
      <c r="AX683" s="14" t="s">
        <v>89</v>
      </c>
      <c r="AY683" s="281" t="s">
        <v>170</v>
      </c>
    </row>
    <row r="684" s="2" customFormat="1" ht="14.4" customHeight="1">
      <c r="A684" s="41"/>
      <c r="B684" s="42"/>
      <c r="C684" s="247" t="s">
        <v>1260</v>
      </c>
      <c r="D684" s="247" t="s">
        <v>173</v>
      </c>
      <c r="E684" s="248" t="s">
        <v>1261</v>
      </c>
      <c r="F684" s="249" t="s">
        <v>1262</v>
      </c>
      <c r="G684" s="250" t="s">
        <v>110</v>
      </c>
      <c r="H684" s="251">
        <v>10</v>
      </c>
      <c r="I684" s="252"/>
      <c r="J684" s="253">
        <f>ROUND(I684*H684,2)</f>
        <v>0</v>
      </c>
      <c r="K684" s="254"/>
      <c r="L684" s="44"/>
      <c r="M684" s="255" t="s">
        <v>1</v>
      </c>
      <c r="N684" s="256" t="s">
        <v>46</v>
      </c>
      <c r="O684" s="94"/>
      <c r="P684" s="257">
        <f>O684*H684</f>
        <v>0</v>
      </c>
      <c r="Q684" s="257">
        <v>0.0066</v>
      </c>
      <c r="R684" s="257">
        <f>Q684*H684</f>
        <v>0.066000000000000003</v>
      </c>
      <c r="S684" s="257">
        <v>0</v>
      </c>
      <c r="T684" s="258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59" t="s">
        <v>169</v>
      </c>
      <c r="AT684" s="259" t="s">
        <v>173</v>
      </c>
      <c r="AU684" s="259" t="s">
        <v>91</v>
      </c>
      <c r="AY684" s="18" t="s">
        <v>170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8" t="s">
        <v>89</v>
      </c>
      <c r="BK684" s="146">
        <f>ROUND(I684*H684,2)</f>
        <v>0</v>
      </c>
      <c r="BL684" s="18" t="s">
        <v>169</v>
      </c>
      <c r="BM684" s="259" t="s">
        <v>1263</v>
      </c>
    </row>
    <row r="685" s="14" customFormat="1">
      <c r="A685" s="14"/>
      <c r="B685" s="271"/>
      <c r="C685" s="272"/>
      <c r="D685" s="262" t="s">
        <v>179</v>
      </c>
      <c r="E685" s="273" t="s">
        <v>1</v>
      </c>
      <c r="F685" s="274" t="s">
        <v>1208</v>
      </c>
      <c r="G685" s="272"/>
      <c r="H685" s="275">
        <v>10</v>
      </c>
      <c r="I685" s="276"/>
      <c r="J685" s="272"/>
      <c r="K685" s="272"/>
      <c r="L685" s="277"/>
      <c r="M685" s="278"/>
      <c r="N685" s="279"/>
      <c r="O685" s="279"/>
      <c r="P685" s="279"/>
      <c r="Q685" s="279"/>
      <c r="R685" s="279"/>
      <c r="S685" s="279"/>
      <c r="T685" s="28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81" t="s">
        <v>179</v>
      </c>
      <c r="AU685" s="281" t="s">
        <v>91</v>
      </c>
      <c r="AV685" s="14" t="s">
        <v>91</v>
      </c>
      <c r="AW685" s="14" t="s">
        <v>33</v>
      </c>
      <c r="AX685" s="14" t="s">
        <v>89</v>
      </c>
      <c r="AY685" s="281" t="s">
        <v>170</v>
      </c>
    </row>
    <row r="686" s="2" customFormat="1" ht="24.15" customHeight="1">
      <c r="A686" s="41"/>
      <c r="B686" s="42"/>
      <c r="C686" s="247" t="s">
        <v>1264</v>
      </c>
      <c r="D686" s="247" t="s">
        <v>173</v>
      </c>
      <c r="E686" s="248" t="s">
        <v>1265</v>
      </c>
      <c r="F686" s="249" t="s">
        <v>1266</v>
      </c>
      <c r="G686" s="250" t="s">
        <v>110</v>
      </c>
      <c r="H686" s="251">
        <v>10</v>
      </c>
      <c r="I686" s="252"/>
      <c r="J686" s="253">
        <f>ROUND(I686*H686,2)</f>
        <v>0</v>
      </c>
      <c r="K686" s="254"/>
      <c r="L686" s="44"/>
      <c r="M686" s="255" t="s">
        <v>1</v>
      </c>
      <c r="N686" s="256" t="s">
        <v>46</v>
      </c>
      <c r="O686" s="94"/>
      <c r="P686" s="257">
        <f>O686*H686</f>
        <v>0</v>
      </c>
      <c r="Q686" s="257">
        <v>0.24922</v>
      </c>
      <c r="R686" s="257">
        <f>Q686*H686</f>
        <v>2.4922</v>
      </c>
      <c r="S686" s="257">
        <v>0</v>
      </c>
      <c r="T686" s="258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59" t="s">
        <v>169</v>
      </c>
      <c r="AT686" s="259" t="s">
        <v>173</v>
      </c>
      <c r="AU686" s="259" t="s">
        <v>91</v>
      </c>
      <c r="AY686" s="18" t="s">
        <v>170</v>
      </c>
      <c r="BE686" s="146">
        <f>IF(N686="základní",J686,0)</f>
        <v>0</v>
      </c>
      <c r="BF686" s="146">
        <f>IF(N686="snížená",J686,0)</f>
        <v>0</v>
      </c>
      <c r="BG686" s="146">
        <f>IF(N686="zákl. přenesená",J686,0)</f>
        <v>0</v>
      </c>
      <c r="BH686" s="146">
        <f>IF(N686="sníž. přenesená",J686,0)</f>
        <v>0</v>
      </c>
      <c r="BI686" s="146">
        <f>IF(N686="nulová",J686,0)</f>
        <v>0</v>
      </c>
      <c r="BJ686" s="18" t="s">
        <v>89</v>
      </c>
      <c r="BK686" s="146">
        <f>ROUND(I686*H686,2)</f>
        <v>0</v>
      </c>
      <c r="BL686" s="18" t="s">
        <v>169</v>
      </c>
      <c r="BM686" s="259" t="s">
        <v>1267</v>
      </c>
    </row>
    <row r="687" s="14" customFormat="1">
      <c r="A687" s="14"/>
      <c r="B687" s="271"/>
      <c r="C687" s="272"/>
      <c r="D687" s="262" t="s">
        <v>179</v>
      </c>
      <c r="E687" s="273" t="s">
        <v>1</v>
      </c>
      <c r="F687" s="274" t="s">
        <v>1208</v>
      </c>
      <c r="G687" s="272"/>
      <c r="H687" s="275">
        <v>10</v>
      </c>
      <c r="I687" s="276"/>
      <c r="J687" s="272"/>
      <c r="K687" s="272"/>
      <c r="L687" s="277"/>
      <c r="M687" s="278"/>
      <c r="N687" s="279"/>
      <c r="O687" s="279"/>
      <c r="P687" s="279"/>
      <c r="Q687" s="279"/>
      <c r="R687" s="279"/>
      <c r="S687" s="279"/>
      <c r="T687" s="28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81" t="s">
        <v>179</v>
      </c>
      <c r="AU687" s="281" t="s">
        <v>91</v>
      </c>
      <c r="AV687" s="14" t="s">
        <v>91</v>
      </c>
      <c r="AW687" s="14" t="s">
        <v>33</v>
      </c>
      <c r="AX687" s="14" t="s">
        <v>89</v>
      </c>
      <c r="AY687" s="281" t="s">
        <v>170</v>
      </c>
    </row>
    <row r="688" s="2" customFormat="1" ht="24.15" customHeight="1">
      <c r="A688" s="41"/>
      <c r="B688" s="42"/>
      <c r="C688" s="247" t="s">
        <v>1268</v>
      </c>
      <c r="D688" s="247" t="s">
        <v>173</v>
      </c>
      <c r="E688" s="248" t="s">
        <v>1269</v>
      </c>
      <c r="F688" s="249" t="s">
        <v>1270</v>
      </c>
      <c r="G688" s="250" t="s">
        <v>106</v>
      </c>
      <c r="H688" s="251">
        <v>20</v>
      </c>
      <c r="I688" s="252"/>
      <c r="J688" s="253">
        <f>ROUND(I688*H688,2)</f>
        <v>0</v>
      </c>
      <c r="K688" s="254"/>
      <c r="L688" s="44"/>
      <c r="M688" s="255" t="s">
        <v>1</v>
      </c>
      <c r="N688" s="256" t="s">
        <v>46</v>
      </c>
      <c r="O688" s="94"/>
      <c r="P688" s="257">
        <f>O688*H688</f>
        <v>0</v>
      </c>
      <c r="Q688" s="257">
        <v>0</v>
      </c>
      <c r="R688" s="257">
        <f>Q688*H688</f>
        <v>0</v>
      </c>
      <c r="S688" s="257">
        <v>0</v>
      </c>
      <c r="T688" s="258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59" t="s">
        <v>249</v>
      </c>
      <c r="AT688" s="259" t="s">
        <v>173</v>
      </c>
      <c r="AU688" s="259" t="s">
        <v>91</v>
      </c>
      <c r="AY688" s="18" t="s">
        <v>170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8" t="s">
        <v>89</v>
      </c>
      <c r="BK688" s="146">
        <f>ROUND(I688*H688,2)</f>
        <v>0</v>
      </c>
      <c r="BL688" s="18" t="s">
        <v>249</v>
      </c>
      <c r="BM688" s="259" t="s">
        <v>1271</v>
      </c>
    </row>
    <row r="689" s="2" customFormat="1" ht="24.15" customHeight="1">
      <c r="A689" s="41"/>
      <c r="B689" s="42"/>
      <c r="C689" s="293" t="s">
        <v>1272</v>
      </c>
      <c r="D689" s="293" t="s">
        <v>216</v>
      </c>
      <c r="E689" s="294" t="s">
        <v>1273</v>
      </c>
      <c r="F689" s="295" t="s">
        <v>1274</v>
      </c>
      <c r="G689" s="296" t="s">
        <v>106</v>
      </c>
      <c r="H689" s="297">
        <v>20</v>
      </c>
      <c r="I689" s="298"/>
      <c r="J689" s="299">
        <f>ROUND(I689*H689,2)</f>
        <v>0</v>
      </c>
      <c r="K689" s="300"/>
      <c r="L689" s="301"/>
      <c r="M689" s="302" t="s">
        <v>1</v>
      </c>
      <c r="N689" s="303" t="s">
        <v>46</v>
      </c>
      <c r="O689" s="94"/>
      <c r="P689" s="257">
        <f>O689*H689</f>
        <v>0</v>
      </c>
      <c r="Q689" s="257">
        <v>0.00035</v>
      </c>
      <c r="R689" s="257">
        <f>Q689*H689</f>
        <v>0.0070000000000000001</v>
      </c>
      <c r="S689" s="257">
        <v>0</v>
      </c>
      <c r="T689" s="258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59" t="s">
        <v>452</v>
      </c>
      <c r="AT689" s="259" t="s">
        <v>216</v>
      </c>
      <c r="AU689" s="259" t="s">
        <v>91</v>
      </c>
      <c r="AY689" s="18" t="s">
        <v>170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89</v>
      </c>
      <c r="BK689" s="146">
        <f>ROUND(I689*H689,2)</f>
        <v>0</v>
      </c>
      <c r="BL689" s="18" t="s">
        <v>249</v>
      </c>
      <c r="BM689" s="259" t="s">
        <v>1275</v>
      </c>
    </row>
    <row r="690" s="2" customFormat="1" ht="24.15" customHeight="1">
      <c r="A690" s="41"/>
      <c r="B690" s="42"/>
      <c r="C690" s="247" t="s">
        <v>1276</v>
      </c>
      <c r="D690" s="247" t="s">
        <v>173</v>
      </c>
      <c r="E690" s="248" t="s">
        <v>1277</v>
      </c>
      <c r="F690" s="249" t="s">
        <v>1278</v>
      </c>
      <c r="G690" s="250" t="s">
        <v>106</v>
      </c>
      <c r="H690" s="251">
        <v>20</v>
      </c>
      <c r="I690" s="252"/>
      <c r="J690" s="253">
        <f>ROUND(I690*H690,2)</f>
        <v>0</v>
      </c>
      <c r="K690" s="254"/>
      <c r="L690" s="44"/>
      <c r="M690" s="255" t="s">
        <v>1</v>
      </c>
      <c r="N690" s="256" t="s">
        <v>46</v>
      </c>
      <c r="O690" s="94"/>
      <c r="P690" s="257">
        <f>O690*H690</f>
        <v>0</v>
      </c>
      <c r="Q690" s="257">
        <v>0</v>
      </c>
      <c r="R690" s="257">
        <f>Q690*H690</f>
        <v>0</v>
      </c>
      <c r="S690" s="257">
        <v>0</v>
      </c>
      <c r="T690" s="258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59" t="s">
        <v>249</v>
      </c>
      <c r="AT690" s="259" t="s">
        <v>173</v>
      </c>
      <c r="AU690" s="259" t="s">
        <v>91</v>
      </c>
      <c r="AY690" s="18" t="s">
        <v>170</v>
      </c>
      <c r="BE690" s="146">
        <f>IF(N690="základní",J690,0)</f>
        <v>0</v>
      </c>
      <c r="BF690" s="146">
        <f>IF(N690="snížená",J690,0)</f>
        <v>0</v>
      </c>
      <c r="BG690" s="146">
        <f>IF(N690="zákl. přenesená",J690,0)</f>
        <v>0</v>
      </c>
      <c r="BH690" s="146">
        <f>IF(N690="sníž. přenesená",J690,0)</f>
        <v>0</v>
      </c>
      <c r="BI690" s="146">
        <f>IF(N690="nulová",J690,0)</f>
        <v>0</v>
      </c>
      <c r="BJ690" s="18" t="s">
        <v>89</v>
      </c>
      <c r="BK690" s="146">
        <f>ROUND(I690*H690,2)</f>
        <v>0</v>
      </c>
      <c r="BL690" s="18" t="s">
        <v>249</v>
      </c>
      <c r="BM690" s="259" t="s">
        <v>1279</v>
      </c>
    </row>
    <row r="691" s="2" customFormat="1" ht="24.15" customHeight="1">
      <c r="A691" s="41"/>
      <c r="B691" s="42"/>
      <c r="C691" s="293" t="s">
        <v>1280</v>
      </c>
      <c r="D691" s="293" t="s">
        <v>216</v>
      </c>
      <c r="E691" s="294" t="s">
        <v>1281</v>
      </c>
      <c r="F691" s="295" t="s">
        <v>1282</v>
      </c>
      <c r="G691" s="296" t="s">
        <v>106</v>
      </c>
      <c r="H691" s="297">
        <v>20</v>
      </c>
      <c r="I691" s="298"/>
      <c r="J691" s="299">
        <f>ROUND(I691*H691,2)</f>
        <v>0</v>
      </c>
      <c r="K691" s="300"/>
      <c r="L691" s="301"/>
      <c r="M691" s="302" t="s">
        <v>1</v>
      </c>
      <c r="N691" s="303" t="s">
        <v>46</v>
      </c>
      <c r="O691" s="94"/>
      <c r="P691" s="257">
        <f>O691*H691</f>
        <v>0</v>
      </c>
      <c r="Q691" s="257">
        <v>0.00068999999999999997</v>
      </c>
      <c r="R691" s="257">
        <f>Q691*H691</f>
        <v>0.0138</v>
      </c>
      <c r="S691" s="257">
        <v>0</v>
      </c>
      <c r="T691" s="258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59" t="s">
        <v>452</v>
      </c>
      <c r="AT691" s="259" t="s">
        <v>216</v>
      </c>
      <c r="AU691" s="259" t="s">
        <v>91</v>
      </c>
      <c r="AY691" s="18" t="s">
        <v>170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8" t="s">
        <v>89</v>
      </c>
      <c r="BK691" s="146">
        <f>ROUND(I691*H691,2)</f>
        <v>0</v>
      </c>
      <c r="BL691" s="18" t="s">
        <v>249</v>
      </c>
      <c r="BM691" s="259" t="s">
        <v>1283</v>
      </c>
    </row>
    <row r="692" s="2" customFormat="1" ht="24.15" customHeight="1">
      <c r="A692" s="41"/>
      <c r="B692" s="42"/>
      <c r="C692" s="247" t="s">
        <v>1284</v>
      </c>
      <c r="D692" s="247" t="s">
        <v>173</v>
      </c>
      <c r="E692" s="248" t="s">
        <v>1285</v>
      </c>
      <c r="F692" s="249" t="s">
        <v>1286</v>
      </c>
      <c r="G692" s="250" t="s">
        <v>110</v>
      </c>
      <c r="H692" s="251">
        <v>42</v>
      </c>
      <c r="I692" s="252"/>
      <c r="J692" s="253">
        <f>ROUND(I692*H692,2)</f>
        <v>0</v>
      </c>
      <c r="K692" s="254"/>
      <c r="L692" s="44"/>
      <c r="M692" s="255" t="s">
        <v>1</v>
      </c>
      <c r="N692" s="256" t="s">
        <v>46</v>
      </c>
      <c r="O692" s="94"/>
      <c r="P692" s="257">
        <f>O692*H692</f>
        <v>0</v>
      </c>
      <c r="Q692" s="257">
        <v>0.10100000000000001</v>
      </c>
      <c r="R692" s="257">
        <f>Q692*H692</f>
        <v>4.242</v>
      </c>
      <c r="S692" s="257">
        <v>0</v>
      </c>
      <c r="T692" s="258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59" t="s">
        <v>169</v>
      </c>
      <c r="AT692" s="259" t="s">
        <v>173</v>
      </c>
      <c r="AU692" s="259" t="s">
        <v>91</v>
      </c>
      <c r="AY692" s="18" t="s">
        <v>170</v>
      </c>
      <c r="BE692" s="146">
        <f>IF(N692="základní",J692,0)</f>
        <v>0</v>
      </c>
      <c r="BF692" s="146">
        <f>IF(N692="snížená",J692,0)</f>
        <v>0</v>
      </c>
      <c r="BG692" s="146">
        <f>IF(N692="zákl. přenesená",J692,0)</f>
        <v>0</v>
      </c>
      <c r="BH692" s="146">
        <f>IF(N692="sníž. přenesená",J692,0)</f>
        <v>0</v>
      </c>
      <c r="BI692" s="146">
        <f>IF(N692="nulová",J692,0)</f>
        <v>0</v>
      </c>
      <c r="BJ692" s="18" t="s">
        <v>89</v>
      </c>
      <c r="BK692" s="146">
        <f>ROUND(I692*H692,2)</f>
        <v>0</v>
      </c>
      <c r="BL692" s="18" t="s">
        <v>169</v>
      </c>
      <c r="BM692" s="259" t="s">
        <v>1287</v>
      </c>
    </row>
    <row r="693" s="13" customFormat="1">
      <c r="A693" s="13"/>
      <c r="B693" s="260"/>
      <c r="C693" s="261"/>
      <c r="D693" s="262" t="s">
        <v>179</v>
      </c>
      <c r="E693" s="263" t="s">
        <v>1</v>
      </c>
      <c r="F693" s="264" t="s">
        <v>1288</v>
      </c>
      <c r="G693" s="261"/>
      <c r="H693" s="263" t="s">
        <v>1</v>
      </c>
      <c r="I693" s="265"/>
      <c r="J693" s="261"/>
      <c r="K693" s="261"/>
      <c r="L693" s="266"/>
      <c r="M693" s="267"/>
      <c r="N693" s="268"/>
      <c r="O693" s="268"/>
      <c r="P693" s="268"/>
      <c r="Q693" s="268"/>
      <c r="R693" s="268"/>
      <c r="S693" s="268"/>
      <c r="T693" s="26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70" t="s">
        <v>179</v>
      </c>
      <c r="AU693" s="270" t="s">
        <v>91</v>
      </c>
      <c r="AV693" s="13" t="s">
        <v>89</v>
      </c>
      <c r="AW693" s="13" t="s">
        <v>33</v>
      </c>
      <c r="AX693" s="13" t="s">
        <v>81</v>
      </c>
      <c r="AY693" s="270" t="s">
        <v>170</v>
      </c>
    </row>
    <row r="694" s="14" customFormat="1">
      <c r="A694" s="14"/>
      <c r="B694" s="271"/>
      <c r="C694" s="272"/>
      <c r="D694" s="262" t="s">
        <v>179</v>
      </c>
      <c r="E694" s="273" t="s">
        <v>1</v>
      </c>
      <c r="F694" s="274" t="s">
        <v>1289</v>
      </c>
      <c r="G694" s="272"/>
      <c r="H694" s="275">
        <v>42</v>
      </c>
      <c r="I694" s="276"/>
      <c r="J694" s="272"/>
      <c r="K694" s="272"/>
      <c r="L694" s="277"/>
      <c r="M694" s="278"/>
      <c r="N694" s="279"/>
      <c r="O694" s="279"/>
      <c r="P694" s="279"/>
      <c r="Q694" s="279"/>
      <c r="R694" s="279"/>
      <c r="S694" s="279"/>
      <c r="T694" s="28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81" t="s">
        <v>179</v>
      </c>
      <c r="AU694" s="281" t="s">
        <v>91</v>
      </c>
      <c r="AV694" s="14" t="s">
        <v>91</v>
      </c>
      <c r="AW694" s="14" t="s">
        <v>33</v>
      </c>
      <c r="AX694" s="14" t="s">
        <v>81</v>
      </c>
      <c r="AY694" s="281" t="s">
        <v>170</v>
      </c>
    </row>
    <row r="695" s="15" customFormat="1">
      <c r="A695" s="15"/>
      <c r="B695" s="282"/>
      <c r="C695" s="283"/>
      <c r="D695" s="262" t="s">
        <v>179</v>
      </c>
      <c r="E695" s="284" t="s">
        <v>322</v>
      </c>
      <c r="F695" s="285" t="s">
        <v>214</v>
      </c>
      <c r="G695" s="283"/>
      <c r="H695" s="286">
        <v>42</v>
      </c>
      <c r="I695" s="287"/>
      <c r="J695" s="283"/>
      <c r="K695" s="283"/>
      <c r="L695" s="288"/>
      <c r="M695" s="289"/>
      <c r="N695" s="290"/>
      <c r="O695" s="290"/>
      <c r="P695" s="290"/>
      <c r="Q695" s="290"/>
      <c r="R695" s="290"/>
      <c r="S695" s="290"/>
      <c r="T695" s="291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92" t="s">
        <v>179</v>
      </c>
      <c r="AU695" s="292" t="s">
        <v>91</v>
      </c>
      <c r="AV695" s="15" t="s">
        <v>169</v>
      </c>
      <c r="AW695" s="15" t="s">
        <v>33</v>
      </c>
      <c r="AX695" s="15" t="s">
        <v>89</v>
      </c>
      <c r="AY695" s="292" t="s">
        <v>170</v>
      </c>
    </row>
    <row r="696" s="2" customFormat="1" ht="14.4" customHeight="1">
      <c r="A696" s="41"/>
      <c r="B696" s="42"/>
      <c r="C696" s="293" t="s">
        <v>1290</v>
      </c>
      <c r="D696" s="293" t="s">
        <v>216</v>
      </c>
      <c r="E696" s="294" t="s">
        <v>1291</v>
      </c>
      <c r="F696" s="295" t="s">
        <v>1292</v>
      </c>
      <c r="G696" s="296" t="s">
        <v>110</v>
      </c>
      <c r="H696" s="297">
        <v>42</v>
      </c>
      <c r="I696" s="298"/>
      <c r="J696" s="299">
        <f>ROUND(I696*H696,2)</f>
        <v>0</v>
      </c>
      <c r="K696" s="300"/>
      <c r="L696" s="301"/>
      <c r="M696" s="302" t="s">
        <v>1</v>
      </c>
      <c r="N696" s="303" t="s">
        <v>46</v>
      </c>
      <c r="O696" s="94"/>
      <c r="P696" s="257">
        <f>O696*H696</f>
        <v>0</v>
      </c>
      <c r="Q696" s="257">
        <v>0.11500000000000001</v>
      </c>
      <c r="R696" s="257">
        <f>Q696*H696</f>
        <v>4.8300000000000001</v>
      </c>
      <c r="S696" s="257">
        <v>0</v>
      </c>
      <c r="T696" s="258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59" t="s">
        <v>220</v>
      </c>
      <c r="AT696" s="259" t="s">
        <v>216</v>
      </c>
      <c r="AU696" s="259" t="s">
        <v>91</v>
      </c>
      <c r="AY696" s="18" t="s">
        <v>170</v>
      </c>
      <c r="BE696" s="146">
        <f>IF(N696="základní",J696,0)</f>
        <v>0</v>
      </c>
      <c r="BF696" s="146">
        <f>IF(N696="snížená",J696,0)</f>
        <v>0</v>
      </c>
      <c r="BG696" s="146">
        <f>IF(N696="zákl. přenesená",J696,0)</f>
        <v>0</v>
      </c>
      <c r="BH696" s="146">
        <f>IF(N696="sníž. přenesená",J696,0)</f>
        <v>0</v>
      </c>
      <c r="BI696" s="146">
        <f>IF(N696="nulová",J696,0)</f>
        <v>0</v>
      </c>
      <c r="BJ696" s="18" t="s">
        <v>89</v>
      </c>
      <c r="BK696" s="146">
        <f>ROUND(I696*H696,2)</f>
        <v>0</v>
      </c>
      <c r="BL696" s="18" t="s">
        <v>169</v>
      </c>
      <c r="BM696" s="259" t="s">
        <v>1293</v>
      </c>
    </row>
    <row r="697" s="14" customFormat="1">
      <c r="A697" s="14"/>
      <c r="B697" s="271"/>
      <c r="C697" s="272"/>
      <c r="D697" s="262" t="s">
        <v>179</v>
      </c>
      <c r="E697" s="273" t="s">
        <v>1</v>
      </c>
      <c r="F697" s="274" t="s">
        <v>322</v>
      </c>
      <c r="G697" s="272"/>
      <c r="H697" s="275">
        <v>42</v>
      </c>
      <c r="I697" s="276"/>
      <c r="J697" s="272"/>
      <c r="K697" s="272"/>
      <c r="L697" s="277"/>
      <c r="M697" s="278"/>
      <c r="N697" s="279"/>
      <c r="O697" s="279"/>
      <c r="P697" s="279"/>
      <c r="Q697" s="279"/>
      <c r="R697" s="279"/>
      <c r="S697" s="279"/>
      <c r="T697" s="28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81" t="s">
        <v>179</v>
      </c>
      <c r="AU697" s="281" t="s">
        <v>91</v>
      </c>
      <c r="AV697" s="14" t="s">
        <v>91</v>
      </c>
      <c r="AW697" s="14" t="s">
        <v>33</v>
      </c>
      <c r="AX697" s="14" t="s">
        <v>89</v>
      </c>
      <c r="AY697" s="281" t="s">
        <v>170</v>
      </c>
    </row>
    <row r="698" s="12" customFormat="1" ht="22.8" customHeight="1">
      <c r="A698" s="12"/>
      <c r="B698" s="231"/>
      <c r="C698" s="232"/>
      <c r="D698" s="233" t="s">
        <v>80</v>
      </c>
      <c r="E698" s="245" t="s">
        <v>1294</v>
      </c>
      <c r="F698" s="245" t="s">
        <v>1295</v>
      </c>
      <c r="G698" s="232"/>
      <c r="H698" s="232"/>
      <c r="I698" s="235"/>
      <c r="J698" s="246">
        <f>BK698</f>
        <v>0</v>
      </c>
      <c r="K698" s="232"/>
      <c r="L698" s="237"/>
      <c r="M698" s="238"/>
      <c r="N698" s="239"/>
      <c r="O698" s="239"/>
      <c r="P698" s="240">
        <f>SUM(P699:P704)</f>
        <v>0</v>
      </c>
      <c r="Q698" s="239"/>
      <c r="R698" s="240">
        <f>SUM(R699:R704)</f>
        <v>0</v>
      </c>
      <c r="S698" s="239"/>
      <c r="T698" s="241">
        <f>SUM(T699:T704)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42" t="s">
        <v>89</v>
      </c>
      <c r="AT698" s="243" t="s">
        <v>80</v>
      </c>
      <c r="AU698" s="243" t="s">
        <v>89</v>
      </c>
      <c r="AY698" s="242" t="s">
        <v>170</v>
      </c>
      <c r="BK698" s="244">
        <f>SUM(BK699:BK704)</f>
        <v>0</v>
      </c>
    </row>
    <row r="699" s="2" customFormat="1" ht="24.15" customHeight="1">
      <c r="A699" s="41"/>
      <c r="B699" s="42"/>
      <c r="C699" s="247" t="s">
        <v>1296</v>
      </c>
      <c r="D699" s="247" t="s">
        <v>173</v>
      </c>
      <c r="E699" s="248" t="s">
        <v>1297</v>
      </c>
      <c r="F699" s="249" t="s">
        <v>1298</v>
      </c>
      <c r="G699" s="250" t="s">
        <v>1009</v>
      </c>
      <c r="H699" s="251">
        <v>6.7290000000000001</v>
      </c>
      <c r="I699" s="252"/>
      <c r="J699" s="253">
        <f>ROUND(I699*H699,2)</f>
        <v>0</v>
      </c>
      <c r="K699" s="254"/>
      <c r="L699" s="44"/>
      <c r="M699" s="255" t="s">
        <v>1</v>
      </c>
      <c r="N699" s="256" t="s">
        <v>46</v>
      </c>
      <c r="O699" s="94"/>
      <c r="P699" s="257">
        <f>O699*H699</f>
        <v>0</v>
      </c>
      <c r="Q699" s="257">
        <v>0</v>
      </c>
      <c r="R699" s="257">
        <f>Q699*H699</f>
        <v>0</v>
      </c>
      <c r="S699" s="257">
        <v>0</v>
      </c>
      <c r="T699" s="258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59" t="s">
        <v>169</v>
      </c>
      <c r="AT699" s="259" t="s">
        <v>173</v>
      </c>
      <c r="AU699" s="259" t="s">
        <v>91</v>
      </c>
      <c r="AY699" s="18" t="s">
        <v>170</v>
      </c>
      <c r="BE699" s="146">
        <f>IF(N699="základní",J699,0)</f>
        <v>0</v>
      </c>
      <c r="BF699" s="146">
        <f>IF(N699="snížená",J699,0)</f>
        <v>0</v>
      </c>
      <c r="BG699" s="146">
        <f>IF(N699="zákl. přenesená",J699,0)</f>
        <v>0</v>
      </c>
      <c r="BH699" s="146">
        <f>IF(N699="sníž. přenesená",J699,0)</f>
        <v>0</v>
      </c>
      <c r="BI699" s="146">
        <f>IF(N699="nulová",J699,0)</f>
        <v>0</v>
      </c>
      <c r="BJ699" s="18" t="s">
        <v>89</v>
      </c>
      <c r="BK699" s="146">
        <f>ROUND(I699*H699,2)</f>
        <v>0</v>
      </c>
      <c r="BL699" s="18" t="s">
        <v>169</v>
      </c>
      <c r="BM699" s="259" t="s">
        <v>1299</v>
      </c>
    </row>
    <row r="700" s="2" customFormat="1" ht="14.4" customHeight="1">
      <c r="A700" s="41"/>
      <c r="B700" s="42"/>
      <c r="C700" s="247" t="s">
        <v>1300</v>
      </c>
      <c r="D700" s="247" t="s">
        <v>173</v>
      </c>
      <c r="E700" s="248" t="s">
        <v>1301</v>
      </c>
      <c r="F700" s="249" t="s">
        <v>1302</v>
      </c>
      <c r="G700" s="250" t="s">
        <v>1009</v>
      </c>
      <c r="H700" s="251">
        <v>6.7290000000000001</v>
      </c>
      <c r="I700" s="252"/>
      <c r="J700" s="253">
        <f>ROUND(I700*H700,2)</f>
        <v>0</v>
      </c>
      <c r="K700" s="254"/>
      <c r="L700" s="44"/>
      <c r="M700" s="255" t="s">
        <v>1</v>
      </c>
      <c r="N700" s="256" t="s">
        <v>46</v>
      </c>
      <c r="O700" s="94"/>
      <c r="P700" s="257">
        <f>O700*H700</f>
        <v>0</v>
      </c>
      <c r="Q700" s="257">
        <v>0</v>
      </c>
      <c r="R700" s="257">
        <f>Q700*H700</f>
        <v>0</v>
      </c>
      <c r="S700" s="257">
        <v>0</v>
      </c>
      <c r="T700" s="258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59" t="s">
        <v>169</v>
      </c>
      <c r="AT700" s="259" t="s">
        <v>173</v>
      </c>
      <c r="AU700" s="259" t="s">
        <v>91</v>
      </c>
      <c r="AY700" s="18" t="s">
        <v>170</v>
      </c>
      <c r="BE700" s="146">
        <f>IF(N700="základní",J700,0)</f>
        <v>0</v>
      </c>
      <c r="BF700" s="146">
        <f>IF(N700="snížená",J700,0)</f>
        <v>0</v>
      </c>
      <c r="BG700" s="146">
        <f>IF(N700="zákl. přenesená",J700,0)</f>
        <v>0</v>
      </c>
      <c r="BH700" s="146">
        <f>IF(N700="sníž. přenesená",J700,0)</f>
        <v>0</v>
      </c>
      <c r="BI700" s="146">
        <f>IF(N700="nulová",J700,0)</f>
        <v>0</v>
      </c>
      <c r="BJ700" s="18" t="s">
        <v>89</v>
      </c>
      <c r="BK700" s="146">
        <f>ROUND(I700*H700,2)</f>
        <v>0</v>
      </c>
      <c r="BL700" s="18" t="s">
        <v>169</v>
      </c>
      <c r="BM700" s="259" t="s">
        <v>1303</v>
      </c>
    </row>
    <row r="701" s="2" customFormat="1" ht="24.15" customHeight="1">
      <c r="A701" s="41"/>
      <c r="B701" s="42"/>
      <c r="C701" s="247" t="s">
        <v>1304</v>
      </c>
      <c r="D701" s="247" t="s">
        <v>173</v>
      </c>
      <c r="E701" s="248" t="s">
        <v>1305</v>
      </c>
      <c r="F701" s="249" t="s">
        <v>1306</v>
      </c>
      <c r="G701" s="250" t="s">
        <v>1009</v>
      </c>
      <c r="H701" s="251">
        <v>134.58000000000001</v>
      </c>
      <c r="I701" s="252"/>
      <c r="J701" s="253">
        <f>ROUND(I701*H701,2)</f>
        <v>0</v>
      </c>
      <c r="K701" s="254"/>
      <c r="L701" s="44"/>
      <c r="M701" s="255" t="s">
        <v>1</v>
      </c>
      <c r="N701" s="256" t="s">
        <v>46</v>
      </c>
      <c r="O701" s="94"/>
      <c r="P701" s="257">
        <f>O701*H701</f>
        <v>0</v>
      </c>
      <c r="Q701" s="257">
        <v>0</v>
      </c>
      <c r="R701" s="257">
        <f>Q701*H701</f>
        <v>0</v>
      </c>
      <c r="S701" s="257">
        <v>0</v>
      </c>
      <c r="T701" s="258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59" t="s">
        <v>169</v>
      </c>
      <c r="AT701" s="259" t="s">
        <v>173</v>
      </c>
      <c r="AU701" s="259" t="s">
        <v>91</v>
      </c>
      <c r="AY701" s="18" t="s">
        <v>170</v>
      </c>
      <c r="BE701" s="146">
        <f>IF(N701="základní",J701,0)</f>
        <v>0</v>
      </c>
      <c r="BF701" s="146">
        <f>IF(N701="snížená",J701,0)</f>
        <v>0</v>
      </c>
      <c r="BG701" s="146">
        <f>IF(N701="zákl. přenesená",J701,0)</f>
        <v>0</v>
      </c>
      <c r="BH701" s="146">
        <f>IF(N701="sníž. přenesená",J701,0)</f>
        <v>0</v>
      </c>
      <c r="BI701" s="146">
        <f>IF(N701="nulová",J701,0)</f>
        <v>0</v>
      </c>
      <c r="BJ701" s="18" t="s">
        <v>89</v>
      </c>
      <c r="BK701" s="146">
        <f>ROUND(I701*H701,2)</f>
        <v>0</v>
      </c>
      <c r="BL701" s="18" t="s">
        <v>169</v>
      </c>
      <c r="BM701" s="259" t="s">
        <v>1307</v>
      </c>
    </row>
    <row r="702" s="14" customFormat="1">
      <c r="A702" s="14"/>
      <c r="B702" s="271"/>
      <c r="C702" s="272"/>
      <c r="D702" s="262" t="s">
        <v>179</v>
      </c>
      <c r="E702" s="272"/>
      <c r="F702" s="274" t="s">
        <v>1308</v>
      </c>
      <c r="G702" s="272"/>
      <c r="H702" s="275">
        <v>134.58000000000001</v>
      </c>
      <c r="I702" s="276"/>
      <c r="J702" s="272"/>
      <c r="K702" s="272"/>
      <c r="L702" s="277"/>
      <c r="M702" s="278"/>
      <c r="N702" s="279"/>
      <c r="O702" s="279"/>
      <c r="P702" s="279"/>
      <c r="Q702" s="279"/>
      <c r="R702" s="279"/>
      <c r="S702" s="279"/>
      <c r="T702" s="28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81" t="s">
        <v>179</v>
      </c>
      <c r="AU702" s="281" t="s">
        <v>91</v>
      </c>
      <c r="AV702" s="14" t="s">
        <v>91</v>
      </c>
      <c r="AW702" s="14" t="s">
        <v>4</v>
      </c>
      <c r="AX702" s="14" t="s">
        <v>89</v>
      </c>
      <c r="AY702" s="281" t="s">
        <v>170</v>
      </c>
    </row>
    <row r="703" s="2" customFormat="1" ht="24.15" customHeight="1">
      <c r="A703" s="41"/>
      <c r="B703" s="42"/>
      <c r="C703" s="247" t="s">
        <v>1309</v>
      </c>
      <c r="D703" s="247" t="s">
        <v>173</v>
      </c>
      <c r="E703" s="248" t="s">
        <v>1310</v>
      </c>
      <c r="F703" s="249" t="s">
        <v>1311</v>
      </c>
      <c r="G703" s="250" t="s">
        <v>1009</v>
      </c>
      <c r="H703" s="251">
        <v>6.7290000000000001</v>
      </c>
      <c r="I703" s="252"/>
      <c r="J703" s="253">
        <f>ROUND(I703*H703,2)</f>
        <v>0</v>
      </c>
      <c r="K703" s="254"/>
      <c r="L703" s="44"/>
      <c r="M703" s="255" t="s">
        <v>1</v>
      </c>
      <c r="N703" s="256" t="s">
        <v>46</v>
      </c>
      <c r="O703" s="94"/>
      <c r="P703" s="257">
        <f>O703*H703</f>
        <v>0</v>
      </c>
      <c r="Q703" s="257">
        <v>0</v>
      </c>
      <c r="R703" s="257">
        <f>Q703*H703</f>
        <v>0</v>
      </c>
      <c r="S703" s="257">
        <v>0</v>
      </c>
      <c r="T703" s="258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59" t="s">
        <v>169</v>
      </c>
      <c r="AT703" s="259" t="s">
        <v>173</v>
      </c>
      <c r="AU703" s="259" t="s">
        <v>91</v>
      </c>
      <c r="AY703" s="18" t="s">
        <v>170</v>
      </c>
      <c r="BE703" s="146">
        <f>IF(N703="základní",J703,0)</f>
        <v>0</v>
      </c>
      <c r="BF703" s="146">
        <f>IF(N703="snížená",J703,0)</f>
        <v>0</v>
      </c>
      <c r="BG703" s="146">
        <f>IF(N703="zákl. přenesená",J703,0)</f>
        <v>0</v>
      </c>
      <c r="BH703" s="146">
        <f>IF(N703="sníž. přenesená",J703,0)</f>
        <v>0</v>
      </c>
      <c r="BI703" s="146">
        <f>IF(N703="nulová",J703,0)</f>
        <v>0</v>
      </c>
      <c r="BJ703" s="18" t="s">
        <v>89</v>
      </c>
      <c r="BK703" s="146">
        <f>ROUND(I703*H703,2)</f>
        <v>0</v>
      </c>
      <c r="BL703" s="18" t="s">
        <v>169</v>
      </c>
      <c r="BM703" s="259" t="s">
        <v>1312</v>
      </c>
    </row>
    <row r="704" s="2" customFormat="1" ht="24.15" customHeight="1">
      <c r="A704" s="41"/>
      <c r="B704" s="42"/>
      <c r="C704" s="247" t="s">
        <v>1313</v>
      </c>
      <c r="D704" s="247" t="s">
        <v>173</v>
      </c>
      <c r="E704" s="248" t="s">
        <v>1314</v>
      </c>
      <c r="F704" s="249" t="s">
        <v>1315</v>
      </c>
      <c r="G704" s="250" t="s">
        <v>1009</v>
      </c>
      <c r="H704" s="251">
        <v>6.3200000000000003</v>
      </c>
      <c r="I704" s="252"/>
      <c r="J704" s="253">
        <f>ROUND(I704*H704,2)</f>
        <v>0</v>
      </c>
      <c r="K704" s="254"/>
      <c r="L704" s="44"/>
      <c r="M704" s="255" t="s">
        <v>1</v>
      </c>
      <c r="N704" s="256" t="s">
        <v>46</v>
      </c>
      <c r="O704" s="94"/>
      <c r="P704" s="257">
        <f>O704*H704</f>
        <v>0</v>
      </c>
      <c r="Q704" s="257">
        <v>0</v>
      </c>
      <c r="R704" s="257">
        <f>Q704*H704</f>
        <v>0</v>
      </c>
      <c r="S704" s="257">
        <v>0</v>
      </c>
      <c r="T704" s="258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59" t="s">
        <v>169</v>
      </c>
      <c r="AT704" s="259" t="s">
        <v>173</v>
      </c>
      <c r="AU704" s="259" t="s">
        <v>91</v>
      </c>
      <c r="AY704" s="18" t="s">
        <v>170</v>
      </c>
      <c r="BE704" s="146">
        <f>IF(N704="základní",J704,0)</f>
        <v>0</v>
      </c>
      <c r="BF704" s="146">
        <f>IF(N704="snížená",J704,0)</f>
        <v>0</v>
      </c>
      <c r="BG704" s="146">
        <f>IF(N704="zákl. přenesená",J704,0)</f>
        <v>0</v>
      </c>
      <c r="BH704" s="146">
        <f>IF(N704="sníž. přenesená",J704,0)</f>
        <v>0</v>
      </c>
      <c r="BI704" s="146">
        <f>IF(N704="nulová",J704,0)</f>
        <v>0</v>
      </c>
      <c r="BJ704" s="18" t="s">
        <v>89</v>
      </c>
      <c r="BK704" s="146">
        <f>ROUND(I704*H704,2)</f>
        <v>0</v>
      </c>
      <c r="BL704" s="18" t="s">
        <v>169</v>
      </c>
      <c r="BM704" s="259" t="s">
        <v>1316</v>
      </c>
    </row>
    <row r="705" s="12" customFormat="1" ht="22.8" customHeight="1">
      <c r="A705" s="12"/>
      <c r="B705" s="231"/>
      <c r="C705" s="232"/>
      <c r="D705" s="233" t="s">
        <v>80</v>
      </c>
      <c r="E705" s="245" t="s">
        <v>1317</v>
      </c>
      <c r="F705" s="245" t="s">
        <v>1318</v>
      </c>
      <c r="G705" s="232"/>
      <c r="H705" s="232"/>
      <c r="I705" s="235"/>
      <c r="J705" s="246">
        <f>BK705</f>
        <v>0</v>
      </c>
      <c r="K705" s="232"/>
      <c r="L705" s="237"/>
      <c r="M705" s="238"/>
      <c r="N705" s="239"/>
      <c r="O705" s="239"/>
      <c r="P705" s="240">
        <f>SUM(P706:P709)</f>
        <v>0</v>
      </c>
      <c r="Q705" s="239"/>
      <c r="R705" s="240">
        <f>SUM(R706:R709)</f>
        <v>0</v>
      </c>
      <c r="S705" s="239"/>
      <c r="T705" s="241">
        <f>SUM(T706:T709)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42" t="s">
        <v>89</v>
      </c>
      <c r="AT705" s="243" t="s">
        <v>80</v>
      </c>
      <c r="AU705" s="243" t="s">
        <v>89</v>
      </c>
      <c r="AY705" s="242" t="s">
        <v>170</v>
      </c>
      <c r="BK705" s="244">
        <f>SUM(BK706:BK709)</f>
        <v>0</v>
      </c>
    </row>
    <row r="706" s="2" customFormat="1" ht="24.15" customHeight="1">
      <c r="A706" s="41"/>
      <c r="B706" s="42"/>
      <c r="C706" s="247" t="s">
        <v>1319</v>
      </c>
      <c r="D706" s="247" t="s">
        <v>173</v>
      </c>
      <c r="E706" s="248" t="s">
        <v>1320</v>
      </c>
      <c r="F706" s="249" t="s">
        <v>1321</v>
      </c>
      <c r="G706" s="250" t="s">
        <v>202</v>
      </c>
      <c r="H706" s="251">
        <v>1</v>
      </c>
      <c r="I706" s="252"/>
      <c r="J706" s="253">
        <f>ROUND(I706*H706,2)</f>
        <v>0</v>
      </c>
      <c r="K706" s="254"/>
      <c r="L706" s="44"/>
      <c r="M706" s="255" t="s">
        <v>1</v>
      </c>
      <c r="N706" s="256" t="s">
        <v>46</v>
      </c>
      <c r="O706" s="94"/>
      <c r="P706" s="257">
        <f>O706*H706</f>
        <v>0</v>
      </c>
      <c r="Q706" s="257">
        <v>0</v>
      </c>
      <c r="R706" s="257">
        <f>Q706*H706</f>
        <v>0</v>
      </c>
      <c r="S706" s="257">
        <v>0</v>
      </c>
      <c r="T706" s="258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59" t="s">
        <v>169</v>
      </c>
      <c r="AT706" s="259" t="s">
        <v>173</v>
      </c>
      <c r="AU706" s="259" t="s">
        <v>91</v>
      </c>
      <c r="AY706" s="18" t="s">
        <v>170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8" t="s">
        <v>89</v>
      </c>
      <c r="BK706" s="146">
        <f>ROUND(I706*H706,2)</f>
        <v>0</v>
      </c>
      <c r="BL706" s="18" t="s">
        <v>169</v>
      </c>
      <c r="BM706" s="259" t="s">
        <v>1322</v>
      </c>
    </row>
    <row r="707" s="13" customFormat="1">
      <c r="A707" s="13"/>
      <c r="B707" s="260"/>
      <c r="C707" s="261"/>
      <c r="D707" s="262" t="s">
        <v>179</v>
      </c>
      <c r="E707" s="263" t="s">
        <v>1</v>
      </c>
      <c r="F707" s="264" t="s">
        <v>1323</v>
      </c>
      <c r="G707" s="261"/>
      <c r="H707" s="263" t="s">
        <v>1</v>
      </c>
      <c r="I707" s="265"/>
      <c r="J707" s="261"/>
      <c r="K707" s="261"/>
      <c r="L707" s="266"/>
      <c r="M707" s="267"/>
      <c r="N707" s="268"/>
      <c r="O707" s="268"/>
      <c r="P707" s="268"/>
      <c r="Q707" s="268"/>
      <c r="R707" s="268"/>
      <c r="S707" s="268"/>
      <c r="T707" s="26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70" t="s">
        <v>179</v>
      </c>
      <c r="AU707" s="270" t="s">
        <v>91</v>
      </c>
      <c r="AV707" s="13" t="s">
        <v>89</v>
      </c>
      <c r="AW707" s="13" t="s">
        <v>33</v>
      </c>
      <c r="AX707" s="13" t="s">
        <v>81</v>
      </c>
      <c r="AY707" s="270" t="s">
        <v>170</v>
      </c>
    </row>
    <row r="708" s="13" customFormat="1">
      <c r="A708" s="13"/>
      <c r="B708" s="260"/>
      <c r="C708" s="261"/>
      <c r="D708" s="262" t="s">
        <v>179</v>
      </c>
      <c r="E708" s="263" t="s">
        <v>1</v>
      </c>
      <c r="F708" s="264" t="s">
        <v>1324</v>
      </c>
      <c r="G708" s="261"/>
      <c r="H708" s="263" t="s">
        <v>1</v>
      </c>
      <c r="I708" s="265"/>
      <c r="J708" s="261"/>
      <c r="K708" s="261"/>
      <c r="L708" s="266"/>
      <c r="M708" s="267"/>
      <c r="N708" s="268"/>
      <c r="O708" s="268"/>
      <c r="P708" s="268"/>
      <c r="Q708" s="268"/>
      <c r="R708" s="268"/>
      <c r="S708" s="268"/>
      <c r="T708" s="26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70" t="s">
        <v>179</v>
      </c>
      <c r="AU708" s="270" t="s">
        <v>91</v>
      </c>
      <c r="AV708" s="13" t="s">
        <v>89</v>
      </c>
      <c r="AW708" s="13" t="s">
        <v>33</v>
      </c>
      <c r="AX708" s="13" t="s">
        <v>81</v>
      </c>
      <c r="AY708" s="270" t="s">
        <v>170</v>
      </c>
    </row>
    <row r="709" s="14" customFormat="1">
      <c r="A709" s="14"/>
      <c r="B709" s="271"/>
      <c r="C709" s="272"/>
      <c r="D709" s="262" t="s">
        <v>179</v>
      </c>
      <c r="E709" s="273" t="s">
        <v>1</v>
      </c>
      <c r="F709" s="274" t="s">
        <v>89</v>
      </c>
      <c r="G709" s="272"/>
      <c r="H709" s="275">
        <v>1</v>
      </c>
      <c r="I709" s="276"/>
      <c r="J709" s="272"/>
      <c r="K709" s="272"/>
      <c r="L709" s="277"/>
      <c r="M709" s="278"/>
      <c r="N709" s="279"/>
      <c r="O709" s="279"/>
      <c r="P709" s="279"/>
      <c r="Q709" s="279"/>
      <c r="R709" s="279"/>
      <c r="S709" s="279"/>
      <c r="T709" s="28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81" t="s">
        <v>179</v>
      </c>
      <c r="AU709" s="281" t="s">
        <v>91</v>
      </c>
      <c r="AV709" s="14" t="s">
        <v>91</v>
      </c>
      <c r="AW709" s="14" t="s">
        <v>33</v>
      </c>
      <c r="AX709" s="14" t="s">
        <v>89</v>
      </c>
      <c r="AY709" s="281" t="s">
        <v>170</v>
      </c>
    </row>
    <row r="710" s="12" customFormat="1" ht="22.8" customHeight="1">
      <c r="A710" s="12"/>
      <c r="B710" s="231"/>
      <c r="C710" s="232"/>
      <c r="D710" s="233" t="s">
        <v>80</v>
      </c>
      <c r="E710" s="245" t="s">
        <v>1325</v>
      </c>
      <c r="F710" s="245" t="s">
        <v>1326</v>
      </c>
      <c r="G710" s="232"/>
      <c r="H710" s="232"/>
      <c r="I710" s="235"/>
      <c r="J710" s="246">
        <f>BK710</f>
        <v>0</v>
      </c>
      <c r="K710" s="232"/>
      <c r="L710" s="237"/>
      <c r="M710" s="238"/>
      <c r="N710" s="239"/>
      <c r="O710" s="239"/>
      <c r="P710" s="240">
        <f>P711</f>
        <v>0</v>
      </c>
      <c r="Q710" s="239"/>
      <c r="R710" s="240">
        <f>R711</f>
        <v>0</v>
      </c>
      <c r="S710" s="239"/>
      <c r="T710" s="241">
        <f>T711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42" t="s">
        <v>89</v>
      </c>
      <c r="AT710" s="243" t="s">
        <v>80</v>
      </c>
      <c r="AU710" s="243" t="s">
        <v>89</v>
      </c>
      <c r="AY710" s="242" t="s">
        <v>170</v>
      </c>
      <c r="BK710" s="244">
        <f>BK711</f>
        <v>0</v>
      </c>
    </row>
    <row r="711" s="2" customFormat="1" ht="14.4" customHeight="1">
      <c r="A711" s="41"/>
      <c r="B711" s="42"/>
      <c r="C711" s="247" t="s">
        <v>1327</v>
      </c>
      <c r="D711" s="247" t="s">
        <v>860</v>
      </c>
      <c r="E711" s="248" t="s">
        <v>1328</v>
      </c>
      <c r="F711" s="249" t="s">
        <v>1326</v>
      </c>
      <c r="G711" s="250" t="s">
        <v>1329</v>
      </c>
      <c r="H711" s="320"/>
      <c r="I711" s="252"/>
      <c r="J711" s="253">
        <f>ROUND(I711*H711,2)</f>
        <v>0</v>
      </c>
      <c r="K711" s="254"/>
      <c r="L711" s="44"/>
      <c r="M711" s="255" t="s">
        <v>1</v>
      </c>
      <c r="N711" s="256" t="s">
        <v>46</v>
      </c>
      <c r="O711" s="94"/>
      <c r="P711" s="257">
        <f>O711*H711</f>
        <v>0</v>
      </c>
      <c r="Q711" s="257">
        <v>0</v>
      </c>
      <c r="R711" s="257">
        <f>Q711*H711</f>
        <v>0</v>
      </c>
      <c r="S711" s="257">
        <v>0</v>
      </c>
      <c r="T711" s="258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59" t="s">
        <v>169</v>
      </c>
      <c r="AT711" s="259" t="s">
        <v>173</v>
      </c>
      <c r="AU711" s="259" t="s">
        <v>91</v>
      </c>
      <c r="AY711" s="18" t="s">
        <v>170</v>
      </c>
      <c r="BE711" s="146">
        <f>IF(N711="základní",J711,0)</f>
        <v>0</v>
      </c>
      <c r="BF711" s="146">
        <f>IF(N711="snížená",J711,0)</f>
        <v>0</v>
      </c>
      <c r="BG711" s="146">
        <f>IF(N711="zákl. přenesená",J711,0)</f>
        <v>0</v>
      </c>
      <c r="BH711" s="146">
        <f>IF(N711="sníž. přenesená",J711,0)</f>
        <v>0</v>
      </c>
      <c r="BI711" s="146">
        <f>IF(N711="nulová",J711,0)</f>
        <v>0</v>
      </c>
      <c r="BJ711" s="18" t="s">
        <v>89</v>
      </c>
      <c r="BK711" s="146">
        <f>ROUND(I711*H711,2)</f>
        <v>0</v>
      </c>
      <c r="BL711" s="18" t="s">
        <v>169</v>
      </c>
      <c r="BM711" s="259" t="s">
        <v>1330</v>
      </c>
    </row>
    <row r="712" s="12" customFormat="1" ht="25.92" customHeight="1">
      <c r="A712" s="12"/>
      <c r="B712" s="231"/>
      <c r="C712" s="232"/>
      <c r="D712" s="233" t="s">
        <v>80</v>
      </c>
      <c r="E712" s="234" t="s">
        <v>147</v>
      </c>
      <c r="F712" s="234" t="s">
        <v>1331</v>
      </c>
      <c r="G712" s="232"/>
      <c r="H712" s="232"/>
      <c r="I712" s="235"/>
      <c r="J712" s="236">
        <f>BK712</f>
        <v>0</v>
      </c>
      <c r="K712" s="232"/>
      <c r="L712" s="237"/>
      <c r="M712" s="238"/>
      <c r="N712" s="239"/>
      <c r="O712" s="239"/>
      <c r="P712" s="240">
        <f>P713+P719+P721+P724+P727</f>
        <v>0</v>
      </c>
      <c r="Q712" s="239"/>
      <c r="R712" s="240">
        <f>R713+R719+R721+R724+R727</f>
        <v>0</v>
      </c>
      <c r="S712" s="239"/>
      <c r="T712" s="241">
        <f>T713+T719+T721+T724+T727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42" t="s">
        <v>107</v>
      </c>
      <c r="AT712" s="243" t="s">
        <v>80</v>
      </c>
      <c r="AU712" s="243" t="s">
        <v>81</v>
      </c>
      <c r="AY712" s="242" t="s">
        <v>170</v>
      </c>
      <c r="BK712" s="244">
        <f>BK713+BK719+BK721+BK724+BK727</f>
        <v>0</v>
      </c>
    </row>
    <row r="713" s="12" customFormat="1" ht="22.8" customHeight="1">
      <c r="A713" s="12"/>
      <c r="B713" s="231"/>
      <c r="C713" s="232"/>
      <c r="D713" s="233" t="s">
        <v>80</v>
      </c>
      <c r="E713" s="245" t="s">
        <v>1332</v>
      </c>
      <c r="F713" s="245" t="s">
        <v>1333</v>
      </c>
      <c r="G713" s="232"/>
      <c r="H713" s="232"/>
      <c r="I713" s="235"/>
      <c r="J713" s="246">
        <f>BK713</f>
        <v>0</v>
      </c>
      <c r="K713" s="232"/>
      <c r="L713" s="237"/>
      <c r="M713" s="238"/>
      <c r="N713" s="239"/>
      <c r="O713" s="239"/>
      <c r="P713" s="240">
        <f>SUM(P714:P718)</f>
        <v>0</v>
      </c>
      <c r="Q713" s="239"/>
      <c r="R713" s="240">
        <f>SUM(R714:R718)</f>
        <v>0</v>
      </c>
      <c r="S713" s="239"/>
      <c r="T713" s="241">
        <f>SUM(T714:T718)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42" t="s">
        <v>107</v>
      </c>
      <c r="AT713" s="243" t="s">
        <v>80</v>
      </c>
      <c r="AU713" s="243" t="s">
        <v>89</v>
      </c>
      <c r="AY713" s="242" t="s">
        <v>170</v>
      </c>
      <c r="BK713" s="244">
        <f>SUM(BK714:BK718)</f>
        <v>0</v>
      </c>
    </row>
    <row r="714" s="2" customFormat="1" ht="24.15" customHeight="1">
      <c r="A714" s="41"/>
      <c r="B714" s="42"/>
      <c r="C714" s="247" t="s">
        <v>1334</v>
      </c>
      <c r="D714" s="247" t="s">
        <v>173</v>
      </c>
      <c r="E714" s="248" t="s">
        <v>1335</v>
      </c>
      <c r="F714" s="249" t="s">
        <v>289</v>
      </c>
      <c r="G714" s="250" t="s">
        <v>202</v>
      </c>
      <c r="H714" s="251">
        <v>1</v>
      </c>
      <c r="I714" s="252"/>
      <c r="J714" s="253">
        <f>ROUND(I714*H714,2)</f>
        <v>0</v>
      </c>
      <c r="K714" s="254"/>
      <c r="L714" s="44"/>
      <c r="M714" s="255" t="s">
        <v>1</v>
      </c>
      <c r="N714" s="256" t="s">
        <v>46</v>
      </c>
      <c r="O714" s="94"/>
      <c r="P714" s="257">
        <f>O714*H714</f>
        <v>0</v>
      </c>
      <c r="Q714" s="257">
        <v>0</v>
      </c>
      <c r="R714" s="257">
        <f>Q714*H714</f>
        <v>0</v>
      </c>
      <c r="S714" s="257">
        <v>0</v>
      </c>
      <c r="T714" s="258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59" t="s">
        <v>290</v>
      </c>
      <c r="AT714" s="259" t="s">
        <v>173</v>
      </c>
      <c r="AU714" s="259" t="s">
        <v>91</v>
      </c>
      <c r="AY714" s="18" t="s">
        <v>170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89</v>
      </c>
      <c r="BK714" s="146">
        <f>ROUND(I714*H714,2)</f>
        <v>0</v>
      </c>
      <c r="BL714" s="18" t="s">
        <v>290</v>
      </c>
      <c r="BM714" s="259" t="s">
        <v>1336</v>
      </c>
    </row>
    <row r="715" s="2" customFormat="1" ht="24.15" customHeight="1">
      <c r="A715" s="41"/>
      <c r="B715" s="42"/>
      <c r="C715" s="247" t="s">
        <v>1337</v>
      </c>
      <c r="D715" s="247" t="s">
        <v>173</v>
      </c>
      <c r="E715" s="248" t="s">
        <v>1338</v>
      </c>
      <c r="F715" s="249" t="s">
        <v>294</v>
      </c>
      <c r="G715" s="250" t="s">
        <v>202</v>
      </c>
      <c r="H715" s="251">
        <v>1</v>
      </c>
      <c r="I715" s="252"/>
      <c r="J715" s="253">
        <f>ROUND(I715*H715,2)</f>
        <v>0</v>
      </c>
      <c r="K715" s="254"/>
      <c r="L715" s="44"/>
      <c r="M715" s="255" t="s">
        <v>1</v>
      </c>
      <c r="N715" s="256" t="s">
        <v>46</v>
      </c>
      <c r="O715" s="94"/>
      <c r="P715" s="257">
        <f>O715*H715</f>
        <v>0</v>
      </c>
      <c r="Q715" s="257">
        <v>0</v>
      </c>
      <c r="R715" s="257">
        <f>Q715*H715</f>
        <v>0</v>
      </c>
      <c r="S715" s="257">
        <v>0</v>
      </c>
      <c r="T715" s="258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59" t="s">
        <v>290</v>
      </c>
      <c r="AT715" s="259" t="s">
        <v>173</v>
      </c>
      <c r="AU715" s="259" t="s">
        <v>91</v>
      </c>
      <c r="AY715" s="18" t="s">
        <v>170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8" t="s">
        <v>89</v>
      </c>
      <c r="BK715" s="146">
        <f>ROUND(I715*H715,2)</f>
        <v>0</v>
      </c>
      <c r="BL715" s="18" t="s">
        <v>290</v>
      </c>
      <c r="BM715" s="259" t="s">
        <v>1339</v>
      </c>
    </row>
    <row r="716" s="2" customFormat="1" ht="24.15" customHeight="1">
      <c r="A716" s="41"/>
      <c r="B716" s="42"/>
      <c r="C716" s="247" t="s">
        <v>1340</v>
      </c>
      <c r="D716" s="247" t="s">
        <v>173</v>
      </c>
      <c r="E716" s="248" t="s">
        <v>1341</v>
      </c>
      <c r="F716" s="249" t="s">
        <v>1342</v>
      </c>
      <c r="G716" s="250" t="s">
        <v>202</v>
      </c>
      <c r="H716" s="251">
        <v>1</v>
      </c>
      <c r="I716" s="252"/>
      <c r="J716" s="253">
        <f>ROUND(I716*H716,2)</f>
        <v>0</v>
      </c>
      <c r="K716" s="254"/>
      <c r="L716" s="44"/>
      <c r="M716" s="255" t="s">
        <v>1</v>
      </c>
      <c r="N716" s="256" t="s">
        <v>46</v>
      </c>
      <c r="O716" s="94"/>
      <c r="P716" s="257">
        <f>O716*H716</f>
        <v>0</v>
      </c>
      <c r="Q716" s="257">
        <v>0</v>
      </c>
      <c r="R716" s="257">
        <f>Q716*H716</f>
        <v>0</v>
      </c>
      <c r="S716" s="257">
        <v>0</v>
      </c>
      <c r="T716" s="258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59" t="s">
        <v>290</v>
      </c>
      <c r="AT716" s="259" t="s">
        <v>173</v>
      </c>
      <c r="AU716" s="259" t="s">
        <v>91</v>
      </c>
      <c r="AY716" s="18" t="s">
        <v>170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8" t="s">
        <v>89</v>
      </c>
      <c r="BK716" s="146">
        <f>ROUND(I716*H716,2)</f>
        <v>0</v>
      </c>
      <c r="BL716" s="18" t="s">
        <v>290</v>
      </c>
      <c r="BM716" s="259" t="s">
        <v>1343</v>
      </c>
    </row>
    <row r="717" s="2" customFormat="1" ht="37.8" customHeight="1">
      <c r="A717" s="41"/>
      <c r="B717" s="42"/>
      <c r="C717" s="247" t="s">
        <v>1344</v>
      </c>
      <c r="D717" s="247" t="s">
        <v>173</v>
      </c>
      <c r="E717" s="248" t="s">
        <v>1345</v>
      </c>
      <c r="F717" s="249" t="s">
        <v>1346</v>
      </c>
      <c r="G717" s="250" t="s">
        <v>202</v>
      </c>
      <c r="H717" s="251">
        <v>1</v>
      </c>
      <c r="I717" s="252"/>
      <c r="J717" s="253">
        <f>ROUND(I717*H717,2)</f>
        <v>0</v>
      </c>
      <c r="K717" s="254"/>
      <c r="L717" s="44"/>
      <c r="M717" s="255" t="s">
        <v>1</v>
      </c>
      <c r="N717" s="256" t="s">
        <v>46</v>
      </c>
      <c r="O717" s="94"/>
      <c r="P717" s="257">
        <f>O717*H717</f>
        <v>0</v>
      </c>
      <c r="Q717" s="257">
        <v>0</v>
      </c>
      <c r="R717" s="257">
        <f>Q717*H717</f>
        <v>0</v>
      </c>
      <c r="S717" s="257">
        <v>0</v>
      </c>
      <c r="T717" s="258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59" t="s">
        <v>290</v>
      </c>
      <c r="AT717" s="259" t="s">
        <v>173</v>
      </c>
      <c r="AU717" s="259" t="s">
        <v>91</v>
      </c>
      <c r="AY717" s="18" t="s">
        <v>170</v>
      </c>
      <c r="BE717" s="146">
        <f>IF(N717="základní",J717,0)</f>
        <v>0</v>
      </c>
      <c r="BF717" s="146">
        <f>IF(N717="snížená",J717,0)</f>
        <v>0</v>
      </c>
      <c r="BG717" s="146">
        <f>IF(N717="zákl. přenesená",J717,0)</f>
        <v>0</v>
      </c>
      <c r="BH717" s="146">
        <f>IF(N717="sníž. přenesená",J717,0)</f>
        <v>0</v>
      </c>
      <c r="BI717" s="146">
        <f>IF(N717="nulová",J717,0)</f>
        <v>0</v>
      </c>
      <c r="BJ717" s="18" t="s">
        <v>89</v>
      </c>
      <c r="BK717" s="146">
        <f>ROUND(I717*H717,2)</f>
        <v>0</v>
      </c>
      <c r="BL717" s="18" t="s">
        <v>290</v>
      </c>
      <c r="BM717" s="259" t="s">
        <v>1347</v>
      </c>
    </row>
    <row r="718" s="2" customFormat="1" ht="24.15" customHeight="1">
      <c r="A718" s="41"/>
      <c r="B718" s="42"/>
      <c r="C718" s="247" t="s">
        <v>1348</v>
      </c>
      <c r="D718" s="247" t="s">
        <v>173</v>
      </c>
      <c r="E718" s="248" t="s">
        <v>1349</v>
      </c>
      <c r="F718" s="249" t="s">
        <v>1350</v>
      </c>
      <c r="G718" s="250" t="s">
        <v>202</v>
      </c>
      <c r="H718" s="251">
        <v>1</v>
      </c>
      <c r="I718" s="252"/>
      <c r="J718" s="253">
        <f>ROUND(I718*H718,2)</f>
        <v>0</v>
      </c>
      <c r="K718" s="254"/>
      <c r="L718" s="44"/>
      <c r="M718" s="255" t="s">
        <v>1</v>
      </c>
      <c r="N718" s="256" t="s">
        <v>46</v>
      </c>
      <c r="O718" s="94"/>
      <c r="P718" s="257">
        <f>O718*H718</f>
        <v>0</v>
      </c>
      <c r="Q718" s="257">
        <v>0</v>
      </c>
      <c r="R718" s="257">
        <f>Q718*H718</f>
        <v>0</v>
      </c>
      <c r="S718" s="257">
        <v>0</v>
      </c>
      <c r="T718" s="258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59" t="s">
        <v>290</v>
      </c>
      <c r="AT718" s="259" t="s">
        <v>173</v>
      </c>
      <c r="AU718" s="259" t="s">
        <v>91</v>
      </c>
      <c r="AY718" s="18" t="s">
        <v>170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8" t="s">
        <v>89</v>
      </c>
      <c r="BK718" s="146">
        <f>ROUND(I718*H718,2)</f>
        <v>0</v>
      </c>
      <c r="BL718" s="18" t="s">
        <v>290</v>
      </c>
      <c r="BM718" s="259" t="s">
        <v>1351</v>
      </c>
    </row>
    <row r="719" s="12" customFormat="1" ht="22.8" customHeight="1">
      <c r="A719" s="12"/>
      <c r="B719" s="231"/>
      <c r="C719" s="232"/>
      <c r="D719" s="233" t="s">
        <v>80</v>
      </c>
      <c r="E719" s="245" t="s">
        <v>1352</v>
      </c>
      <c r="F719" s="245" t="s">
        <v>1353</v>
      </c>
      <c r="G719" s="232"/>
      <c r="H719" s="232"/>
      <c r="I719" s="235"/>
      <c r="J719" s="246">
        <f>BK719</f>
        <v>0</v>
      </c>
      <c r="K719" s="232"/>
      <c r="L719" s="237"/>
      <c r="M719" s="238"/>
      <c r="N719" s="239"/>
      <c r="O719" s="239"/>
      <c r="P719" s="240">
        <f>P720</f>
        <v>0</v>
      </c>
      <c r="Q719" s="239"/>
      <c r="R719" s="240">
        <f>R720</f>
        <v>0</v>
      </c>
      <c r="S719" s="239"/>
      <c r="T719" s="241">
        <f>T720</f>
        <v>0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42" t="s">
        <v>107</v>
      </c>
      <c r="AT719" s="243" t="s">
        <v>80</v>
      </c>
      <c r="AU719" s="243" t="s">
        <v>89</v>
      </c>
      <c r="AY719" s="242" t="s">
        <v>170</v>
      </c>
      <c r="BK719" s="244">
        <f>BK720</f>
        <v>0</v>
      </c>
    </row>
    <row r="720" s="2" customFormat="1" ht="14.4" customHeight="1">
      <c r="A720" s="41"/>
      <c r="B720" s="42"/>
      <c r="C720" s="247" t="s">
        <v>1354</v>
      </c>
      <c r="D720" s="247" t="s">
        <v>173</v>
      </c>
      <c r="E720" s="248" t="s">
        <v>1355</v>
      </c>
      <c r="F720" s="249" t="s">
        <v>1353</v>
      </c>
      <c r="G720" s="250" t="s">
        <v>202</v>
      </c>
      <c r="H720" s="251">
        <v>1</v>
      </c>
      <c r="I720" s="252"/>
      <c r="J720" s="253">
        <f>ROUND(I720*H720,2)</f>
        <v>0</v>
      </c>
      <c r="K720" s="254"/>
      <c r="L720" s="44"/>
      <c r="M720" s="255" t="s">
        <v>1</v>
      </c>
      <c r="N720" s="256" t="s">
        <v>46</v>
      </c>
      <c r="O720" s="94"/>
      <c r="P720" s="257">
        <f>O720*H720</f>
        <v>0</v>
      </c>
      <c r="Q720" s="257">
        <v>0</v>
      </c>
      <c r="R720" s="257">
        <f>Q720*H720</f>
        <v>0</v>
      </c>
      <c r="S720" s="257">
        <v>0</v>
      </c>
      <c r="T720" s="258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59" t="s">
        <v>290</v>
      </c>
      <c r="AT720" s="259" t="s">
        <v>173</v>
      </c>
      <c r="AU720" s="259" t="s">
        <v>91</v>
      </c>
      <c r="AY720" s="18" t="s">
        <v>170</v>
      </c>
      <c r="BE720" s="146">
        <f>IF(N720="základní",J720,0)</f>
        <v>0</v>
      </c>
      <c r="BF720" s="146">
        <f>IF(N720="snížená",J720,0)</f>
        <v>0</v>
      </c>
      <c r="BG720" s="146">
        <f>IF(N720="zákl. přenesená",J720,0)</f>
        <v>0</v>
      </c>
      <c r="BH720" s="146">
        <f>IF(N720="sníž. přenesená",J720,0)</f>
        <v>0</v>
      </c>
      <c r="BI720" s="146">
        <f>IF(N720="nulová",J720,0)</f>
        <v>0</v>
      </c>
      <c r="BJ720" s="18" t="s">
        <v>89</v>
      </c>
      <c r="BK720" s="146">
        <f>ROUND(I720*H720,2)</f>
        <v>0</v>
      </c>
      <c r="BL720" s="18" t="s">
        <v>290</v>
      </c>
      <c r="BM720" s="259" t="s">
        <v>1356</v>
      </c>
    </row>
    <row r="721" s="12" customFormat="1" ht="22.8" customHeight="1">
      <c r="A721" s="12"/>
      <c r="B721" s="231"/>
      <c r="C721" s="232"/>
      <c r="D721" s="233" t="s">
        <v>80</v>
      </c>
      <c r="E721" s="245" t="s">
        <v>1357</v>
      </c>
      <c r="F721" s="245" t="s">
        <v>146</v>
      </c>
      <c r="G721" s="232"/>
      <c r="H721" s="232"/>
      <c r="I721" s="235"/>
      <c r="J721" s="246">
        <f>BK721</f>
        <v>0</v>
      </c>
      <c r="K721" s="232"/>
      <c r="L721" s="237"/>
      <c r="M721" s="238"/>
      <c r="N721" s="239"/>
      <c r="O721" s="239"/>
      <c r="P721" s="240">
        <f>SUM(P722:P723)</f>
        <v>0</v>
      </c>
      <c r="Q721" s="239"/>
      <c r="R721" s="240">
        <f>SUM(R722:R723)</f>
        <v>0</v>
      </c>
      <c r="S721" s="239"/>
      <c r="T721" s="241">
        <f>SUM(T722:T723)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42" t="s">
        <v>107</v>
      </c>
      <c r="AT721" s="243" t="s">
        <v>80</v>
      </c>
      <c r="AU721" s="243" t="s">
        <v>89</v>
      </c>
      <c r="AY721" s="242" t="s">
        <v>170</v>
      </c>
      <c r="BK721" s="244">
        <f>SUM(BK722:BK723)</f>
        <v>0</v>
      </c>
    </row>
    <row r="722" s="2" customFormat="1" ht="14.4" customHeight="1">
      <c r="A722" s="41"/>
      <c r="B722" s="42"/>
      <c r="C722" s="247" t="s">
        <v>1358</v>
      </c>
      <c r="D722" s="247" t="s">
        <v>173</v>
      </c>
      <c r="E722" s="248" t="s">
        <v>1359</v>
      </c>
      <c r="F722" s="249" t="s">
        <v>146</v>
      </c>
      <c r="G722" s="250" t="s">
        <v>202</v>
      </c>
      <c r="H722" s="251">
        <v>1</v>
      </c>
      <c r="I722" s="252"/>
      <c r="J722" s="253">
        <f>ROUND(I722*H722,2)</f>
        <v>0</v>
      </c>
      <c r="K722" s="254"/>
      <c r="L722" s="44"/>
      <c r="M722" s="255" t="s">
        <v>1</v>
      </c>
      <c r="N722" s="256" t="s">
        <v>46</v>
      </c>
      <c r="O722" s="94"/>
      <c r="P722" s="257">
        <f>O722*H722</f>
        <v>0</v>
      </c>
      <c r="Q722" s="257">
        <v>0</v>
      </c>
      <c r="R722" s="257">
        <f>Q722*H722</f>
        <v>0</v>
      </c>
      <c r="S722" s="257">
        <v>0</v>
      </c>
      <c r="T722" s="258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59" t="s">
        <v>290</v>
      </c>
      <c r="AT722" s="259" t="s">
        <v>173</v>
      </c>
      <c r="AU722" s="259" t="s">
        <v>91</v>
      </c>
      <c r="AY722" s="18" t="s">
        <v>170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8" t="s">
        <v>89</v>
      </c>
      <c r="BK722" s="146">
        <f>ROUND(I722*H722,2)</f>
        <v>0</v>
      </c>
      <c r="BL722" s="18" t="s">
        <v>290</v>
      </c>
      <c r="BM722" s="259" t="s">
        <v>1360</v>
      </c>
    </row>
    <row r="723" s="2" customFormat="1" ht="14.4" customHeight="1">
      <c r="A723" s="41"/>
      <c r="B723" s="42"/>
      <c r="C723" s="247" t="s">
        <v>1361</v>
      </c>
      <c r="D723" s="247" t="s">
        <v>173</v>
      </c>
      <c r="E723" s="248" t="s">
        <v>1362</v>
      </c>
      <c r="F723" s="249" t="s">
        <v>1363</v>
      </c>
      <c r="G723" s="250" t="s">
        <v>202</v>
      </c>
      <c r="H723" s="251">
        <v>1</v>
      </c>
      <c r="I723" s="252"/>
      <c r="J723" s="253">
        <f>ROUND(I723*H723,2)</f>
        <v>0</v>
      </c>
      <c r="K723" s="254"/>
      <c r="L723" s="44"/>
      <c r="M723" s="255" t="s">
        <v>1</v>
      </c>
      <c r="N723" s="256" t="s">
        <v>46</v>
      </c>
      <c r="O723" s="94"/>
      <c r="P723" s="257">
        <f>O723*H723</f>
        <v>0</v>
      </c>
      <c r="Q723" s="257">
        <v>0</v>
      </c>
      <c r="R723" s="257">
        <f>Q723*H723</f>
        <v>0</v>
      </c>
      <c r="S723" s="257">
        <v>0</v>
      </c>
      <c r="T723" s="258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59" t="s">
        <v>290</v>
      </c>
      <c r="AT723" s="259" t="s">
        <v>173</v>
      </c>
      <c r="AU723" s="259" t="s">
        <v>91</v>
      </c>
      <c r="AY723" s="18" t="s">
        <v>170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8" t="s">
        <v>89</v>
      </c>
      <c r="BK723" s="146">
        <f>ROUND(I723*H723,2)</f>
        <v>0</v>
      </c>
      <c r="BL723" s="18" t="s">
        <v>290</v>
      </c>
      <c r="BM723" s="259" t="s">
        <v>1364</v>
      </c>
    </row>
    <row r="724" s="12" customFormat="1" ht="22.8" customHeight="1">
      <c r="A724" s="12"/>
      <c r="B724" s="231"/>
      <c r="C724" s="232"/>
      <c r="D724" s="233" t="s">
        <v>80</v>
      </c>
      <c r="E724" s="245" t="s">
        <v>1365</v>
      </c>
      <c r="F724" s="245" t="s">
        <v>1366</v>
      </c>
      <c r="G724" s="232"/>
      <c r="H724" s="232"/>
      <c r="I724" s="235"/>
      <c r="J724" s="246">
        <f>BK724</f>
        <v>0</v>
      </c>
      <c r="K724" s="232"/>
      <c r="L724" s="237"/>
      <c r="M724" s="238"/>
      <c r="N724" s="239"/>
      <c r="O724" s="239"/>
      <c r="P724" s="240">
        <f>SUM(P725:P726)</f>
        <v>0</v>
      </c>
      <c r="Q724" s="239"/>
      <c r="R724" s="240">
        <f>SUM(R725:R726)</f>
        <v>0</v>
      </c>
      <c r="S724" s="239"/>
      <c r="T724" s="241">
        <f>SUM(T725:T726)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42" t="s">
        <v>107</v>
      </c>
      <c r="AT724" s="243" t="s">
        <v>80</v>
      </c>
      <c r="AU724" s="243" t="s">
        <v>89</v>
      </c>
      <c r="AY724" s="242" t="s">
        <v>170</v>
      </c>
      <c r="BK724" s="244">
        <f>SUM(BK725:BK726)</f>
        <v>0</v>
      </c>
    </row>
    <row r="725" s="2" customFormat="1" ht="14.4" customHeight="1">
      <c r="A725" s="41"/>
      <c r="B725" s="42"/>
      <c r="C725" s="247" t="s">
        <v>1367</v>
      </c>
      <c r="D725" s="247" t="s">
        <v>173</v>
      </c>
      <c r="E725" s="248" t="s">
        <v>1368</v>
      </c>
      <c r="F725" s="249" t="s">
        <v>1369</v>
      </c>
      <c r="G725" s="250" t="s">
        <v>202</v>
      </c>
      <c r="H725" s="251">
        <v>1</v>
      </c>
      <c r="I725" s="252"/>
      <c r="J725" s="253">
        <f>ROUND(I725*H725,2)</f>
        <v>0</v>
      </c>
      <c r="K725" s="254"/>
      <c r="L725" s="44"/>
      <c r="M725" s="255" t="s">
        <v>1</v>
      </c>
      <c r="N725" s="256" t="s">
        <v>46</v>
      </c>
      <c r="O725" s="94"/>
      <c r="P725" s="257">
        <f>O725*H725</f>
        <v>0</v>
      </c>
      <c r="Q725" s="257">
        <v>0</v>
      </c>
      <c r="R725" s="257">
        <f>Q725*H725</f>
        <v>0</v>
      </c>
      <c r="S725" s="257">
        <v>0</v>
      </c>
      <c r="T725" s="258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59" t="s">
        <v>290</v>
      </c>
      <c r="AT725" s="259" t="s">
        <v>173</v>
      </c>
      <c r="AU725" s="259" t="s">
        <v>91</v>
      </c>
      <c r="AY725" s="18" t="s">
        <v>170</v>
      </c>
      <c r="BE725" s="146">
        <f>IF(N725="základní",J725,0)</f>
        <v>0</v>
      </c>
      <c r="BF725" s="146">
        <f>IF(N725="snížená",J725,0)</f>
        <v>0</v>
      </c>
      <c r="BG725" s="146">
        <f>IF(N725="zákl. přenesená",J725,0)</f>
        <v>0</v>
      </c>
      <c r="BH725" s="146">
        <f>IF(N725="sníž. přenesená",J725,0)</f>
        <v>0</v>
      </c>
      <c r="BI725" s="146">
        <f>IF(N725="nulová",J725,0)</f>
        <v>0</v>
      </c>
      <c r="BJ725" s="18" t="s">
        <v>89</v>
      </c>
      <c r="BK725" s="146">
        <f>ROUND(I725*H725,2)</f>
        <v>0</v>
      </c>
      <c r="BL725" s="18" t="s">
        <v>290</v>
      </c>
      <c r="BM725" s="259" t="s">
        <v>1370</v>
      </c>
    </row>
    <row r="726" s="2" customFormat="1" ht="14.4" customHeight="1">
      <c r="A726" s="41"/>
      <c r="B726" s="42"/>
      <c r="C726" s="247" t="s">
        <v>1371</v>
      </c>
      <c r="D726" s="247" t="s">
        <v>173</v>
      </c>
      <c r="E726" s="248" t="s">
        <v>1372</v>
      </c>
      <c r="F726" s="249" t="s">
        <v>1373</v>
      </c>
      <c r="G726" s="250" t="s">
        <v>202</v>
      </c>
      <c r="H726" s="251">
        <v>1</v>
      </c>
      <c r="I726" s="252"/>
      <c r="J726" s="253">
        <f>ROUND(I726*H726,2)</f>
        <v>0</v>
      </c>
      <c r="K726" s="254"/>
      <c r="L726" s="44"/>
      <c r="M726" s="255" t="s">
        <v>1</v>
      </c>
      <c r="N726" s="256" t="s">
        <v>46</v>
      </c>
      <c r="O726" s="94"/>
      <c r="P726" s="257">
        <f>O726*H726</f>
        <v>0</v>
      </c>
      <c r="Q726" s="257">
        <v>0</v>
      </c>
      <c r="R726" s="257">
        <f>Q726*H726</f>
        <v>0</v>
      </c>
      <c r="S726" s="257">
        <v>0</v>
      </c>
      <c r="T726" s="258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59" t="s">
        <v>290</v>
      </c>
      <c r="AT726" s="259" t="s">
        <v>173</v>
      </c>
      <c r="AU726" s="259" t="s">
        <v>91</v>
      </c>
      <c r="AY726" s="18" t="s">
        <v>170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8" t="s">
        <v>89</v>
      </c>
      <c r="BK726" s="146">
        <f>ROUND(I726*H726,2)</f>
        <v>0</v>
      </c>
      <c r="BL726" s="18" t="s">
        <v>290</v>
      </c>
      <c r="BM726" s="259" t="s">
        <v>1374</v>
      </c>
    </row>
    <row r="727" s="12" customFormat="1" ht="22.8" customHeight="1">
      <c r="A727" s="12"/>
      <c r="B727" s="231"/>
      <c r="C727" s="232"/>
      <c r="D727" s="233" t="s">
        <v>80</v>
      </c>
      <c r="E727" s="245" t="s">
        <v>1375</v>
      </c>
      <c r="F727" s="245" t="s">
        <v>98</v>
      </c>
      <c r="G727" s="232"/>
      <c r="H727" s="232"/>
      <c r="I727" s="235"/>
      <c r="J727" s="246">
        <f>BK727</f>
        <v>0</v>
      </c>
      <c r="K727" s="232"/>
      <c r="L727" s="237"/>
      <c r="M727" s="238"/>
      <c r="N727" s="239"/>
      <c r="O727" s="239"/>
      <c r="P727" s="240">
        <f>SUM(P728:P732)</f>
        <v>0</v>
      </c>
      <c r="Q727" s="239"/>
      <c r="R727" s="240">
        <f>SUM(R728:R732)</f>
        <v>0</v>
      </c>
      <c r="S727" s="239"/>
      <c r="T727" s="241">
        <f>SUM(T728:T732)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42" t="s">
        <v>107</v>
      </c>
      <c r="AT727" s="243" t="s">
        <v>80</v>
      </c>
      <c r="AU727" s="243" t="s">
        <v>89</v>
      </c>
      <c r="AY727" s="242" t="s">
        <v>170</v>
      </c>
      <c r="BK727" s="244">
        <f>SUM(BK728:BK732)</f>
        <v>0</v>
      </c>
    </row>
    <row r="728" s="2" customFormat="1" ht="14.4" customHeight="1">
      <c r="A728" s="41"/>
      <c r="B728" s="42"/>
      <c r="C728" s="247" t="s">
        <v>1376</v>
      </c>
      <c r="D728" s="247" t="s">
        <v>173</v>
      </c>
      <c r="E728" s="248" t="s">
        <v>1377</v>
      </c>
      <c r="F728" s="249" t="s">
        <v>1378</v>
      </c>
      <c r="G728" s="250" t="s">
        <v>202</v>
      </c>
      <c r="H728" s="251">
        <v>1</v>
      </c>
      <c r="I728" s="252"/>
      <c r="J728" s="253">
        <f>ROUND(I728*H728,2)</f>
        <v>0</v>
      </c>
      <c r="K728" s="254"/>
      <c r="L728" s="44"/>
      <c r="M728" s="255" t="s">
        <v>1</v>
      </c>
      <c r="N728" s="256" t="s">
        <v>46</v>
      </c>
      <c r="O728" s="94"/>
      <c r="P728" s="257">
        <f>O728*H728</f>
        <v>0</v>
      </c>
      <c r="Q728" s="257">
        <v>0</v>
      </c>
      <c r="R728" s="257">
        <f>Q728*H728</f>
        <v>0</v>
      </c>
      <c r="S728" s="257">
        <v>0</v>
      </c>
      <c r="T728" s="258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59" t="s">
        <v>290</v>
      </c>
      <c r="AT728" s="259" t="s">
        <v>173</v>
      </c>
      <c r="AU728" s="259" t="s">
        <v>91</v>
      </c>
      <c r="AY728" s="18" t="s">
        <v>170</v>
      </c>
      <c r="BE728" s="146">
        <f>IF(N728="základní",J728,0)</f>
        <v>0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8" t="s">
        <v>89</v>
      </c>
      <c r="BK728" s="146">
        <f>ROUND(I728*H728,2)</f>
        <v>0</v>
      </c>
      <c r="BL728" s="18" t="s">
        <v>290</v>
      </c>
      <c r="BM728" s="259" t="s">
        <v>1379</v>
      </c>
    </row>
    <row r="729" s="13" customFormat="1">
      <c r="A729" s="13"/>
      <c r="B729" s="260"/>
      <c r="C729" s="261"/>
      <c r="D729" s="262" t="s">
        <v>179</v>
      </c>
      <c r="E729" s="263" t="s">
        <v>1</v>
      </c>
      <c r="F729" s="264" t="s">
        <v>1380</v>
      </c>
      <c r="G729" s="261"/>
      <c r="H729" s="263" t="s">
        <v>1</v>
      </c>
      <c r="I729" s="265"/>
      <c r="J729" s="261"/>
      <c r="K729" s="261"/>
      <c r="L729" s="266"/>
      <c r="M729" s="267"/>
      <c r="N729" s="268"/>
      <c r="O729" s="268"/>
      <c r="P729" s="268"/>
      <c r="Q729" s="268"/>
      <c r="R729" s="268"/>
      <c r="S729" s="268"/>
      <c r="T729" s="26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70" t="s">
        <v>179</v>
      </c>
      <c r="AU729" s="270" t="s">
        <v>91</v>
      </c>
      <c r="AV729" s="13" t="s">
        <v>89</v>
      </c>
      <c r="AW729" s="13" t="s">
        <v>33</v>
      </c>
      <c r="AX729" s="13" t="s">
        <v>81</v>
      </c>
      <c r="AY729" s="270" t="s">
        <v>170</v>
      </c>
    </row>
    <row r="730" s="13" customFormat="1">
      <c r="A730" s="13"/>
      <c r="B730" s="260"/>
      <c r="C730" s="261"/>
      <c r="D730" s="262" t="s">
        <v>179</v>
      </c>
      <c r="E730" s="263" t="s">
        <v>1</v>
      </c>
      <c r="F730" s="264" t="s">
        <v>1381</v>
      </c>
      <c r="G730" s="261"/>
      <c r="H730" s="263" t="s">
        <v>1</v>
      </c>
      <c r="I730" s="265"/>
      <c r="J730" s="261"/>
      <c r="K730" s="261"/>
      <c r="L730" s="266"/>
      <c r="M730" s="267"/>
      <c r="N730" s="268"/>
      <c r="O730" s="268"/>
      <c r="P730" s="268"/>
      <c r="Q730" s="268"/>
      <c r="R730" s="268"/>
      <c r="S730" s="268"/>
      <c r="T730" s="26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70" t="s">
        <v>179</v>
      </c>
      <c r="AU730" s="270" t="s">
        <v>91</v>
      </c>
      <c r="AV730" s="13" t="s">
        <v>89</v>
      </c>
      <c r="AW730" s="13" t="s">
        <v>33</v>
      </c>
      <c r="AX730" s="13" t="s">
        <v>81</v>
      </c>
      <c r="AY730" s="270" t="s">
        <v>170</v>
      </c>
    </row>
    <row r="731" s="14" customFormat="1">
      <c r="A731" s="14"/>
      <c r="B731" s="271"/>
      <c r="C731" s="272"/>
      <c r="D731" s="262" t="s">
        <v>179</v>
      </c>
      <c r="E731" s="273" t="s">
        <v>1</v>
      </c>
      <c r="F731" s="274" t="s">
        <v>89</v>
      </c>
      <c r="G731" s="272"/>
      <c r="H731" s="275">
        <v>1</v>
      </c>
      <c r="I731" s="276"/>
      <c r="J731" s="272"/>
      <c r="K731" s="272"/>
      <c r="L731" s="277"/>
      <c r="M731" s="278"/>
      <c r="N731" s="279"/>
      <c r="O731" s="279"/>
      <c r="P731" s="279"/>
      <c r="Q731" s="279"/>
      <c r="R731" s="279"/>
      <c r="S731" s="279"/>
      <c r="T731" s="28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81" t="s">
        <v>179</v>
      </c>
      <c r="AU731" s="281" t="s">
        <v>91</v>
      </c>
      <c r="AV731" s="14" t="s">
        <v>91</v>
      </c>
      <c r="AW731" s="14" t="s">
        <v>33</v>
      </c>
      <c r="AX731" s="14" t="s">
        <v>89</v>
      </c>
      <c r="AY731" s="281" t="s">
        <v>170</v>
      </c>
    </row>
    <row r="732" s="2" customFormat="1" ht="14.4" customHeight="1">
      <c r="A732" s="41"/>
      <c r="B732" s="42"/>
      <c r="C732" s="247" t="s">
        <v>1382</v>
      </c>
      <c r="D732" s="247" t="s">
        <v>173</v>
      </c>
      <c r="E732" s="248" t="s">
        <v>1383</v>
      </c>
      <c r="F732" s="249" t="s">
        <v>1384</v>
      </c>
      <c r="G732" s="250" t="s">
        <v>202</v>
      </c>
      <c r="H732" s="251">
        <v>1</v>
      </c>
      <c r="I732" s="252"/>
      <c r="J732" s="253">
        <f>ROUND(I732*H732,2)</f>
        <v>0</v>
      </c>
      <c r="K732" s="254"/>
      <c r="L732" s="44"/>
      <c r="M732" s="321" t="s">
        <v>1</v>
      </c>
      <c r="N732" s="322" t="s">
        <v>46</v>
      </c>
      <c r="O732" s="323"/>
      <c r="P732" s="324">
        <f>O732*H732</f>
        <v>0</v>
      </c>
      <c r="Q732" s="324">
        <v>0</v>
      </c>
      <c r="R732" s="324">
        <f>Q732*H732</f>
        <v>0</v>
      </c>
      <c r="S732" s="324">
        <v>0</v>
      </c>
      <c r="T732" s="325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59" t="s">
        <v>290</v>
      </c>
      <c r="AT732" s="259" t="s">
        <v>173</v>
      </c>
      <c r="AU732" s="259" t="s">
        <v>91</v>
      </c>
      <c r="AY732" s="18" t="s">
        <v>170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89</v>
      </c>
      <c r="BK732" s="146">
        <f>ROUND(I732*H732,2)</f>
        <v>0</v>
      </c>
      <c r="BL732" s="18" t="s">
        <v>290</v>
      </c>
      <c r="BM732" s="259" t="s">
        <v>1385</v>
      </c>
    </row>
    <row r="733" s="2" customFormat="1" ht="6.96" customHeight="1">
      <c r="A733" s="41"/>
      <c r="B733" s="69"/>
      <c r="C733" s="70"/>
      <c r="D733" s="70"/>
      <c r="E733" s="70"/>
      <c r="F733" s="70"/>
      <c r="G733" s="70"/>
      <c r="H733" s="70"/>
      <c r="I733" s="70"/>
      <c r="J733" s="70"/>
      <c r="K733" s="70"/>
      <c r="L733" s="44"/>
      <c r="M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</row>
  </sheetData>
  <sheetProtection sheet="1" autoFilter="0" formatColumns="0" formatRows="0" objects="1" scenarios="1" spinCount="100000" saltValue="Qi88BJc6VhBad+ZrNqS5cQM60eHXMP/3kjMjk9K2ltL3l2RDVOFAWUHT34PpTyDlMDEk6fm5VWCpiYmRaqs+EA==" hashValue="WZxma13S7Y/Nrj6kHy7HLve5kR9MOQQunhNXc9xdxFBTBSem5TyUdFR8+ak1XS2VjbjXGuQ04i4aZ7vmUZUhlw==" algorithmName="SHA-512" password="CC35"/>
  <autoFilter ref="C150:K732"/>
  <mergeCells count="14">
    <mergeCell ref="E7:H7"/>
    <mergeCell ref="E9:H9"/>
    <mergeCell ref="E18:H18"/>
    <mergeCell ref="E27:H27"/>
    <mergeCell ref="E85:H85"/>
    <mergeCell ref="E87:H87"/>
    <mergeCell ref="D125:F125"/>
    <mergeCell ref="D126:F126"/>
    <mergeCell ref="D127:F127"/>
    <mergeCell ref="D128:F128"/>
    <mergeCell ref="D129:F129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55"/>
      <c r="C3" s="156"/>
      <c r="D3" s="156"/>
      <c r="E3" s="156"/>
      <c r="F3" s="156"/>
      <c r="G3" s="156"/>
      <c r="H3" s="21"/>
    </row>
    <row r="4" s="1" customFormat="1" ht="24.96" customHeight="1">
      <c r="B4" s="21"/>
      <c r="C4" s="157" t="s">
        <v>1386</v>
      </c>
      <c r="H4" s="21"/>
    </row>
    <row r="5" s="1" customFormat="1" ht="12" customHeight="1">
      <c r="B5" s="21"/>
      <c r="C5" s="326" t="s">
        <v>13</v>
      </c>
      <c r="D5" s="166" t="s">
        <v>14</v>
      </c>
      <c r="E5" s="1"/>
      <c r="F5" s="1"/>
      <c r="H5" s="21"/>
    </row>
    <row r="6" s="1" customFormat="1" ht="36.96" customHeight="1">
      <c r="B6" s="21"/>
      <c r="C6" s="327" t="s">
        <v>16</v>
      </c>
      <c r="D6" s="328" t="s">
        <v>17</v>
      </c>
      <c r="E6" s="1"/>
      <c r="F6" s="1"/>
      <c r="H6" s="21"/>
    </row>
    <row r="7" s="1" customFormat="1" ht="16.5" customHeight="1">
      <c r="B7" s="21"/>
      <c r="C7" s="159" t="s">
        <v>22</v>
      </c>
      <c r="D7" s="163" t="str">
        <f>'Rekapitulace stavby'!AN8</f>
        <v>17. 5. 2021</v>
      </c>
      <c r="H7" s="21"/>
    </row>
    <row r="8" s="2" customFormat="1" ht="10.8" customHeight="1">
      <c r="A8" s="41"/>
      <c r="B8" s="44"/>
      <c r="C8" s="41"/>
      <c r="D8" s="41"/>
      <c r="E8" s="41"/>
      <c r="F8" s="41"/>
      <c r="G8" s="41"/>
      <c r="H8" s="44"/>
    </row>
    <row r="9" s="11" customFormat="1" ht="29.28" customHeight="1">
      <c r="A9" s="219"/>
      <c r="B9" s="329"/>
      <c r="C9" s="330" t="s">
        <v>62</v>
      </c>
      <c r="D9" s="331" t="s">
        <v>63</v>
      </c>
      <c r="E9" s="331" t="s">
        <v>156</v>
      </c>
      <c r="F9" s="332" t="s">
        <v>1387</v>
      </c>
      <c r="G9" s="219"/>
      <c r="H9" s="329"/>
    </row>
    <row r="10" s="2" customFormat="1" ht="26.4" customHeight="1">
      <c r="A10" s="41"/>
      <c r="B10" s="44"/>
      <c r="C10" s="333" t="s">
        <v>1388</v>
      </c>
      <c r="D10" s="333" t="s">
        <v>87</v>
      </c>
      <c r="E10" s="41"/>
      <c r="F10" s="41"/>
      <c r="G10" s="41"/>
      <c r="H10" s="44"/>
    </row>
    <row r="11" s="2" customFormat="1" ht="16.8" customHeight="1">
      <c r="A11" s="41"/>
      <c r="B11" s="44"/>
      <c r="C11" s="334" t="s">
        <v>104</v>
      </c>
      <c r="D11" s="335" t="s">
        <v>105</v>
      </c>
      <c r="E11" s="336" t="s">
        <v>106</v>
      </c>
      <c r="F11" s="337">
        <v>5</v>
      </c>
      <c r="G11" s="41"/>
      <c r="H11" s="44"/>
    </row>
    <row r="12" s="2" customFormat="1" ht="16.8" customHeight="1">
      <c r="A12" s="41"/>
      <c r="B12" s="44"/>
      <c r="C12" s="338" t="s">
        <v>1</v>
      </c>
      <c r="D12" s="338" t="s">
        <v>109</v>
      </c>
      <c r="E12" s="18" t="s">
        <v>1</v>
      </c>
      <c r="F12" s="339">
        <v>0</v>
      </c>
      <c r="G12" s="41"/>
      <c r="H12" s="44"/>
    </row>
    <row r="13" s="2" customFormat="1" ht="16.8" customHeight="1">
      <c r="A13" s="41"/>
      <c r="B13" s="44"/>
      <c r="C13" s="338" t="s">
        <v>104</v>
      </c>
      <c r="D13" s="338" t="s">
        <v>107</v>
      </c>
      <c r="E13" s="18" t="s">
        <v>1</v>
      </c>
      <c r="F13" s="339">
        <v>5</v>
      </c>
      <c r="G13" s="41"/>
      <c r="H13" s="44"/>
    </row>
    <row r="14" s="2" customFormat="1" ht="16.8" customHeight="1">
      <c r="A14" s="41"/>
      <c r="B14" s="44"/>
      <c r="C14" s="340" t="s">
        <v>1389</v>
      </c>
      <c r="D14" s="41"/>
      <c r="E14" s="41"/>
      <c r="F14" s="41"/>
      <c r="G14" s="41"/>
      <c r="H14" s="44"/>
    </row>
    <row r="15" s="2" customFormat="1" ht="16.8" customHeight="1">
      <c r="A15" s="41"/>
      <c r="B15" s="44"/>
      <c r="C15" s="338" t="s">
        <v>207</v>
      </c>
      <c r="D15" s="338" t="s">
        <v>208</v>
      </c>
      <c r="E15" s="18" t="s">
        <v>106</v>
      </c>
      <c r="F15" s="339">
        <v>210</v>
      </c>
      <c r="G15" s="41"/>
      <c r="H15" s="44"/>
    </row>
    <row r="16" s="2" customFormat="1" ht="16.8" customHeight="1">
      <c r="A16" s="41"/>
      <c r="B16" s="44"/>
      <c r="C16" s="338" t="s">
        <v>217</v>
      </c>
      <c r="D16" s="338" t="s">
        <v>218</v>
      </c>
      <c r="E16" s="18" t="s">
        <v>106</v>
      </c>
      <c r="F16" s="339">
        <v>5</v>
      </c>
      <c r="G16" s="41"/>
      <c r="H16" s="44"/>
    </row>
    <row r="17" s="2" customFormat="1" ht="16.8" customHeight="1">
      <c r="A17" s="41"/>
      <c r="B17" s="44"/>
      <c r="C17" s="334" t="s">
        <v>108</v>
      </c>
      <c r="D17" s="335" t="s">
        <v>109</v>
      </c>
      <c r="E17" s="336" t="s">
        <v>110</v>
      </c>
      <c r="F17" s="337">
        <v>30</v>
      </c>
      <c r="G17" s="41"/>
      <c r="H17" s="44"/>
    </row>
    <row r="18" s="2" customFormat="1" ht="16.8" customHeight="1">
      <c r="A18" s="41"/>
      <c r="B18" s="44"/>
      <c r="C18" s="338" t="s">
        <v>1</v>
      </c>
      <c r="D18" s="338" t="s">
        <v>210</v>
      </c>
      <c r="E18" s="18" t="s">
        <v>1</v>
      </c>
      <c r="F18" s="339">
        <v>0</v>
      </c>
      <c r="G18" s="41"/>
      <c r="H18" s="44"/>
    </row>
    <row r="19" s="2" customFormat="1" ht="16.8" customHeight="1">
      <c r="A19" s="41"/>
      <c r="B19" s="44"/>
      <c r="C19" s="338" t="s">
        <v>108</v>
      </c>
      <c r="D19" s="338" t="s">
        <v>111</v>
      </c>
      <c r="E19" s="18" t="s">
        <v>1</v>
      </c>
      <c r="F19" s="339">
        <v>30</v>
      </c>
      <c r="G19" s="41"/>
      <c r="H19" s="44"/>
    </row>
    <row r="20" s="2" customFormat="1" ht="16.8" customHeight="1">
      <c r="A20" s="41"/>
      <c r="B20" s="44"/>
      <c r="C20" s="340" t="s">
        <v>1389</v>
      </c>
      <c r="D20" s="41"/>
      <c r="E20" s="41"/>
      <c r="F20" s="41"/>
      <c r="G20" s="41"/>
      <c r="H20" s="44"/>
    </row>
    <row r="21" s="2" customFormat="1" ht="16.8" customHeight="1">
      <c r="A21" s="41"/>
      <c r="B21" s="44"/>
      <c r="C21" s="338" t="s">
        <v>207</v>
      </c>
      <c r="D21" s="338" t="s">
        <v>208</v>
      </c>
      <c r="E21" s="18" t="s">
        <v>106</v>
      </c>
      <c r="F21" s="339">
        <v>210</v>
      </c>
      <c r="G21" s="41"/>
      <c r="H21" s="44"/>
    </row>
    <row r="22" s="2" customFormat="1" ht="16.8" customHeight="1">
      <c r="A22" s="41"/>
      <c r="B22" s="44"/>
      <c r="C22" s="338" t="s">
        <v>221</v>
      </c>
      <c r="D22" s="338" t="s">
        <v>222</v>
      </c>
      <c r="E22" s="18" t="s">
        <v>106</v>
      </c>
      <c r="F22" s="339">
        <v>30</v>
      </c>
      <c r="G22" s="41"/>
      <c r="H22" s="44"/>
    </row>
    <row r="23" s="2" customFormat="1" ht="16.8" customHeight="1">
      <c r="A23" s="41"/>
      <c r="B23" s="44"/>
      <c r="C23" s="334" t="s">
        <v>113</v>
      </c>
      <c r="D23" s="335" t="s">
        <v>114</v>
      </c>
      <c r="E23" s="336" t="s">
        <v>106</v>
      </c>
      <c r="F23" s="337">
        <v>10</v>
      </c>
      <c r="G23" s="41"/>
      <c r="H23" s="44"/>
    </row>
    <row r="24" s="2" customFormat="1" ht="16.8" customHeight="1">
      <c r="A24" s="41"/>
      <c r="B24" s="44"/>
      <c r="C24" s="338" t="s">
        <v>1</v>
      </c>
      <c r="D24" s="338" t="s">
        <v>211</v>
      </c>
      <c r="E24" s="18" t="s">
        <v>1</v>
      </c>
      <c r="F24" s="339">
        <v>0</v>
      </c>
      <c r="G24" s="41"/>
      <c r="H24" s="44"/>
    </row>
    <row r="25" s="2" customFormat="1" ht="16.8" customHeight="1">
      <c r="A25" s="41"/>
      <c r="B25" s="44"/>
      <c r="C25" s="338" t="s">
        <v>113</v>
      </c>
      <c r="D25" s="338" t="s">
        <v>115</v>
      </c>
      <c r="E25" s="18" t="s">
        <v>1</v>
      </c>
      <c r="F25" s="339">
        <v>10</v>
      </c>
      <c r="G25" s="41"/>
      <c r="H25" s="44"/>
    </row>
    <row r="26" s="2" customFormat="1" ht="16.8" customHeight="1">
      <c r="A26" s="41"/>
      <c r="B26" s="44"/>
      <c r="C26" s="340" t="s">
        <v>1389</v>
      </c>
      <c r="D26" s="41"/>
      <c r="E26" s="41"/>
      <c r="F26" s="41"/>
      <c r="G26" s="41"/>
      <c r="H26" s="44"/>
    </row>
    <row r="27" s="2" customFormat="1" ht="16.8" customHeight="1">
      <c r="A27" s="41"/>
      <c r="B27" s="44"/>
      <c r="C27" s="338" t="s">
        <v>207</v>
      </c>
      <c r="D27" s="338" t="s">
        <v>208</v>
      </c>
      <c r="E27" s="18" t="s">
        <v>106</v>
      </c>
      <c r="F27" s="339">
        <v>210</v>
      </c>
      <c r="G27" s="41"/>
      <c r="H27" s="44"/>
    </row>
    <row r="28" s="2" customFormat="1" ht="16.8" customHeight="1">
      <c r="A28" s="41"/>
      <c r="B28" s="44"/>
      <c r="C28" s="338" t="s">
        <v>225</v>
      </c>
      <c r="D28" s="338" t="s">
        <v>226</v>
      </c>
      <c r="E28" s="18" t="s">
        <v>106</v>
      </c>
      <c r="F28" s="339">
        <v>10</v>
      </c>
      <c r="G28" s="41"/>
      <c r="H28" s="44"/>
    </row>
    <row r="29" s="2" customFormat="1" ht="16.8" customHeight="1">
      <c r="A29" s="41"/>
      <c r="B29" s="44"/>
      <c r="C29" s="334" t="s">
        <v>116</v>
      </c>
      <c r="D29" s="335" t="s">
        <v>117</v>
      </c>
      <c r="E29" s="336" t="s">
        <v>106</v>
      </c>
      <c r="F29" s="337">
        <v>5</v>
      </c>
      <c r="G29" s="41"/>
      <c r="H29" s="44"/>
    </row>
    <row r="30" s="2" customFormat="1" ht="16.8" customHeight="1">
      <c r="A30" s="41"/>
      <c r="B30" s="44"/>
      <c r="C30" s="338" t="s">
        <v>1</v>
      </c>
      <c r="D30" s="338" t="s">
        <v>117</v>
      </c>
      <c r="E30" s="18" t="s">
        <v>1</v>
      </c>
      <c r="F30" s="339">
        <v>0</v>
      </c>
      <c r="G30" s="41"/>
      <c r="H30" s="44"/>
    </row>
    <row r="31" s="2" customFormat="1" ht="16.8" customHeight="1">
      <c r="A31" s="41"/>
      <c r="B31" s="44"/>
      <c r="C31" s="338" t="s">
        <v>116</v>
      </c>
      <c r="D31" s="338" t="s">
        <v>107</v>
      </c>
      <c r="E31" s="18" t="s">
        <v>1</v>
      </c>
      <c r="F31" s="339">
        <v>5</v>
      </c>
      <c r="G31" s="41"/>
      <c r="H31" s="44"/>
    </row>
    <row r="32" s="2" customFormat="1" ht="16.8" customHeight="1">
      <c r="A32" s="41"/>
      <c r="B32" s="44"/>
      <c r="C32" s="340" t="s">
        <v>1389</v>
      </c>
      <c r="D32" s="41"/>
      <c r="E32" s="41"/>
      <c r="F32" s="41"/>
      <c r="G32" s="41"/>
      <c r="H32" s="44"/>
    </row>
    <row r="33" s="2" customFormat="1" ht="16.8" customHeight="1">
      <c r="A33" s="41"/>
      <c r="B33" s="44"/>
      <c r="C33" s="338" t="s">
        <v>207</v>
      </c>
      <c r="D33" s="338" t="s">
        <v>208</v>
      </c>
      <c r="E33" s="18" t="s">
        <v>106</v>
      </c>
      <c r="F33" s="339">
        <v>210</v>
      </c>
      <c r="G33" s="41"/>
      <c r="H33" s="44"/>
    </row>
    <row r="34" s="2" customFormat="1" ht="16.8" customHeight="1">
      <c r="A34" s="41"/>
      <c r="B34" s="44"/>
      <c r="C34" s="338" t="s">
        <v>228</v>
      </c>
      <c r="D34" s="338" t="s">
        <v>117</v>
      </c>
      <c r="E34" s="18" t="s">
        <v>106</v>
      </c>
      <c r="F34" s="339">
        <v>5</v>
      </c>
      <c r="G34" s="41"/>
      <c r="H34" s="44"/>
    </row>
    <row r="35" s="2" customFormat="1" ht="16.8" customHeight="1">
      <c r="A35" s="41"/>
      <c r="B35" s="44"/>
      <c r="C35" s="334" t="s">
        <v>118</v>
      </c>
      <c r="D35" s="335" t="s">
        <v>119</v>
      </c>
      <c r="E35" s="336" t="s">
        <v>106</v>
      </c>
      <c r="F35" s="337">
        <v>10</v>
      </c>
      <c r="G35" s="41"/>
      <c r="H35" s="44"/>
    </row>
    <row r="36" s="2" customFormat="1" ht="16.8" customHeight="1">
      <c r="A36" s="41"/>
      <c r="B36" s="44"/>
      <c r="C36" s="338" t="s">
        <v>1</v>
      </c>
      <c r="D36" s="338" t="s">
        <v>212</v>
      </c>
      <c r="E36" s="18" t="s">
        <v>1</v>
      </c>
      <c r="F36" s="339">
        <v>0</v>
      </c>
      <c r="G36" s="41"/>
      <c r="H36" s="44"/>
    </row>
    <row r="37" s="2" customFormat="1" ht="16.8" customHeight="1">
      <c r="A37" s="41"/>
      <c r="B37" s="44"/>
      <c r="C37" s="338" t="s">
        <v>118</v>
      </c>
      <c r="D37" s="338" t="s">
        <v>115</v>
      </c>
      <c r="E37" s="18" t="s">
        <v>1</v>
      </c>
      <c r="F37" s="339">
        <v>10</v>
      </c>
      <c r="G37" s="41"/>
      <c r="H37" s="44"/>
    </row>
    <row r="38" s="2" customFormat="1" ht="16.8" customHeight="1">
      <c r="A38" s="41"/>
      <c r="B38" s="44"/>
      <c r="C38" s="340" t="s">
        <v>1389</v>
      </c>
      <c r="D38" s="41"/>
      <c r="E38" s="41"/>
      <c r="F38" s="41"/>
      <c r="G38" s="41"/>
      <c r="H38" s="44"/>
    </row>
    <row r="39" s="2" customFormat="1" ht="16.8" customHeight="1">
      <c r="A39" s="41"/>
      <c r="B39" s="44"/>
      <c r="C39" s="338" t="s">
        <v>207</v>
      </c>
      <c r="D39" s="338" t="s">
        <v>208</v>
      </c>
      <c r="E39" s="18" t="s">
        <v>106</v>
      </c>
      <c r="F39" s="339">
        <v>210</v>
      </c>
      <c r="G39" s="41"/>
      <c r="H39" s="44"/>
    </row>
    <row r="40" s="2" customFormat="1" ht="16.8" customHeight="1">
      <c r="A40" s="41"/>
      <c r="B40" s="44"/>
      <c r="C40" s="338" t="s">
        <v>231</v>
      </c>
      <c r="D40" s="338" t="s">
        <v>232</v>
      </c>
      <c r="E40" s="18" t="s">
        <v>106</v>
      </c>
      <c r="F40" s="339">
        <v>10</v>
      </c>
      <c r="G40" s="41"/>
      <c r="H40" s="44"/>
    </row>
    <row r="41" s="2" customFormat="1" ht="16.8" customHeight="1">
      <c r="A41" s="41"/>
      <c r="B41" s="44"/>
      <c r="C41" s="334" t="s">
        <v>120</v>
      </c>
      <c r="D41" s="335" t="s">
        <v>121</v>
      </c>
      <c r="E41" s="336" t="s">
        <v>106</v>
      </c>
      <c r="F41" s="337">
        <v>20</v>
      </c>
      <c r="G41" s="41"/>
      <c r="H41" s="44"/>
    </row>
    <row r="42" s="2" customFormat="1" ht="16.8" customHeight="1">
      <c r="A42" s="41"/>
      <c r="B42" s="44"/>
      <c r="C42" s="338" t="s">
        <v>1</v>
      </c>
      <c r="D42" s="338" t="s">
        <v>121</v>
      </c>
      <c r="E42" s="18" t="s">
        <v>1</v>
      </c>
      <c r="F42" s="339">
        <v>0</v>
      </c>
      <c r="G42" s="41"/>
      <c r="H42" s="44"/>
    </row>
    <row r="43" s="2" customFormat="1" ht="16.8" customHeight="1">
      <c r="A43" s="41"/>
      <c r="B43" s="44"/>
      <c r="C43" s="338" t="s">
        <v>120</v>
      </c>
      <c r="D43" s="338" t="s">
        <v>122</v>
      </c>
      <c r="E43" s="18" t="s">
        <v>1</v>
      </c>
      <c r="F43" s="339">
        <v>20</v>
      </c>
      <c r="G43" s="41"/>
      <c r="H43" s="44"/>
    </row>
    <row r="44" s="2" customFormat="1" ht="16.8" customHeight="1">
      <c r="A44" s="41"/>
      <c r="B44" s="44"/>
      <c r="C44" s="340" t="s">
        <v>1389</v>
      </c>
      <c r="D44" s="41"/>
      <c r="E44" s="41"/>
      <c r="F44" s="41"/>
      <c r="G44" s="41"/>
      <c r="H44" s="44"/>
    </row>
    <row r="45" s="2" customFormat="1" ht="16.8" customHeight="1">
      <c r="A45" s="41"/>
      <c r="B45" s="44"/>
      <c r="C45" s="338" t="s">
        <v>207</v>
      </c>
      <c r="D45" s="338" t="s">
        <v>208</v>
      </c>
      <c r="E45" s="18" t="s">
        <v>106</v>
      </c>
      <c r="F45" s="339">
        <v>210</v>
      </c>
      <c r="G45" s="41"/>
      <c r="H45" s="44"/>
    </row>
    <row r="46" s="2" customFormat="1" ht="16.8" customHeight="1">
      <c r="A46" s="41"/>
      <c r="B46" s="44"/>
      <c r="C46" s="338" t="s">
        <v>235</v>
      </c>
      <c r="D46" s="338" t="s">
        <v>236</v>
      </c>
      <c r="E46" s="18" t="s">
        <v>106</v>
      </c>
      <c r="F46" s="339">
        <v>20</v>
      </c>
      <c r="G46" s="41"/>
      <c r="H46" s="44"/>
    </row>
    <row r="47" s="2" customFormat="1">
      <c r="A47" s="41"/>
      <c r="B47" s="44"/>
      <c r="C47" s="334" t="s">
        <v>124</v>
      </c>
      <c r="D47" s="335" t="s">
        <v>125</v>
      </c>
      <c r="E47" s="336" t="s">
        <v>106</v>
      </c>
      <c r="F47" s="337">
        <v>50</v>
      </c>
      <c r="G47" s="41"/>
      <c r="H47" s="44"/>
    </row>
    <row r="48" s="2" customFormat="1" ht="16.8" customHeight="1">
      <c r="A48" s="41"/>
      <c r="B48" s="44"/>
      <c r="C48" s="338" t="s">
        <v>1</v>
      </c>
      <c r="D48" s="338" t="s">
        <v>213</v>
      </c>
      <c r="E48" s="18" t="s">
        <v>1</v>
      </c>
      <c r="F48" s="339">
        <v>0</v>
      </c>
      <c r="G48" s="41"/>
      <c r="H48" s="44"/>
    </row>
    <row r="49" s="2" customFormat="1" ht="16.8" customHeight="1">
      <c r="A49" s="41"/>
      <c r="B49" s="44"/>
      <c r="C49" s="338" t="s">
        <v>124</v>
      </c>
      <c r="D49" s="338" t="s">
        <v>126</v>
      </c>
      <c r="E49" s="18" t="s">
        <v>1</v>
      </c>
      <c r="F49" s="339">
        <v>50</v>
      </c>
      <c r="G49" s="41"/>
      <c r="H49" s="44"/>
    </row>
    <row r="50" s="2" customFormat="1" ht="16.8" customHeight="1">
      <c r="A50" s="41"/>
      <c r="B50" s="44"/>
      <c r="C50" s="340" t="s">
        <v>1389</v>
      </c>
      <c r="D50" s="41"/>
      <c r="E50" s="41"/>
      <c r="F50" s="41"/>
      <c r="G50" s="41"/>
      <c r="H50" s="44"/>
    </row>
    <row r="51" s="2" customFormat="1" ht="16.8" customHeight="1">
      <c r="A51" s="41"/>
      <c r="B51" s="44"/>
      <c r="C51" s="338" t="s">
        <v>207</v>
      </c>
      <c r="D51" s="338" t="s">
        <v>208</v>
      </c>
      <c r="E51" s="18" t="s">
        <v>106</v>
      </c>
      <c r="F51" s="339">
        <v>210</v>
      </c>
      <c r="G51" s="41"/>
      <c r="H51" s="44"/>
    </row>
    <row r="52" s="2" customFormat="1" ht="16.8" customHeight="1">
      <c r="A52" s="41"/>
      <c r="B52" s="44"/>
      <c r="C52" s="338" t="s">
        <v>239</v>
      </c>
      <c r="D52" s="338" t="s">
        <v>240</v>
      </c>
      <c r="E52" s="18" t="s">
        <v>106</v>
      </c>
      <c r="F52" s="339">
        <v>50</v>
      </c>
      <c r="G52" s="41"/>
      <c r="H52" s="44"/>
    </row>
    <row r="53" s="2" customFormat="1">
      <c r="A53" s="41"/>
      <c r="B53" s="44"/>
      <c r="C53" s="334" t="s">
        <v>128</v>
      </c>
      <c r="D53" s="335" t="s">
        <v>129</v>
      </c>
      <c r="E53" s="336" t="s">
        <v>106</v>
      </c>
      <c r="F53" s="337">
        <v>20</v>
      </c>
      <c r="G53" s="41"/>
      <c r="H53" s="44"/>
    </row>
    <row r="54" s="2" customFormat="1" ht="16.8" customHeight="1">
      <c r="A54" s="41"/>
      <c r="B54" s="44"/>
      <c r="C54" s="338" t="s">
        <v>1</v>
      </c>
      <c r="D54" s="338" t="s">
        <v>129</v>
      </c>
      <c r="E54" s="18" t="s">
        <v>1</v>
      </c>
      <c r="F54" s="339">
        <v>0</v>
      </c>
      <c r="G54" s="41"/>
      <c r="H54" s="44"/>
    </row>
    <row r="55" s="2" customFormat="1" ht="16.8" customHeight="1">
      <c r="A55" s="41"/>
      <c r="B55" s="44"/>
      <c r="C55" s="338" t="s">
        <v>128</v>
      </c>
      <c r="D55" s="338" t="s">
        <v>122</v>
      </c>
      <c r="E55" s="18" t="s">
        <v>1</v>
      </c>
      <c r="F55" s="339">
        <v>20</v>
      </c>
      <c r="G55" s="41"/>
      <c r="H55" s="44"/>
    </row>
    <row r="56" s="2" customFormat="1" ht="16.8" customHeight="1">
      <c r="A56" s="41"/>
      <c r="B56" s="44"/>
      <c r="C56" s="340" t="s">
        <v>1389</v>
      </c>
      <c r="D56" s="41"/>
      <c r="E56" s="41"/>
      <c r="F56" s="41"/>
      <c r="G56" s="41"/>
      <c r="H56" s="44"/>
    </row>
    <row r="57" s="2" customFormat="1" ht="16.8" customHeight="1">
      <c r="A57" s="41"/>
      <c r="B57" s="44"/>
      <c r="C57" s="338" t="s">
        <v>207</v>
      </c>
      <c r="D57" s="338" t="s">
        <v>208</v>
      </c>
      <c r="E57" s="18" t="s">
        <v>106</v>
      </c>
      <c r="F57" s="339">
        <v>210</v>
      </c>
      <c r="G57" s="41"/>
      <c r="H57" s="44"/>
    </row>
    <row r="58" s="2" customFormat="1" ht="16.8" customHeight="1">
      <c r="A58" s="41"/>
      <c r="B58" s="44"/>
      <c r="C58" s="338" t="s">
        <v>243</v>
      </c>
      <c r="D58" s="338" t="s">
        <v>244</v>
      </c>
      <c r="E58" s="18" t="s">
        <v>106</v>
      </c>
      <c r="F58" s="339">
        <v>20</v>
      </c>
      <c r="G58" s="41"/>
      <c r="H58" s="44"/>
    </row>
    <row r="59" s="2" customFormat="1" ht="16.8" customHeight="1">
      <c r="A59" s="41"/>
      <c r="B59" s="44"/>
      <c r="C59" s="334" t="s">
        <v>130</v>
      </c>
      <c r="D59" s="335" t="s">
        <v>131</v>
      </c>
      <c r="E59" s="336" t="s">
        <v>106</v>
      </c>
      <c r="F59" s="337">
        <v>60</v>
      </c>
      <c r="G59" s="41"/>
      <c r="H59" s="44"/>
    </row>
    <row r="60" s="2" customFormat="1" ht="16.8" customHeight="1">
      <c r="A60" s="41"/>
      <c r="B60" s="44"/>
      <c r="C60" s="338" t="s">
        <v>1</v>
      </c>
      <c r="D60" s="338" t="s">
        <v>131</v>
      </c>
      <c r="E60" s="18" t="s">
        <v>1</v>
      </c>
      <c r="F60" s="339">
        <v>0</v>
      </c>
      <c r="G60" s="41"/>
      <c r="H60" s="44"/>
    </row>
    <row r="61" s="2" customFormat="1" ht="16.8" customHeight="1">
      <c r="A61" s="41"/>
      <c r="B61" s="44"/>
      <c r="C61" s="338" t="s">
        <v>130</v>
      </c>
      <c r="D61" s="338" t="s">
        <v>132</v>
      </c>
      <c r="E61" s="18" t="s">
        <v>1</v>
      </c>
      <c r="F61" s="339">
        <v>60</v>
      </c>
      <c r="G61" s="41"/>
      <c r="H61" s="44"/>
    </row>
    <row r="62" s="2" customFormat="1" ht="16.8" customHeight="1">
      <c r="A62" s="41"/>
      <c r="B62" s="44"/>
      <c r="C62" s="340" t="s">
        <v>1389</v>
      </c>
      <c r="D62" s="41"/>
      <c r="E62" s="41"/>
      <c r="F62" s="41"/>
      <c r="G62" s="41"/>
      <c r="H62" s="44"/>
    </row>
    <row r="63" s="2" customFormat="1" ht="16.8" customHeight="1">
      <c r="A63" s="41"/>
      <c r="B63" s="44"/>
      <c r="C63" s="338" t="s">
        <v>207</v>
      </c>
      <c r="D63" s="338" t="s">
        <v>208</v>
      </c>
      <c r="E63" s="18" t="s">
        <v>106</v>
      </c>
      <c r="F63" s="339">
        <v>210</v>
      </c>
      <c r="G63" s="41"/>
      <c r="H63" s="44"/>
    </row>
    <row r="64" s="2" customFormat="1" ht="16.8" customHeight="1">
      <c r="A64" s="41"/>
      <c r="B64" s="44"/>
      <c r="C64" s="338" t="s">
        <v>246</v>
      </c>
      <c r="D64" s="338" t="s">
        <v>247</v>
      </c>
      <c r="E64" s="18" t="s">
        <v>106</v>
      </c>
      <c r="F64" s="339">
        <v>60</v>
      </c>
      <c r="G64" s="41"/>
      <c r="H64" s="44"/>
    </row>
    <row r="65" s="2" customFormat="1" ht="26.4" customHeight="1">
      <c r="A65" s="41"/>
      <c r="B65" s="44"/>
      <c r="C65" s="333" t="s">
        <v>1390</v>
      </c>
      <c r="D65" s="333" t="s">
        <v>93</v>
      </c>
      <c r="E65" s="41"/>
      <c r="F65" s="41"/>
      <c r="G65" s="41"/>
      <c r="H65" s="44"/>
    </row>
    <row r="66" s="2" customFormat="1" ht="16.8" customHeight="1">
      <c r="A66" s="41"/>
      <c r="B66" s="44"/>
      <c r="C66" s="334" t="s">
        <v>319</v>
      </c>
      <c r="D66" s="335" t="s">
        <v>320</v>
      </c>
      <c r="E66" s="336" t="s">
        <v>106</v>
      </c>
      <c r="F66" s="337">
        <v>4308</v>
      </c>
      <c r="G66" s="41"/>
      <c r="H66" s="44"/>
    </row>
    <row r="67" s="2" customFormat="1" ht="16.8" customHeight="1">
      <c r="A67" s="41"/>
      <c r="B67" s="44"/>
      <c r="C67" s="338" t="s">
        <v>1</v>
      </c>
      <c r="D67" s="338" t="s">
        <v>492</v>
      </c>
      <c r="E67" s="18" t="s">
        <v>1</v>
      </c>
      <c r="F67" s="339">
        <v>0</v>
      </c>
      <c r="G67" s="41"/>
      <c r="H67" s="44"/>
    </row>
    <row r="68" s="2" customFormat="1" ht="16.8" customHeight="1">
      <c r="A68" s="41"/>
      <c r="B68" s="44"/>
      <c r="C68" s="338" t="s">
        <v>1</v>
      </c>
      <c r="D68" s="338" t="s">
        <v>493</v>
      </c>
      <c r="E68" s="18" t="s">
        <v>1</v>
      </c>
      <c r="F68" s="339">
        <v>0</v>
      </c>
      <c r="G68" s="41"/>
      <c r="H68" s="44"/>
    </row>
    <row r="69" s="2" customFormat="1" ht="16.8" customHeight="1">
      <c r="A69" s="41"/>
      <c r="B69" s="44"/>
      <c r="C69" s="338" t="s">
        <v>319</v>
      </c>
      <c r="D69" s="338" t="s">
        <v>494</v>
      </c>
      <c r="E69" s="18" t="s">
        <v>1</v>
      </c>
      <c r="F69" s="339">
        <v>4308</v>
      </c>
      <c r="G69" s="41"/>
      <c r="H69" s="44"/>
    </row>
    <row r="70" s="2" customFormat="1" ht="16.8" customHeight="1">
      <c r="A70" s="41"/>
      <c r="B70" s="44"/>
      <c r="C70" s="340" t="s">
        <v>1389</v>
      </c>
      <c r="D70" s="41"/>
      <c r="E70" s="41"/>
      <c r="F70" s="41"/>
      <c r="G70" s="41"/>
      <c r="H70" s="44"/>
    </row>
    <row r="71" s="2" customFormat="1" ht="16.8" customHeight="1">
      <c r="A71" s="41"/>
      <c r="B71" s="44"/>
      <c r="C71" s="338" t="s">
        <v>489</v>
      </c>
      <c r="D71" s="338" t="s">
        <v>490</v>
      </c>
      <c r="E71" s="18" t="s">
        <v>106</v>
      </c>
      <c r="F71" s="339">
        <v>4308</v>
      </c>
      <c r="G71" s="41"/>
      <c r="H71" s="44"/>
    </row>
    <row r="72" s="2" customFormat="1" ht="16.8" customHeight="1">
      <c r="A72" s="41"/>
      <c r="B72" s="44"/>
      <c r="C72" s="338" t="s">
        <v>495</v>
      </c>
      <c r="D72" s="338" t="s">
        <v>496</v>
      </c>
      <c r="E72" s="18" t="s">
        <v>106</v>
      </c>
      <c r="F72" s="339">
        <v>4308</v>
      </c>
      <c r="G72" s="41"/>
      <c r="H72" s="44"/>
    </row>
    <row r="73" s="2" customFormat="1" ht="16.8" customHeight="1">
      <c r="A73" s="41"/>
      <c r="B73" s="44"/>
      <c r="C73" s="334" t="s">
        <v>322</v>
      </c>
      <c r="D73" s="335" t="s">
        <v>323</v>
      </c>
      <c r="E73" s="336" t="s">
        <v>110</v>
      </c>
      <c r="F73" s="337">
        <v>42</v>
      </c>
      <c r="G73" s="41"/>
      <c r="H73" s="44"/>
    </row>
    <row r="74" s="2" customFormat="1" ht="16.8" customHeight="1">
      <c r="A74" s="41"/>
      <c r="B74" s="44"/>
      <c r="C74" s="338" t="s">
        <v>1</v>
      </c>
      <c r="D74" s="338" t="s">
        <v>1288</v>
      </c>
      <c r="E74" s="18" t="s">
        <v>1</v>
      </c>
      <c r="F74" s="339">
        <v>0</v>
      </c>
      <c r="G74" s="41"/>
      <c r="H74" s="44"/>
    </row>
    <row r="75" s="2" customFormat="1" ht="16.8" customHeight="1">
      <c r="A75" s="41"/>
      <c r="B75" s="44"/>
      <c r="C75" s="338" t="s">
        <v>1</v>
      </c>
      <c r="D75" s="338" t="s">
        <v>1289</v>
      </c>
      <c r="E75" s="18" t="s">
        <v>1</v>
      </c>
      <c r="F75" s="339">
        <v>42</v>
      </c>
      <c r="G75" s="41"/>
      <c r="H75" s="44"/>
    </row>
    <row r="76" s="2" customFormat="1" ht="16.8" customHeight="1">
      <c r="A76" s="41"/>
      <c r="B76" s="44"/>
      <c r="C76" s="338" t="s">
        <v>322</v>
      </c>
      <c r="D76" s="338" t="s">
        <v>214</v>
      </c>
      <c r="E76" s="18" t="s">
        <v>1</v>
      </c>
      <c r="F76" s="339">
        <v>42</v>
      </c>
      <c r="G76" s="41"/>
      <c r="H76" s="44"/>
    </row>
    <row r="77" s="2" customFormat="1" ht="16.8" customHeight="1">
      <c r="A77" s="41"/>
      <c r="B77" s="44"/>
      <c r="C77" s="340" t="s">
        <v>1389</v>
      </c>
      <c r="D77" s="41"/>
      <c r="E77" s="41"/>
      <c r="F77" s="41"/>
      <c r="G77" s="41"/>
      <c r="H77" s="44"/>
    </row>
    <row r="78" s="2" customFormat="1">
      <c r="A78" s="41"/>
      <c r="B78" s="44"/>
      <c r="C78" s="338" t="s">
        <v>1285</v>
      </c>
      <c r="D78" s="338" t="s">
        <v>1286</v>
      </c>
      <c r="E78" s="18" t="s">
        <v>110</v>
      </c>
      <c r="F78" s="339">
        <v>42</v>
      </c>
      <c r="G78" s="41"/>
      <c r="H78" s="44"/>
    </row>
    <row r="79" s="2" customFormat="1" ht="16.8" customHeight="1">
      <c r="A79" s="41"/>
      <c r="B79" s="44"/>
      <c r="C79" s="338" t="s">
        <v>1291</v>
      </c>
      <c r="D79" s="338" t="s">
        <v>1292</v>
      </c>
      <c r="E79" s="18" t="s">
        <v>110</v>
      </c>
      <c r="F79" s="339">
        <v>42</v>
      </c>
      <c r="G79" s="41"/>
      <c r="H79" s="44"/>
    </row>
    <row r="80" s="2" customFormat="1" ht="16.8" customHeight="1">
      <c r="A80" s="41"/>
      <c r="B80" s="44"/>
      <c r="C80" s="334" t="s">
        <v>104</v>
      </c>
      <c r="D80" s="335" t="s">
        <v>325</v>
      </c>
      <c r="E80" s="336" t="s">
        <v>106</v>
      </c>
      <c r="F80" s="337">
        <v>760</v>
      </c>
      <c r="G80" s="41"/>
      <c r="H80" s="44"/>
    </row>
    <row r="81" s="2" customFormat="1" ht="16.8" customHeight="1">
      <c r="A81" s="41"/>
      <c r="B81" s="44"/>
      <c r="C81" s="338" t="s">
        <v>1</v>
      </c>
      <c r="D81" s="338" t="s">
        <v>652</v>
      </c>
      <c r="E81" s="18" t="s">
        <v>1</v>
      </c>
      <c r="F81" s="339">
        <v>0</v>
      </c>
      <c r="G81" s="41"/>
      <c r="H81" s="44"/>
    </row>
    <row r="82" s="2" customFormat="1" ht="16.8" customHeight="1">
      <c r="A82" s="41"/>
      <c r="B82" s="44"/>
      <c r="C82" s="338" t="s">
        <v>104</v>
      </c>
      <c r="D82" s="338" t="s">
        <v>326</v>
      </c>
      <c r="E82" s="18" t="s">
        <v>1</v>
      </c>
      <c r="F82" s="339">
        <v>760</v>
      </c>
      <c r="G82" s="41"/>
      <c r="H82" s="44"/>
    </row>
    <row r="83" s="2" customFormat="1" ht="16.8" customHeight="1">
      <c r="A83" s="41"/>
      <c r="B83" s="44"/>
      <c r="C83" s="340" t="s">
        <v>1389</v>
      </c>
      <c r="D83" s="41"/>
      <c r="E83" s="41"/>
      <c r="F83" s="41"/>
      <c r="G83" s="41"/>
      <c r="H83" s="44"/>
    </row>
    <row r="84" s="2" customFormat="1" ht="16.8" customHeight="1">
      <c r="A84" s="41"/>
      <c r="B84" s="44"/>
      <c r="C84" s="338" t="s">
        <v>649</v>
      </c>
      <c r="D84" s="338" t="s">
        <v>650</v>
      </c>
      <c r="E84" s="18" t="s">
        <v>106</v>
      </c>
      <c r="F84" s="339">
        <v>1450</v>
      </c>
      <c r="G84" s="41"/>
      <c r="H84" s="44"/>
    </row>
    <row r="85" s="2" customFormat="1" ht="16.8" customHeight="1">
      <c r="A85" s="41"/>
      <c r="B85" s="44"/>
      <c r="C85" s="338" t="s">
        <v>668</v>
      </c>
      <c r="D85" s="338" t="s">
        <v>669</v>
      </c>
      <c r="E85" s="18" t="s">
        <v>106</v>
      </c>
      <c r="F85" s="339">
        <v>760</v>
      </c>
      <c r="G85" s="41"/>
      <c r="H85" s="44"/>
    </row>
    <row r="86" s="2" customFormat="1" ht="16.8" customHeight="1">
      <c r="A86" s="41"/>
      <c r="B86" s="44"/>
      <c r="C86" s="334" t="s">
        <v>108</v>
      </c>
      <c r="D86" s="335" t="s">
        <v>327</v>
      </c>
      <c r="E86" s="336" t="s">
        <v>106</v>
      </c>
      <c r="F86" s="337">
        <v>30</v>
      </c>
      <c r="G86" s="41"/>
      <c r="H86" s="44"/>
    </row>
    <row r="87" s="2" customFormat="1" ht="16.8" customHeight="1">
      <c r="A87" s="41"/>
      <c r="B87" s="44"/>
      <c r="C87" s="338" t="s">
        <v>1</v>
      </c>
      <c r="D87" s="338" t="s">
        <v>653</v>
      </c>
      <c r="E87" s="18" t="s">
        <v>1</v>
      </c>
      <c r="F87" s="339">
        <v>0</v>
      </c>
      <c r="G87" s="41"/>
      <c r="H87" s="44"/>
    </row>
    <row r="88" s="2" customFormat="1" ht="16.8" customHeight="1">
      <c r="A88" s="41"/>
      <c r="B88" s="44"/>
      <c r="C88" s="338" t="s">
        <v>108</v>
      </c>
      <c r="D88" s="338" t="s">
        <v>111</v>
      </c>
      <c r="E88" s="18" t="s">
        <v>1</v>
      </c>
      <c r="F88" s="339">
        <v>30</v>
      </c>
      <c r="G88" s="41"/>
      <c r="H88" s="44"/>
    </row>
    <row r="89" s="2" customFormat="1" ht="16.8" customHeight="1">
      <c r="A89" s="41"/>
      <c r="B89" s="44"/>
      <c r="C89" s="340" t="s">
        <v>1389</v>
      </c>
      <c r="D89" s="41"/>
      <c r="E89" s="41"/>
      <c r="F89" s="41"/>
      <c r="G89" s="41"/>
      <c r="H89" s="44"/>
    </row>
    <row r="90" s="2" customFormat="1" ht="16.8" customHeight="1">
      <c r="A90" s="41"/>
      <c r="B90" s="44"/>
      <c r="C90" s="338" t="s">
        <v>649</v>
      </c>
      <c r="D90" s="338" t="s">
        <v>650</v>
      </c>
      <c r="E90" s="18" t="s">
        <v>106</v>
      </c>
      <c r="F90" s="339">
        <v>1450</v>
      </c>
      <c r="G90" s="41"/>
      <c r="H90" s="44"/>
    </row>
    <row r="91" s="2" customFormat="1" ht="16.8" customHeight="1">
      <c r="A91" s="41"/>
      <c r="B91" s="44"/>
      <c r="C91" s="338" t="s">
        <v>661</v>
      </c>
      <c r="D91" s="338" t="s">
        <v>653</v>
      </c>
      <c r="E91" s="18" t="s">
        <v>106</v>
      </c>
      <c r="F91" s="339">
        <v>30</v>
      </c>
      <c r="G91" s="41"/>
      <c r="H91" s="44"/>
    </row>
    <row r="92" s="2" customFormat="1" ht="16.8" customHeight="1">
      <c r="A92" s="41"/>
      <c r="B92" s="44"/>
      <c r="C92" s="334" t="s">
        <v>113</v>
      </c>
      <c r="D92" s="335" t="s">
        <v>328</v>
      </c>
      <c r="E92" s="336" t="s">
        <v>106</v>
      </c>
      <c r="F92" s="337">
        <v>30</v>
      </c>
      <c r="G92" s="41"/>
      <c r="H92" s="44"/>
    </row>
    <row r="93" s="2" customFormat="1" ht="16.8" customHeight="1">
      <c r="A93" s="41"/>
      <c r="B93" s="44"/>
      <c r="C93" s="338" t="s">
        <v>1</v>
      </c>
      <c r="D93" s="338" t="s">
        <v>654</v>
      </c>
      <c r="E93" s="18" t="s">
        <v>1</v>
      </c>
      <c r="F93" s="339">
        <v>0</v>
      </c>
      <c r="G93" s="41"/>
      <c r="H93" s="44"/>
    </row>
    <row r="94" s="2" customFormat="1" ht="16.8" customHeight="1">
      <c r="A94" s="41"/>
      <c r="B94" s="44"/>
      <c r="C94" s="338" t="s">
        <v>113</v>
      </c>
      <c r="D94" s="338" t="s">
        <v>111</v>
      </c>
      <c r="E94" s="18" t="s">
        <v>1</v>
      </c>
      <c r="F94" s="339">
        <v>30</v>
      </c>
      <c r="G94" s="41"/>
      <c r="H94" s="44"/>
    </row>
    <row r="95" s="2" customFormat="1" ht="16.8" customHeight="1">
      <c r="A95" s="41"/>
      <c r="B95" s="44"/>
      <c r="C95" s="340" t="s">
        <v>1389</v>
      </c>
      <c r="D95" s="41"/>
      <c r="E95" s="41"/>
      <c r="F95" s="41"/>
      <c r="G95" s="41"/>
      <c r="H95" s="44"/>
    </row>
    <row r="96" s="2" customFormat="1" ht="16.8" customHeight="1">
      <c r="A96" s="41"/>
      <c r="B96" s="44"/>
      <c r="C96" s="338" t="s">
        <v>649</v>
      </c>
      <c r="D96" s="338" t="s">
        <v>650</v>
      </c>
      <c r="E96" s="18" t="s">
        <v>106</v>
      </c>
      <c r="F96" s="339">
        <v>1450</v>
      </c>
      <c r="G96" s="41"/>
      <c r="H96" s="44"/>
    </row>
    <row r="97" s="2" customFormat="1" ht="16.8" customHeight="1">
      <c r="A97" s="41"/>
      <c r="B97" s="44"/>
      <c r="C97" s="338" t="s">
        <v>676</v>
      </c>
      <c r="D97" s="338" t="s">
        <v>654</v>
      </c>
      <c r="E97" s="18" t="s">
        <v>106</v>
      </c>
      <c r="F97" s="339">
        <v>30</v>
      </c>
      <c r="G97" s="41"/>
      <c r="H97" s="44"/>
    </row>
    <row r="98" s="2" customFormat="1" ht="16.8" customHeight="1">
      <c r="A98" s="41"/>
      <c r="B98" s="44"/>
      <c r="C98" s="334" t="s">
        <v>116</v>
      </c>
      <c r="D98" s="335" t="s">
        <v>329</v>
      </c>
      <c r="E98" s="336" t="s">
        <v>106</v>
      </c>
      <c r="F98" s="337">
        <v>280</v>
      </c>
      <c r="G98" s="41"/>
      <c r="H98" s="44"/>
    </row>
    <row r="99" s="2" customFormat="1" ht="16.8" customHeight="1">
      <c r="A99" s="41"/>
      <c r="B99" s="44"/>
      <c r="C99" s="338" t="s">
        <v>1</v>
      </c>
      <c r="D99" s="338" t="s">
        <v>655</v>
      </c>
      <c r="E99" s="18" t="s">
        <v>1</v>
      </c>
      <c r="F99" s="339">
        <v>0</v>
      </c>
      <c r="G99" s="41"/>
      <c r="H99" s="44"/>
    </row>
    <row r="100" s="2" customFormat="1" ht="16.8" customHeight="1">
      <c r="A100" s="41"/>
      <c r="B100" s="44"/>
      <c r="C100" s="338" t="s">
        <v>116</v>
      </c>
      <c r="D100" s="338" t="s">
        <v>330</v>
      </c>
      <c r="E100" s="18" t="s">
        <v>1</v>
      </c>
      <c r="F100" s="339">
        <v>280</v>
      </c>
      <c r="G100" s="41"/>
      <c r="H100" s="44"/>
    </row>
    <row r="101" s="2" customFormat="1" ht="16.8" customHeight="1">
      <c r="A101" s="41"/>
      <c r="B101" s="44"/>
      <c r="C101" s="340" t="s">
        <v>1389</v>
      </c>
      <c r="D101" s="41"/>
      <c r="E101" s="41"/>
      <c r="F101" s="41"/>
      <c r="G101" s="41"/>
      <c r="H101" s="44"/>
    </row>
    <row r="102" s="2" customFormat="1" ht="16.8" customHeight="1">
      <c r="A102" s="41"/>
      <c r="B102" s="44"/>
      <c r="C102" s="338" t="s">
        <v>649</v>
      </c>
      <c r="D102" s="338" t="s">
        <v>650</v>
      </c>
      <c r="E102" s="18" t="s">
        <v>106</v>
      </c>
      <c r="F102" s="339">
        <v>1450</v>
      </c>
      <c r="G102" s="41"/>
      <c r="H102" s="44"/>
    </row>
    <row r="103" s="2" customFormat="1" ht="16.8" customHeight="1">
      <c r="A103" s="41"/>
      <c r="B103" s="44"/>
      <c r="C103" s="338" t="s">
        <v>682</v>
      </c>
      <c r="D103" s="338" t="s">
        <v>655</v>
      </c>
      <c r="E103" s="18" t="s">
        <v>106</v>
      </c>
      <c r="F103" s="339">
        <v>280</v>
      </c>
      <c r="G103" s="41"/>
      <c r="H103" s="44"/>
    </row>
    <row r="104" s="2" customFormat="1" ht="16.8" customHeight="1">
      <c r="A104" s="41"/>
      <c r="B104" s="44"/>
      <c r="C104" s="334" t="s">
        <v>118</v>
      </c>
      <c r="D104" s="335" t="s">
        <v>331</v>
      </c>
      <c r="E104" s="336" t="s">
        <v>106</v>
      </c>
      <c r="F104" s="337">
        <v>170</v>
      </c>
      <c r="G104" s="41"/>
      <c r="H104" s="44"/>
    </row>
    <row r="105" s="2" customFormat="1" ht="16.8" customHeight="1">
      <c r="A105" s="41"/>
      <c r="B105" s="44"/>
      <c r="C105" s="338" t="s">
        <v>1</v>
      </c>
      <c r="D105" s="338" t="s">
        <v>656</v>
      </c>
      <c r="E105" s="18" t="s">
        <v>1</v>
      </c>
      <c r="F105" s="339">
        <v>0</v>
      </c>
      <c r="G105" s="41"/>
      <c r="H105" s="44"/>
    </row>
    <row r="106" s="2" customFormat="1" ht="16.8" customHeight="1">
      <c r="A106" s="41"/>
      <c r="B106" s="44"/>
      <c r="C106" s="338" t="s">
        <v>118</v>
      </c>
      <c r="D106" s="338" t="s">
        <v>332</v>
      </c>
      <c r="E106" s="18" t="s">
        <v>1</v>
      </c>
      <c r="F106" s="339">
        <v>170</v>
      </c>
      <c r="G106" s="41"/>
      <c r="H106" s="44"/>
    </row>
    <row r="107" s="2" customFormat="1" ht="16.8" customHeight="1">
      <c r="A107" s="41"/>
      <c r="B107" s="44"/>
      <c r="C107" s="340" t="s">
        <v>1389</v>
      </c>
      <c r="D107" s="41"/>
      <c r="E107" s="41"/>
      <c r="F107" s="41"/>
      <c r="G107" s="41"/>
      <c r="H107" s="44"/>
    </row>
    <row r="108" s="2" customFormat="1" ht="16.8" customHeight="1">
      <c r="A108" s="41"/>
      <c r="B108" s="44"/>
      <c r="C108" s="338" t="s">
        <v>649</v>
      </c>
      <c r="D108" s="338" t="s">
        <v>650</v>
      </c>
      <c r="E108" s="18" t="s">
        <v>106</v>
      </c>
      <c r="F108" s="339">
        <v>1450</v>
      </c>
      <c r="G108" s="41"/>
      <c r="H108" s="44"/>
    </row>
    <row r="109" s="2" customFormat="1" ht="16.8" customHeight="1">
      <c r="A109" s="41"/>
      <c r="B109" s="44"/>
      <c r="C109" s="338" t="s">
        <v>673</v>
      </c>
      <c r="D109" s="338" t="s">
        <v>656</v>
      </c>
      <c r="E109" s="18" t="s">
        <v>106</v>
      </c>
      <c r="F109" s="339">
        <v>170</v>
      </c>
      <c r="G109" s="41"/>
      <c r="H109" s="44"/>
    </row>
    <row r="110" s="2" customFormat="1" ht="16.8" customHeight="1">
      <c r="A110" s="41"/>
      <c r="B110" s="44"/>
      <c r="C110" s="334" t="s">
        <v>120</v>
      </c>
      <c r="D110" s="335" t="s">
        <v>334</v>
      </c>
      <c r="E110" s="336" t="s">
        <v>110</v>
      </c>
      <c r="F110" s="337">
        <v>30</v>
      </c>
      <c r="G110" s="41"/>
      <c r="H110" s="44"/>
    </row>
    <row r="111" s="2" customFormat="1" ht="16.8" customHeight="1">
      <c r="A111" s="41"/>
      <c r="B111" s="44"/>
      <c r="C111" s="338" t="s">
        <v>1</v>
      </c>
      <c r="D111" s="338" t="s">
        <v>657</v>
      </c>
      <c r="E111" s="18" t="s">
        <v>1</v>
      </c>
      <c r="F111" s="339">
        <v>0</v>
      </c>
      <c r="G111" s="41"/>
      <c r="H111" s="44"/>
    </row>
    <row r="112" s="2" customFormat="1" ht="16.8" customHeight="1">
      <c r="A112" s="41"/>
      <c r="B112" s="44"/>
      <c r="C112" s="338" t="s">
        <v>120</v>
      </c>
      <c r="D112" s="338" t="s">
        <v>111</v>
      </c>
      <c r="E112" s="18" t="s">
        <v>1</v>
      </c>
      <c r="F112" s="339">
        <v>30</v>
      </c>
      <c r="G112" s="41"/>
      <c r="H112" s="44"/>
    </row>
    <row r="113" s="2" customFormat="1" ht="16.8" customHeight="1">
      <c r="A113" s="41"/>
      <c r="B113" s="44"/>
      <c r="C113" s="340" t="s">
        <v>1389</v>
      </c>
      <c r="D113" s="41"/>
      <c r="E113" s="41"/>
      <c r="F113" s="41"/>
      <c r="G113" s="41"/>
      <c r="H113" s="44"/>
    </row>
    <row r="114" s="2" customFormat="1" ht="16.8" customHeight="1">
      <c r="A114" s="41"/>
      <c r="B114" s="44"/>
      <c r="C114" s="338" t="s">
        <v>649</v>
      </c>
      <c r="D114" s="338" t="s">
        <v>650</v>
      </c>
      <c r="E114" s="18" t="s">
        <v>106</v>
      </c>
      <c r="F114" s="339">
        <v>1450</v>
      </c>
      <c r="G114" s="41"/>
      <c r="H114" s="44"/>
    </row>
    <row r="115" s="2" customFormat="1" ht="16.8" customHeight="1">
      <c r="A115" s="41"/>
      <c r="B115" s="44"/>
      <c r="C115" s="338" t="s">
        <v>664</v>
      </c>
      <c r="D115" s="338" t="s">
        <v>665</v>
      </c>
      <c r="E115" s="18" t="s">
        <v>106</v>
      </c>
      <c r="F115" s="339">
        <v>30</v>
      </c>
      <c r="G115" s="41"/>
      <c r="H115" s="44"/>
    </row>
    <row r="116" s="2" customFormat="1" ht="16.8" customHeight="1">
      <c r="A116" s="41"/>
      <c r="B116" s="44"/>
      <c r="C116" s="334" t="s">
        <v>124</v>
      </c>
      <c r="D116" s="335" t="s">
        <v>335</v>
      </c>
      <c r="E116" s="336" t="s">
        <v>106</v>
      </c>
      <c r="F116" s="337">
        <v>10</v>
      </c>
      <c r="G116" s="41"/>
      <c r="H116" s="44"/>
    </row>
    <row r="117" s="2" customFormat="1" ht="16.8" customHeight="1">
      <c r="A117" s="41"/>
      <c r="B117" s="44"/>
      <c r="C117" s="338" t="s">
        <v>1</v>
      </c>
      <c r="D117" s="338" t="s">
        <v>658</v>
      </c>
      <c r="E117" s="18" t="s">
        <v>1</v>
      </c>
      <c r="F117" s="339">
        <v>0</v>
      </c>
      <c r="G117" s="41"/>
      <c r="H117" s="44"/>
    </row>
    <row r="118" s="2" customFormat="1" ht="16.8" customHeight="1">
      <c r="A118" s="41"/>
      <c r="B118" s="44"/>
      <c r="C118" s="338" t="s">
        <v>124</v>
      </c>
      <c r="D118" s="338" t="s">
        <v>115</v>
      </c>
      <c r="E118" s="18" t="s">
        <v>1</v>
      </c>
      <c r="F118" s="339">
        <v>10</v>
      </c>
      <c r="G118" s="41"/>
      <c r="H118" s="44"/>
    </row>
    <row r="119" s="2" customFormat="1" ht="16.8" customHeight="1">
      <c r="A119" s="41"/>
      <c r="B119" s="44"/>
      <c r="C119" s="340" t="s">
        <v>1389</v>
      </c>
      <c r="D119" s="41"/>
      <c r="E119" s="41"/>
      <c r="F119" s="41"/>
      <c r="G119" s="41"/>
      <c r="H119" s="44"/>
    </row>
    <row r="120" s="2" customFormat="1" ht="16.8" customHeight="1">
      <c r="A120" s="41"/>
      <c r="B120" s="44"/>
      <c r="C120" s="338" t="s">
        <v>649</v>
      </c>
      <c r="D120" s="338" t="s">
        <v>650</v>
      </c>
      <c r="E120" s="18" t="s">
        <v>106</v>
      </c>
      <c r="F120" s="339">
        <v>1450</v>
      </c>
      <c r="G120" s="41"/>
      <c r="H120" s="44"/>
    </row>
    <row r="121" s="2" customFormat="1" ht="16.8" customHeight="1">
      <c r="A121" s="41"/>
      <c r="B121" s="44"/>
      <c r="C121" s="338" t="s">
        <v>679</v>
      </c>
      <c r="D121" s="338" t="s">
        <v>658</v>
      </c>
      <c r="E121" s="18" t="s">
        <v>106</v>
      </c>
      <c r="F121" s="339">
        <v>10</v>
      </c>
      <c r="G121" s="41"/>
      <c r="H121" s="44"/>
    </row>
    <row r="122" s="2" customFormat="1" ht="16.8" customHeight="1">
      <c r="A122" s="41"/>
      <c r="B122" s="44"/>
      <c r="C122" s="334" t="s">
        <v>128</v>
      </c>
      <c r="D122" s="335" t="s">
        <v>336</v>
      </c>
      <c r="E122" s="336" t="s">
        <v>106</v>
      </c>
      <c r="F122" s="337">
        <v>140</v>
      </c>
      <c r="G122" s="41"/>
      <c r="H122" s="44"/>
    </row>
    <row r="123" s="2" customFormat="1" ht="16.8" customHeight="1">
      <c r="A123" s="41"/>
      <c r="B123" s="44"/>
      <c r="C123" s="338" t="s">
        <v>1</v>
      </c>
      <c r="D123" s="338" t="s">
        <v>659</v>
      </c>
      <c r="E123" s="18" t="s">
        <v>1</v>
      </c>
      <c r="F123" s="339">
        <v>0</v>
      </c>
      <c r="G123" s="41"/>
      <c r="H123" s="44"/>
    </row>
    <row r="124" s="2" customFormat="1" ht="16.8" customHeight="1">
      <c r="A124" s="41"/>
      <c r="B124" s="44"/>
      <c r="C124" s="338" t="s">
        <v>128</v>
      </c>
      <c r="D124" s="338" t="s">
        <v>337</v>
      </c>
      <c r="E124" s="18" t="s">
        <v>1</v>
      </c>
      <c r="F124" s="339">
        <v>140</v>
      </c>
      <c r="G124" s="41"/>
      <c r="H124" s="44"/>
    </row>
    <row r="125" s="2" customFormat="1" ht="16.8" customHeight="1">
      <c r="A125" s="41"/>
      <c r="B125" s="44"/>
      <c r="C125" s="340" t="s">
        <v>1389</v>
      </c>
      <c r="D125" s="41"/>
      <c r="E125" s="41"/>
      <c r="F125" s="41"/>
      <c r="G125" s="41"/>
      <c r="H125" s="44"/>
    </row>
    <row r="126" s="2" customFormat="1" ht="16.8" customHeight="1">
      <c r="A126" s="41"/>
      <c r="B126" s="44"/>
      <c r="C126" s="338" t="s">
        <v>649</v>
      </c>
      <c r="D126" s="338" t="s">
        <v>650</v>
      </c>
      <c r="E126" s="18" t="s">
        <v>106</v>
      </c>
      <c r="F126" s="339">
        <v>1450</v>
      </c>
      <c r="G126" s="41"/>
      <c r="H126" s="44"/>
    </row>
    <row r="127" s="2" customFormat="1" ht="16.8" customHeight="1">
      <c r="A127" s="41"/>
      <c r="B127" s="44"/>
      <c r="C127" s="338" t="s">
        <v>685</v>
      </c>
      <c r="D127" s="338" t="s">
        <v>686</v>
      </c>
      <c r="E127" s="18" t="s">
        <v>106</v>
      </c>
      <c r="F127" s="339">
        <v>140</v>
      </c>
      <c r="G127" s="41"/>
      <c r="H127" s="44"/>
    </row>
    <row r="128" s="2" customFormat="1" ht="16.8" customHeight="1">
      <c r="A128" s="41"/>
      <c r="B128" s="44"/>
      <c r="C128" s="334" t="s">
        <v>338</v>
      </c>
      <c r="D128" s="335" t="s">
        <v>339</v>
      </c>
      <c r="E128" s="336" t="s">
        <v>110</v>
      </c>
      <c r="F128" s="337">
        <v>55.817</v>
      </c>
      <c r="G128" s="41"/>
      <c r="H128" s="44"/>
    </row>
    <row r="129" s="2" customFormat="1" ht="16.8" customHeight="1">
      <c r="A129" s="41"/>
      <c r="B129" s="44"/>
      <c r="C129" s="338" t="s">
        <v>338</v>
      </c>
      <c r="D129" s="338" t="s">
        <v>990</v>
      </c>
      <c r="E129" s="18" t="s">
        <v>1</v>
      </c>
      <c r="F129" s="339">
        <v>55.817</v>
      </c>
      <c r="G129" s="41"/>
      <c r="H129" s="44"/>
    </row>
    <row r="130" s="2" customFormat="1" ht="16.8" customHeight="1">
      <c r="A130" s="41"/>
      <c r="B130" s="44"/>
      <c r="C130" s="340" t="s">
        <v>1389</v>
      </c>
      <c r="D130" s="41"/>
      <c r="E130" s="41"/>
      <c r="F130" s="41"/>
      <c r="G130" s="41"/>
      <c r="H130" s="44"/>
    </row>
    <row r="131" s="2" customFormat="1" ht="16.8" customHeight="1">
      <c r="A131" s="41"/>
      <c r="B131" s="44"/>
      <c r="C131" s="338" t="s">
        <v>987</v>
      </c>
      <c r="D131" s="338" t="s">
        <v>988</v>
      </c>
      <c r="E131" s="18" t="s">
        <v>110</v>
      </c>
      <c r="F131" s="339">
        <v>55.817</v>
      </c>
      <c r="G131" s="41"/>
      <c r="H131" s="44"/>
    </row>
    <row r="132" s="2" customFormat="1">
      <c r="A132" s="41"/>
      <c r="B132" s="44"/>
      <c r="C132" s="338" t="s">
        <v>951</v>
      </c>
      <c r="D132" s="338" t="s">
        <v>952</v>
      </c>
      <c r="E132" s="18" t="s">
        <v>110</v>
      </c>
      <c r="F132" s="339">
        <v>55.817</v>
      </c>
      <c r="G132" s="41"/>
      <c r="H132" s="44"/>
    </row>
    <row r="133" s="2" customFormat="1" ht="16.8" customHeight="1">
      <c r="A133" s="41"/>
      <c r="B133" s="44"/>
      <c r="C133" s="334" t="s">
        <v>341</v>
      </c>
      <c r="D133" s="335" t="s">
        <v>342</v>
      </c>
      <c r="E133" s="336" t="s">
        <v>176</v>
      </c>
      <c r="F133" s="337">
        <v>359</v>
      </c>
      <c r="G133" s="41"/>
      <c r="H133" s="44"/>
    </row>
    <row r="134" s="2" customFormat="1" ht="16.8" customHeight="1">
      <c r="A134" s="41"/>
      <c r="B134" s="44"/>
      <c r="C134" s="338" t="s">
        <v>1</v>
      </c>
      <c r="D134" s="338" t="s">
        <v>408</v>
      </c>
      <c r="E134" s="18" t="s">
        <v>1</v>
      </c>
      <c r="F134" s="339">
        <v>0</v>
      </c>
      <c r="G134" s="41"/>
      <c r="H134" s="44"/>
    </row>
    <row r="135" s="2" customFormat="1" ht="16.8" customHeight="1">
      <c r="A135" s="41"/>
      <c r="B135" s="44"/>
      <c r="C135" s="338" t="s">
        <v>1</v>
      </c>
      <c r="D135" s="338" t="s">
        <v>409</v>
      </c>
      <c r="E135" s="18" t="s">
        <v>1</v>
      </c>
      <c r="F135" s="339">
        <v>0</v>
      </c>
      <c r="G135" s="41"/>
      <c r="H135" s="44"/>
    </row>
    <row r="136" s="2" customFormat="1" ht="16.8" customHeight="1">
      <c r="A136" s="41"/>
      <c r="B136" s="44"/>
      <c r="C136" s="338" t="s">
        <v>1</v>
      </c>
      <c r="D136" s="338" t="s">
        <v>410</v>
      </c>
      <c r="E136" s="18" t="s">
        <v>1</v>
      </c>
      <c r="F136" s="339">
        <v>0</v>
      </c>
      <c r="G136" s="41"/>
      <c r="H136" s="44"/>
    </row>
    <row r="137" s="2" customFormat="1" ht="16.8" customHeight="1">
      <c r="A137" s="41"/>
      <c r="B137" s="44"/>
      <c r="C137" s="338" t="s">
        <v>341</v>
      </c>
      <c r="D137" s="338" t="s">
        <v>411</v>
      </c>
      <c r="E137" s="18" t="s">
        <v>1</v>
      </c>
      <c r="F137" s="339">
        <v>359</v>
      </c>
      <c r="G137" s="41"/>
      <c r="H137" s="44"/>
    </row>
    <row r="138" s="2" customFormat="1" ht="16.8" customHeight="1">
      <c r="A138" s="41"/>
      <c r="B138" s="44"/>
      <c r="C138" s="340" t="s">
        <v>1389</v>
      </c>
      <c r="D138" s="41"/>
      <c r="E138" s="41"/>
      <c r="F138" s="41"/>
      <c r="G138" s="41"/>
      <c r="H138" s="44"/>
    </row>
    <row r="139" s="2" customFormat="1" ht="16.8" customHeight="1">
      <c r="A139" s="41"/>
      <c r="B139" s="44"/>
      <c r="C139" s="338" t="s">
        <v>405</v>
      </c>
      <c r="D139" s="338" t="s">
        <v>406</v>
      </c>
      <c r="E139" s="18" t="s">
        <v>202</v>
      </c>
      <c r="F139" s="339">
        <v>359</v>
      </c>
      <c r="G139" s="41"/>
      <c r="H139" s="44"/>
    </row>
    <row r="140" s="2" customFormat="1" ht="16.8" customHeight="1">
      <c r="A140" s="41"/>
      <c r="B140" s="44"/>
      <c r="C140" s="338" t="s">
        <v>412</v>
      </c>
      <c r="D140" s="338" t="s">
        <v>413</v>
      </c>
      <c r="E140" s="18" t="s">
        <v>176</v>
      </c>
      <c r="F140" s="339">
        <v>359</v>
      </c>
      <c r="G140" s="41"/>
      <c r="H140" s="44"/>
    </row>
    <row r="141" s="2" customFormat="1" ht="16.8" customHeight="1">
      <c r="A141" s="41"/>
      <c r="B141" s="44"/>
      <c r="C141" s="334" t="s">
        <v>344</v>
      </c>
      <c r="D141" s="335" t="s">
        <v>345</v>
      </c>
      <c r="E141" s="336" t="s">
        <v>176</v>
      </c>
      <c r="F141" s="337">
        <v>718</v>
      </c>
      <c r="G141" s="41"/>
      <c r="H141" s="44"/>
    </row>
    <row r="142" s="2" customFormat="1" ht="16.8" customHeight="1">
      <c r="A142" s="41"/>
      <c r="B142" s="44"/>
      <c r="C142" s="338" t="s">
        <v>1</v>
      </c>
      <c r="D142" s="338" t="s">
        <v>396</v>
      </c>
      <c r="E142" s="18" t="s">
        <v>1</v>
      </c>
      <c r="F142" s="339">
        <v>0</v>
      </c>
      <c r="G142" s="41"/>
      <c r="H142" s="44"/>
    </row>
    <row r="143" s="2" customFormat="1" ht="16.8" customHeight="1">
      <c r="A143" s="41"/>
      <c r="B143" s="44"/>
      <c r="C143" s="338" t="s">
        <v>1</v>
      </c>
      <c r="D143" s="338" t="s">
        <v>397</v>
      </c>
      <c r="E143" s="18" t="s">
        <v>1</v>
      </c>
      <c r="F143" s="339">
        <v>400</v>
      </c>
      <c r="G143" s="41"/>
      <c r="H143" s="44"/>
    </row>
    <row r="144" s="2" customFormat="1" ht="16.8" customHeight="1">
      <c r="A144" s="41"/>
      <c r="B144" s="44"/>
      <c r="C144" s="338" t="s">
        <v>1</v>
      </c>
      <c r="D144" s="338" t="s">
        <v>398</v>
      </c>
      <c r="E144" s="18" t="s">
        <v>1</v>
      </c>
      <c r="F144" s="339">
        <v>0</v>
      </c>
      <c r="G144" s="41"/>
      <c r="H144" s="44"/>
    </row>
    <row r="145" s="2" customFormat="1" ht="16.8" customHeight="1">
      <c r="A145" s="41"/>
      <c r="B145" s="44"/>
      <c r="C145" s="338" t="s">
        <v>1</v>
      </c>
      <c r="D145" s="338" t="s">
        <v>399</v>
      </c>
      <c r="E145" s="18" t="s">
        <v>1</v>
      </c>
      <c r="F145" s="339">
        <v>198</v>
      </c>
      <c r="G145" s="41"/>
      <c r="H145" s="44"/>
    </row>
    <row r="146" s="2" customFormat="1" ht="16.8" customHeight="1">
      <c r="A146" s="41"/>
      <c r="B146" s="44"/>
      <c r="C146" s="338" t="s">
        <v>1</v>
      </c>
      <c r="D146" s="338" t="s">
        <v>400</v>
      </c>
      <c r="E146" s="18" t="s">
        <v>1</v>
      </c>
      <c r="F146" s="339">
        <v>0</v>
      </c>
      <c r="G146" s="41"/>
      <c r="H146" s="44"/>
    </row>
    <row r="147" s="2" customFormat="1" ht="16.8" customHeight="1">
      <c r="A147" s="41"/>
      <c r="B147" s="44"/>
      <c r="C147" s="338" t="s">
        <v>1</v>
      </c>
      <c r="D147" s="338" t="s">
        <v>401</v>
      </c>
      <c r="E147" s="18" t="s">
        <v>1</v>
      </c>
      <c r="F147" s="339">
        <v>120</v>
      </c>
      <c r="G147" s="41"/>
      <c r="H147" s="44"/>
    </row>
    <row r="148" s="2" customFormat="1" ht="16.8" customHeight="1">
      <c r="A148" s="41"/>
      <c r="B148" s="44"/>
      <c r="C148" s="338" t="s">
        <v>344</v>
      </c>
      <c r="D148" s="338" t="s">
        <v>214</v>
      </c>
      <c r="E148" s="18" t="s">
        <v>1</v>
      </c>
      <c r="F148" s="339">
        <v>718</v>
      </c>
      <c r="G148" s="41"/>
      <c r="H148" s="44"/>
    </row>
    <row r="149" s="2" customFormat="1" ht="16.8" customHeight="1">
      <c r="A149" s="41"/>
      <c r="B149" s="44"/>
      <c r="C149" s="340" t="s">
        <v>1389</v>
      </c>
      <c r="D149" s="41"/>
      <c r="E149" s="41"/>
      <c r="F149" s="41"/>
      <c r="G149" s="41"/>
      <c r="H149" s="44"/>
    </row>
    <row r="150" s="2" customFormat="1" ht="16.8" customHeight="1">
      <c r="A150" s="41"/>
      <c r="B150" s="44"/>
      <c r="C150" s="338" t="s">
        <v>393</v>
      </c>
      <c r="D150" s="338" t="s">
        <v>394</v>
      </c>
      <c r="E150" s="18" t="s">
        <v>176</v>
      </c>
      <c r="F150" s="339">
        <v>718</v>
      </c>
      <c r="G150" s="41"/>
      <c r="H150" s="44"/>
    </row>
    <row r="151" s="2" customFormat="1" ht="16.8" customHeight="1">
      <c r="A151" s="41"/>
      <c r="B151" s="44"/>
      <c r="C151" s="338" t="s">
        <v>402</v>
      </c>
      <c r="D151" s="338" t="s">
        <v>403</v>
      </c>
      <c r="E151" s="18" t="s">
        <v>176</v>
      </c>
      <c r="F151" s="339">
        <v>718</v>
      </c>
      <c r="G151" s="41"/>
      <c r="H151" s="44"/>
    </row>
    <row r="152" s="2" customFormat="1" ht="16.8" customHeight="1">
      <c r="A152" s="41"/>
      <c r="B152" s="44"/>
      <c r="C152" s="334" t="s">
        <v>1242</v>
      </c>
      <c r="D152" s="335" t="s">
        <v>1391</v>
      </c>
      <c r="E152" s="336" t="s">
        <v>357</v>
      </c>
      <c r="F152" s="337">
        <v>3</v>
      </c>
      <c r="G152" s="41"/>
      <c r="H152" s="44"/>
    </row>
    <row r="153" s="2" customFormat="1" ht="16.8" customHeight="1">
      <c r="A153" s="41"/>
      <c r="B153" s="44"/>
      <c r="C153" s="338" t="s">
        <v>1</v>
      </c>
      <c r="D153" s="338" t="s">
        <v>1241</v>
      </c>
      <c r="E153" s="18" t="s">
        <v>1</v>
      </c>
      <c r="F153" s="339">
        <v>0</v>
      </c>
      <c r="G153" s="41"/>
      <c r="H153" s="44"/>
    </row>
    <row r="154" s="2" customFormat="1" ht="16.8" customHeight="1">
      <c r="A154" s="41"/>
      <c r="B154" s="44"/>
      <c r="C154" s="338" t="s">
        <v>1242</v>
      </c>
      <c r="D154" s="338" t="s">
        <v>1243</v>
      </c>
      <c r="E154" s="18" t="s">
        <v>1</v>
      </c>
      <c r="F154" s="339">
        <v>3</v>
      </c>
      <c r="G154" s="41"/>
      <c r="H154" s="44"/>
    </row>
    <row r="155" s="2" customFormat="1" ht="16.8" customHeight="1">
      <c r="A155" s="41"/>
      <c r="B155" s="44"/>
      <c r="C155" s="334" t="s">
        <v>347</v>
      </c>
      <c r="D155" s="335" t="s">
        <v>348</v>
      </c>
      <c r="E155" s="336" t="s">
        <v>110</v>
      </c>
      <c r="F155" s="337">
        <v>38.5</v>
      </c>
      <c r="G155" s="41"/>
      <c r="H155" s="44"/>
    </row>
    <row r="156" s="2" customFormat="1" ht="16.8" customHeight="1">
      <c r="A156" s="41"/>
      <c r="B156" s="44"/>
      <c r="C156" s="338" t="s">
        <v>347</v>
      </c>
      <c r="D156" s="338" t="s">
        <v>904</v>
      </c>
      <c r="E156" s="18" t="s">
        <v>1</v>
      </c>
      <c r="F156" s="339">
        <v>38.5</v>
      </c>
      <c r="G156" s="41"/>
      <c r="H156" s="44"/>
    </row>
    <row r="157" s="2" customFormat="1" ht="16.8" customHeight="1">
      <c r="A157" s="41"/>
      <c r="B157" s="44"/>
      <c r="C157" s="340" t="s">
        <v>1389</v>
      </c>
      <c r="D157" s="41"/>
      <c r="E157" s="41"/>
      <c r="F157" s="41"/>
      <c r="G157" s="41"/>
      <c r="H157" s="44"/>
    </row>
    <row r="158" s="2" customFormat="1" ht="16.8" customHeight="1">
      <c r="A158" s="41"/>
      <c r="B158" s="44"/>
      <c r="C158" s="338" t="s">
        <v>901</v>
      </c>
      <c r="D158" s="338" t="s">
        <v>902</v>
      </c>
      <c r="E158" s="18" t="s">
        <v>110</v>
      </c>
      <c r="F158" s="339">
        <v>38.5</v>
      </c>
      <c r="G158" s="41"/>
      <c r="H158" s="44"/>
    </row>
    <row r="159" s="2" customFormat="1">
      <c r="A159" s="41"/>
      <c r="B159" s="44"/>
      <c r="C159" s="338" t="s">
        <v>951</v>
      </c>
      <c r="D159" s="338" t="s">
        <v>952</v>
      </c>
      <c r="E159" s="18" t="s">
        <v>110</v>
      </c>
      <c r="F159" s="339">
        <v>63.75</v>
      </c>
      <c r="G159" s="41"/>
      <c r="H159" s="44"/>
    </row>
    <row r="160" s="2" customFormat="1" ht="16.8" customHeight="1">
      <c r="A160" s="41"/>
      <c r="B160" s="44"/>
      <c r="C160" s="334" t="s">
        <v>1392</v>
      </c>
      <c r="D160" s="335" t="s">
        <v>1393</v>
      </c>
      <c r="E160" s="336" t="s">
        <v>110</v>
      </c>
      <c r="F160" s="337">
        <v>26.324999999999999</v>
      </c>
      <c r="G160" s="41"/>
      <c r="H160" s="44"/>
    </row>
    <row r="161" s="2" customFormat="1" ht="16.8" customHeight="1">
      <c r="A161" s="41"/>
      <c r="B161" s="44"/>
      <c r="C161" s="338" t="s">
        <v>1392</v>
      </c>
      <c r="D161" s="338" t="s">
        <v>1394</v>
      </c>
      <c r="E161" s="18" t="s">
        <v>1</v>
      </c>
      <c r="F161" s="339">
        <v>26.324999999999999</v>
      </c>
      <c r="G161" s="41"/>
      <c r="H161" s="44"/>
    </row>
    <row r="162" s="2" customFormat="1" ht="16.8" customHeight="1">
      <c r="A162" s="41"/>
      <c r="B162" s="44"/>
      <c r="C162" s="334" t="s">
        <v>350</v>
      </c>
      <c r="D162" s="335" t="s">
        <v>351</v>
      </c>
      <c r="E162" s="336" t="s">
        <v>110</v>
      </c>
      <c r="F162" s="337">
        <v>13.481</v>
      </c>
      <c r="G162" s="41"/>
      <c r="H162" s="44"/>
    </row>
    <row r="163" s="2" customFormat="1" ht="16.8" customHeight="1">
      <c r="A163" s="41"/>
      <c r="B163" s="44"/>
      <c r="C163" s="338" t="s">
        <v>350</v>
      </c>
      <c r="D163" s="338" t="s">
        <v>983</v>
      </c>
      <c r="E163" s="18" t="s">
        <v>1</v>
      </c>
      <c r="F163" s="339">
        <v>13.481</v>
      </c>
      <c r="G163" s="41"/>
      <c r="H163" s="44"/>
    </row>
    <row r="164" s="2" customFormat="1" ht="16.8" customHeight="1">
      <c r="A164" s="41"/>
      <c r="B164" s="44"/>
      <c r="C164" s="340" t="s">
        <v>1389</v>
      </c>
      <c r="D164" s="41"/>
      <c r="E164" s="41"/>
      <c r="F164" s="41"/>
      <c r="G164" s="41"/>
      <c r="H164" s="44"/>
    </row>
    <row r="165" s="2" customFormat="1" ht="16.8" customHeight="1">
      <c r="A165" s="41"/>
      <c r="B165" s="44"/>
      <c r="C165" s="338" t="s">
        <v>941</v>
      </c>
      <c r="D165" s="338" t="s">
        <v>942</v>
      </c>
      <c r="E165" s="18" t="s">
        <v>110</v>
      </c>
      <c r="F165" s="339">
        <v>13.481</v>
      </c>
      <c r="G165" s="41"/>
      <c r="H165" s="44"/>
    </row>
    <row r="166" s="2" customFormat="1" ht="16.8" customHeight="1">
      <c r="A166" s="41"/>
      <c r="B166" s="44"/>
      <c r="C166" s="338" t="s">
        <v>987</v>
      </c>
      <c r="D166" s="338" t="s">
        <v>988</v>
      </c>
      <c r="E166" s="18" t="s">
        <v>110</v>
      </c>
      <c r="F166" s="339">
        <v>55.817</v>
      </c>
      <c r="G166" s="41"/>
      <c r="H166" s="44"/>
    </row>
    <row r="167" s="2" customFormat="1" ht="16.8" customHeight="1">
      <c r="A167" s="41"/>
      <c r="B167" s="44"/>
      <c r="C167" s="338" t="s">
        <v>946</v>
      </c>
      <c r="D167" s="338" t="s">
        <v>947</v>
      </c>
      <c r="E167" s="18" t="s">
        <v>110</v>
      </c>
      <c r="F167" s="339">
        <v>13.481</v>
      </c>
      <c r="G167" s="41"/>
      <c r="H167" s="44"/>
    </row>
    <row r="168" s="2" customFormat="1" ht="16.8" customHeight="1">
      <c r="A168" s="41"/>
      <c r="B168" s="44"/>
      <c r="C168" s="334" t="s">
        <v>353</v>
      </c>
      <c r="D168" s="335" t="s">
        <v>354</v>
      </c>
      <c r="E168" s="336" t="s">
        <v>110</v>
      </c>
      <c r="F168" s="337">
        <v>6</v>
      </c>
      <c r="G168" s="41"/>
      <c r="H168" s="44"/>
    </row>
    <row r="169" s="2" customFormat="1" ht="16.8" customHeight="1">
      <c r="A169" s="41"/>
      <c r="B169" s="44"/>
      <c r="C169" s="338" t="s">
        <v>353</v>
      </c>
      <c r="D169" s="338" t="s">
        <v>944</v>
      </c>
      <c r="E169" s="18" t="s">
        <v>1</v>
      </c>
      <c r="F169" s="339">
        <v>6</v>
      </c>
      <c r="G169" s="41"/>
      <c r="H169" s="44"/>
    </row>
    <row r="170" s="2" customFormat="1" ht="16.8" customHeight="1">
      <c r="A170" s="41"/>
      <c r="B170" s="44"/>
      <c r="C170" s="340" t="s">
        <v>1389</v>
      </c>
      <c r="D170" s="41"/>
      <c r="E170" s="41"/>
      <c r="F170" s="41"/>
      <c r="G170" s="41"/>
      <c r="H170" s="44"/>
    </row>
    <row r="171" s="2" customFormat="1" ht="16.8" customHeight="1">
      <c r="A171" s="41"/>
      <c r="B171" s="44"/>
      <c r="C171" s="338" t="s">
        <v>941</v>
      </c>
      <c r="D171" s="338" t="s">
        <v>942</v>
      </c>
      <c r="E171" s="18" t="s">
        <v>110</v>
      </c>
      <c r="F171" s="339">
        <v>6</v>
      </c>
      <c r="G171" s="41"/>
      <c r="H171" s="44"/>
    </row>
    <row r="172" s="2" customFormat="1" ht="16.8" customHeight="1">
      <c r="A172" s="41"/>
      <c r="B172" s="44"/>
      <c r="C172" s="338" t="s">
        <v>911</v>
      </c>
      <c r="D172" s="338" t="s">
        <v>912</v>
      </c>
      <c r="E172" s="18" t="s">
        <v>110</v>
      </c>
      <c r="F172" s="339">
        <v>6</v>
      </c>
      <c r="G172" s="41"/>
      <c r="H172" s="44"/>
    </row>
    <row r="173" s="2" customFormat="1">
      <c r="A173" s="41"/>
      <c r="B173" s="44"/>
      <c r="C173" s="338" t="s">
        <v>915</v>
      </c>
      <c r="D173" s="338" t="s">
        <v>916</v>
      </c>
      <c r="E173" s="18" t="s">
        <v>110</v>
      </c>
      <c r="F173" s="339">
        <v>6</v>
      </c>
      <c r="G173" s="41"/>
      <c r="H173" s="44"/>
    </row>
    <row r="174" s="2" customFormat="1">
      <c r="A174" s="41"/>
      <c r="B174" s="44"/>
      <c r="C174" s="338" t="s">
        <v>951</v>
      </c>
      <c r="D174" s="338" t="s">
        <v>952</v>
      </c>
      <c r="E174" s="18" t="s">
        <v>110</v>
      </c>
      <c r="F174" s="339">
        <v>63.75</v>
      </c>
      <c r="G174" s="41"/>
      <c r="H174" s="44"/>
    </row>
    <row r="175" s="2" customFormat="1" ht="16.8" customHeight="1">
      <c r="A175" s="41"/>
      <c r="B175" s="44"/>
      <c r="C175" s="338" t="s">
        <v>946</v>
      </c>
      <c r="D175" s="338" t="s">
        <v>947</v>
      </c>
      <c r="E175" s="18" t="s">
        <v>110</v>
      </c>
      <c r="F175" s="339">
        <v>6.2999999999999998</v>
      </c>
      <c r="G175" s="41"/>
      <c r="H175" s="44"/>
    </row>
    <row r="176" s="2" customFormat="1" ht="16.8" customHeight="1">
      <c r="A176" s="41"/>
      <c r="B176" s="44"/>
      <c r="C176" s="334" t="s">
        <v>976</v>
      </c>
      <c r="D176" s="335" t="s">
        <v>1395</v>
      </c>
      <c r="E176" s="336" t="s">
        <v>110</v>
      </c>
      <c r="F176" s="337">
        <v>8.75</v>
      </c>
      <c r="G176" s="41"/>
      <c r="H176" s="44"/>
    </row>
    <row r="177" s="2" customFormat="1" ht="16.8" customHeight="1">
      <c r="A177" s="41"/>
      <c r="B177" s="44"/>
      <c r="C177" s="338" t="s">
        <v>976</v>
      </c>
      <c r="D177" s="338" t="s">
        <v>922</v>
      </c>
      <c r="E177" s="18" t="s">
        <v>1</v>
      </c>
      <c r="F177" s="339">
        <v>8.75</v>
      </c>
      <c r="G177" s="41"/>
      <c r="H177" s="44"/>
    </row>
    <row r="178" s="2" customFormat="1" ht="16.8" customHeight="1">
      <c r="A178" s="41"/>
      <c r="B178" s="44"/>
      <c r="C178" s="334" t="s">
        <v>355</v>
      </c>
      <c r="D178" s="335" t="s">
        <v>356</v>
      </c>
      <c r="E178" s="336" t="s">
        <v>357</v>
      </c>
      <c r="F178" s="337">
        <v>31</v>
      </c>
      <c r="G178" s="41"/>
      <c r="H178" s="44"/>
    </row>
    <row r="179" s="2" customFormat="1" ht="16.8" customHeight="1">
      <c r="A179" s="41"/>
      <c r="B179" s="44"/>
      <c r="C179" s="340" t="s">
        <v>1389</v>
      </c>
      <c r="D179" s="41"/>
      <c r="E179" s="41"/>
      <c r="F179" s="41"/>
      <c r="G179" s="41"/>
      <c r="H179" s="44"/>
    </row>
    <row r="180" s="2" customFormat="1" ht="16.8" customHeight="1">
      <c r="A180" s="41"/>
      <c r="B180" s="44"/>
      <c r="C180" s="338" t="s">
        <v>1234</v>
      </c>
      <c r="D180" s="338" t="s">
        <v>1235</v>
      </c>
      <c r="E180" s="18" t="s">
        <v>357</v>
      </c>
      <c r="F180" s="339">
        <v>31</v>
      </c>
      <c r="G180" s="41"/>
      <c r="H180" s="44"/>
    </row>
    <row r="181" s="2" customFormat="1" ht="16.8" customHeight="1">
      <c r="A181" s="41"/>
      <c r="B181" s="44"/>
      <c r="C181" s="334" t="s">
        <v>359</v>
      </c>
      <c r="D181" s="335" t="s">
        <v>360</v>
      </c>
      <c r="E181" s="336" t="s">
        <v>176</v>
      </c>
      <c r="F181" s="337">
        <v>3</v>
      </c>
      <c r="G181" s="41"/>
      <c r="H181" s="44"/>
    </row>
    <row r="182" s="2" customFormat="1" ht="16.8" customHeight="1">
      <c r="A182" s="41"/>
      <c r="B182" s="44"/>
      <c r="C182" s="338" t="s">
        <v>1</v>
      </c>
      <c r="D182" s="338" t="s">
        <v>460</v>
      </c>
      <c r="E182" s="18" t="s">
        <v>1</v>
      </c>
      <c r="F182" s="339">
        <v>0</v>
      </c>
      <c r="G182" s="41"/>
      <c r="H182" s="44"/>
    </row>
    <row r="183" s="2" customFormat="1" ht="16.8" customHeight="1">
      <c r="A183" s="41"/>
      <c r="B183" s="44"/>
      <c r="C183" s="338" t="s">
        <v>1</v>
      </c>
      <c r="D183" s="338" t="s">
        <v>461</v>
      </c>
      <c r="E183" s="18" t="s">
        <v>1</v>
      </c>
      <c r="F183" s="339">
        <v>0</v>
      </c>
      <c r="G183" s="41"/>
      <c r="H183" s="44"/>
    </row>
    <row r="184" s="2" customFormat="1" ht="16.8" customHeight="1">
      <c r="A184" s="41"/>
      <c r="B184" s="44"/>
      <c r="C184" s="338" t="s">
        <v>359</v>
      </c>
      <c r="D184" s="338" t="s">
        <v>188</v>
      </c>
      <c r="E184" s="18" t="s">
        <v>1</v>
      </c>
      <c r="F184" s="339">
        <v>3</v>
      </c>
      <c r="G184" s="41"/>
      <c r="H184" s="44"/>
    </row>
    <row r="185" s="2" customFormat="1" ht="16.8" customHeight="1">
      <c r="A185" s="41"/>
      <c r="B185" s="44"/>
      <c r="C185" s="340" t="s">
        <v>1389</v>
      </c>
      <c r="D185" s="41"/>
      <c r="E185" s="41"/>
      <c r="F185" s="41"/>
      <c r="G185" s="41"/>
      <c r="H185" s="44"/>
    </row>
    <row r="186" s="2" customFormat="1" ht="16.8" customHeight="1">
      <c r="A186" s="41"/>
      <c r="B186" s="44"/>
      <c r="C186" s="338" t="s">
        <v>457</v>
      </c>
      <c r="D186" s="338" t="s">
        <v>458</v>
      </c>
      <c r="E186" s="18" t="s">
        <v>176</v>
      </c>
      <c r="F186" s="339">
        <v>3</v>
      </c>
      <c r="G186" s="41"/>
      <c r="H186" s="44"/>
    </row>
    <row r="187" s="2" customFormat="1" ht="16.8" customHeight="1">
      <c r="A187" s="41"/>
      <c r="B187" s="44"/>
      <c r="C187" s="338" t="s">
        <v>462</v>
      </c>
      <c r="D187" s="338" t="s">
        <v>463</v>
      </c>
      <c r="E187" s="18" t="s">
        <v>202</v>
      </c>
      <c r="F187" s="339">
        <v>3</v>
      </c>
      <c r="G187" s="41"/>
      <c r="H187" s="44"/>
    </row>
    <row r="188" s="2" customFormat="1" ht="16.8" customHeight="1">
      <c r="A188" s="41"/>
      <c r="B188" s="44"/>
      <c r="C188" s="334" t="s">
        <v>1203</v>
      </c>
      <c r="D188" s="335" t="s">
        <v>1396</v>
      </c>
      <c r="E188" s="336" t="s">
        <v>357</v>
      </c>
      <c r="F188" s="337">
        <v>3</v>
      </c>
      <c r="G188" s="41"/>
      <c r="H188" s="44"/>
    </row>
    <row r="189" s="2" customFormat="1" ht="16.8" customHeight="1">
      <c r="A189" s="41"/>
      <c r="B189" s="44"/>
      <c r="C189" s="338" t="s">
        <v>1</v>
      </c>
      <c r="D189" s="338" t="s">
        <v>1202</v>
      </c>
      <c r="E189" s="18" t="s">
        <v>1</v>
      </c>
      <c r="F189" s="339">
        <v>3</v>
      </c>
      <c r="G189" s="41"/>
      <c r="H189" s="44"/>
    </row>
    <row r="190" s="2" customFormat="1" ht="16.8" customHeight="1">
      <c r="A190" s="41"/>
      <c r="B190" s="44"/>
      <c r="C190" s="338" t="s">
        <v>1203</v>
      </c>
      <c r="D190" s="338" t="s">
        <v>214</v>
      </c>
      <c r="E190" s="18" t="s">
        <v>1</v>
      </c>
      <c r="F190" s="339">
        <v>3</v>
      </c>
      <c r="G190" s="41"/>
      <c r="H190" s="44"/>
    </row>
    <row r="191" s="2" customFormat="1" ht="16.8" customHeight="1">
      <c r="A191" s="41"/>
      <c r="B191" s="44"/>
      <c r="C191" s="334" t="s">
        <v>361</v>
      </c>
      <c r="D191" s="335" t="s">
        <v>362</v>
      </c>
      <c r="E191" s="336" t="s">
        <v>106</v>
      </c>
      <c r="F191" s="337">
        <v>10</v>
      </c>
      <c r="G191" s="41"/>
      <c r="H191" s="44"/>
    </row>
    <row r="192" s="2" customFormat="1" ht="16.8" customHeight="1">
      <c r="A192" s="41"/>
      <c r="B192" s="44"/>
      <c r="C192" s="338" t="s">
        <v>361</v>
      </c>
      <c r="D192" s="338" t="s">
        <v>115</v>
      </c>
      <c r="E192" s="18" t="s">
        <v>1</v>
      </c>
      <c r="F192" s="339">
        <v>10</v>
      </c>
      <c r="G192" s="41"/>
      <c r="H192" s="44"/>
    </row>
    <row r="193" s="2" customFormat="1" ht="16.8" customHeight="1">
      <c r="A193" s="41"/>
      <c r="B193" s="44"/>
      <c r="C193" s="340" t="s">
        <v>1389</v>
      </c>
      <c r="D193" s="41"/>
      <c r="E193" s="41"/>
      <c r="F193" s="41"/>
      <c r="G193" s="41"/>
      <c r="H193" s="44"/>
    </row>
    <row r="194" s="2" customFormat="1" ht="16.8" customHeight="1">
      <c r="A194" s="41"/>
      <c r="B194" s="44"/>
      <c r="C194" s="338" t="s">
        <v>586</v>
      </c>
      <c r="D194" s="338" t="s">
        <v>587</v>
      </c>
      <c r="E194" s="18" t="s">
        <v>106</v>
      </c>
      <c r="F194" s="339">
        <v>10</v>
      </c>
      <c r="G194" s="41"/>
      <c r="H194" s="44"/>
    </row>
    <row r="195" s="2" customFormat="1" ht="16.8" customHeight="1">
      <c r="A195" s="41"/>
      <c r="B195" s="44"/>
      <c r="C195" s="338" t="s">
        <v>630</v>
      </c>
      <c r="D195" s="338" t="s">
        <v>631</v>
      </c>
      <c r="E195" s="18" t="s">
        <v>106</v>
      </c>
      <c r="F195" s="339">
        <v>400</v>
      </c>
      <c r="G195" s="41"/>
      <c r="H195" s="44"/>
    </row>
    <row r="196" s="2" customFormat="1" ht="16.8" customHeight="1">
      <c r="A196" s="41"/>
      <c r="B196" s="44"/>
      <c r="C196" s="338" t="s">
        <v>589</v>
      </c>
      <c r="D196" s="338" t="s">
        <v>590</v>
      </c>
      <c r="E196" s="18" t="s">
        <v>106</v>
      </c>
      <c r="F196" s="339">
        <v>10</v>
      </c>
      <c r="G196" s="41"/>
      <c r="H196" s="44"/>
    </row>
    <row r="197" s="2" customFormat="1" ht="16.8" customHeight="1">
      <c r="A197" s="41"/>
      <c r="B197" s="44"/>
      <c r="C197" s="338" t="s">
        <v>639</v>
      </c>
      <c r="D197" s="338" t="s">
        <v>640</v>
      </c>
      <c r="E197" s="18" t="s">
        <v>106</v>
      </c>
      <c r="F197" s="339">
        <v>10</v>
      </c>
      <c r="G197" s="41"/>
      <c r="H197" s="44"/>
    </row>
    <row r="198" s="2" customFormat="1" ht="16.8" customHeight="1">
      <c r="A198" s="41"/>
      <c r="B198" s="44"/>
      <c r="C198" s="334" t="s">
        <v>363</v>
      </c>
      <c r="D198" s="335" t="s">
        <v>364</v>
      </c>
      <c r="E198" s="336" t="s">
        <v>106</v>
      </c>
      <c r="F198" s="337">
        <v>390</v>
      </c>
      <c r="G198" s="41"/>
      <c r="H198" s="44"/>
    </row>
    <row r="199" s="2" customFormat="1" ht="16.8" customHeight="1">
      <c r="A199" s="41"/>
      <c r="B199" s="44"/>
      <c r="C199" s="338" t="s">
        <v>363</v>
      </c>
      <c r="D199" s="338" t="s">
        <v>365</v>
      </c>
      <c r="E199" s="18" t="s">
        <v>1</v>
      </c>
      <c r="F199" s="339">
        <v>390</v>
      </c>
      <c r="G199" s="41"/>
      <c r="H199" s="44"/>
    </row>
    <row r="200" s="2" customFormat="1" ht="16.8" customHeight="1">
      <c r="A200" s="41"/>
      <c r="B200" s="44"/>
      <c r="C200" s="340" t="s">
        <v>1389</v>
      </c>
      <c r="D200" s="41"/>
      <c r="E200" s="41"/>
      <c r="F200" s="41"/>
      <c r="G200" s="41"/>
      <c r="H200" s="44"/>
    </row>
    <row r="201" s="2" customFormat="1" ht="16.8" customHeight="1">
      <c r="A201" s="41"/>
      <c r="B201" s="44"/>
      <c r="C201" s="338" t="s">
        <v>550</v>
      </c>
      <c r="D201" s="338" t="s">
        <v>551</v>
      </c>
      <c r="E201" s="18" t="s">
        <v>106</v>
      </c>
      <c r="F201" s="339">
        <v>390</v>
      </c>
      <c r="G201" s="41"/>
      <c r="H201" s="44"/>
    </row>
    <row r="202" s="2" customFormat="1" ht="16.8" customHeight="1">
      <c r="A202" s="41"/>
      <c r="B202" s="44"/>
      <c r="C202" s="338" t="s">
        <v>630</v>
      </c>
      <c r="D202" s="338" t="s">
        <v>631</v>
      </c>
      <c r="E202" s="18" t="s">
        <v>106</v>
      </c>
      <c r="F202" s="339">
        <v>400</v>
      </c>
      <c r="G202" s="41"/>
      <c r="H202" s="44"/>
    </row>
    <row r="203" s="2" customFormat="1" ht="16.8" customHeight="1">
      <c r="A203" s="41"/>
      <c r="B203" s="44"/>
      <c r="C203" s="338" t="s">
        <v>554</v>
      </c>
      <c r="D203" s="338" t="s">
        <v>555</v>
      </c>
      <c r="E203" s="18" t="s">
        <v>106</v>
      </c>
      <c r="F203" s="339">
        <v>390</v>
      </c>
      <c r="G203" s="41"/>
      <c r="H203" s="44"/>
    </row>
    <row r="204" s="2" customFormat="1" ht="16.8" customHeight="1">
      <c r="A204" s="41"/>
      <c r="B204" s="44"/>
      <c r="C204" s="338" t="s">
        <v>635</v>
      </c>
      <c r="D204" s="338" t="s">
        <v>636</v>
      </c>
      <c r="E204" s="18" t="s">
        <v>106</v>
      </c>
      <c r="F204" s="339">
        <v>390</v>
      </c>
      <c r="G204" s="41"/>
      <c r="H204" s="44"/>
    </row>
    <row r="205" s="2" customFormat="1" ht="16.8" customHeight="1">
      <c r="A205" s="41"/>
      <c r="B205" s="44"/>
      <c r="C205" s="334" t="s">
        <v>616</v>
      </c>
      <c r="D205" s="335" t="s">
        <v>1397</v>
      </c>
      <c r="E205" s="336" t="s">
        <v>106</v>
      </c>
      <c r="F205" s="337">
        <v>10</v>
      </c>
      <c r="G205" s="41"/>
      <c r="H205" s="44"/>
    </row>
    <row r="206" s="2" customFormat="1" ht="16.8" customHeight="1">
      <c r="A206" s="41"/>
      <c r="B206" s="44"/>
      <c r="C206" s="338" t="s">
        <v>616</v>
      </c>
      <c r="D206" s="338" t="s">
        <v>366</v>
      </c>
      <c r="E206" s="18" t="s">
        <v>1</v>
      </c>
      <c r="F206" s="339">
        <v>10</v>
      </c>
      <c r="G206" s="41"/>
      <c r="H206" s="44"/>
    </row>
    <row r="207" s="2" customFormat="1" ht="16.8" customHeight="1">
      <c r="A207" s="41"/>
      <c r="B207" s="44"/>
      <c r="C207" s="334" t="s">
        <v>366</v>
      </c>
      <c r="D207" s="335" t="s">
        <v>367</v>
      </c>
      <c r="E207" s="336" t="s">
        <v>106</v>
      </c>
      <c r="F207" s="337">
        <v>10</v>
      </c>
      <c r="G207" s="41"/>
      <c r="H207" s="44"/>
    </row>
    <row r="208" s="2" customFormat="1" ht="16.8" customHeight="1">
      <c r="A208" s="41"/>
      <c r="B208" s="44"/>
      <c r="C208" s="338" t="s">
        <v>1</v>
      </c>
      <c r="D208" s="338" t="s">
        <v>611</v>
      </c>
      <c r="E208" s="18" t="s">
        <v>1</v>
      </c>
      <c r="F208" s="339">
        <v>0</v>
      </c>
      <c r="G208" s="41"/>
      <c r="H208" s="44"/>
    </row>
    <row r="209" s="2" customFormat="1" ht="16.8" customHeight="1">
      <c r="A209" s="41"/>
      <c r="B209" s="44"/>
      <c r="C209" s="338" t="s">
        <v>1</v>
      </c>
      <c r="D209" s="338" t="s">
        <v>115</v>
      </c>
      <c r="E209" s="18" t="s">
        <v>1</v>
      </c>
      <c r="F209" s="339">
        <v>10</v>
      </c>
      <c r="G209" s="41"/>
      <c r="H209" s="44"/>
    </row>
    <row r="210" s="2" customFormat="1" ht="16.8" customHeight="1">
      <c r="A210" s="41"/>
      <c r="B210" s="44"/>
      <c r="C210" s="338" t="s">
        <v>366</v>
      </c>
      <c r="D210" s="338" t="s">
        <v>214</v>
      </c>
      <c r="E210" s="18" t="s">
        <v>1</v>
      </c>
      <c r="F210" s="339">
        <v>10</v>
      </c>
      <c r="G210" s="41"/>
      <c r="H210" s="44"/>
    </row>
    <row r="211" s="2" customFormat="1" ht="16.8" customHeight="1">
      <c r="A211" s="41"/>
      <c r="B211" s="44"/>
      <c r="C211" s="340" t="s">
        <v>1389</v>
      </c>
      <c r="D211" s="41"/>
      <c r="E211" s="41"/>
      <c r="F211" s="41"/>
      <c r="G211" s="41"/>
      <c r="H211" s="44"/>
    </row>
    <row r="212" s="2" customFormat="1" ht="16.8" customHeight="1">
      <c r="A212" s="41"/>
      <c r="B212" s="44"/>
      <c r="C212" s="338" t="s">
        <v>608</v>
      </c>
      <c r="D212" s="338" t="s">
        <v>609</v>
      </c>
      <c r="E212" s="18" t="s">
        <v>106</v>
      </c>
      <c r="F212" s="339">
        <v>10</v>
      </c>
      <c r="G212" s="41"/>
      <c r="H212" s="44"/>
    </row>
    <row r="213" s="2" customFormat="1" ht="16.8" customHeight="1">
      <c r="A213" s="41"/>
      <c r="B213" s="44"/>
      <c r="C213" s="338" t="s">
        <v>613</v>
      </c>
      <c r="D213" s="338" t="s">
        <v>614</v>
      </c>
      <c r="E213" s="18" t="s">
        <v>106</v>
      </c>
      <c r="F213" s="339">
        <v>10</v>
      </c>
      <c r="G213" s="41"/>
      <c r="H213" s="44"/>
    </row>
    <row r="214" s="2" customFormat="1" ht="7.44" customHeight="1">
      <c r="A214" s="41"/>
      <c r="B214" s="191"/>
      <c r="C214" s="192"/>
      <c r="D214" s="192"/>
      <c r="E214" s="192"/>
      <c r="F214" s="192"/>
      <c r="G214" s="192"/>
      <c r="H214" s="44"/>
    </row>
    <row r="215" s="2" customFormat="1">
      <c r="A215" s="41"/>
      <c r="B215" s="41"/>
      <c r="C215" s="41"/>
      <c r="D215" s="41"/>
      <c r="E215" s="41"/>
      <c r="F215" s="41"/>
      <c r="G215" s="41"/>
      <c r="H215" s="41"/>
    </row>
  </sheetData>
  <sheetProtection sheet="1" formatColumns="0" formatRows="0" objects="1" scenarios="1" spinCount="100000" saltValue="zzmsuliRDPjkmyRyS6d3ph+N0zszgnU5+Zs63rGo/kqj1NaTfopt/BYKQIq/ytsdun3sot7kEwumKKozkzvemw==" hashValue="ARD8ZPuBhZsSFJPRbkVy7WpLfjB7EWo7KzuEHHWYGSa3gqCxqnVOO4v9eRNMYBOueZ5e2kvY9+OOBGYz4MYRN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Myšík</dc:creator>
  <cp:lastModifiedBy>Petr Myšík</cp:lastModifiedBy>
  <dcterms:created xsi:type="dcterms:W3CDTF">2021-05-17T19:13:34Z</dcterms:created>
  <dcterms:modified xsi:type="dcterms:W3CDTF">2021-05-17T19:13:44Z</dcterms:modified>
</cp:coreProperties>
</file>