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500" yWindow="45" windowWidth="16500" windowHeight="9780" activeTab="0"/>
  </bookViews>
  <sheets>
    <sheet name="Kalkulace" sheetId="3" r:id="rId1"/>
    <sheet name="List1" sheetId="4" r:id="rId2"/>
  </sheets>
  <definedNames/>
  <calcPr calcId="145621"/>
</workbook>
</file>

<file path=xl/sharedStrings.xml><?xml version="1.0" encoding="utf-8"?>
<sst xmlns="http://schemas.openxmlformats.org/spreadsheetml/2006/main" count="95" uniqueCount="63">
  <si>
    <t>Kategorie 1</t>
  </si>
  <si>
    <t>Kategorie 2</t>
  </si>
  <si>
    <t>Kategorie 3</t>
  </si>
  <si>
    <t>roční nájezd km</t>
  </si>
  <si>
    <t>stanoveno zadavatelem</t>
  </si>
  <si>
    <t>doba nájmu v měsících</t>
  </si>
  <si>
    <t>volné km celkem za dobu leasingu pro vícenajeté km</t>
  </si>
  <si>
    <t>volné km celkem za dobu leasingu pro méněnajeté km</t>
  </si>
  <si>
    <t>NM (nafta motorová)</t>
  </si>
  <si>
    <t>BA (natural 95)</t>
  </si>
  <si>
    <t>doplněno hodnotitelem, použita interní data</t>
  </si>
  <si>
    <t xml:space="preserve">pořizovací cena vozu  po slevě v Kč bez DPH  </t>
  </si>
  <si>
    <t>vyplní se automaticky</t>
  </si>
  <si>
    <t>Sazba za přejetý km v Kč bez DPH/km</t>
  </si>
  <si>
    <t>Kombinovaná průměrná spotřeba v l/100 km (oficiální údaj udávaný výrobcem vozidla)</t>
  </si>
  <si>
    <t>vyplní se automaticky, součet finanční části a části služeb</t>
  </si>
  <si>
    <t>vyplní se automaticky, součet částek za níže uvedené položky</t>
  </si>
  <si>
    <t>servis a údržba a opravy vozidla v Kč/měs</t>
  </si>
  <si>
    <t>Pneuservis, pneumatiky v Kč/měs</t>
  </si>
  <si>
    <t>zákonné pojištění odpovědnosti z provozu (povinné ručení) v Kč/měs</t>
  </si>
  <si>
    <t>silníční daň v Kč/měs</t>
  </si>
  <si>
    <t>Cena za PHM za dobu nájmu při dodržení nájezdu kalklulovaných km</t>
  </si>
  <si>
    <t>náklady na km ujeté nad rámec LS (předpoklad přejetí o 10 000 km)</t>
  </si>
  <si>
    <t xml:space="preserve">TCO/km v Kč bez DPH </t>
  </si>
  <si>
    <t>minimální odběr vozů</t>
  </si>
  <si>
    <t>zadáno Zadavatelem</t>
  </si>
  <si>
    <t>Počet vozů k nacenění</t>
  </si>
  <si>
    <t>Vypočtené náklady životního cyklu dle kategorií vozidel - bez PHM</t>
  </si>
  <si>
    <t>Vypočtené náklady životního cyklu dle kategorií vozidel - včetně PHM</t>
  </si>
  <si>
    <t>Kalkulace nabídky a vyhodnocení nákladů (za dobu nájmu vozidla)</t>
  </si>
  <si>
    <t>řádek č.</t>
  </si>
  <si>
    <t xml:space="preserve">POZN.: </t>
  </si>
  <si>
    <t>určeno zadavatelem v Příloze č. 1</t>
  </si>
  <si>
    <t>příloha č. 2 ZD 096/16/OCN  - OPERATIVNÍ LEASING OSOBNÍCH VOZIDEL v ČEPRO, a.s.</t>
  </si>
  <si>
    <t>Celkové vypočtené náklady životního cyklu - bez pohonných hmot</t>
  </si>
  <si>
    <t>Celkové vypočtené náklady životního cyklu - pro účel vyhodnocení nabídky (TCO)</t>
  </si>
  <si>
    <t>vyplní uchazeč</t>
  </si>
  <si>
    <t>ve výběrovém řízení uchazeč nevyplňuje</t>
  </si>
  <si>
    <t>finanční leasing (jistina + úrok) v Kč/měs</t>
  </si>
  <si>
    <t>Dálniční známka (roční poplatek za užívání dálnic) ČR v Kč/měsíc</t>
  </si>
  <si>
    <t>Poplatek za rádio v Kč/měsíc</t>
  </si>
  <si>
    <t>Asistenční služba v Kč/měsíc</t>
  </si>
  <si>
    <t>Poplatek za správu (management fee) v Kč/měsíc</t>
  </si>
  <si>
    <t>celková vstupní cena vozidla (součet ř. 12 a ř. 11)</t>
  </si>
  <si>
    <t>Hodnota zakázky; vypočte se automaticky</t>
  </si>
  <si>
    <t>Hodnotící parametr; vypočte se automaticky</t>
  </si>
  <si>
    <t xml:space="preserve">* Koeficient pro výpočet splátky finančního leasingu představuje procentní vyjádření nákladů na finanční část služby operativního leasingu včetně marže uchazeče </t>
  </si>
  <si>
    <t>typ vozidla k operačnímu leasingu:</t>
  </si>
  <si>
    <r>
      <t>další náklady v Kč bez DPH (náklady, které nejsou zahrnuty v ceně vozidla na ř. 15 a vstupují do celkové vstupní ceny vozidla - doplňuje se již konečná cena po slevě,</t>
    </r>
    <r>
      <rPr>
        <sz val="11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>(použije se pouze pro účely stanovení ceny operativního leasingu konkrétního vozidla v případě dodatečného vybavení či příslušenství vozidla na základě požadavku zadavatele)</t>
    </r>
  </si>
  <si>
    <r>
      <t xml:space="preserve">seznam položek, které jsou zahrnuty v částce na ř. 12 </t>
    </r>
    <r>
      <rPr>
        <sz val="11"/>
        <rFont val="Calibri"/>
        <family val="2"/>
        <scheme val="minor"/>
      </rPr>
      <t>(</t>
    </r>
    <r>
      <rPr>
        <i/>
        <sz val="11"/>
        <rFont val="Calibri"/>
        <family val="2"/>
        <scheme val="minor"/>
      </rPr>
      <t>použije se pouze pro účely stanovení ceny operativního leasingu konkrétního vozidla v případě dodatečného vybavení či příslušenství vozidla na základě požadavku zadavatele)</t>
    </r>
  </si>
  <si>
    <r>
      <t>Sazba za nedojetý km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v Kč bez DPH/km</t>
    </r>
  </si>
  <si>
    <r>
      <t xml:space="preserve">Doprovodné služby v Kč/měs </t>
    </r>
    <r>
      <rPr>
        <b/>
        <sz val="11"/>
        <rFont val="Calibri"/>
        <family val="2"/>
        <scheme val="minor"/>
      </rPr>
      <t>bez DPH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(součet řádků 22 až 30)</t>
    </r>
  </si>
  <si>
    <r>
      <rPr>
        <b/>
        <sz val="11"/>
        <rFont val="Calibri"/>
        <family val="2"/>
        <scheme val="minor"/>
      </rPr>
      <t>budou uvedeny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položky, které jsou zahrnuty v částce na ř. 16</t>
    </r>
  </si>
  <si>
    <r>
      <rPr>
        <b/>
        <sz val="11"/>
        <rFont val="Calibri"/>
        <family val="2"/>
        <scheme val="minor"/>
      </rPr>
      <t xml:space="preserve">budou uvedeny </t>
    </r>
    <r>
      <rPr>
        <b/>
        <sz val="11"/>
        <color theme="1"/>
        <rFont val="Calibri"/>
        <family val="2"/>
        <scheme val="minor"/>
      </rPr>
      <t xml:space="preserve"> položky, které jsou zahrnuty v částce na ř. 16</t>
    </r>
  </si>
  <si>
    <r>
      <rPr>
        <b/>
        <sz val="11"/>
        <rFont val="Calibri"/>
        <family val="2"/>
        <scheme val="minor"/>
      </rPr>
      <t>budou uvedeny</t>
    </r>
    <r>
      <rPr>
        <b/>
        <sz val="11"/>
        <color theme="1"/>
        <rFont val="Calibri"/>
        <family val="2"/>
        <scheme val="minor"/>
      </rPr>
      <t xml:space="preserve">  položky, které jsou zahrnuty v částce na ř. 16</t>
    </r>
  </si>
  <si>
    <t>Cena za operativní leasing včetně služeb v Kč bez DPH - paušál</t>
  </si>
  <si>
    <t>druh PHM (benzín/nafta)</t>
  </si>
  <si>
    <t>cena 1 litr PHM v Kč bez DPH</t>
  </si>
  <si>
    <t>katalogová cena vozidla dle kategorie od výrobce bez slevy v Kč bez DPH</t>
  </si>
  <si>
    <t>výše slevy na vozidlo v % (z ceny dle katalogového ceníku výrobce)</t>
  </si>
  <si>
    <r>
      <t>cena za operativní leasing v Kč/měs</t>
    </r>
    <r>
      <rPr>
        <b/>
        <sz val="11"/>
        <rFont val="Calibri"/>
        <family val="2"/>
        <scheme val="minor"/>
      </rPr>
      <t>/bez DPH</t>
    </r>
  </si>
  <si>
    <t>Pick-up servis v případě servisu a oprav v Kč/měsíc</t>
  </si>
  <si>
    <t>koeficient pro výpočet splátky finančního leasingu v %*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</si>
</sst>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Kč&quot;"/>
    <numFmt numFmtId="165" formatCode="#,##0_ ;[Red]\-#,##0\ "/>
    <numFmt numFmtId="166" formatCode="0.000%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Arial CE"/>
      <family val="2"/>
    </font>
    <font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name val="Arial CE"/>
      <family val="2"/>
    </font>
    <font>
      <b/>
      <sz val="20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00102615356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thin"/>
      <right/>
      <top style="medium"/>
      <bottom/>
    </border>
    <border>
      <left style="medium"/>
      <right style="medium"/>
      <top style="thin"/>
      <bottom style="medium"/>
    </border>
    <border diagonalUp="1">
      <left style="thin"/>
      <right style="medium"/>
      <top style="thin"/>
      <bottom style="thin"/>
      <diagonal style="thin"/>
    </border>
    <border diagonalUp="1">
      <left style="medium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 diagonalUp="1">
      <left style="medium"/>
      <right/>
      <top style="thin"/>
      <bottom style="thin"/>
      <diagonal style="thin"/>
    </border>
    <border diagonalUp="1">
      <left/>
      <right style="medium"/>
      <top style="thin"/>
      <bottom style="thin"/>
      <diagonal style="thin"/>
    </border>
    <border>
      <left style="thin"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8" fillId="0" borderId="0">
      <alignment/>
      <protection/>
    </xf>
  </cellStyleXfs>
  <cellXfs count="153">
    <xf numFmtId="0" fontId="0" fillId="0" borderId="0" xfId="0"/>
    <xf numFmtId="0" fontId="6" fillId="0" borderId="0" xfId="0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164" fontId="0" fillId="0" borderId="0" xfId="0" applyNumberFormat="1" applyProtection="1"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0" fillId="0" borderId="3" xfId="0" applyFill="1" applyBorder="1" applyAlignment="1" applyProtection="1">
      <alignment vertical="center" wrapText="1"/>
      <protection hidden="1"/>
    </xf>
    <xf numFmtId="0" fontId="0" fillId="0" borderId="0" xfId="0" applyFill="1" applyAlignment="1" applyProtection="1">
      <alignment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4" xfId="0" applyBorder="1" applyAlignment="1" applyProtection="1">
      <alignment vertical="center" wrapText="1"/>
      <protection hidden="1"/>
    </xf>
    <xf numFmtId="3" fontId="2" fillId="0" borderId="5" xfId="0" applyNumberFormat="1" applyFont="1" applyBorder="1" applyAlignment="1" applyProtection="1">
      <alignment horizontal="center" vertical="center" wrapText="1"/>
      <protection hidden="1"/>
    </xf>
    <xf numFmtId="3" fontId="2" fillId="0" borderId="6" xfId="0" applyNumberFormat="1" applyFont="1" applyBorder="1" applyAlignment="1" applyProtection="1">
      <alignment horizontal="center" vertical="center" wrapText="1"/>
      <protection hidden="1"/>
    </xf>
    <xf numFmtId="3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vertical="center"/>
      <protection hidden="1"/>
    </xf>
    <xf numFmtId="3" fontId="2" fillId="0" borderId="8" xfId="0" applyNumberFormat="1" applyFont="1" applyFill="1" applyBorder="1" applyAlignment="1" applyProtection="1">
      <alignment horizontal="center" vertical="center" wrapText="1"/>
      <protection hidden="1"/>
    </xf>
    <xf numFmtId="3" fontId="2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vertical="center"/>
      <protection hidden="1"/>
    </xf>
    <xf numFmtId="0" fontId="0" fillId="0" borderId="8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7" xfId="0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2" fontId="0" fillId="0" borderId="0" xfId="0" applyNumberForma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 wrapText="1"/>
      <protection hidden="1"/>
    </xf>
    <xf numFmtId="4" fontId="0" fillId="0" borderId="0" xfId="0" applyNumberFormat="1" applyFill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vertical="center" wrapText="1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left" vertical="center"/>
      <protection hidden="1"/>
    </xf>
    <xf numFmtId="0" fontId="0" fillId="0" borderId="10" xfId="0" applyBorder="1" applyAlignment="1" applyProtection="1">
      <alignment horizontal="left" vertical="center"/>
      <protection hidden="1"/>
    </xf>
    <xf numFmtId="0" fontId="0" fillId="0" borderId="7" xfId="0" applyBorder="1" applyAlignment="1" applyProtection="1">
      <alignment horizontal="left" vertical="center"/>
      <protection hidden="1"/>
    </xf>
    <xf numFmtId="0" fontId="0" fillId="0" borderId="7" xfId="0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0" fillId="0" borderId="0" xfId="0" applyFill="1" applyProtection="1">
      <protection hidden="1"/>
    </xf>
    <xf numFmtId="4" fontId="0" fillId="0" borderId="0" xfId="0" applyNumberFormat="1" applyFill="1" applyBorder="1" applyAlignment="1" applyProtection="1">
      <alignment horizontal="center" vertical="center"/>
      <protection hidden="1"/>
    </xf>
    <xf numFmtId="9" fontId="0" fillId="0" borderId="0" xfId="21" applyFont="1" applyFill="1" applyBorder="1" applyAlignment="1" applyProtection="1">
      <alignment horizontal="center" vertical="center"/>
      <protection hidden="1"/>
    </xf>
    <xf numFmtId="4" fontId="0" fillId="0" borderId="8" xfId="0" applyNumberFormat="1" applyFill="1" applyBorder="1" applyAlignment="1" applyProtection="1">
      <alignment horizontal="center" vertical="center"/>
      <protection hidden="1"/>
    </xf>
    <xf numFmtId="4" fontId="0" fillId="0" borderId="9" xfId="0" applyNumberFormat="1" applyFill="1" applyBorder="1" applyAlignment="1" applyProtection="1">
      <alignment horizontal="center" vertical="center"/>
      <protection hidden="1"/>
    </xf>
    <xf numFmtId="4" fontId="2" fillId="0" borderId="8" xfId="0" applyNumberFormat="1" applyFont="1" applyFill="1" applyBorder="1" applyAlignment="1" applyProtection="1">
      <alignment horizontal="center" vertical="center"/>
      <protection hidden="1"/>
    </xf>
    <xf numFmtId="4" fontId="2" fillId="0" borderId="9" xfId="0" applyNumberFormat="1" applyFont="1" applyFill="1" applyBorder="1" applyAlignment="1" applyProtection="1">
      <alignment horizontal="center" vertical="center"/>
      <protection hidden="1"/>
    </xf>
    <xf numFmtId="4" fontId="2" fillId="0" borderId="0" xfId="0" applyNumberFormat="1" applyFont="1" applyFill="1" applyBorder="1" applyAlignment="1" applyProtection="1">
      <alignment horizontal="center" vertical="center"/>
      <protection hidden="1"/>
    </xf>
    <xf numFmtId="165" fontId="2" fillId="0" borderId="11" xfId="0" applyNumberFormat="1" applyFont="1" applyBorder="1" applyAlignment="1" applyProtection="1">
      <alignment horizontal="center" vertical="center"/>
      <protection hidden="1"/>
    </xf>
    <xf numFmtId="165" fontId="2" fillId="0" borderId="12" xfId="0" applyNumberFormat="1" applyFont="1" applyBorder="1" applyAlignment="1" applyProtection="1">
      <alignment horizontal="center" vertical="center"/>
      <protection hidden="1"/>
    </xf>
    <xf numFmtId="3" fontId="2" fillId="0" borderId="11" xfId="0" applyNumberFormat="1" applyFont="1" applyBorder="1" applyAlignment="1" applyProtection="1">
      <alignment horizontal="center" vertical="center"/>
      <protection hidden="1"/>
    </xf>
    <xf numFmtId="3" fontId="2" fillId="0" borderId="12" xfId="0" applyNumberFormat="1" applyFont="1" applyBorder="1" applyAlignment="1" applyProtection="1">
      <alignment horizontal="center" vertical="center"/>
      <protection hidden="1"/>
    </xf>
    <xf numFmtId="3" fontId="0" fillId="0" borderId="0" xfId="0" applyNumberFormat="1" applyFill="1" applyBorder="1" applyAlignment="1" applyProtection="1">
      <alignment horizontal="center" vertical="center"/>
      <protection hidden="1"/>
    </xf>
    <xf numFmtId="3" fontId="0" fillId="0" borderId="8" xfId="0" applyNumberFormat="1" applyFill="1" applyBorder="1" applyAlignment="1" applyProtection="1">
      <alignment horizontal="center" vertical="center"/>
      <protection hidden="1"/>
    </xf>
    <xf numFmtId="3" fontId="0" fillId="0" borderId="9" xfId="0" applyNumberForma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3" fontId="2" fillId="0" borderId="0" xfId="0" applyNumberFormat="1" applyFont="1" applyFill="1" applyBorder="1" applyAlignment="1" applyProtection="1">
      <alignment horizontal="center" vertical="center"/>
      <protection hidden="1"/>
    </xf>
    <xf numFmtId="4" fontId="0" fillId="0" borderId="13" xfId="0" applyNumberFormat="1" applyBorder="1" applyAlignment="1" applyProtection="1">
      <alignment horizontal="center" vertical="center"/>
      <protection hidden="1"/>
    </xf>
    <xf numFmtId="4" fontId="0" fillId="0" borderId="14" xfId="0" applyNumberFormat="1" applyBorder="1" applyAlignment="1" applyProtection="1">
      <alignment horizontal="center" vertical="center"/>
      <protection hidden="1"/>
    </xf>
    <xf numFmtId="4" fontId="0" fillId="0" borderId="8" xfId="0" applyNumberFormat="1" applyBorder="1" applyAlignment="1" applyProtection="1">
      <alignment horizontal="center" vertical="center"/>
      <protection hidden="1"/>
    </xf>
    <xf numFmtId="4" fontId="0" fillId="0" borderId="9" xfId="0" applyNumberFormat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 applyProtection="1">
      <alignment vertical="center"/>
      <protection hidden="1"/>
    </xf>
    <xf numFmtId="0" fontId="0" fillId="0" borderId="15" xfId="0" applyFill="1" applyBorder="1" applyAlignment="1" applyProtection="1">
      <alignment vertical="center"/>
      <protection hidden="1"/>
    </xf>
    <xf numFmtId="0" fontId="0" fillId="0" borderId="13" xfId="0" applyBorder="1" applyAlignment="1" applyProtection="1">
      <alignment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0" fillId="0" borderId="13" xfId="0" applyFill="1" applyBorder="1" applyAlignment="1" applyProtection="1">
      <alignment vertical="center"/>
      <protection hidden="1"/>
    </xf>
    <xf numFmtId="0" fontId="2" fillId="0" borderId="15" xfId="0" applyFont="1" applyFill="1" applyBorder="1" applyAlignment="1" applyProtection="1">
      <alignment vertical="center"/>
      <protection hidden="1"/>
    </xf>
    <xf numFmtId="0" fontId="7" fillId="3" borderId="16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vertical="center"/>
      <protection hidden="1"/>
    </xf>
    <xf numFmtId="3" fontId="0" fillId="0" borderId="13" xfId="0" applyNumberFormat="1" applyFill="1" applyBorder="1" applyAlignment="1" applyProtection="1">
      <alignment horizontal="center" vertical="center"/>
      <protection hidden="1"/>
    </xf>
    <xf numFmtId="3" fontId="0" fillId="0" borderId="14" xfId="0" applyNumberFormat="1" applyFill="1" applyBorder="1" applyAlignment="1" applyProtection="1">
      <alignment horizontal="center" vertical="center"/>
      <protection hidden="1"/>
    </xf>
    <xf numFmtId="3" fontId="0" fillId="0" borderId="15" xfId="0" applyNumberFormat="1" applyFill="1" applyBorder="1" applyAlignment="1" applyProtection="1">
      <alignment horizontal="center" vertical="center"/>
      <protection hidden="1"/>
    </xf>
    <xf numFmtId="3" fontId="0" fillId="0" borderId="18" xfId="0" applyNumberFormat="1" applyFill="1" applyBorder="1" applyAlignment="1" applyProtection="1">
      <alignment horizontal="center" vertical="center"/>
      <protection hidden="1"/>
    </xf>
    <xf numFmtId="4" fontId="0" fillId="0" borderId="15" xfId="0" applyNumberFormat="1" applyBorder="1" applyAlignment="1" applyProtection="1">
      <alignment horizontal="center" vertical="center"/>
      <protection hidden="1"/>
    </xf>
    <xf numFmtId="4" fontId="0" fillId="0" borderId="18" xfId="0" applyNumberFormat="1" applyBorder="1" applyAlignment="1" applyProtection="1">
      <alignment horizontal="center" vertical="center"/>
      <protection hidden="1"/>
    </xf>
    <xf numFmtId="2" fontId="0" fillId="0" borderId="15" xfId="0" applyNumberFormat="1" applyBorder="1" applyAlignment="1" applyProtection="1">
      <alignment horizontal="center" vertical="center"/>
      <protection hidden="1"/>
    </xf>
    <xf numFmtId="2" fontId="0" fillId="0" borderId="18" xfId="0" applyNumberFormat="1" applyBorder="1" applyAlignment="1" applyProtection="1">
      <alignment horizontal="center" vertical="center"/>
      <protection hidden="1"/>
    </xf>
    <xf numFmtId="3" fontId="2" fillId="0" borderId="13" xfId="0" applyNumberFormat="1" applyFont="1" applyFill="1" applyBorder="1" applyAlignment="1" applyProtection="1">
      <alignment horizontal="center" vertical="center"/>
      <protection hidden="1"/>
    </xf>
    <xf numFmtId="3" fontId="2" fillId="0" borderId="14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/>
      <protection hidden="1"/>
    </xf>
    <xf numFmtId="3" fontId="2" fillId="0" borderId="15" xfId="0" applyNumberFormat="1" applyFont="1" applyFill="1" applyBorder="1" applyAlignment="1" applyProtection="1">
      <alignment horizontal="center" vertical="center"/>
      <protection hidden="1"/>
    </xf>
    <xf numFmtId="3" fontId="2" fillId="0" borderId="18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Protection="1">
      <protection hidden="1"/>
    </xf>
    <xf numFmtId="0" fontId="0" fillId="0" borderId="20" xfId="0" applyFill="1" applyBorder="1" applyAlignment="1" applyProtection="1">
      <alignment horizontal="center" vertical="center"/>
      <protection hidden="1"/>
    </xf>
    <xf numFmtId="0" fontId="3" fillId="0" borderId="8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0" fillId="0" borderId="7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15" xfId="0" applyFont="1" applyFill="1" applyBorder="1" applyAlignment="1" applyProtection="1">
      <alignment horizontal="center" vertical="center"/>
      <protection hidden="1"/>
    </xf>
    <xf numFmtId="0" fontId="0" fillId="0" borderId="13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19" xfId="0" applyFont="1" applyFill="1" applyBorder="1" applyAlignment="1" applyProtection="1">
      <alignment horizontal="center"/>
      <protection hidden="1"/>
    </xf>
    <xf numFmtId="0" fontId="0" fillId="0" borderId="2" xfId="0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center" vertical="center" wrapText="1"/>
      <protection hidden="1"/>
    </xf>
    <xf numFmtId="0" fontId="0" fillId="0" borderId="7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0" fontId="0" fillId="0" borderId="8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165" fontId="11" fillId="2" borderId="11" xfId="0" applyNumberFormat="1" applyFont="1" applyFill="1" applyBorder="1" applyAlignment="1" applyProtection="1">
      <alignment horizontal="center" vertical="center"/>
      <protection hidden="1"/>
    </xf>
    <xf numFmtId="165" fontId="11" fillId="2" borderId="12" xfId="0" applyNumberFormat="1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21" xfId="0" applyFont="1" applyFill="1" applyBorder="1" applyAlignment="1" applyProtection="1">
      <alignment horizontal="left" vertical="center"/>
      <protection hidden="1"/>
    </xf>
    <xf numFmtId="3" fontId="11" fillId="4" borderId="2" xfId="0" applyNumberFormat="1" applyFont="1" applyFill="1" applyBorder="1" applyAlignment="1" applyProtection="1">
      <alignment horizontal="center" vertical="center"/>
      <protection hidden="1"/>
    </xf>
    <xf numFmtId="3" fontId="12" fillId="0" borderId="2" xfId="0" applyNumberFormat="1" applyFont="1" applyFill="1" applyBorder="1" applyAlignment="1" applyProtection="1">
      <alignment horizontal="center" vertical="center"/>
      <protection hidden="1"/>
    </xf>
    <xf numFmtId="4" fontId="0" fillId="0" borderId="22" xfId="0" applyNumberFormat="1" applyFill="1" applyBorder="1" applyAlignment="1" applyProtection="1">
      <alignment horizontal="center" vertical="center"/>
      <protection hidden="1"/>
    </xf>
    <xf numFmtId="4" fontId="0" fillId="0" borderId="23" xfId="0" applyNumberFormat="1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 applyProtection="1">
      <alignment vertical="center"/>
      <protection hidden="1"/>
    </xf>
    <xf numFmtId="0" fontId="2" fillId="5" borderId="24" xfId="0" applyFont="1" applyFill="1" applyBorder="1" applyAlignment="1" applyProtection="1">
      <alignment horizontal="center"/>
      <protection hidden="1"/>
    </xf>
    <xf numFmtId="0" fontId="3" fillId="0" borderId="8" xfId="0" applyFont="1" applyFill="1" applyBorder="1" applyAlignment="1" applyProtection="1">
      <alignment vertical="center"/>
      <protection hidden="1"/>
    </xf>
    <xf numFmtId="3" fontId="3" fillId="0" borderId="13" xfId="0" applyNumberFormat="1" applyFont="1" applyFill="1" applyBorder="1" applyAlignment="1" applyProtection="1">
      <alignment horizontal="center" vertical="center"/>
      <protection hidden="1"/>
    </xf>
    <xf numFmtId="3" fontId="3" fillId="0" borderId="9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Protection="1">
      <protection hidden="1"/>
    </xf>
    <xf numFmtId="0" fontId="11" fillId="0" borderId="24" xfId="0" applyFont="1" applyFill="1" applyBorder="1" applyAlignment="1" applyProtection="1">
      <alignment vertical="center"/>
      <protection hidden="1"/>
    </xf>
    <xf numFmtId="0" fontId="14" fillId="6" borderId="25" xfId="0" applyFont="1" applyFill="1" applyBorder="1" applyAlignment="1" applyProtection="1">
      <alignment horizontal="center" vertical="center"/>
      <protection hidden="1"/>
    </xf>
    <xf numFmtId="4" fontId="0" fillId="7" borderId="26" xfId="0" applyNumberFormat="1" applyFill="1" applyBorder="1" applyAlignment="1" applyProtection="1">
      <alignment horizontal="center" vertical="center"/>
      <protection locked="0"/>
    </xf>
    <xf numFmtId="4" fontId="0" fillId="7" borderId="27" xfId="0" applyNumberFormat="1" applyFill="1" applyBorder="1" applyAlignment="1" applyProtection="1">
      <alignment horizontal="center" vertical="center"/>
      <protection locked="0"/>
    </xf>
    <xf numFmtId="4" fontId="2" fillId="0" borderId="28" xfId="0" applyNumberFormat="1" applyFont="1" applyFill="1" applyBorder="1" applyAlignment="1" applyProtection="1">
      <alignment horizontal="center" vertical="center" wrapText="1"/>
      <protection hidden="1"/>
    </xf>
    <xf numFmtId="4" fontId="2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9" fillId="8" borderId="25" xfId="0" applyFont="1" applyFill="1" applyBorder="1" applyAlignment="1" applyProtection="1">
      <alignment horizontal="center" vertical="center"/>
      <protection hidden="1"/>
    </xf>
    <xf numFmtId="0" fontId="2" fillId="9" borderId="30" xfId="0" applyFont="1" applyFill="1" applyBorder="1" applyAlignment="1" applyProtection="1">
      <alignment horizontal="center" vertical="center"/>
      <protection hidden="1"/>
    </xf>
    <xf numFmtId="0" fontId="2" fillId="10" borderId="11" xfId="0" applyFont="1" applyFill="1" applyBorder="1" applyAlignment="1" applyProtection="1">
      <alignment horizontal="center" vertical="center"/>
      <protection hidden="1"/>
    </xf>
    <xf numFmtId="0" fontId="2" fillId="10" borderId="12" xfId="0" applyFont="1" applyFill="1" applyBorder="1" applyAlignment="1" applyProtection="1">
      <alignment horizontal="center" vertical="center"/>
      <protection hidden="1"/>
    </xf>
    <xf numFmtId="0" fontId="0" fillId="11" borderId="8" xfId="0" applyFill="1" applyBorder="1" applyAlignment="1" applyProtection="1">
      <alignment horizontal="center" vertical="center"/>
      <protection hidden="1"/>
    </xf>
    <xf numFmtId="0" fontId="0" fillId="11" borderId="9" xfId="0" applyFill="1" applyBorder="1" applyAlignment="1" applyProtection="1">
      <alignment horizontal="center" vertical="center"/>
      <protection hidden="1"/>
    </xf>
    <xf numFmtId="2" fontId="0" fillId="0" borderId="8" xfId="0" applyNumberFormat="1" applyFill="1" applyBorder="1" applyAlignment="1" applyProtection="1">
      <alignment horizontal="center" vertical="center"/>
      <protection hidden="1"/>
    </xf>
    <xf numFmtId="2" fontId="0" fillId="0" borderId="9" xfId="0" applyNumberForma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/>
      <protection hidden="1"/>
    </xf>
    <xf numFmtId="0" fontId="10" fillId="8" borderId="31" xfId="0" applyFont="1" applyFill="1" applyBorder="1" applyAlignment="1" applyProtection="1">
      <alignment horizontal="center" vertical="center"/>
      <protection hidden="1"/>
    </xf>
    <xf numFmtId="0" fontId="10" fillId="8" borderId="32" xfId="0" applyFont="1" applyFill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 vertical="center"/>
      <protection hidden="1"/>
    </xf>
    <xf numFmtId="0" fontId="0" fillId="0" borderId="4" xfId="0" applyFill="1" applyBorder="1" applyAlignment="1" applyProtection="1">
      <alignment horizontal="left" vertical="center"/>
      <protection hidden="1"/>
    </xf>
    <xf numFmtId="0" fontId="0" fillId="0" borderId="21" xfId="0" applyFill="1" applyBorder="1" applyAlignment="1" applyProtection="1">
      <alignment horizontal="left" vertical="center"/>
      <protection hidden="1"/>
    </xf>
    <xf numFmtId="3" fontId="0" fillId="7" borderId="13" xfId="0" applyNumberFormat="1" applyFill="1" applyBorder="1" applyAlignment="1" applyProtection="1">
      <alignment horizontal="center" vertical="center"/>
      <protection hidden="1" locked="0"/>
    </xf>
    <xf numFmtId="3" fontId="0" fillId="7" borderId="14" xfId="0" applyNumberFormat="1" applyFill="1" applyBorder="1" applyAlignment="1" applyProtection="1">
      <alignment horizontal="center" vertical="center"/>
      <protection hidden="1" locked="0"/>
    </xf>
    <xf numFmtId="3" fontId="0" fillId="7" borderId="8" xfId="0" applyNumberFormat="1" applyFill="1" applyBorder="1" applyAlignment="1" applyProtection="1">
      <alignment horizontal="center" vertical="center"/>
      <protection hidden="1" locked="0"/>
    </xf>
    <xf numFmtId="3" fontId="0" fillId="7" borderId="9" xfId="0" applyNumberFormat="1" applyFill="1" applyBorder="1" applyAlignment="1" applyProtection="1">
      <alignment horizontal="center" vertical="center"/>
      <protection hidden="1" locked="0"/>
    </xf>
    <xf numFmtId="3" fontId="0" fillId="7" borderId="15" xfId="0" applyNumberFormat="1" applyFill="1" applyBorder="1" applyAlignment="1" applyProtection="1">
      <alignment horizontal="center" vertical="center"/>
      <protection hidden="1" locked="0"/>
    </xf>
    <xf numFmtId="3" fontId="0" fillId="7" borderId="18" xfId="0" applyNumberFormat="1" applyFill="1" applyBorder="1" applyAlignment="1" applyProtection="1">
      <alignment horizontal="center" vertical="center"/>
      <protection hidden="1" locked="0"/>
    </xf>
    <xf numFmtId="166" fontId="0" fillId="7" borderId="15" xfId="21" applyNumberFormat="1" applyFont="1" applyFill="1" applyBorder="1" applyAlignment="1" applyProtection="1">
      <alignment horizontal="center" vertical="center"/>
      <protection hidden="1" locked="0"/>
    </xf>
    <xf numFmtId="166" fontId="0" fillId="7" borderId="18" xfId="21" applyNumberFormat="1" applyFont="1" applyFill="1" applyBorder="1" applyAlignment="1" applyProtection="1">
      <alignment horizontal="center" vertical="center"/>
      <protection hidden="1" locked="0"/>
    </xf>
    <xf numFmtId="2" fontId="0" fillId="7" borderId="8" xfId="0" applyNumberFormat="1" applyFill="1" applyBorder="1" applyAlignment="1" applyProtection="1">
      <alignment horizontal="center" vertical="center"/>
      <protection hidden="1" locked="0"/>
    </xf>
    <xf numFmtId="2" fontId="0" fillId="7" borderId="9" xfId="0" applyNumberFormat="1" applyFill="1" applyBorder="1" applyAlignment="1" applyProtection="1">
      <alignment horizontal="center" vertical="center"/>
      <protection hidden="1" locked="0"/>
    </xf>
    <xf numFmtId="2" fontId="0" fillId="7" borderId="33" xfId="0" applyNumberFormat="1" applyFill="1" applyBorder="1" applyAlignment="1" applyProtection="1">
      <alignment horizontal="center" vertical="center"/>
      <protection hidden="1" locked="0"/>
    </xf>
    <xf numFmtId="2" fontId="0" fillId="7" borderId="34" xfId="0" applyNumberFormat="1" applyFill="1" applyBorder="1" applyAlignment="1" applyProtection="1">
      <alignment horizontal="center" vertical="center"/>
      <protection hidden="1" locked="0"/>
    </xf>
    <xf numFmtId="4" fontId="0" fillId="7" borderId="26" xfId="0" applyNumberFormat="1" applyFill="1" applyBorder="1" applyAlignment="1" applyProtection="1">
      <alignment horizontal="center" vertical="center"/>
      <protection hidden="1" locked="0"/>
    </xf>
    <xf numFmtId="4" fontId="0" fillId="7" borderId="27" xfId="0" applyNumberFormat="1" applyFill="1" applyBorder="1" applyAlignment="1" applyProtection="1">
      <alignment horizontal="center" vertical="center"/>
      <protection hidden="1" locked="0"/>
    </xf>
    <xf numFmtId="9" fontId="0" fillId="7" borderId="26" xfId="21" applyFont="1" applyFill="1" applyBorder="1" applyAlignment="1" applyProtection="1">
      <alignment horizontal="center" vertical="center"/>
      <protection hidden="1" locked="0"/>
    </xf>
    <xf numFmtId="9" fontId="0" fillId="7" borderId="27" xfId="21" applyFont="1" applyFill="1" applyBorder="1" applyAlignment="1" applyProtection="1">
      <alignment horizontal="center" vertical="center"/>
      <protection hidden="1" locked="0"/>
    </xf>
    <xf numFmtId="0" fontId="2" fillId="7" borderId="35" xfId="0" applyFont="1" applyFill="1" applyBorder="1" applyAlignment="1" applyProtection="1">
      <alignment horizontal="center" vertical="center" wrapText="1"/>
      <protection hidden="1" locked="0"/>
    </xf>
    <xf numFmtId="0" fontId="2" fillId="7" borderId="36" xfId="0" applyFont="1" applyFill="1" applyBorder="1" applyAlignment="1" applyProtection="1">
      <alignment horizontal="center" vertical="center" wrapText="1"/>
      <protection hidden="1"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Procenta" xfId="21"/>
    <cellStyle name="Normal_Copy of CADR III_QCA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55"/>
  <sheetViews>
    <sheetView tabSelected="1" workbookViewId="0" topLeftCell="A1">
      <selection activeCell="C26" sqref="C26"/>
    </sheetView>
  </sheetViews>
  <sheetFormatPr defaultColWidth="9.140625" defaultRowHeight="15"/>
  <cols>
    <col min="1" max="1" width="8.57421875" style="2" customWidth="1"/>
    <col min="2" max="2" width="76.57421875" style="2" customWidth="1"/>
    <col min="3" max="4" width="12.7109375" style="2" customWidth="1"/>
    <col min="5" max="5" width="2.00390625" style="2" customWidth="1"/>
    <col min="6" max="6" width="12.7109375" style="37" customWidth="1"/>
    <col min="7" max="7" width="12.7109375" style="2" customWidth="1"/>
    <col min="8" max="8" width="2.00390625" style="2" customWidth="1"/>
    <col min="9" max="9" width="12.7109375" style="37" customWidth="1"/>
    <col min="10" max="10" width="12.7109375" style="2" customWidth="1"/>
    <col min="11" max="11" width="3.421875" style="2" customWidth="1"/>
    <col min="12" max="12" width="56.8515625" style="2" customWidth="1"/>
    <col min="13" max="13" width="51.57421875" style="2" customWidth="1"/>
    <col min="14" max="15" width="9.57421875" style="2" customWidth="1"/>
    <col min="16" max="242" width="9.140625" style="2" customWidth="1"/>
    <col min="243" max="243" width="71.8515625" style="2" customWidth="1"/>
    <col min="244" max="244" width="3.8515625" style="2" customWidth="1"/>
    <col min="245" max="246" width="13.421875" style="2" customWidth="1"/>
    <col min="247" max="247" width="5.421875" style="2" customWidth="1"/>
    <col min="248" max="249" width="13.421875" style="2" customWidth="1"/>
    <col min="250" max="250" width="4.28125" style="2" customWidth="1"/>
    <col min="251" max="252" width="13.421875" style="2" customWidth="1"/>
    <col min="253" max="253" width="4.421875" style="2" customWidth="1"/>
    <col min="254" max="255" width="13.421875" style="2" customWidth="1"/>
    <col min="256" max="256" width="4.28125" style="2" customWidth="1"/>
    <col min="257" max="258" width="13.421875" style="2" customWidth="1"/>
    <col min="259" max="259" width="4.28125" style="2" customWidth="1"/>
    <col min="260" max="261" width="13.421875" style="2" customWidth="1"/>
    <col min="262" max="262" width="4.28125" style="2" customWidth="1"/>
    <col min="263" max="264" width="13.421875" style="2" customWidth="1"/>
    <col min="265" max="265" width="4.28125" style="2" customWidth="1"/>
    <col min="266" max="267" width="13.421875" style="2" customWidth="1"/>
    <col min="268" max="268" width="3.57421875" style="2" customWidth="1"/>
    <col min="269" max="269" width="44.421875" style="2" customWidth="1"/>
    <col min="270" max="271" width="9.57421875" style="2" customWidth="1"/>
    <col min="272" max="498" width="9.140625" style="2" customWidth="1"/>
    <col min="499" max="499" width="71.8515625" style="2" customWidth="1"/>
    <col min="500" max="500" width="3.8515625" style="2" customWidth="1"/>
    <col min="501" max="502" width="13.421875" style="2" customWidth="1"/>
    <col min="503" max="503" width="5.421875" style="2" customWidth="1"/>
    <col min="504" max="505" width="13.421875" style="2" customWidth="1"/>
    <col min="506" max="506" width="4.28125" style="2" customWidth="1"/>
    <col min="507" max="508" width="13.421875" style="2" customWidth="1"/>
    <col min="509" max="509" width="4.421875" style="2" customWidth="1"/>
    <col min="510" max="511" width="13.421875" style="2" customWidth="1"/>
    <col min="512" max="512" width="4.28125" style="2" customWidth="1"/>
    <col min="513" max="514" width="13.421875" style="2" customWidth="1"/>
    <col min="515" max="515" width="4.28125" style="2" customWidth="1"/>
    <col min="516" max="517" width="13.421875" style="2" customWidth="1"/>
    <col min="518" max="518" width="4.28125" style="2" customWidth="1"/>
    <col min="519" max="520" width="13.421875" style="2" customWidth="1"/>
    <col min="521" max="521" width="4.28125" style="2" customWidth="1"/>
    <col min="522" max="523" width="13.421875" style="2" customWidth="1"/>
    <col min="524" max="524" width="3.57421875" style="2" customWidth="1"/>
    <col min="525" max="525" width="44.421875" style="2" customWidth="1"/>
    <col min="526" max="527" width="9.57421875" style="2" customWidth="1"/>
    <col min="528" max="754" width="9.140625" style="2" customWidth="1"/>
    <col min="755" max="755" width="71.8515625" style="2" customWidth="1"/>
    <col min="756" max="756" width="3.8515625" style="2" customWidth="1"/>
    <col min="757" max="758" width="13.421875" style="2" customWidth="1"/>
    <col min="759" max="759" width="5.421875" style="2" customWidth="1"/>
    <col min="760" max="761" width="13.421875" style="2" customWidth="1"/>
    <col min="762" max="762" width="4.28125" style="2" customWidth="1"/>
    <col min="763" max="764" width="13.421875" style="2" customWidth="1"/>
    <col min="765" max="765" width="4.421875" style="2" customWidth="1"/>
    <col min="766" max="767" width="13.421875" style="2" customWidth="1"/>
    <col min="768" max="768" width="4.28125" style="2" customWidth="1"/>
    <col min="769" max="770" width="13.421875" style="2" customWidth="1"/>
    <col min="771" max="771" width="4.28125" style="2" customWidth="1"/>
    <col min="772" max="773" width="13.421875" style="2" customWidth="1"/>
    <col min="774" max="774" width="4.28125" style="2" customWidth="1"/>
    <col min="775" max="776" width="13.421875" style="2" customWidth="1"/>
    <col min="777" max="777" width="4.28125" style="2" customWidth="1"/>
    <col min="778" max="779" width="13.421875" style="2" customWidth="1"/>
    <col min="780" max="780" width="3.57421875" style="2" customWidth="1"/>
    <col min="781" max="781" width="44.421875" style="2" customWidth="1"/>
    <col min="782" max="783" width="9.57421875" style="2" customWidth="1"/>
    <col min="784" max="1010" width="9.140625" style="2" customWidth="1"/>
    <col min="1011" max="1011" width="71.8515625" style="2" customWidth="1"/>
    <col min="1012" max="1012" width="3.8515625" style="2" customWidth="1"/>
    <col min="1013" max="1014" width="13.421875" style="2" customWidth="1"/>
    <col min="1015" max="1015" width="5.421875" style="2" customWidth="1"/>
    <col min="1016" max="1017" width="13.421875" style="2" customWidth="1"/>
    <col min="1018" max="1018" width="4.28125" style="2" customWidth="1"/>
    <col min="1019" max="1020" width="13.421875" style="2" customWidth="1"/>
    <col min="1021" max="1021" width="4.421875" style="2" customWidth="1"/>
    <col min="1022" max="1023" width="13.421875" style="2" customWidth="1"/>
    <col min="1024" max="1024" width="4.28125" style="2" customWidth="1"/>
    <col min="1025" max="1026" width="13.421875" style="2" customWidth="1"/>
    <col min="1027" max="1027" width="4.28125" style="2" customWidth="1"/>
    <col min="1028" max="1029" width="13.421875" style="2" customWidth="1"/>
    <col min="1030" max="1030" width="4.28125" style="2" customWidth="1"/>
    <col min="1031" max="1032" width="13.421875" style="2" customWidth="1"/>
    <col min="1033" max="1033" width="4.28125" style="2" customWidth="1"/>
    <col min="1034" max="1035" width="13.421875" style="2" customWidth="1"/>
    <col min="1036" max="1036" width="3.57421875" style="2" customWidth="1"/>
    <col min="1037" max="1037" width="44.421875" style="2" customWidth="1"/>
    <col min="1038" max="1039" width="9.57421875" style="2" customWidth="1"/>
    <col min="1040" max="1266" width="9.140625" style="2" customWidth="1"/>
    <col min="1267" max="1267" width="71.8515625" style="2" customWidth="1"/>
    <col min="1268" max="1268" width="3.8515625" style="2" customWidth="1"/>
    <col min="1269" max="1270" width="13.421875" style="2" customWidth="1"/>
    <col min="1271" max="1271" width="5.421875" style="2" customWidth="1"/>
    <col min="1272" max="1273" width="13.421875" style="2" customWidth="1"/>
    <col min="1274" max="1274" width="4.28125" style="2" customWidth="1"/>
    <col min="1275" max="1276" width="13.421875" style="2" customWidth="1"/>
    <col min="1277" max="1277" width="4.421875" style="2" customWidth="1"/>
    <col min="1278" max="1279" width="13.421875" style="2" customWidth="1"/>
    <col min="1280" max="1280" width="4.28125" style="2" customWidth="1"/>
    <col min="1281" max="1282" width="13.421875" style="2" customWidth="1"/>
    <col min="1283" max="1283" width="4.28125" style="2" customWidth="1"/>
    <col min="1284" max="1285" width="13.421875" style="2" customWidth="1"/>
    <col min="1286" max="1286" width="4.28125" style="2" customWidth="1"/>
    <col min="1287" max="1288" width="13.421875" style="2" customWidth="1"/>
    <col min="1289" max="1289" width="4.28125" style="2" customWidth="1"/>
    <col min="1290" max="1291" width="13.421875" style="2" customWidth="1"/>
    <col min="1292" max="1292" width="3.57421875" style="2" customWidth="1"/>
    <col min="1293" max="1293" width="44.421875" style="2" customWidth="1"/>
    <col min="1294" max="1295" width="9.57421875" style="2" customWidth="1"/>
    <col min="1296" max="1522" width="9.140625" style="2" customWidth="1"/>
    <col min="1523" max="1523" width="71.8515625" style="2" customWidth="1"/>
    <col min="1524" max="1524" width="3.8515625" style="2" customWidth="1"/>
    <col min="1525" max="1526" width="13.421875" style="2" customWidth="1"/>
    <col min="1527" max="1527" width="5.421875" style="2" customWidth="1"/>
    <col min="1528" max="1529" width="13.421875" style="2" customWidth="1"/>
    <col min="1530" max="1530" width="4.28125" style="2" customWidth="1"/>
    <col min="1531" max="1532" width="13.421875" style="2" customWidth="1"/>
    <col min="1533" max="1533" width="4.421875" style="2" customWidth="1"/>
    <col min="1534" max="1535" width="13.421875" style="2" customWidth="1"/>
    <col min="1536" max="1536" width="4.28125" style="2" customWidth="1"/>
    <col min="1537" max="1538" width="13.421875" style="2" customWidth="1"/>
    <col min="1539" max="1539" width="4.28125" style="2" customWidth="1"/>
    <col min="1540" max="1541" width="13.421875" style="2" customWidth="1"/>
    <col min="1542" max="1542" width="4.28125" style="2" customWidth="1"/>
    <col min="1543" max="1544" width="13.421875" style="2" customWidth="1"/>
    <col min="1545" max="1545" width="4.28125" style="2" customWidth="1"/>
    <col min="1546" max="1547" width="13.421875" style="2" customWidth="1"/>
    <col min="1548" max="1548" width="3.57421875" style="2" customWidth="1"/>
    <col min="1549" max="1549" width="44.421875" style="2" customWidth="1"/>
    <col min="1550" max="1551" width="9.57421875" style="2" customWidth="1"/>
    <col min="1552" max="1778" width="9.140625" style="2" customWidth="1"/>
    <col min="1779" max="1779" width="71.8515625" style="2" customWidth="1"/>
    <col min="1780" max="1780" width="3.8515625" style="2" customWidth="1"/>
    <col min="1781" max="1782" width="13.421875" style="2" customWidth="1"/>
    <col min="1783" max="1783" width="5.421875" style="2" customWidth="1"/>
    <col min="1784" max="1785" width="13.421875" style="2" customWidth="1"/>
    <col min="1786" max="1786" width="4.28125" style="2" customWidth="1"/>
    <col min="1787" max="1788" width="13.421875" style="2" customWidth="1"/>
    <col min="1789" max="1789" width="4.421875" style="2" customWidth="1"/>
    <col min="1790" max="1791" width="13.421875" style="2" customWidth="1"/>
    <col min="1792" max="1792" width="4.28125" style="2" customWidth="1"/>
    <col min="1793" max="1794" width="13.421875" style="2" customWidth="1"/>
    <col min="1795" max="1795" width="4.28125" style="2" customWidth="1"/>
    <col min="1796" max="1797" width="13.421875" style="2" customWidth="1"/>
    <col min="1798" max="1798" width="4.28125" style="2" customWidth="1"/>
    <col min="1799" max="1800" width="13.421875" style="2" customWidth="1"/>
    <col min="1801" max="1801" width="4.28125" style="2" customWidth="1"/>
    <col min="1802" max="1803" width="13.421875" style="2" customWidth="1"/>
    <col min="1804" max="1804" width="3.57421875" style="2" customWidth="1"/>
    <col min="1805" max="1805" width="44.421875" style="2" customWidth="1"/>
    <col min="1806" max="1807" width="9.57421875" style="2" customWidth="1"/>
    <col min="1808" max="2034" width="9.140625" style="2" customWidth="1"/>
    <col min="2035" max="2035" width="71.8515625" style="2" customWidth="1"/>
    <col min="2036" max="2036" width="3.8515625" style="2" customWidth="1"/>
    <col min="2037" max="2038" width="13.421875" style="2" customWidth="1"/>
    <col min="2039" max="2039" width="5.421875" style="2" customWidth="1"/>
    <col min="2040" max="2041" width="13.421875" style="2" customWidth="1"/>
    <col min="2042" max="2042" width="4.28125" style="2" customWidth="1"/>
    <col min="2043" max="2044" width="13.421875" style="2" customWidth="1"/>
    <col min="2045" max="2045" width="4.421875" style="2" customWidth="1"/>
    <col min="2046" max="2047" width="13.421875" style="2" customWidth="1"/>
    <col min="2048" max="2048" width="4.28125" style="2" customWidth="1"/>
    <col min="2049" max="2050" width="13.421875" style="2" customWidth="1"/>
    <col min="2051" max="2051" width="4.28125" style="2" customWidth="1"/>
    <col min="2052" max="2053" width="13.421875" style="2" customWidth="1"/>
    <col min="2054" max="2054" width="4.28125" style="2" customWidth="1"/>
    <col min="2055" max="2056" width="13.421875" style="2" customWidth="1"/>
    <col min="2057" max="2057" width="4.28125" style="2" customWidth="1"/>
    <col min="2058" max="2059" width="13.421875" style="2" customWidth="1"/>
    <col min="2060" max="2060" width="3.57421875" style="2" customWidth="1"/>
    <col min="2061" max="2061" width="44.421875" style="2" customWidth="1"/>
    <col min="2062" max="2063" width="9.57421875" style="2" customWidth="1"/>
    <col min="2064" max="2290" width="9.140625" style="2" customWidth="1"/>
    <col min="2291" max="2291" width="71.8515625" style="2" customWidth="1"/>
    <col min="2292" max="2292" width="3.8515625" style="2" customWidth="1"/>
    <col min="2293" max="2294" width="13.421875" style="2" customWidth="1"/>
    <col min="2295" max="2295" width="5.421875" style="2" customWidth="1"/>
    <col min="2296" max="2297" width="13.421875" style="2" customWidth="1"/>
    <col min="2298" max="2298" width="4.28125" style="2" customWidth="1"/>
    <col min="2299" max="2300" width="13.421875" style="2" customWidth="1"/>
    <col min="2301" max="2301" width="4.421875" style="2" customWidth="1"/>
    <col min="2302" max="2303" width="13.421875" style="2" customWidth="1"/>
    <col min="2304" max="2304" width="4.28125" style="2" customWidth="1"/>
    <col min="2305" max="2306" width="13.421875" style="2" customWidth="1"/>
    <col min="2307" max="2307" width="4.28125" style="2" customWidth="1"/>
    <col min="2308" max="2309" width="13.421875" style="2" customWidth="1"/>
    <col min="2310" max="2310" width="4.28125" style="2" customWidth="1"/>
    <col min="2311" max="2312" width="13.421875" style="2" customWidth="1"/>
    <col min="2313" max="2313" width="4.28125" style="2" customWidth="1"/>
    <col min="2314" max="2315" width="13.421875" style="2" customWidth="1"/>
    <col min="2316" max="2316" width="3.57421875" style="2" customWidth="1"/>
    <col min="2317" max="2317" width="44.421875" style="2" customWidth="1"/>
    <col min="2318" max="2319" width="9.57421875" style="2" customWidth="1"/>
    <col min="2320" max="2546" width="9.140625" style="2" customWidth="1"/>
    <col min="2547" max="2547" width="71.8515625" style="2" customWidth="1"/>
    <col min="2548" max="2548" width="3.8515625" style="2" customWidth="1"/>
    <col min="2549" max="2550" width="13.421875" style="2" customWidth="1"/>
    <col min="2551" max="2551" width="5.421875" style="2" customWidth="1"/>
    <col min="2552" max="2553" width="13.421875" style="2" customWidth="1"/>
    <col min="2554" max="2554" width="4.28125" style="2" customWidth="1"/>
    <col min="2555" max="2556" width="13.421875" style="2" customWidth="1"/>
    <col min="2557" max="2557" width="4.421875" style="2" customWidth="1"/>
    <col min="2558" max="2559" width="13.421875" style="2" customWidth="1"/>
    <col min="2560" max="2560" width="4.28125" style="2" customWidth="1"/>
    <col min="2561" max="2562" width="13.421875" style="2" customWidth="1"/>
    <col min="2563" max="2563" width="4.28125" style="2" customWidth="1"/>
    <col min="2564" max="2565" width="13.421875" style="2" customWidth="1"/>
    <col min="2566" max="2566" width="4.28125" style="2" customWidth="1"/>
    <col min="2567" max="2568" width="13.421875" style="2" customWidth="1"/>
    <col min="2569" max="2569" width="4.28125" style="2" customWidth="1"/>
    <col min="2570" max="2571" width="13.421875" style="2" customWidth="1"/>
    <col min="2572" max="2572" width="3.57421875" style="2" customWidth="1"/>
    <col min="2573" max="2573" width="44.421875" style="2" customWidth="1"/>
    <col min="2574" max="2575" width="9.57421875" style="2" customWidth="1"/>
    <col min="2576" max="2802" width="9.140625" style="2" customWidth="1"/>
    <col min="2803" max="2803" width="71.8515625" style="2" customWidth="1"/>
    <col min="2804" max="2804" width="3.8515625" style="2" customWidth="1"/>
    <col min="2805" max="2806" width="13.421875" style="2" customWidth="1"/>
    <col min="2807" max="2807" width="5.421875" style="2" customWidth="1"/>
    <col min="2808" max="2809" width="13.421875" style="2" customWidth="1"/>
    <col min="2810" max="2810" width="4.28125" style="2" customWidth="1"/>
    <col min="2811" max="2812" width="13.421875" style="2" customWidth="1"/>
    <col min="2813" max="2813" width="4.421875" style="2" customWidth="1"/>
    <col min="2814" max="2815" width="13.421875" style="2" customWidth="1"/>
    <col min="2816" max="2816" width="4.28125" style="2" customWidth="1"/>
    <col min="2817" max="2818" width="13.421875" style="2" customWidth="1"/>
    <col min="2819" max="2819" width="4.28125" style="2" customWidth="1"/>
    <col min="2820" max="2821" width="13.421875" style="2" customWidth="1"/>
    <col min="2822" max="2822" width="4.28125" style="2" customWidth="1"/>
    <col min="2823" max="2824" width="13.421875" style="2" customWidth="1"/>
    <col min="2825" max="2825" width="4.28125" style="2" customWidth="1"/>
    <col min="2826" max="2827" width="13.421875" style="2" customWidth="1"/>
    <col min="2828" max="2828" width="3.57421875" style="2" customWidth="1"/>
    <col min="2829" max="2829" width="44.421875" style="2" customWidth="1"/>
    <col min="2830" max="2831" width="9.57421875" style="2" customWidth="1"/>
    <col min="2832" max="3058" width="9.140625" style="2" customWidth="1"/>
    <col min="3059" max="3059" width="71.8515625" style="2" customWidth="1"/>
    <col min="3060" max="3060" width="3.8515625" style="2" customWidth="1"/>
    <col min="3061" max="3062" width="13.421875" style="2" customWidth="1"/>
    <col min="3063" max="3063" width="5.421875" style="2" customWidth="1"/>
    <col min="3064" max="3065" width="13.421875" style="2" customWidth="1"/>
    <col min="3066" max="3066" width="4.28125" style="2" customWidth="1"/>
    <col min="3067" max="3068" width="13.421875" style="2" customWidth="1"/>
    <col min="3069" max="3069" width="4.421875" style="2" customWidth="1"/>
    <col min="3070" max="3071" width="13.421875" style="2" customWidth="1"/>
    <col min="3072" max="3072" width="4.28125" style="2" customWidth="1"/>
    <col min="3073" max="3074" width="13.421875" style="2" customWidth="1"/>
    <col min="3075" max="3075" width="4.28125" style="2" customWidth="1"/>
    <col min="3076" max="3077" width="13.421875" style="2" customWidth="1"/>
    <col min="3078" max="3078" width="4.28125" style="2" customWidth="1"/>
    <col min="3079" max="3080" width="13.421875" style="2" customWidth="1"/>
    <col min="3081" max="3081" width="4.28125" style="2" customWidth="1"/>
    <col min="3082" max="3083" width="13.421875" style="2" customWidth="1"/>
    <col min="3084" max="3084" width="3.57421875" style="2" customWidth="1"/>
    <col min="3085" max="3085" width="44.421875" style="2" customWidth="1"/>
    <col min="3086" max="3087" width="9.57421875" style="2" customWidth="1"/>
    <col min="3088" max="3314" width="9.140625" style="2" customWidth="1"/>
    <col min="3315" max="3315" width="71.8515625" style="2" customWidth="1"/>
    <col min="3316" max="3316" width="3.8515625" style="2" customWidth="1"/>
    <col min="3317" max="3318" width="13.421875" style="2" customWidth="1"/>
    <col min="3319" max="3319" width="5.421875" style="2" customWidth="1"/>
    <col min="3320" max="3321" width="13.421875" style="2" customWidth="1"/>
    <col min="3322" max="3322" width="4.28125" style="2" customWidth="1"/>
    <col min="3323" max="3324" width="13.421875" style="2" customWidth="1"/>
    <col min="3325" max="3325" width="4.421875" style="2" customWidth="1"/>
    <col min="3326" max="3327" width="13.421875" style="2" customWidth="1"/>
    <col min="3328" max="3328" width="4.28125" style="2" customWidth="1"/>
    <col min="3329" max="3330" width="13.421875" style="2" customWidth="1"/>
    <col min="3331" max="3331" width="4.28125" style="2" customWidth="1"/>
    <col min="3332" max="3333" width="13.421875" style="2" customWidth="1"/>
    <col min="3334" max="3334" width="4.28125" style="2" customWidth="1"/>
    <col min="3335" max="3336" width="13.421875" style="2" customWidth="1"/>
    <col min="3337" max="3337" width="4.28125" style="2" customWidth="1"/>
    <col min="3338" max="3339" width="13.421875" style="2" customWidth="1"/>
    <col min="3340" max="3340" width="3.57421875" style="2" customWidth="1"/>
    <col min="3341" max="3341" width="44.421875" style="2" customWidth="1"/>
    <col min="3342" max="3343" width="9.57421875" style="2" customWidth="1"/>
    <col min="3344" max="3570" width="9.140625" style="2" customWidth="1"/>
    <col min="3571" max="3571" width="71.8515625" style="2" customWidth="1"/>
    <col min="3572" max="3572" width="3.8515625" style="2" customWidth="1"/>
    <col min="3573" max="3574" width="13.421875" style="2" customWidth="1"/>
    <col min="3575" max="3575" width="5.421875" style="2" customWidth="1"/>
    <col min="3576" max="3577" width="13.421875" style="2" customWidth="1"/>
    <col min="3578" max="3578" width="4.28125" style="2" customWidth="1"/>
    <col min="3579" max="3580" width="13.421875" style="2" customWidth="1"/>
    <col min="3581" max="3581" width="4.421875" style="2" customWidth="1"/>
    <col min="3582" max="3583" width="13.421875" style="2" customWidth="1"/>
    <col min="3584" max="3584" width="4.28125" style="2" customWidth="1"/>
    <col min="3585" max="3586" width="13.421875" style="2" customWidth="1"/>
    <col min="3587" max="3587" width="4.28125" style="2" customWidth="1"/>
    <col min="3588" max="3589" width="13.421875" style="2" customWidth="1"/>
    <col min="3590" max="3590" width="4.28125" style="2" customWidth="1"/>
    <col min="3591" max="3592" width="13.421875" style="2" customWidth="1"/>
    <col min="3593" max="3593" width="4.28125" style="2" customWidth="1"/>
    <col min="3594" max="3595" width="13.421875" style="2" customWidth="1"/>
    <col min="3596" max="3596" width="3.57421875" style="2" customWidth="1"/>
    <col min="3597" max="3597" width="44.421875" style="2" customWidth="1"/>
    <col min="3598" max="3599" width="9.57421875" style="2" customWidth="1"/>
    <col min="3600" max="3826" width="9.140625" style="2" customWidth="1"/>
    <col min="3827" max="3827" width="71.8515625" style="2" customWidth="1"/>
    <col min="3828" max="3828" width="3.8515625" style="2" customWidth="1"/>
    <col min="3829" max="3830" width="13.421875" style="2" customWidth="1"/>
    <col min="3831" max="3831" width="5.421875" style="2" customWidth="1"/>
    <col min="3832" max="3833" width="13.421875" style="2" customWidth="1"/>
    <col min="3834" max="3834" width="4.28125" style="2" customWidth="1"/>
    <col min="3835" max="3836" width="13.421875" style="2" customWidth="1"/>
    <col min="3837" max="3837" width="4.421875" style="2" customWidth="1"/>
    <col min="3838" max="3839" width="13.421875" style="2" customWidth="1"/>
    <col min="3840" max="3840" width="4.28125" style="2" customWidth="1"/>
    <col min="3841" max="3842" width="13.421875" style="2" customWidth="1"/>
    <col min="3843" max="3843" width="4.28125" style="2" customWidth="1"/>
    <col min="3844" max="3845" width="13.421875" style="2" customWidth="1"/>
    <col min="3846" max="3846" width="4.28125" style="2" customWidth="1"/>
    <col min="3847" max="3848" width="13.421875" style="2" customWidth="1"/>
    <col min="3849" max="3849" width="4.28125" style="2" customWidth="1"/>
    <col min="3850" max="3851" width="13.421875" style="2" customWidth="1"/>
    <col min="3852" max="3852" width="3.57421875" style="2" customWidth="1"/>
    <col min="3853" max="3853" width="44.421875" style="2" customWidth="1"/>
    <col min="3854" max="3855" width="9.57421875" style="2" customWidth="1"/>
    <col min="3856" max="4082" width="9.140625" style="2" customWidth="1"/>
    <col min="4083" max="4083" width="71.8515625" style="2" customWidth="1"/>
    <col min="4084" max="4084" width="3.8515625" style="2" customWidth="1"/>
    <col min="4085" max="4086" width="13.421875" style="2" customWidth="1"/>
    <col min="4087" max="4087" width="5.421875" style="2" customWidth="1"/>
    <col min="4088" max="4089" width="13.421875" style="2" customWidth="1"/>
    <col min="4090" max="4090" width="4.28125" style="2" customWidth="1"/>
    <col min="4091" max="4092" width="13.421875" style="2" customWidth="1"/>
    <col min="4093" max="4093" width="4.421875" style="2" customWidth="1"/>
    <col min="4094" max="4095" width="13.421875" style="2" customWidth="1"/>
    <col min="4096" max="4096" width="4.28125" style="2" customWidth="1"/>
    <col min="4097" max="4098" width="13.421875" style="2" customWidth="1"/>
    <col min="4099" max="4099" width="4.28125" style="2" customWidth="1"/>
    <col min="4100" max="4101" width="13.421875" style="2" customWidth="1"/>
    <col min="4102" max="4102" width="4.28125" style="2" customWidth="1"/>
    <col min="4103" max="4104" width="13.421875" style="2" customWidth="1"/>
    <col min="4105" max="4105" width="4.28125" style="2" customWidth="1"/>
    <col min="4106" max="4107" width="13.421875" style="2" customWidth="1"/>
    <col min="4108" max="4108" width="3.57421875" style="2" customWidth="1"/>
    <col min="4109" max="4109" width="44.421875" style="2" customWidth="1"/>
    <col min="4110" max="4111" width="9.57421875" style="2" customWidth="1"/>
    <col min="4112" max="4338" width="9.140625" style="2" customWidth="1"/>
    <col min="4339" max="4339" width="71.8515625" style="2" customWidth="1"/>
    <col min="4340" max="4340" width="3.8515625" style="2" customWidth="1"/>
    <col min="4341" max="4342" width="13.421875" style="2" customWidth="1"/>
    <col min="4343" max="4343" width="5.421875" style="2" customWidth="1"/>
    <col min="4344" max="4345" width="13.421875" style="2" customWidth="1"/>
    <col min="4346" max="4346" width="4.28125" style="2" customWidth="1"/>
    <col min="4347" max="4348" width="13.421875" style="2" customWidth="1"/>
    <col min="4349" max="4349" width="4.421875" style="2" customWidth="1"/>
    <col min="4350" max="4351" width="13.421875" style="2" customWidth="1"/>
    <col min="4352" max="4352" width="4.28125" style="2" customWidth="1"/>
    <col min="4353" max="4354" width="13.421875" style="2" customWidth="1"/>
    <col min="4355" max="4355" width="4.28125" style="2" customWidth="1"/>
    <col min="4356" max="4357" width="13.421875" style="2" customWidth="1"/>
    <col min="4358" max="4358" width="4.28125" style="2" customWidth="1"/>
    <col min="4359" max="4360" width="13.421875" style="2" customWidth="1"/>
    <col min="4361" max="4361" width="4.28125" style="2" customWidth="1"/>
    <col min="4362" max="4363" width="13.421875" style="2" customWidth="1"/>
    <col min="4364" max="4364" width="3.57421875" style="2" customWidth="1"/>
    <col min="4365" max="4365" width="44.421875" style="2" customWidth="1"/>
    <col min="4366" max="4367" width="9.57421875" style="2" customWidth="1"/>
    <col min="4368" max="4594" width="9.140625" style="2" customWidth="1"/>
    <col min="4595" max="4595" width="71.8515625" style="2" customWidth="1"/>
    <col min="4596" max="4596" width="3.8515625" style="2" customWidth="1"/>
    <col min="4597" max="4598" width="13.421875" style="2" customWidth="1"/>
    <col min="4599" max="4599" width="5.421875" style="2" customWidth="1"/>
    <col min="4600" max="4601" width="13.421875" style="2" customWidth="1"/>
    <col min="4602" max="4602" width="4.28125" style="2" customWidth="1"/>
    <col min="4603" max="4604" width="13.421875" style="2" customWidth="1"/>
    <col min="4605" max="4605" width="4.421875" style="2" customWidth="1"/>
    <col min="4606" max="4607" width="13.421875" style="2" customWidth="1"/>
    <col min="4608" max="4608" width="4.28125" style="2" customWidth="1"/>
    <col min="4609" max="4610" width="13.421875" style="2" customWidth="1"/>
    <col min="4611" max="4611" width="4.28125" style="2" customWidth="1"/>
    <col min="4612" max="4613" width="13.421875" style="2" customWidth="1"/>
    <col min="4614" max="4614" width="4.28125" style="2" customWidth="1"/>
    <col min="4615" max="4616" width="13.421875" style="2" customWidth="1"/>
    <col min="4617" max="4617" width="4.28125" style="2" customWidth="1"/>
    <col min="4618" max="4619" width="13.421875" style="2" customWidth="1"/>
    <col min="4620" max="4620" width="3.57421875" style="2" customWidth="1"/>
    <col min="4621" max="4621" width="44.421875" style="2" customWidth="1"/>
    <col min="4622" max="4623" width="9.57421875" style="2" customWidth="1"/>
    <col min="4624" max="4850" width="9.140625" style="2" customWidth="1"/>
    <col min="4851" max="4851" width="71.8515625" style="2" customWidth="1"/>
    <col min="4852" max="4852" width="3.8515625" style="2" customWidth="1"/>
    <col min="4853" max="4854" width="13.421875" style="2" customWidth="1"/>
    <col min="4855" max="4855" width="5.421875" style="2" customWidth="1"/>
    <col min="4856" max="4857" width="13.421875" style="2" customWidth="1"/>
    <col min="4858" max="4858" width="4.28125" style="2" customWidth="1"/>
    <col min="4859" max="4860" width="13.421875" style="2" customWidth="1"/>
    <col min="4861" max="4861" width="4.421875" style="2" customWidth="1"/>
    <col min="4862" max="4863" width="13.421875" style="2" customWidth="1"/>
    <col min="4864" max="4864" width="4.28125" style="2" customWidth="1"/>
    <col min="4865" max="4866" width="13.421875" style="2" customWidth="1"/>
    <col min="4867" max="4867" width="4.28125" style="2" customWidth="1"/>
    <col min="4868" max="4869" width="13.421875" style="2" customWidth="1"/>
    <col min="4870" max="4870" width="4.28125" style="2" customWidth="1"/>
    <col min="4871" max="4872" width="13.421875" style="2" customWidth="1"/>
    <col min="4873" max="4873" width="4.28125" style="2" customWidth="1"/>
    <col min="4874" max="4875" width="13.421875" style="2" customWidth="1"/>
    <col min="4876" max="4876" width="3.57421875" style="2" customWidth="1"/>
    <col min="4877" max="4877" width="44.421875" style="2" customWidth="1"/>
    <col min="4878" max="4879" width="9.57421875" style="2" customWidth="1"/>
    <col min="4880" max="5106" width="9.140625" style="2" customWidth="1"/>
    <col min="5107" max="5107" width="71.8515625" style="2" customWidth="1"/>
    <col min="5108" max="5108" width="3.8515625" style="2" customWidth="1"/>
    <col min="5109" max="5110" width="13.421875" style="2" customWidth="1"/>
    <col min="5111" max="5111" width="5.421875" style="2" customWidth="1"/>
    <col min="5112" max="5113" width="13.421875" style="2" customWidth="1"/>
    <col min="5114" max="5114" width="4.28125" style="2" customWidth="1"/>
    <col min="5115" max="5116" width="13.421875" style="2" customWidth="1"/>
    <col min="5117" max="5117" width="4.421875" style="2" customWidth="1"/>
    <col min="5118" max="5119" width="13.421875" style="2" customWidth="1"/>
    <col min="5120" max="5120" width="4.28125" style="2" customWidth="1"/>
    <col min="5121" max="5122" width="13.421875" style="2" customWidth="1"/>
    <col min="5123" max="5123" width="4.28125" style="2" customWidth="1"/>
    <col min="5124" max="5125" width="13.421875" style="2" customWidth="1"/>
    <col min="5126" max="5126" width="4.28125" style="2" customWidth="1"/>
    <col min="5127" max="5128" width="13.421875" style="2" customWidth="1"/>
    <col min="5129" max="5129" width="4.28125" style="2" customWidth="1"/>
    <col min="5130" max="5131" width="13.421875" style="2" customWidth="1"/>
    <col min="5132" max="5132" width="3.57421875" style="2" customWidth="1"/>
    <col min="5133" max="5133" width="44.421875" style="2" customWidth="1"/>
    <col min="5134" max="5135" width="9.57421875" style="2" customWidth="1"/>
    <col min="5136" max="5362" width="9.140625" style="2" customWidth="1"/>
    <col min="5363" max="5363" width="71.8515625" style="2" customWidth="1"/>
    <col min="5364" max="5364" width="3.8515625" style="2" customWidth="1"/>
    <col min="5365" max="5366" width="13.421875" style="2" customWidth="1"/>
    <col min="5367" max="5367" width="5.421875" style="2" customWidth="1"/>
    <col min="5368" max="5369" width="13.421875" style="2" customWidth="1"/>
    <col min="5370" max="5370" width="4.28125" style="2" customWidth="1"/>
    <col min="5371" max="5372" width="13.421875" style="2" customWidth="1"/>
    <col min="5373" max="5373" width="4.421875" style="2" customWidth="1"/>
    <col min="5374" max="5375" width="13.421875" style="2" customWidth="1"/>
    <col min="5376" max="5376" width="4.28125" style="2" customWidth="1"/>
    <col min="5377" max="5378" width="13.421875" style="2" customWidth="1"/>
    <col min="5379" max="5379" width="4.28125" style="2" customWidth="1"/>
    <col min="5380" max="5381" width="13.421875" style="2" customWidth="1"/>
    <col min="5382" max="5382" width="4.28125" style="2" customWidth="1"/>
    <col min="5383" max="5384" width="13.421875" style="2" customWidth="1"/>
    <col min="5385" max="5385" width="4.28125" style="2" customWidth="1"/>
    <col min="5386" max="5387" width="13.421875" style="2" customWidth="1"/>
    <col min="5388" max="5388" width="3.57421875" style="2" customWidth="1"/>
    <col min="5389" max="5389" width="44.421875" style="2" customWidth="1"/>
    <col min="5390" max="5391" width="9.57421875" style="2" customWidth="1"/>
    <col min="5392" max="5618" width="9.140625" style="2" customWidth="1"/>
    <col min="5619" max="5619" width="71.8515625" style="2" customWidth="1"/>
    <col min="5620" max="5620" width="3.8515625" style="2" customWidth="1"/>
    <col min="5621" max="5622" width="13.421875" style="2" customWidth="1"/>
    <col min="5623" max="5623" width="5.421875" style="2" customWidth="1"/>
    <col min="5624" max="5625" width="13.421875" style="2" customWidth="1"/>
    <col min="5626" max="5626" width="4.28125" style="2" customWidth="1"/>
    <col min="5627" max="5628" width="13.421875" style="2" customWidth="1"/>
    <col min="5629" max="5629" width="4.421875" style="2" customWidth="1"/>
    <col min="5630" max="5631" width="13.421875" style="2" customWidth="1"/>
    <col min="5632" max="5632" width="4.28125" style="2" customWidth="1"/>
    <col min="5633" max="5634" width="13.421875" style="2" customWidth="1"/>
    <col min="5635" max="5635" width="4.28125" style="2" customWidth="1"/>
    <col min="5636" max="5637" width="13.421875" style="2" customWidth="1"/>
    <col min="5638" max="5638" width="4.28125" style="2" customWidth="1"/>
    <col min="5639" max="5640" width="13.421875" style="2" customWidth="1"/>
    <col min="5641" max="5641" width="4.28125" style="2" customWidth="1"/>
    <col min="5642" max="5643" width="13.421875" style="2" customWidth="1"/>
    <col min="5644" max="5644" width="3.57421875" style="2" customWidth="1"/>
    <col min="5645" max="5645" width="44.421875" style="2" customWidth="1"/>
    <col min="5646" max="5647" width="9.57421875" style="2" customWidth="1"/>
    <col min="5648" max="5874" width="9.140625" style="2" customWidth="1"/>
    <col min="5875" max="5875" width="71.8515625" style="2" customWidth="1"/>
    <col min="5876" max="5876" width="3.8515625" style="2" customWidth="1"/>
    <col min="5877" max="5878" width="13.421875" style="2" customWidth="1"/>
    <col min="5879" max="5879" width="5.421875" style="2" customWidth="1"/>
    <col min="5880" max="5881" width="13.421875" style="2" customWidth="1"/>
    <col min="5882" max="5882" width="4.28125" style="2" customWidth="1"/>
    <col min="5883" max="5884" width="13.421875" style="2" customWidth="1"/>
    <col min="5885" max="5885" width="4.421875" style="2" customWidth="1"/>
    <col min="5886" max="5887" width="13.421875" style="2" customWidth="1"/>
    <col min="5888" max="5888" width="4.28125" style="2" customWidth="1"/>
    <col min="5889" max="5890" width="13.421875" style="2" customWidth="1"/>
    <col min="5891" max="5891" width="4.28125" style="2" customWidth="1"/>
    <col min="5892" max="5893" width="13.421875" style="2" customWidth="1"/>
    <col min="5894" max="5894" width="4.28125" style="2" customWidth="1"/>
    <col min="5895" max="5896" width="13.421875" style="2" customWidth="1"/>
    <col min="5897" max="5897" width="4.28125" style="2" customWidth="1"/>
    <col min="5898" max="5899" width="13.421875" style="2" customWidth="1"/>
    <col min="5900" max="5900" width="3.57421875" style="2" customWidth="1"/>
    <col min="5901" max="5901" width="44.421875" style="2" customWidth="1"/>
    <col min="5902" max="5903" width="9.57421875" style="2" customWidth="1"/>
    <col min="5904" max="6130" width="9.140625" style="2" customWidth="1"/>
    <col min="6131" max="6131" width="71.8515625" style="2" customWidth="1"/>
    <col min="6132" max="6132" width="3.8515625" style="2" customWidth="1"/>
    <col min="6133" max="6134" width="13.421875" style="2" customWidth="1"/>
    <col min="6135" max="6135" width="5.421875" style="2" customWidth="1"/>
    <col min="6136" max="6137" width="13.421875" style="2" customWidth="1"/>
    <col min="6138" max="6138" width="4.28125" style="2" customWidth="1"/>
    <col min="6139" max="6140" width="13.421875" style="2" customWidth="1"/>
    <col min="6141" max="6141" width="4.421875" style="2" customWidth="1"/>
    <col min="6142" max="6143" width="13.421875" style="2" customWidth="1"/>
    <col min="6144" max="6144" width="4.28125" style="2" customWidth="1"/>
    <col min="6145" max="6146" width="13.421875" style="2" customWidth="1"/>
    <col min="6147" max="6147" width="4.28125" style="2" customWidth="1"/>
    <col min="6148" max="6149" width="13.421875" style="2" customWidth="1"/>
    <col min="6150" max="6150" width="4.28125" style="2" customWidth="1"/>
    <col min="6151" max="6152" width="13.421875" style="2" customWidth="1"/>
    <col min="6153" max="6153" width="4.28125" style="2" customWidth="1"/>
    <col min="6154" max="6155" width="13.421875" style="2" customWidth="1"/>
    <col min="6156" max="6156" width="3.57421875" style="2" customWidth="1"/>
    <col min="6157" max="6157" width="44.421875" style="2" customWidth="1"/>
    <col min="6158" max="6159" width="9.57421875" style="2" customWidth="1"/>
    <col min="6160" max="6386" width="9.140625" style="2" customWidth="1"/>
    <col min="6387" max="6387" width="71.8515625" style="2" customWidth="1"/>
    <col min="6388" max="6388" width="3.8515625" style="2" customWidth="1"/>
    <col min="6389" max="6390" width="13.421875" style="2" customWidth="1"/>
    <col min="6391" max="6391" width="5.421875" style="2" customWidth="1"/>
    <col min="6392" max="6393" width="13.421875" style="2" customWidth="1"/>
    <col min="6394" max="6394" width="4.28125" style="2" customWidth="1"/>
    <col min="6395" max="6396" width="13.421875" style="2" customWidth="1"/>
    <col min="6397" max="6397" width="4.421875" style="2" customWidth="1"/>
    <col min="6398" max="6399" width="13.421875" style="2" customWidth="1"/>
    <col min="6400" max="6400" width="4.28125" style="2" customWidth="1"/>
    <col min="6401" max="6402" width="13.421875" style="2" customWidth="1"/>
    <col min="6403" max="6403" width="4.28125" style="2" customWidth="1"/>
    <col min="6404" max="6405" width="13.421875" style="2" customWidth="1"/>
    <col min="6406" max="6406" width="4.28125" style="2" customWidth="1"/>
    <col min="6407" max="6408" width="13.421875" style="2" customWidth="1"/>
    <col min="6409" max="6409" width="4.28125" style="2" customWidth="1"/>
    <col min="6410" max="6411" width="13.421875" style="2" customWidth="1"/>
    <col min="6412" max="6412" width="3.57421875" style="2" customWidth="1"/>
    <col min="6413" max="6413" width="44.421875" style="2" customWidth="1"/>
    <col min="6414" max="6415" width="9.57421875" style="2" customWidth="1"/>
    <col min="6416" max="6642" width="9.140625" style="2" customWidth="1"/>
    <col min="6643" max="6643" width="71.8515625" style="2" customWidth="1"/>
    <col min="6644" max="6644" width="3.8515625" style="2" customWidth="1"/>
    <col min="6645" max="6646" width="13.421875" style="2" customWidth="1"/>
    <col min="6647" max="6647" width="5.421875" style="2" customWidth="1"/>
    <col min="6648" max="6649" width="13.421875" style="2" customWidth="1"/>
    <col min="6650" max="6650" width="4.28125" style="2" customWidth="1"/>
    <col min="6651" max="6652" width="13.421875" style="2" customWidth="1"/>
    <col min="6653" max="6653" width="4.421875" style="2" customWidth="1"/>
    <col min="6654" max="6655" width="13.421875" style="2" customWidth="1"/>
    <col min="6656" max="6656" width="4.28125" style="2" customWidth="1"/>
    <col min="6657" max="6658" width="13.421875" style="2" customWidth="1"/>
    <col min="6659" max="6659" width="4.28125" style="2" customWidth="1"/>
    <col min="6660" max="6661" width="13.421875" style="2" customWidth="1"/>
    <col min="6662" max="6662" width="4.28125" style="2" customWidth="1"/>
    <col min="6663" max="6664" width="13.421875" style="2" customWidth="1"/>
    <col min="6665" max="6665" width="4.28125" style="2" customWidth="1"/>
    <col min="6666" max="6667" width="13.421875" style="2" customWidth="1"/>
    <col min="6668" max="6668" width="3.57421875" style="2" customWidth="1"/>
    <col min="6669" max="6669" width="44.421875" style="2" customWidth="1"/>
    <col min="6670" max="6671" width="9.57421875" style="2" customWidth="1"/>
    <col min="6672" max="6898" width="9.140625" style="2" customWidth="1"/>
    <col min="6899" max="6899" width="71.8515625" style="2" customWidth="1"/>
    <col min="6900" max="6900" width="3.8515625" style="2" customWidth="1"/>
    <col min="6901" max="6902" width="13.421875" style="2" customWidth="1"/>
    <col min="6903" max="6903" width="5.421875" style="2" customWidth="1"/>
    <col min="6904" max="6905" width="13.421875" style="2" customWidth="1"/>
    <col min="6906" max="6906" width="4.28125" style="2" customWidth="1"/>
    <col min="6907" max="6908" width="13.421875" style="2" customWidth="1"/>
    <col min="6909" max="6909" width="4.421875" style="2" customWidth="1"/>
    <col min="6910" max="6911" width="13.421875" style="2" customWidth="1"/>
    <col min="6912" max="6912" width="4.28125" style="2" customWidth="1"/>
    <col min="6913" max="6914" width="13.421875" style="2" customWidth="1"/>
    <col min="6915" max="6915" width="4.28125" style="2" customWidth="1"/>
    <col min="6916" max="6917" width="13.421875" style="2" customWidth="1"/>
    <col min="6918" max="6918" width="4.28125" style="2" customWidth="1"/>
    <col min="6919" max="6920" width="13.421875" style="2" customWidth="1"/>
    <col min="6921" max="6921" width="4.28125" style="2" customWidth="1"/>
    <col min="6922" max="6923" width="13.421875" style="2" customWidth="1"/>
    <col min="6924" max="6924" width="3.57421875" style="2" customWidth="1"/>
    <col min="6925" max="6925" width="44.421875" style="2" customWidth="1"/>
    <col min="6926" max="6927" width="9.57421875" style="2" customWidth="1"/>
    <col min="6928" max="7154" width="9.140625" style="2" customWidth="1"/>
    <col min="7155" max="7155" width="71.8515625" style="2" customWidth="1"/>
    <col min="7156" max="7156" width="3.8515625" style="2" customWidth="1"/>
    <col min="7157" max="7158" width="13.421875" style="2" customWidth="1"/>
    <col min="7159" max="7159" width="5.421875" style="2" customWidth="1"/>
    <col min="7160" max="7161" width="13.421875" style="2" customWidth="1"/>
    <col min="7162" max="7162" width="4.28125" style="2" customWidth="1"/>
    <col min="7163" max="7164" width="13.421875" style="2" customWidth="1"/>
    <col min="7165" max="7165" width="4.421875" style="2" customWidth="1"/>
    <col min="7166" max="7167" width="13.421875" style="2" customWidth="1"/>
    <col min="7168" max="7168" width="4.28125" style="2" customWidth="1"/>
    <col min="7169" max="7170" width="13.421875" style="2" customWidth="1"/>
    <col min="7171" max="7171" width="4.28125" style="2" customWidth="1"/>
    <col min="7172" max="7173" width="13.421875" style="2" customWidth="1"/>
    <col min="7174" max="7174" width="4.28125" style="2" customWidth="1"/>
    <col min="7175" max="7176" width="13.421875" style="2" customWidth="1"/>
    <col min="7177" max="7177" width="4.28125" style="2" customWidth="1"/>
    <col min="7178" max="7179" width="13.421875" style="2" customWidth="1"/>
    <col min="7180" max="7180" width="3.57421875" style="2" customWidth="1"/>
    <col min="7181" max="7181" width="44.421875" style="2" customWidth="1"/>
    <col min="7182" max="7183" width="9.57421875" style="2" customWidth="1"/>
    <col min="7184" max="7410" width="9.140625" style="2" customWidth="1"/>
    <col min="7411" max="7411" width="71.8515625" style="2" customWidth="1"/>
    <col min="7412" max="7412" width="3.8515625" style="2" customWidth="1"/>
    <col min="7413" max="7414" width="13.421875" style="2" customWidth="1"/>
    <col min="7415" max="7415" width="5.421875" style="2" customWidth="1"/>
    <col min="7416" max="7417" width="13.421875" style="2" customWidth="1"/>
    <col min="7418" max="7418" width="4.28125" style="2" customWidth="1"/>
    <col min="7419" max="7420" width="13.421875" style="2" customWidth="1"/>
    <col min="7421" max="7421" width="4.421875" style="2" customWidth="1"/>
    <col min="7422" max="7423" width="13.421875" style="2" customWidth="1"/>
    <col min="7424" max="7424" width="4.28125" style="2" customWidth="1"/>
    <col min="7425" max="7426" width="13.421875" style="2" customWidth="1"/>
    <col min="7427" max="7427" width="4.28125" style="2" customWidth="1"/>
    <col min="7428" max="7429" width="13.421875" style="2" customWidth="1"/>
    <col min="7430" max="7430" width="4.28125" style="2" customWidth="1"/>
    <col min="7431" max="7432" width="13.421875" style="2" customWidth="1"/>
    <col min="7433" max="7433" width="4.28125" style="2" customWidth="1"/>
    <col min="7434" max="7435" width="13.421875" style="2" customWidth="1"/>
    <col min="7436" max="7436" width="3.57421875" style="2" customWidth="1"/>
    <col min="7437" max="7437" width="44.421875" style="2" customWidth="1"/>
    <col min="7438" max="7439" width="9.57421875" style="2" customWidth="1"/>
    <col min="7440" max="7666" width="9.140625" style="2" customWidth="1"/>
    <col min="7667" max="7667" width="71.8515625" style="2" customWidth="1"/>
    <col min="7668" max="7668" width="3.8515625" style="2" customWidth="1"/>
    <col min="7669" max="7670" width="13.421875" style="2" customWidth="1"/>
    <col min="7671" max="7671" width="5.421875" style="2" customWidth="1"/>
    <col min="7672" max="7673" width="13.421875" style="2" customWidth="1"/>
    <col min="7674" max="7674" width="4.28125" style="2" customWidth="1"/>
    <col min="7675" max="7676" width="13.421875" style="2" customWidth="1"/>
    <col min="7677" max="7677" width="4.421875" style="2" customWidth="1"/>
    <col min="7678" max="7679" width="13.421875" style="2" customWidth="1"/>
    <col min="7680" max="7680" width="4.28125" style="2" customWidth="1"/>
    <col min="7681" max="7682" width="13.421875" style="2" customWidth="1"/>
    <col min="7683" max="7683" width="4.28125" style="2" customWidth="1"/>
    <col min="7684" max="7685" width="13.421875" style="2" customWidth="1"/>
    <col min="7686" max="7686" width="4.28125" style="2" customWidth="1"/>
    <col min="7687" max="7688" width="13.421875" style="2" customWidth="1"/>
    <col min="7689" max="7689" width="4.28125" style="2" customWidth="1"/>
    <col min="7690" max="7691" width="13.421875" style="2" customWidth="1"/>
    <col min="7692" max="7692" width="3.57421875" style="2" customWidth="1"/>
    <col min="7693" max="7693" width="44.421875" style="2" customWidth="1"/>
    <col min="7694" max="7695" width="9.57421875" style="2" customWidth="1"/>
    <col min="7696" max="7922" width="9.140625" style="2" customWidth="1"/>
    <col min="7923" max="7923" width="71.8515625" style="2" customWidth="1"/>
    <col min="7924" max="7924" width="3.8515625" style="2" customWidth="1"/>
    <col min="7925" max="7926" width="13.421875" style="2" customWidth="1"/>
    <col min="7927" max="7927" width="5.421875" style="2" customWidth="1"/>
    <col min="7928" max="7929" width="13.421875" style="2" customWidth="1"/>
    <col min="7930" max="7930" width="4.28125" style="2" customWidth="1"/>
    <col min="7931" max="7932" width="13.421875" style="2" customWidth="1"/>
    <col min="7933" max="7933" width="4.421875" style="2" customWidth="1"/>
    <col min="7934" max="7935" width="13.421875" style="2" customWidth="1"/>
    <col min="7936" max="7936" width="4.28125" style="2" customWidth="1"/>
    <col min="7937" max="7938" width="13.421875" style="2" customWidth="1"/>
    <col min="7939" max="7939" width="4.28125" style="2" customWidth="1"/>
    <col min="7940" max="7941" width="13.421875" style="2" customWidth="1"/>
    <col min="7942" max="7942" width="4.28125" style="2" customWidth="1"/>
    <col min="7943" max="7944" width="13.421875" style="2" customWidth="1"/>
    <col min="7945" max="7945" width="4.28125" style="2" customWidth="1"/>
    <col min="7946" max="7947" width="13.421875" style="2" customWidth="1"/>
    <col min="7948" max="7948" width="3.57421875" style="2" customWidth="1"/>
    <col min="7949" max="7949" width="44.421875" style="2" customWidth="1"/>
    <col min="7950" max="7951" width="9.57421875" style="2" customWidth="1"/>
    <col min="7952" max="8178" width="9.140625" style="2" customWidth="1"/>
    <col min="8179" max="8179" width="71.8515625" style="2" customWidth="1"/>
    <col min="8180" max="8180" width="3.8515625" style="2" customWidth="1"/>
    <col min="8181" max="8182" width="13.421875" style="2" customWidth="1"/>
    <col min="8183" max="8183" width="5.421875" style="2" customWidth="1"/>
    <col min="8184" max="8185" width="13.421875" style="2" customWidth="1"/>
    <col min="8186" max="8186" width="4.28125" style="2" customWidth="1"/>
    <col min="8187" max="8188" width="13.421875" style="2" customWidth="1"/>
    <col min="8189" max="8189" width="4.421875" style="2" customWidth="1"/>
    <col min="8190" max="8191" width="13.421875" style="2" customWidth="1"/>
    <col min="8192" max="8192" width="4.28125" style="2" customWidth="1"/>
    <col min="8193" max="8194" width="13.421875" style="2" customWidth="1"/>
    <col min="8195" max="8195" width="4.28125" style="2" customWidth="1"/>
    <col min="8196" max="8197" width="13.421875" style="2" customWidth="1"/>
    <col min="8198" max="8198" width="4.28125" style="2" customWidth="1"/>
    <col min="8199" max="8200" width="13.421875" style="2" customWidth="1"/>
    <col min="8201" max="8201" width="4.28125" style="2" customWidth="1"/>
    <col min="8202" max="8203" width="13.421875" style="2" customWidth="1"/>
    <col min="8204" max="8204" width="3.57421875" style="2" customWidth="1"/>
    <col min="8205" max="8205" width="44.421875" style="2" customWidth="1"/>
    <col min="8206" max="8207" width="9.57421875" style="2" customWidth="1"/>
    <col min="8208" max="8434" width="9.140625" style="2" customWidth="1"/>
    <col min="8435" max="8435" width="71.8515625" style="2" customWidth="1"/>
    <col min="8436" max="8436" width="3.8515625" style="2" customWidth="1"/>
    <col min="8437" max="8438" width="13.421875" style="2" customWidth="1"/>
    <col min="8439" max="8439" width="5.421875" style="2" customWidth="1"/>
    <col min="8440" max="8441" width="13.421875" style="2" customWidth="1"/>
    <col min="8442" max="8442" width="4.28125" style="2" customWidth="1"/>
    <col min="8443" max="8444" width="13.421875" style="2" customWidth="1"/>
    <col min="8445" max="8445" width="4.421875" style="2" customWidth="1"/>
    <col min="8446" max="8447" width="13.421875" style="2" customWidth="1"/>
    <col min="8448" max="8448" width="4.28125" style="2" customWidth="1"/>
    <col min="8449" max="8450" width="13.421875" style="2" customWidth="1"/>
    <col min="8451" max="8451" width="4.28125" style="2" customWidth="1"/>
    <col min="8452" max="8453" width="13.421875" style="2" customWidth="1"/>
    <col min="8454" max="8454" width="4.28125" style="2" customWidth="1"/>
    <col min="8455" max="8456" width="13.421875" style="2" customWidth="1"/>
    <col min="8457" max="8457" width="4.28125" style="2" customWidth="1"/>
    <col min="8458" max="8459" width="13.421875" style="2" customWidth="1"/>
    <col min="8460" max="8460" width="3.57421875" style="2" customWidth="1"/>
    <col min="8461" max="8461" width="44.421875" style="2" customWidth="1"/>
    <col min="8462" max="8463" width="9.57421875" style="2" customWidth="1"/>
    <col min="8464" max="8690" width="9.140625" style="2" customWidth="1"/>
    <col min="8691" max="8691" width="71.8515625" style="2" customWidth="1"/>
    <col min="8692" max="8692" width="3.8515625" style="2" customWidth="1"/>
    <col min="8693" max="8694" width="13.421875" style="2" customWidth="1"/>
    <col min="8695" max="8695" width="5.421875" style="2" customWidth="1"/>
    <col min="8696" max="8697" width="13.421875" style="2" customWidth="1"/>
    <col min="8698" max="8698" width="4.28125" style="2" customWidth="1"/>
    <col min="8699" max="8700" width="13.421875" style="2" customWidth="1"/>
    <col min="8701" max="8701" width="4.421875" style="2" customWidth="1"/>
    <col min="8702" max="8703" width="13.421875" style="2" customWidth="1"/>
    <col min="8704" max="8704" width="4.28125" style="2" customWidth="1"/>
    <col min="8705" max="8706" width="13.421875" style="2" customWidth="1"/>
    <col min="8707" max="8707" width="4.28125" style="2" customWidth="1"/>
    <col min="8708" max="8709" width="13.421875" style="2" customWidth="1"/>
    <col min="8710" max="8710" width="4.28125" style="2" customWidth="1"/>
    <col min="8711" max="8712" width="13.421875" style="2" customWidth="1"/>
    <col min="8713" max="8713" width="4.28125" style="2" customWidth="1"/>
    <col min="8714" max="8715" width="13.421875" style="2" customWidth="1"/>
    <col min="8716" max="8716" width="3.57421875" style="2" customWidth="1"/>
    <col min="8717" max="8717" width="44.421875" style="2" customWidth="1"/>
    <col min="8718" max="8719" width="9.57421875" style="2" customWidth="1"/>
    <col min="8720" max="8946" width="9.140625" style="2" customWidth="1"/>
    <col min="8947" max="8947" width="71.8515625" style="2" customWidth="1"/>
    <col min="8948" max="8948" width="3.8515625" style="2" customWidth="1"/>
    <col min="8949" max="8950" width="13.421875" style="2" customWidth="1"/>
    <col min="8951" max="8951" width="5.421875" style="2" customWidth="1"/>
    <col min="8952" max="8953" width="13.421875" style="2" customWidth="1"/>
    <col min="8954" max="8954" width="4.28125" style="2" customWidth="1"/>
    <col min="8955" max="8956" width="13.421875" style="2" customWidth="1"/>
    <col min="8957" max="8957" width="4.421875" style="2" customWidth="1"/>
    <col min="8958" max="8959" width="13.421875" style="2" customWidth="1"/>
    <col min="8960" max="8960" width="4.28125" style="2" customWidth="1"/>
    <col min="8961" max="8962" width="13.421875" style="2" customWidth="1"/>
    <col min="8963" max="8963" width="4.28125" style="2" customWidth="1"/>
    <col min="8964" max="8965" width="13.421875" style="2" customWidth="1"/>
    <col min="8966" max="8966" width="4.28125" style="2" customWidth="1"/>
    <col min="8967" max="8968" width="13.421875" style="2" customWidth="1"/>
    <col min="8969" max="8969" width="4.28125" style="2" customWidth="1"/>
    <col min="8970" max="8971" width="13.421875" style="2" customWidth="1"/>
    <col min="8972" max="8972" width="3.57421875" style="2" customWidth="1"/>
    <col min="8973" max="8973" width="44.421875" style="2" customWidth="1"/>
    <col min="8974" max="8975" width="9.57421875" style="2" customWidth="1"/>
    <col min="8976" max="9202" width="9.140625" style="2" customWidth="1"/>
    <col min="9203" max="9203" width="71.8515625" style="2" customWidth="1"/>
    <col min="9204" max="9204" width="3.8515625" style="2" customWidth="1"/>
    <col min="9205" max="9206" width="13.421875" style="2" customWidth="1"/>
    <col min="9207" max="9207" width="5.421875" style="2" customWidth="1"/>
    <col min="9208" max="9209" width="13.421875" style="2" customWidth="1"/>
    <col min="9210" max="9210" width="4.28125" style="2" customWidth="1"/>
    <col min="9211" max="9212" width="13.421875" style="2" customWidth="1"/>
    <col min="9213" max="9213" width="4.421875" style="2" customWidth="1"/>
    <col min="9214" max="9215" width="13.421875" style="2" customWidth="1"/>
    <col min="9216" max="9216" width="4.28125" style="2" customWidth="1"/>
    <col min="9217" max="9218" width="13.421875" style="2" customWidth="1"/>
    <col min="9219" max="9219" width="4.28125" style="2" customWidth="1"/>
    <col min="9220" max="9221" width="13.421875" style="2" customWidth="1"/>
    <col min="9222" max="9222" width="4.28125" style="2" customWidth="1"/>
    <col min="9223" max="9224" width="13.421875" style="2" customWidth="1"/>
    <col min="9225" max="9225" width="4.28125" style="2" customWidth="1"/>
    <col min="9226" max="9227" width="13.421875" style="2" customWidth="1"/>
    <col min="9228" max="9228" width="3.57421875" style="2" customWidth="1"/>
    <col min="9229" max="9229" width="44.421875" style="2" customWidth="1"/>
    <col min="9230" max="9231" width="9.57421875" style="2" customWidth="1"/>
    <col min="9232" max="9458" width="9.140625" style="2" customWidth="1"/>
    <col min="9459" max="9459" width="71.8515625" style="2" customWidth="1"/>
    <col min="9460" max="9460" width="3.8515625" style="2" customWidth="1"/>
    <col min="9461" max="9462" width="13.421875" style="2" customWidth="1"/>
    <col min="9463" max="9463" width="5.421875" style="2" customWidth="1"/>
    <col min="9464" max="9465" width="13.421875" style="2" customWidth="1"/>
    <col min="9466" max="9466" width="4.28125" style="2" customWidth="1"/>
    <col min="9467" max="9468" width="13.421875" style="2" customWidth="1"/>
    <col min="9469" max="9469" width="4.421875" style="2" customWidth="1"/>
    <col min="9470" max="9471" width="13.421875" style="2" customWidth="1"/>
    <col min="9472" max="9472" width="4.28125" style="2" customWidth="1"/>
    <col min="9473" max="9474" width="13.421875" style="2" customWidth="1"/>
    <col min="9475" max="9475" width="4.28125" style="2" customWidth="1"/>
    <col min="9476" max="9477" width="13.421875" style="2" customWidth="1"/>
    <col min="9478" max="9478" width="4.28125" style="2" customWidth="1"/>
    <col min="9479" max="9480" width="13.421875" style="2" customWidth="1"/>
    <col min="9481" max="9481" width="4.28125" style="2" customWidth="1"/>
    <col min="9482" max="9483" width="13.421875" style="2" customWidth="1"/>
    <col min="9484" max="9484" width="3.57421875" style="2" customWidth="1"/>
    <col min="9485" max="9485" width="44.421875" style="2" customWidth="1"/>
    <col min="9486" max="9487" width="9.57421875" style="2" customWidth="1"/>
    <col min="9488" max="9714" width="9.140625" style="2" customWidth="1"/>
    <col min="9715" max="9715" width="71.8515625" style="2" customWidth="1"/>
    <col min="9716" max="9716" width="3.8515625" style="2" customWidth="1"/>
    <col min="9717" max="9718" width="13.421875" style="2" customWidth="1"/>
    <col min="9719" max="9719" width="5.421875" style="2" customWidth="1"/>
    <col min="9720" max="9721" width="13.421875" style="2" customWidth="1"/>
    <col min="9722" max="9722" width="4.28125" style="2" customWidth="1"/>
    <col min="9723" max="9724" width="13.421875" style="2" customWidth="1"/>
    <col min="9725" max="9725" width="4.421875" style="2" customWidth="1"/>
    <col min="9726" max="9727" width="13.421875" style="2" customWidth="1"/>
    <col min="9728" max="9728" width="4.28125" style="2" customWidth="1"/>
    <col min="9729" max="9730" width="13.421875" style="2" customWidth="1"/>
    <col min="9731" max="9731" width="4.28125" style="2" customWidth="1"/>
    <col min="9732" max="9733" width="13.421875" style="2" customWidth="1"/>
    <col min="9734" max="9734" width="4.28125" style="2" customWidth="1"/>
    <col min="9735" max="9736" width="13.421875" style="2" customWidth="1"/>
    <col min="9737" max="9737" width="4.28125" style="2" customWidth="1"/>
    <col min="9738" max="9739" width="13.421875" style="2" customWidth="1"/>
    <col min="9740" max="9740" width="3.57421875" style="2" customWidth="1"/>
    <col min="9741" max="9741" width="44.421875" style="2" customWidth="1"/>
    <col min="9742" max="9743" width="9.57421875" style="2" customWidth="1"/>
    <col min="9744" max="9970" width="9.140625" style="2" customWidth="1"/>
    <col min="9971" max="9971" width="71.8515625" style="2" customWidth="1"/>
    <col min="9972" max="9972" width="3.8515625" style="2" customWidth="1"/>
    <col min="9973" max="9974" width="13.421875" style="2" customWidth="1"/>
    <col min="9975" max="9975" width="5.421875" style="2" customWidth="1"/>
    <col min="9976" max="9977" width="13.421875" style="2" customWidth="1"/>
    <col min="9978" max="9978" width="4.28125" style="2" customWidth="1"/>
    <col min="9979" max="9980" width="13.421875" style="2" customWidth="1"/>
    <col min="9981" max="9981" width="4.421875" style="2" customWidth="1"/>
    <col min="9982" max="9983" width="13.421875" style="2" customWidth="1"/>
    <col min="9984" max="9984" width="4.28125" style="2" customWidth="1"/>
    <col min="9985" max="9986" width="13.421875" style="2" customWidth="1"/>
    <col min="9987" max="9987" width="4.28125" style="2" customWidth="1"/>
    <col min="9988" max="9989" width="13.421875" style="2" customWidth="1"/>
    <col min="9990" max="9990" width="4.28125" style="2" customWidth="1"/>
    <col min="9991" max="9992" width="13.421875" style="2" customWidth="1"/>
    <col min="9993" max="9993" width="4.28125" style="2" customWidth="1"/>
    <col min="9994" max="9995" width="13.421875" style="2" customWidth="1"/>
    <col min="9996" max="9996" width="3.57421875" style="2" customWidth="1"/>
    <col min="9997" max="9997" width="44.421875" style="2" customWidth="1"/>
    <col min="9998" max="9999" width="9.57421875" style="2" customWidth="1"/>
    <col min="10000" max="10226" width="9.140625" style="2" customWidth="1"/>
    <col min="10227" max="10227" width="71.8515625" style="2" customWidth="1"/>
    <col min="10228" max="10228" width="3.8515625" style="2" customWidth="1"/>
    <col min="10229" max="10230" width="13.421875" style="2" customWidth="1"/>
    <col min="10231" max="10231" width="5.421875" style="2" customWidth="1"/>
    <col min="10232" max="10233" width="13.421875" style="2" customWidth="1"/>
    <col min="10234" max="10234" width="4.28125" style="2" customWidth="1"/>
    <col min="10235" max="10236" width="13.421875" style="2" customWidth="1"/>
    <col min="10237" max="10237" width="4.421875" style="2" customWidth="1"/>
    <col min="10238" max="10239" width="13.421875" style="2" customWidth="1"/>
    <col min="10240" max="10240" width="4.28125" style="2" customWidth="1"/>
    <col min="10241" max="10242" width="13.421875" style="2" customWidth="1"/>
    <col min="10243" max="10243" width="4.28125" style="2" customWidth="1"/>
    <col min="10244" max="10245" width="13.421875" style="2" customWidth="1"/>
    <col min="10246" max="10246" width="4.28125" style="2" customWidth="1"/>
    <col min="10247" max="10248" width="13.421875" style="2" customWidth="1"/>
    <col min="10249" max="10249" width="4.28125" style="2" customWidth="1"/>
    <col min="10250" max="10251" width="13.421875" style="2" customWidth="1"/>
    <col min="10252" max="10252" width="3.57421875" style="2" customWidth="1"/>
    <col min="10253" max="10253" width="44.421875" style="2" customWidth="1"/>
    <col min="10254" max="10255" width="9.57421875" style="2" customWidth="1"/>
    <col min="10256" max="10482" width="9.140625" style="2" customWidth="1"/>
    <col min="10483" max="10483" width="71.8515625" style="2" customWidth="1"/>
    <col min="10484" max="10484" width="3.8515625" style="2" customWidth="1"/>
    <col min="10485" max="10486" width="13.421875" style="2" customWidth="1"/>
    <col min="10487" max="10487" width="5.421875" style="2" customWidth="1"/>
    <col min="10488" max="10489" width="13.421875" style="2" customWidth="1"/>
    <col min="10490" max="10490" width="4.28125" style="2" customWidth="1"/>
    <col min="10491" max="10492" width="13.421875" style="2" customWidth="1"/>
    <col min="10493" max="10493" width="4.421875" style="2" customWidth="1"/>
    <col min="10494" max="10495" width="13.421875" style="2" customWidth="1"/>
    <col min="10496" max="10496" width="4.28125" style="2" customWidth="1"/>
    <col min="10497" max="10498" width="13.421875" style="2" customWidth="1"/>
    <col min="10499" max="10499" width="4.28125" style="2" customWidth="1"/>
    <col min="10500" max="10501" width="13.421875" style="2" customWidth="1"/>
    <col min="10502" max="10502" width="4.28125" style="2" customWidth="1"/>
    <col min="10503" max="10504" width="13.421875" style="2" customWidth="1"/>
    <col min="10505" max="10505" width="4.28125" style="2" customWidth="1"/>
    <col min="10506" max="10507" width="13.421875" style="2" customWidth="1"/>
    <col min="10508" max="10508" width="3.57421875" style="2" customWidth="1"/>
    <col min="10509" max="10509" width="44.421875" style="2" customWidth="1"/>
    <col min="10510" max="10511" width="9.57421875" style="2" customWidth="1"/>
    <col min="10512" max="10738" width="9.140625" style="2" customWidth="1"/>
    <col min="10739" max="10739" width="71.8515625" style="2" customWidth="1"/>
    <col min="10740" max="10740" width="3.8515625" style="2" customWidth="1"/>
    <col min="10741" max="10742" width="13.421875" style="2" customWidth="1"/>
    <col min="10743" max="10743" width="5.421875" style="2" customWidth="1"/>
    <col min="10744" max="10745" width="13.421875" style="2" customWidth="1"/>
    <col min="10746" max="10746" width="4.28125" style="2" customWidth="1"/>
    <col min="10747" max="10748" width="13.421875" style="2" customWidth="1"/>
    <col min="10749" max="10749" width="4.421875" style="2" customWidth="1"/>
    <col min="10750" max="10751" width="13.421875" style="2" customWidth="1"/>
    <col min="10752" max="10752" width="4.28125" style="2" customWidth="1"/>
    <col min="10753" max="10754" width="13.421875" style="2" customWidth="1"/>
    <col min="10755" max="10755" width="4.28125" style="2" customWidth="1"/>
    <col min="10756" max="10757" width="13.421875" style="2" customWidth="1"/>
    <col min="10758" max="10758" width="4.28125" style="2" customWidth="1"/>
    <col min="10759" max="10760" width="13.421875" style="2" customWidth="1"/>
    <col min="10761" max="10761" width="4.28125" style="2" customWidth="1"/>
    <col min="10762" max="10763" width="13.421875" style="2" customWidth="1"/>
    <col min="10764" max="10764" width="3.57421875" style="2" customWidth="1"/>
    <col min="10765" max="10765" width="44.421875" style="2" customWidth="1"/>
    <col min="10766" max="10767" width="9.57421875" style="2" customWidth="1"/>
    <col min="10768" max="10994" width="9.140625" style="2" customWidth="1"/>
    <col min="10995" max="10995" width="71.8515625" style="2" customWidth="1"/>
    <col min="10996" max="10996" width="3.8515625" style="2" customWidth="1"/>
    <col min="10997" max="10998" width="13.421875" style="2" customWidth="1"/>
    <col min="10999" max="10999" width="5.421875" style="2" customWidth="1"/>
    <col min="11000" max="11001" width="13.421875" style="2" customWidth="1"/>
    <col min="11002" max="11002" width="4.28125" style="2" customWidth="1"/>
    <col min="11003" max="11004" width="13.421875" style="2" customWidth="1"/>
    <col min="11005" max="11005" width="4.421875" style="2" customWidth="1"/>
    <col min="11006" max="11007" width="13.421875" style="2" customWidth="1"/>
    <col min="11008" max="11008" width="4.28125" style="2" customWidth="1"/>
    <col min="11009" max="11010" width="13.421875" style="2" customWidth="1"/>
    <col min="11011" max="11011" width="4.28125" style="2" customWidth="1"/>
    <col min="11012" max="11013" width="13.421875" style="2" customWidth="1"/>
    <col min="11014" max="11014" width="4.28125" style="2" customWidth="1"/>
    <col min="11015" max="11016" width="13.421875" style="2" customWidth="1"/>
    <col min="11017" max="11017" width="4.28125" style="2" customWidth="1"/>
    <col min="11018" max="11019" width="13.421875" style="2" customWidth="1"/>
    <col min="11020" max="11020" width="3.57421875" style="2" customWidth="1"/>
    <col min="11021" max="11021" width="44.421875" style="2" customWidth="1"/>
    <col min="11022" max="11023" width="9.57421875" style="2" customWidth="1"/>
    <col min="11024" max="11250" width="9.140625" style="2" customWidth="1"/>
    <col min="11251" max="11251" width="71.8515625" style="2" customWidth="1"/>
    <col min="11252" max="11252" width="3.8515625" style="2" customWidth="1"/>
    <col min="11253" max="11254" width="13.421875" style="2" customWidth="1"/>
    <col min="11255" max="11255" width="5.421875" style="2" customWidth="1"/>
    <col min="11256" max="11257" width="13.421875" style="2" customWidth="1"/>
    <col min="11258" max="11258" width="4.28125" style="2" customWidth="1"/>
    <col min="11259" max="11260" width="13.421875" style="2" customWidth="1"/>
    <col min="11261" max="11261" width="4.421875" style="2" customWidth="1"/>
    <col min="11262" max="11263" width="13.421875" style="2" customWidth="1"/>
    <col min="11264" max="11264" width="4.28125" style="2" customWidth="1"/>
    <col min="11265" max="11266" width="13.421875" style="2" customWidth="1"/>
    <col min="11267" max="11267" width="4.28125" style="2" customWidth="1"/>
    <col min="11268" max="11269" width="13.421875" style="2" customWidth="1"/>
    <col min="11270" max="11270" width="4.28125" style="2" customWidth="1"/>
    <col min="11271" max="11272" width="13.421875" style="2" customWidth="1"/>
    <col min="11273" max="11273" width="4.28125" style="2" customWidth="1"/>
    <col min="11274" max="11275" width="13.421875" style="2" customWidth="1"/>
    <col min="11276" max="11276" width="3.57421875" style="2" customWidth="1"/>
    <col min="11277" max="11277" width="44.421875" style="2" customWidth="1"/>
    <col min="11278" max="11279" width="9.57421875" style="2" customWidth="1"/>
    <col min="11280" max="11506" width="9.140625" style="2" customWidth="1"/>
    <col min="11507" max="11507" width="71.8515625" style="2" customWidth="1"/>
    <col min="11508" max="11508" width="3.8515625" style="2" customWidth="1"/>
    <col min="11509" max="11510" width="13.421875" style="2" customWidth="1"/>
    <col min="11511" max="11511" width="5.421875" style="2" customWidth="1"/>
    <col min="11512" max="11513" width="13.421875" style="2" customWidth="1"/>
    <col min="11514" max="11514" width="4.28125" style="2" customWidth="1"/>
    <col min="11515" max="11516" width="13.421875" style="2" customWidth="1"/>
    <col min="11517" max="11517" width="4.421875" style="2" customWidth="1"/>
    <col min="11518" max="11519" width="13.421875" style="2" customWidth="1"/>
    <col min="11520" max="11520" width="4.28125" style="2" customWidth="1"/>
    <col min="11521" max="11522" width="13.421875" style="2" customWidth="1"/>
    <col min="11523" max="11523" width="4.28125" style="2" customWidth="1"/>
    <col min="11524" max="11525" width="13.421875" style="2" customWidth="1"/>
    <col min="11526" max="11526" width="4.28125" style="2" customWidth="1"/>
    <col min="11527" max="11528" width="13.421875" style="2" customWidth="1"/>
    <col min="11529" max="11529" width="4.28125" style="2" customWidth="1"/>
    <col min="11530" max="11531" width="13.421875" style="2" customWidth="1"/>
    <col min="11532" max="11532" width="3.57421875" style="2" customWidth="1"/>
    <col min="11533" max="11533" width="44.421875" style="2" customWidth="1"/>
    <col min="11534" max="11535" width="9.57421875" style="2" customWidth="1"/>
    <col min="11536" max="11762" width="9.140625" style="2" customWidth="1"/>
    <col min="11763" max="11763" width="71.8515625" style="2" customWidth="1"/>
    <col min="11764" max="11764" width="3.8515625" style="2" customWidth="1"/>
    <col min="11765" max="11766" width="13.421875" style="2" customWidth="1"/>
    <col min="11767" max="11767" width="5.421875" style="2" customWidth="1"/>
    <col min="11768" max="11769" width="13.421875" style="2" customWidth="1"/>
    <col min="11770" max="11770" width="4.28125" style="2" customWidth="1"/>
    <col min="11771" max="11772" width="13.421875" style="2" customWidth="1"/>
    <col min="11773" max="11773" width="4.421875" style="2" customWidth="1"/>
    <col min="11774" max="11775" width="13.421875" style="2" customWidth="1"/>
    <col min="11776" max="11776" width="4.28125" style="2" customWidth="1"/>
    <col min="11777" max="11778" width="13.421875" style="2" customWidth="1"/>
    <col min="11779" max="11779" width="4.28125" style="2" customWidth="1"/>
    <col min="11780" max="11781" width="13.421875" style="2" customWidth="1"/>
    <col min="11782" max="11782" width="4.28125" style="2" customWidth="1"/>
    <col min="11783" max="11784" width="13.421875" style="2" customWidth="1"/>
    <col min="11785" max="11785" width="4.28125" style="2" customWidth="1"/>
    <col min="11786" max="11787" width="13.421875" style="2" customWidth="1"/>
    <col min="11788" max="11788" width="3.57421875" style="2" customWidth="1"/>
    <col min="11789" max="11789" width="44.421875" style="2" customWidth="1"/>
    <col min="11790" max="11791" width="9.57421875" style="2" customWidth="1"/>
    <col min="11792" max="12018" width="9.140625" style="2" customWidth="1"/>
    <col min="12019" max="12019" width="71.8515625" style="2" customWidth="1"/>
    <col min="12020" max="12020" width="3.8515625" style="2" customWidth="1"/>
    <col min="12021" max="12022" width="13.421875" style="2" customWidth="1"/>
    <col min="12023" max="12023" width="5.421875" style="2" customWidth="1"/>
    <col min="12024" max="12025" width="13.421875" style="2" customWidth="1"/>
    <col min="12026" max="12026" width="4.28125" style="2" customWidth="1"/>
    <col min="12027" max="12028" width="13.421875" style="2" customWidth="1"/>
    <col min="12029" max="12029" width="4.421875" style="2" customWidth="1"/>
    <col min="12030" max="12031" width="13.421875" style="2" customWidth="1"/>
    <col min="12032" max="12032" width="4.28125" style="2" customWidth="1"/>
    <col min="12033" max="12034" width="13.421875" style="2" customWidth="1"/>
    <col min="12035" max="12035" width="4.28125" style="2" customWidth="1"/>
    <col min="12036" max="12037" width="13.421875" style="2" customWidth="1"/>
    <col min="12038" max="12038" width="4.28125" style="2" customWidth="1"/>
    <col min="12039" max="12040" width="13.421875" style="2" customWidth="1"/>
    <col min="12041" max="12041" width="4.28125" style="2" customWidth="1"/>
    <col min="12042" max="12043" width="13.421875" style="2" customWidth="1"/>
    <col min="12044" max="12044" width="3.57421875" style="2" customWidth="1"/>
    <col min="12045" max="12045" width="44.421875" style="2" customWidth="1"/>
    <col min="12046" max="12047" width="9.57421875" style="2" customWidth="1"/>
    <col min="12048" max="12274" width="9.140625" style="2" customWidth="1"/>
    <col min="12275" max="12275" width="71.8515625" style="2" customWidth="1"/>
    <col min="12276" max="12276" width="3.8515625" style="2" customWidth="1"/>
    <col min="12277" max="12278" width="13.421875" style="2" customWidth="1"/>
    <col min="12279" max="12279" width="5.421875" style="2" customWidth="1"/>
    <col min="12280" max="12281" width="13.421875" style="2" customWidth="1"/>
    <col min="12282" max="12282" width="4.28125" style="2" customWidth="1"/>
    <col min="12283" max="12284" width="13.421875" style="2" customWidth="1"/>
    <col min="12285" max="12285" width="4.421875" style="2" customWidth="1"/>
    <col min="12286" max="12287" width="13.421875" style="2" customWidth="1"/>
    <col min="12288" max="12288" width="4.28125" style="2" customWidth="1"/>
    <col min="12289" max="12290" width="13.421875" style="2" customWidth="1"/>
    <col min="12291" max="12291" width="4.28125" style="2" customWidth="1"/>
    <col min="12292" max="12293" width="13.421875" style="2" customWidth="1"/>
    <col min="12294" max="12294" width="4.28125" style="2" customWidth="1"/>
    <col min="12295" max="12296" width="13.421875" style="2" customWidth="1"/>
    <col min="12297" max="12297" width="4.28125" style="2" customWidth="1"/>
    <col min="12298" max="12299" width="13.421875" style="2" customWidth="1"/>
    <col min="12300" max="12300" width="3.57421875" style="2" customWidth="1"/>
    <col min="12301" max="12301" width="44.421875" style="2" customWidth="1"/>
    <col min="12302" max="12303" width="9.57421875" style="2" customWidth="1"/>
    <col min="12304" max="12530" width="9.140625" style="2" customWidth="1"/>
    <col min="12531" max="12531" width="71.8515625" style="2" customWidth="1"/>
    <col min="12532" max="12532" width="3.8515625" style="2" customWidth="1"/>
    <col min="12533" max="12534" width="13.421875" style="2" customWidth="1"/>
    <col min="12535" max="12535" width="5.421875" style="2" customWidth="1"/>
    <col min="12536" max="12537" width="13.421875" style="2" customWidth="1"/>
    <col min="12538" max="12538" width="4.28125" style="2" customWidth="1"/>
    <col min="12539" max="12540" width="13.421875" style="2" customWidth="1"/>
    <col min="12541" max="12541" width="4.421875" style="2" customWidth="1"/>
    <col min="12542" max="12543" width="13.421875" style="2" customWidth="1"/>
    <col min="12544" max="12544" width="4.28125" style="2" customWidth="1"/>
    <col min="12545" max="12546" width="13.421875" style="2" customWidth="1"/>
    <col min="12547" max="12547" width="4.28125" style="2" customWidth="1"/>
    <col min="12548" max="12549" width="13.421875" style="2" customWidth="1"/>
    <col min="12550" max="12550" width="4.28125" style="2" customWidth="1"/>
    <col min="12551" max="12552" width="13.421875" style="2" customWidth="1"/>
    <col min="12553" max="12553" width="4.28125" style="2" customWidth="1"/>
    <col min="12554" max="12555" width="13.421875" style="2" customWidth="1"/>
    <col min="12556" max="12556" width="3.57421875" style="2" customWidth="1"/>
    <col min="12557" max="12557" width="44.421875" style="2" customWidth="1"/>
    <col min="12558" max="12559" width="9.57421875" style="2" customWidth="1"/>
    <col min="12560" max="12786" width="9.140625" style="2" customWidth="1"/>
    <col min="12787" max="12787" width="71.8515625" style="2" customWidth="1"/>
    <col min="12788" max="12788" width="3.8515625" style="2" customWidth="1"/>
    <col min="12789" max="12790" width="13.421875" style="2" customWidth="1"/>
    <col min="12791" max="12791" width="5.421875" style="2" customWidth="1"/>
    <col min="12792" max="12793" width="13.421875" style="2" customWidth="1"/>
    <col min="12794" max="12794" width="4.28125" style="2" customWidth="1"/>
    <col min="12795" max="12796" width="13.421875" style="2" customWidth="1"/>
    <col min="12797" max="12797" width="4.421875" style="2" customWidth="1"/>
    <col min="12798" max="12799" width="13.421875" style="2" customWidth="1"/>
    <col min="12800" max="12800" width="4.28125" style="2" customWidth="1"/>
    <col min="12801" max="12802" width="13.421875" style="2" customWidth="1"/>
    <col min="12803" max="12803" width="4.28125" style="2" customWidth="1"/>
    <col min="12804" max="12805" width="13.421875" style="2" customWidth="1"/>
    <col min="12806" max="12806" width="4.28125" style="2" customWidth="1"/>
    <col min="12807" max="12808" width="13.421875" style="2" customWidth="1"/>
    <col min="12809" max="12809" width="4.28125" style="2" customWidth="1"/>
    <col min="12810" max="12811" width="13.421875" style="2" customWidth="1"/>
    <col min="12812" max="12812" width="3.57421875" style="2" customWidth="1"/>
    <col min="12813" max="12813" width="44.421875" style="2" customWidth="1"/>
    <col min="12814" max="12815" width="9.57421875" style="2" customWidth="1"/>
    <col min="12816" max="13042" width="9.140625" style="2" customWidth="1"/>
    <col min="13043" max="13043" width="71.8515625" style="2" customWidth="1"/>
    <col min="13044" max="13044" width="3.8515625" style="2" customWidth="1"/>
    <col min="13045" max="13046" width="13.421875" style="2" customWidth="1"/>
    <col min="13047" max="13047" width="5.421875" style="2" customWidth="1"/>
    <col min="13048" max="13049" width="13.421875" style="2" customWidth="1"/>
    <col min="13050" max="13050" width="4.28125" style="2" customWidth="1"/>
    <col min="13051" max="13052" width="13.421875" style="2" customWidth="1"/>
    <col min="13053" max="13053" width="4.421875" style="2" customWidth="1"/>
    <col min="13054" max="13055" width="13.421875" style="2" customWidth="1"/>
    <col min="13056" max="13056" width="4.28125" style="2" customWidth="1"/>
    <col min="13057" max="13058" width="13.421875" style="2" customWidth="1"/>
    <col min="13059" max="13059" width="4.28125" style="2" customWidth="1"/>
    <col min="13060" max="13061" width="13.421875" style="2" customWidth="1"/>
    <col min="13062" max="13062" width="4.28125" style="2" customWidth="1"/>
    <col min="13063" max="13064" width="13.421875" style="2" customWidth="1"/>
    <col min="13065" max="13065" width="4.28125" style="2" customWidth="1"/>
    <col min="13066" max="13067" width="13.421875" style="2" customWidth="1"/>
    <col min="13068" max="13068" width="3.57421875" style="2" customWidth="1"/>
    <col min="13069" max="13069" width="44.421875" style="2" customWidth="1"/>
    <col min="13070" max="13071" width="9.57421875" style="2" customWidth="1"/>
    <col min="13072" max="13298" width="9.140625" style="2" customWidth="1"/>
    <col min="13299" max="13299" width="71.8515625" style="2" customWidth="1"/>
    <col min="13300" max="13300" width="3.8515625" style="2" customWidth="1"/>
    <col min="13301" max="13302" width="13.421875" style="2" customWidth="1"/>
    <col min="13303" max="13303" width="5.421875" style="2" customWidth="1"/>
    <col min="13304" max="13305" width="13.421875" style="2" customWidth="1"/>
    <col min="13306" max="13306" width="4.28125" style="2" customWidth="1"/>
    <col min="13307" max="13308" width="13.421875" style="2" customWidth="1"/>
    <col min="13309" max="13309" width="4.421875" style="2" customWidth="1"/>
    <col min="13310" max="13311" width="13.421875" style="2" customWidth="1"/>
    <col min="13312" max="13312" width="4.28125" style="2" customWidth="1"/>
    <col min="13313" max="13314" width="13.421875" style="2" customWidth="1"/>
    <col min="13315" max="13315" width="4.28125" style="2" customWidth="1"/>
    <col min="13316" max="13317" width="13.421875" style="2" customWidth="1"/>
    <col min="13318" max="13318" width="4.28125" style="2" customWidth="1"/>
    <col min="13319" max="13320" width="13.421875" style="2" customWidth="1"/>
    <col min="13321" max="13321" width="4.28125" style="2" customWidth="1"/>
    <col min="13322" max="13323" width="13.421875" style="2" customWidth="1"/>
    <col min="13324" max="13324" width="3.57421875" style="2" customWidth="1"/>
    <col min="13325" max="13325" width="44.421875" style="2" customWidth="1"/>
    <col min="13326" max="13327" width="9.57421875" style="2" customWidth="1"/>
    <col min="13328" max="13554" width="9.140625" style="2" customWidth="1"/>
    <col min="13555" max="13555" width="71.8515625" style="2" customWidth="1"/>
    <col min="13556" max="13556" width="3.8515625" style="2" customWidth="1"/>
    <col min="13557" max="13558" width="13.421875" style="2" customWidth="1"/>
    <col min="13559" max="13559" width="5.421875" style="2" customWidth="1"/>
    <col min="13560" max="13561" width="13.421875" style="2" customWidth="1"/>
    <col min="13562" max="13562" width="4.28125" style="2" customWidth="1"/>
    <col min="13563" max="13564" width="13.421875" style="2" customWidth="1"/>
    <col min="13565" max="13565" width="4.421875" style="2" customWidth="1"/>
    <col min="13566" max="13567" width="13.421875" style="2" customWidth="1"/>
    <col min="13568" max="13568" width="4.28125" style="2" customWidth="1"/>
    <col min="13569" max="13570" width="13.421875" style="2" customWidth="1"/>
    <col min="13571" max="13571" width="4.28125" style="2" customWidth="1"/>
    <col min="13572" max="13573" width="13.421875" style="2" customWidth="1"/>
    <col min="13574" max="13574" width="4.28125" style="2" customWidth="1"/>
    <col min="13575" max="13576" width="13.421875" style="2" customWidth="1"/>
    <col min="13577" max="13577" width="4.28125" style="2" customWidth="1"/>
    <col min="13578" max="13579" width="13.421875" style="2" customWidth="1"/>
    <col min="13580" max="13580" width="3.57421875" style="2" customWidth="1"/>
    <col min="13581" max="13581" width="44.421875" style="2" customWidth="1"/>
    <col min="13582" max="13583" width="9.57421875" style="2" customWidth="1"/>
    <col min="13584" max="13810" width="9.140625" style="2" customWidth="1"/>
    <col min="13811" max="13811" width="71.8515625" style="2" customWidth="1"/>
    <col min="13812" max="13812" width="3.8515625" style="2" customWidth="1"/>
    <col min="13813" max="13814" width="13.421875" style="2" customWidth="1"/>
    <col min="13815" max="13815" width="5.421875" style="2" customWidth="1"/>
    <col min="13816" max="13817" width="13.421875" style="2" customWidth="1"/>
    <col min="13818" max="13818" width="4.28125" style="2" customWidth="1"/>
    <col min="13819" max="13820" width="13.421875" style="2" customWidth="1"/>
    <col min="13821" max="13821" width="4.421875" style="2" customWidth="1"/>
    <col min="13822" max="13823" width="13.421875" style="2" customWidth="1"/>
    <col min="13824" max="13824" width="4.28125" style="2" customWidth="1"/>
    <col min="13825" max="13826" width="13.421875" style="2" customWidth="1"/>
    <col min="13827" max="13827" width="4.28125" style="2" customWidth="1"/>
    <col min="13828" max="13829" width="13.421875" style="2" customWidth="1"/>
    <col min="13830" max="13830" width="4.28125" style="2" customWidth="1"/>
    <col min="13831" max="13832" width="13.421875" style="2" customWidth="1"/>
    <col min="13833" max="13833" width="4.28125" style="2" customWidth="1"/>
    <col min="13834" max="13835" width="13.421875" style="2" customWidth="1"/>
    <col min="13836" max="13836" width="3.57421875" style="2" customWidth="1"/>
    <col min="13837" max="13837" width="44.421875" style="2" customWidth="1"/>
    <col min="13838" max="13839" width="9.57421875" style="2" customWidth="1"/>
    <col min="13840" max="14066" width="9.140625" style="2" customWidth="1"/>
    <col min="14067" max="14067" width="71.8515625" style="2" customWidth="1"/>
    <col min="14068" max="14068" width="3.8515625" style="2" customWidth="1"/>
    <col min="14069" max="14070" width="13.421875" style="2" customWidth="1"/>
    <col min="14071" max="14071" width="5.421875" style="2" customWidth="1"/>
    <col min="14072" max="14073" width="13.421875" style="2" customWidth="1"/>
    <col min="14074" max="14074" width="4.28125" style="2" customWidth="1"/>
    <col min="14075" max="14076" width="13.421875" style="2" customWidth="1"/>
    <col min="14077" max="14077" width="4.421875" style="2" customWidth="1"/>
    <col min="14078" max="14079" width="13.421875" style="2" customWidth="1"/>
    <col min="14080" max="14080" width="4.28125" style="2" customWidth="1"/>
    <col min="14081" max="14082" width="13.421875" style="2" customWidth="1"/>
    <col min="14083" max="14083" width="4.28125" style="2" customWidth="1"/>
    <col min="14084" max="14085" width="13.421875" style="2" customWidth="1"/>
    <col min="14086" max="14086" width="4.28125" style="2" customWidth="1"/>
    <col min="14087" max="14088" width="13.421875" style="2" customWidth="1"/>
    <col min="14089" max="14089" width="4.28125" style="2" customWidth="1"/>
    <col min="14090" max="14091" width="13.421875" style="2" customWidth="1"/>
    <col min="14092" max="14092" width="3.57421875" style="2" customWidth="1"/>
    <col min="14093" max="14093" width="44.421875" style="2" customWidth="1"/>
    <col min="14094" max="14095" width="9.57421875" style="2" customWidth="1"/>
    <col min="14096" max="14322" width="9.140625" style="2" customWidth="1"/>
    <col min="14323" max="14323" width="71.8515625" style="2" customWidth="1"/>
    <col min="14324" max="14324" width="3.8515625" style="2" customWidth="1"/>
    <col min="14325" max="14326" width="13.421875" style="2" customWidth="1"/>
    <col min="14327" max="14327" width="5.421875" style="2" customWidth="1"/>
    <col min="14328" max="14329" width="13.421875" style="2" customWidth="1"/>
    <col min="14330" max="14330" width="4.28125" style="2" customWidth="1"/>
    <col min="14331" max="14332" width="13.421875" style="2" customWidth="1"/>
    <col min="14333" max="14333" width="4.421875" style="2" customWidth="1"/>
    <col min="14334" max="14335" width="13.421875" style="2" customWidth="1"/>
    <col min="14336" max="14336" width="4.28125" style="2" customWidth="1"/>
    <col min="14337" max="14338" width="13.421875" style="2" customWidth="1"/>
    <col min="14339" max="14339" width="4.28125" style="2" customWidth="1"/>
    <col min="14340" max="14341" width="13.421875" style="2" customWidth="1"/>
    <col min="14342" max="14342" width="4.28125" style="2" customWidth="1"/>
    <col min="14343" max="14344" width="13.421875" style="2" customWidth="1"/>
    <col min="14345" max="14345" width="4.28125" style="2" customWidth="1"/>
    <col min="14346" max="14347" width="13.421875" style="2" customWidth="1"/>
    <col min="14348" max="14348" width="3.57421875" style="2" customWidth="1"/>
    <col min="14349" max="14349" width="44.421875" style="2" customWidth="1"/>
    <col min="14350" max="14351" width="9.57421875" style="2" customWidth="1"/>
    <col min="14352" max="14578" width="9.140625" style="2" customWidth="1"/>
    <col min="14579" max="14579" width="71.8515625" style="2" customWidth="1"/>
    <col min="14580" max="14580" width="3.8515625" style="2" customWidth="1"/>
    <col min="14581" max="14582" width="13.421875" style="2" customWidth="1"/>
    <col min="14583" max="14583" width="5.421875" style="2" customWidth="1"/>
    <col min="14584" max="14585" width="13.421875" style="2" customWidth="1"/>
    <col min="14586" max="14586" width="4.28125" style="2" customWidth="1"/>
    <col min="14587" max="14588" width="13.421875" style="2" customWidth="1"/>
    <col min="14589" max="14589" width="4.421875" style="2" customWidth="1"/>
    <col min="14590" max="14591" width="13.421875" style="2" customWidth="1"/>
    <col min="14592" max="14592" width="4.28125" style="2" customWidth="1"/>
    <col min="14593" max="14594" width="13.421875" style="2" customWidth="1"/>
    <col min="14595" max="14595" width="4.28125" style="2" customWidth="1"/>
    <col min="14596" max="14597" width="13.421875" style="2" customWidth="1"/>
    <col min="14598" max="14598" width="4.28125" style="2" customWidth="1"/>
    <col min="14599" max="14600" width="13.421875" style="2" customWidth="1"/>
    <col min="14601" max="14601" width="4.28125" style="2" customWidth="1"/>
    <col min="14602" max="14603" width="13.421875" style="2" customWidth="1"/>
    <col min="14604" max="14604" width="3.57421875" style="2" customWidth="1"/>
    <col min="14605" max="14605" width="44.421875" style="2" customWidth="1"/>
    <col min="14606" max="14607" width="9.57421875" style="2" customWidth="1"/>
    <col min="14608" max="14834" width="9.140625" style="2" customWidth="1"/>
    <col min="14835" max="14835" width="71.8515625" style="2" customWidth="1"/>
    <col min="14836" max="14836" width="3.8515625" style="2" customWidth="1"/>
    <col min="14837" max="14838" width="13.421875" style="2" customWidth="1"/>
    <col min="14839" max="14839" width="5.421875" style="2" customWidth="1"/>
    <col min="14840" max="14841" width="13.421875" style="2" customWidth="1"/>
    <col min="14842" max="14842" width="4.28125" style="2" customWidth="1"/>
    <col min="14843" max="14844" width="13.421875" style="2" customWidth="1"/>
    <col min="14845" max="14845" width="4.421875" style="2" customWidth="1"/>
    <col min="14846" max="14847" width="13.421875" style="2" customWidth="1"/>
    <col min="14848" max="14848" width="4.28125" style="2" customWidth="1"/>
    <col min="14849" max="14850" width="13.421875" style="2" customWidth="1"/>
    <col min="14851" max="14851" width="4.28125" style="2" customWidth="1"/>
    <col min="14852" max="14853" width="13.421875" style="2" customWidth="1"/>
    <col min="14854" max="14854" width="4.28125" style="2" customWidth="1"/>
    <col min="14855" max="14856" width="13.421875" style="2" customWidth="1"/>
    <col min="14857" max="14857" width="4.28125" style="2" customWidth="1"/>
    <col min="14858" max="14859" width="13.421875" style="2" customWidth="1"/>
    <col min="14860" max="14860" width="3.57421875" style="2" customWidth="1"/>
    <col min="14861" max="14861" width="44.421875" style="2" customWidth="1"/>
    <col min="14862" max="14863" width="9.57421875" style="2" customWidth="1"/>
    <col min="14864" max="15090" width="9.140625" style="2" customWidth="1"/>
    <col min="15091" max="15091" width="71.8515625" style="2" customWidth="1"/>
    <col min="15092" max="15092" width="3.8515625" style="2" customWidth="1"/>
    <col min="15093" max="15094" width="13.421875" style="2" customWidth="1"/>
    <col min="15095" max="15095" width="5.421875" style="2" customWidth="1"/>
    <col min="15096" max="15097" width="13.421875" style="2" customWidth="1"/>
    <col min="15098" max="15098" width="4.28125" style="2" customWidth="1"/>
    <col min="15099" max="15100" width="13.421875" style="2" customWidth="1"/>
    <col min="15101" max="15101" width="4.421875" style="2" customWidth="1"/>
    <col min="15102" max="15103" width="13.421875" style="2" customWidth="1"/>
    <col min="15104" max="15104" width="4.28125" style="2" customWidth="1"/>
    <col min="15105" max="15106" width="13.421875" style="2" customWidth="1"/>
    <col min="15107" max="15107" width="4.28125" style="2" customWidth="1"/>
    <col min="15108" max="15109" width="13.421875" style="2" customWidth="1"/>
    <col min="15110" max="15110" width="4.28125" style="2" customWidth="1"/>
    <col min="15111" max="15112" width="13.421875" style="2" customWidth="1"/>
    <col min="15113" max="15113" width="4.28125" style="2" customWidth="1"/>
    <col min="15114" max="15115" width="13.421875" style="2" customWidth="1"/>
    <col min="15116" max="15116" width="3.57421875" style="2" customWidth="1"/>
    <col min="15117" max="15117" width="44.421875" style="2" customWidth="1"/>
    <col min="15118" max="15119" width="9.57421875" style="2" customWidth="1"/>
    <col min="15120" max="15346" width="9.140625" style="2" customWidth="1"/>
    <col min="15347" max="15347" width="71.8515625" style="2" customWidth="1"/>
    <col min="15348" max="15348" width="3.8515625" style="2" customWidth="1"/>
    <col min="15349" max="15350" width="13.421875" style="2" customWidth="1"/>
    <col min="15351" max="15351" width="5.421875" style="2" customWidth="1"/>
    <col min="15352" max="15353" width="13.421875" style="2" customWidth="1"/>
    <col min="15354" max="15354" width="4.28125" style="2" customWidth="1"/>
    <col min="15355" max="15356" width="13.421875" style="2" customWidth="1"/>
    <col min="15357" max="15357" width="4.421875" style="2" customWidth="1"/>
    <col min="15358" max="15359" width="13.421875" style="2" customWidth="1"/>
    <col min="15360" max="15360" width="4.28125" style="2" customWidth="1"/>
    <col min="15361" max="15362" width="13.421875" style="2" customWidth="1"/>
    <col min="15363" max="15363" width="4.28125" style="2" customWidth="1"/>
    <col min="15364" max="15365" width="13.421875" style="2" customWidth="1"/>
    <col min="15366" max="15366" width="4.28125" style="2" customWidth="1"/>
    <col min="15367" max="15368" width="13.421875" style="2" customWidth="1"/>
    <col min="15369" max="15369" width="4.28125" style="2" customWidth="1"/>
    <col min="15370" max="15371" width="13.421875" style="2" customWidth="1"/>
    <col min="15372" max="15372" width="3.57421875" style="2" customWidth="1"/>
    <col min="15373" max="15373" width="44.421875" style="2" customWidth="1"/>
    <col min="15374" max="15375" width="9.57421875" style="2" customWidth="1"/>
    <col min="15376" max="15602" width="9.140625" style="2" customWidth="1"/>
    <col min="15603" max="15603" width="71.8515625" style="2" customWidth="1"/>
    <col min="15604" max="15604" width="3.8515625" style="2" customWidth="1"/>
    <col min="15605" max="15606" width="13.421875" style="2" customWidth="1"/>
    <col min="15607" max="15607" width="5.421875" style="2" customWidth="1"/>
    <col min="15608" max="15609" width="13.421875" style="2" customWidth="1"/>
    <col min="15610" max="15610" width="4.28125" style="2" customWidth="1"/>
    <col min="15611" max="15612" width="13.421875" style="2" customWidth="1"/>
    <col min="15613" max="15613" width="4.421875" style="2" customWidth="1"/>
    <col min="15614" max="15615" width="13.421875" style="2" customWidth="1"/>
    <col min="15616" max="15616" width="4.28125" style="2" customWidth="1"/>
    <col min="15617" max="15618" width="13.421875" style="2" customWidth="1"/>
    <col min="15619" max="15619" width="4.28125" style="2" customWidth="1"/>
    <col min="15620" max="15621" width="13.421875" style="2" customWidth="1"/>
    <col min="15622" max="15622" width="4.28125" style="2" customWidth="1"/>
    <col min="15623" max="15624" width="13.421875" style="2" customWidth="1"/>
    <col min="15625" max="15625" width="4.28125" style="2" customWidth="1"/>
    <col min="15626" max="15627" width="13.421875" style="2" customWidth="1"/>
    <col min="15628" max="15628" width="3.57421875" style="2" customWidth="1"/>
    <col min="15629" max="15629" width="44.421875" style="2" customWidth="1"/>
    <col min="15630" max="15631" width="9.57421875" style="2" customWidth="1"/>
    <col min="15632" max="15858" width="9.140625" style="2" customWidth="1"/>
    <col min="15859" max="15859" width="71.8515625" style="2" customWidth="1"/>
    <col min="15860" max="15860" width="3.8515625" style="2" customWidth="1"/>
    <col min="15861" max="15862" width="13.421875" style="2" customWidth="1"/>
    <col min="15863" max="15863" width="5.421875" style="2" customWidth="1"/>
    <col min="15864" max="15865" width="13.421875" style="2" customWidth="1"/>
    <col min="15866" max="15866" width="4.28125" style="2" customWidth="1"/>
    <col min="15867" max="15868" width="13.421875" style="2" customWidth="1"/>
    <col min="15869" max="15869" width="4.421875" style="2" customWidth="1"/>
    <col min="15870" max="15871" width="13.421875" style="2" customWidth="1"/>
    <col min="15872" max="15872" width="4.28125" style="2" customWidth="1"/>
    <col min="15873" max="15874" width="13.421875" style="2" customWidth="1"/>
    <col min="15875" max="15875" width="4.28125" style="2" customWidth="1"/>
    <col min="15876" max="15877" width="13.421875" style="2" customWidth="1"/>
    <col min="15878" max="15878" width="4.28125" style="2" customWidth="1"/>
    <col min="15879" max="15880" width="13.421875" style="2" customWidth="1"/>
    <col min="15881" max="15881" width="4.28125" style="2" customWidth="1"/>
    <col min="15882" max="15883" width="13.421875" style="2" customWidth="1"/>
    <col min="15884" max="15884" width="3.57421875" style="2" customWidth="1"/>
    <col min="15885" max="15885" width="44.421875" style="2" customWidth="1"/>
    <col min="15886" max="15887" width="9.57421875" style="2" customWidth="1"/>
    <col min="15888" max="16114" width="9.140625" style="2" customWidth="1"/>
    <col min="16115" max="16115" width="71.8515625" style="2" customWidth="1"/>
    <col min="16116" max="16116" width="3.8515625" style="2" customWidth="1"/>
    <col min="16117" max="16118" width="13.421875" style="2" customWidth="1"/>
    <col min="16119" max="16119" width="5.421875" style="2" customWidth="1"/>
    <col min="16120" max="16121" width="13.421875" style="2" customWidth="1"/>
    <col min="16122" max="16122" width="4.28125" style="2" customWidth="1"/>
    <col min="16123" max="16124" width="13.421875" style="2" customWidth="1"/>
    <col min="16125" max="16125" width="4.421875" style="2" customWidth="1"/>
    <col min="16126" max="16127" width="13.421875" style="2" customWidth="1"/>
    <col min="16128" max="16128" width="4.28125" style="2" customWidth="1"/>
    <col min="16129" max="16130" width="13.421875" style="2" customWidth="1"/>
    <col min="16131" max="16131" width="4.28125" style="2" customWidth="1"/>
    <col min="16132" max="16133" width="13.421875" style="2" customWidth="1"/>
    <col min="16134" max="16134" width="4.28125" style="2" customWidth="1"/>
    <col min="16135" max="16136" width="13.421875" style="2" customWidth="1"/>
    <col min="16137" max="16137" width="4.28125" style="2" customWidth="1"/>
    <col min="16138" max="16139" width="13.421875" style="2" customWidth="1"/>
    <col min="16140" max="16140" width="3.57421875" style="2" customWidth="1"/>
    <col min="16141" max="16141" width="44.421875" style="2" customWidth="1"/>
    <col min="16142" max="16143" width="9.57421875" style="2" customWidth="1"/>
    <col min="16144" max="16384" width="9.140625" style="2" customWidth="1"/>
  </cols>
  <sheetData>
    <row r="1" spans="1:10" ht="19.5" customHeight="1" thickBot="1">
      <c r="A1" s="121" t="s">
        <v>33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8" ht="39.75" customHeight="1" thickBot="1">
      <c r="A2" s="120" t="s">
        <v>29</v>
      </c>
      <c r="B2" s="129"/>
      <c r="C2" s="129"/>
      <c r="D2" s="129"/>
      <c r="E2" s="129"/>
      <c r="F2" s="129"/>
      <c r="G2" s="129"/>
      <c r="H2" s="129"/>
      <c r="I2" s="129"/>
      <c r="J2" s="130"/>
      <c r="N2" s="3"/>
      <c r="R2" s="3"/>
    </row>
    <row r="3" spans="2:19" ht="22.5" customHeight="1" thickBot="1">
      <c r="B3" s="4"/>
      <c r="C3" s="4"/>
      <c r="D3" s="4"/>
      <c r="E3" s="93"/>
      <c r="F3" s="1"/>
      <c r="G3" s="4"/>
      <c r="H3" s="93"/>
      <c r="I3" s="1"/>
      <c r="J3" s="4"/>
      <c r="K3" s="6"/>
      <c r="L3" s="109" t="s">
        <v>31</v>
      </c>
      <c r="O3" s="3"/>
      <c r="S3" s="3"/>
    </row>
    <row r="4" spans="1:13" s="8" customFormat="1" ht="15.75" customHeight="1" thickBot="1">
      <c r="A4" s="94" t="s">
        <v>30</v>
      </c>
      <c r="B4" s="5"/>
      <c r="C4" s="122" t="s">
        <v>0</v>
      </c>
      <c r="D4" s="123"/>
      <c r="E4" s="85"/>
      <c r="F4" s="122" t="s">
        <v>1</v>
      </c>
      <c r="G4" s="123"/>
      <c r="H4" s="85"/>
      <c r="I4" s="122" t="s">
        <v>2</v>
      </c>
      <c r="J4" s="123"/>
      <c r="K4" s="6"/>
      <c r="L4" s="108" t="s">
        <v>32</v>
      </c>
      <c r="M4" s="7"/>
    </row>
    <row r="5" spans="1:13" s="8" customFormat="1" ht="46.5" customHeight="1" thickBot="1">
      <c r="A5" s="92">
        <v>1</v>
      </c>
      <c r="B5" s="64" t="s">
        <v>47</v>
      </c>
      <c r="C5" s="151"/>
      <c r="D5" s="152"/>
      <c r="E5" s="17"/>
      <c r="F5" s="151"/>
      <c r="G5" s="152"/>
      <c r="H5" s="17"/>
      <c r="I5" s="151"/>
      <c r="J5" s="152"/>
      <c r="K5" s="6"/>
      <c r="L5" s="108" t="s">
        <v>36</v>
      </c>
      <c r="M5" s="7"/>
    </row>
    <row r="6" spans="1:13" s="8" customFormat="1" ht="17.1" customHeight="1">
      <c r="A6" s="95">
        <f>A5+1</f>
        <v>2</v>
      </c>
      <c r="B6" s="10" t="s">
        <v>3</v>
      </c>
      <c r="C6" s="11">
        <v>30000</v>
      </c>
      <c r="D6" s="12">
        <v>40000</v>
      </c>
      <c r="E6" s="13"/>
      <c r="F6" s="11">
        <v>30000</v>
      </c>
      <c r="G6" s="12">
        <v>40000</v>
      </c>
      <c r="H6" s="13"/>
      <c r="I6" s="11">
        <v>30000</v>
      </c>
      <c r="J6" s="12">
        <v>40000</v>
      </c>
      <c r="K6" s="9"/>
      <c r="L6" s="108" t="s">
        <v>4</v>
      </c>
      <c r="M6" s="9"/>
    </row>
    <row r="7" spans="1:13" s="8" customFormat="1" ht="17.1" customHeight="1">
      <c r="A7" s="96">
        <f aca="true" t="shared" si="0" ref="A7:A33">+A6+1</f>
        <v>3</v>
      </c>
      <c r="B7" s="14" t="s">
        <v>5</v>
      </c>
      <c r="C7" s="15">
        <v>60</v>
      </c>
      <c r="D7" s="16">
        <v>60</v>
      </c>
      <c r="E7" s="17"/>
      <c r="F7" s="15">
        <v>60</v>
      </c>
      <c r="G7" s="16">
        <v>60</v>
      </c>
      <c r="H7" s="17"/>
      <c r="I7" s="15">
        <v>60</v>
      </c>
      <c r="J7" s="16">
        <v>60</v>
      </c>
      <c r="K7" s="9"/>
      <c r="L7" s="108" t="s">
        <v>4</v>
      </c>
      <c r="M7" s="9"/>
    </row>
    <row r="8" spans="1:13" s="8" customFormat="1" ht="17.1" customHeight="1">
      <c r="A8" s="86">
        <f t="shared" si="0"/>
        <v>4</v>
      </c>
      <c r="B8" s="18" t="s">
        <v>6</v>
      </c>
      <c r="C8" s="19">
        <v>5000</v>
      </c>
      <c r="D8" s="20">
        <v>5000</v>
      </c>
      <c r="E8" s="13"/>
      <c r="F8" s="19">
        <v>5000</v>
      </c>
      <c r="G8" s="20">
        <v>5000</v>
      </c>
      <c r="H8" s="13"/>
      <c r="I8" s="19">
        <v>5000</v>
      </c>
      <c r="J8" s="20">
        <v>5000</v>
      </c>
      <c r="K8" s="9"/>
      <c r="L8" s="108" t="s">
        <v>4</v>
      </c>
      <c r="M8" s="9"/>
    </row>
    <row r="9" spans="1:13" s="8" customFormat="1" ht="17.1" customHeight="1">
      <c r="A9" s="86">
        <f t="shared" si="0"/>
        <v>5</v>
      </c>
      <c r="B9" s="18" t="s">
        <v>7</v>
      </c>
      <c r="C9" s="19">
        <v>5000</v>
      </c>
      <c r="D9" s="20">
        <v>5000</v>
      </c>
      <c r="E9" s="13"/>
      <c r="F9" s="19">
        <v>5000</v>
      </c>
      <c r="G9" s="20">
        <v>5000</v>
      </c>
      <c r="H9" s="13"/>
      <c r="I9" s="19">
        <v>5000</v>
      </c>
      <c r="J9" s="20">
        <v>5000</v>
      </c>
      <c r="K9" s="9"/>
      <c r="L9" s="108" t="s">
        <v>4</v>
      </c>
      <c r="M9" s="9"/>
    </row>
    <row r="10" spans="1:13" s="8" customFormat="1" ht="17.1" customHeight="1">
      <c r="A10" s="86">
        <f t="shared" si="0"/>
        <v>6</v>
      </c>
      <c r="B10" s="21"/>
      <c r="C10" s="22"/>
      <c r="D10" s="23"/>
      <c r="E10" s="24"/>
      <c r="F10" s="22"/>
      <c r="G10" s="23"/>
      <c r="H10" s="24"/>
      <c r="I10" s="22"/>
      <c r="J10" s="23"/>
      <c r="K10" s="9"/>
      <c r="L10" s="108"/>
      <c r="M10" s="9"/>
    </row>
    <row r="11" spans="1:13" s="8" customFormat="1" ht="17.1" customHeight="1">
      <c r="A11" s="86">
        <f t="shared" si="0"/>
        <v>7</v>
      </c>
      <c r="B11" s="25" t="s">
        <v>56</v>
      </c>
      <c r="C11" s="124" t="s">
        <v>8</v>
      </c>
      <c r="D11" s="125"/>
      <c r="E11" s="26"/>
      <c r="F11" s="124" t="s">
        <v>8</v>
      </c>
      <c r="G11" s="125"/>
      <c r="H11" s="26"/>
      <c r="I11" s="124" t="s">
        <v>9</v>
      </c>
      <c r="J11" s="125"/>
      <c r="K11" s="9"/>
      <c r="L11" s="108" t="s">
        <v>4</v>
      </c>
      <c r="M11" s="9"/>
    </row>
    <row r="12" spans="1:13" s="8" customFormat="1" ht="17.1" customHeight="1">
      <c r="A12" s="86">
        <f t="shared" si="0"/>
        <v>8</v>
      </c>
      <c r="B12" s="18" t="s">
        <v>57</v>
      </c>
      <c r="C12" s="126">
        <v>21.23</v>
      </c>
      <c r="D12" s="127"/>
      <c r="E12" s="27"/>
      <c r="F12" s="126">
        <v>21.23</v>
      </c>
      <c r="G12" s="127"/>
      <c r="H12" s="27"/>
      <c r="I12" s="126">
        <v>22.65</v>
      </c>
      <c r="J12" s="127"/>
      <c r="K12" s="9"/>
      <c r="L12" s="108" t="s">
        <v>10</v>
      </c>
      <c r="M12" s="9"/>
    </row>
    <row r="13" spans="1:13" s="8" customFormat="1" ht="21" customHeight="1">
      <c r="A13" s="86">
        <f t="shared" si="0"/>
        <v>9</v>
      </c>
      <c r="B13" s="18" t="s">
        <v>58</v>
      </c>
      <c r="C13" s="116"/>
      <c r="D13" s="117"/>
      <c r="E13" s="38"/>
      <c r="F13" s="147"/>
      <c r="G13" s="148"/>
      <c r="H13" s="38"/>
      <c r="I13" s="147"/>
      <c r="J13" s="148"/>
      <c r="K13" s="9"/>
      <c r="L13" s="108" t="s">
        <v>36</v>
      </c>
      <c r="M13" s="9"/>
    </row>
    <row r="14" spans="1:13" s="8" customFormat="1" ht="23.25" customHeight="1">
      <c r="A14" s="86">
        <f t="shared" si="0"/>
        <v>10</v>
      </c>
      <c r="B14" s="18" t="s">
        <v>59</v>
      </c>
      <c r="C14" s="149"/>
      <c r="D14" s="150"/>
      <c r="E14" s="39"/>
      <c r="F14" s="149"/>
      <c r="G14" s="150"/>
      <c r="H14" s="39"/>
      <c r="I14" s="149"/>
      <c r="J14" s="150"/>
      <c r="K14" s="9"/>
      <c r="L14" s="108" t="s">
        <v>36</v>
      </c>
      <c r="M14" s="9"/>
    </row>
    <row r="15" spans="1:13" s="8" customFormat="1" ht="17.1" customHeight="1">
      <c r="A15" s="86">
        <f t="shared" si="0"/>
        <v>11</v>
      </c>
      <c r="B15" s="18" t="s">
        <v>11</v>
      </c>
      <c r="C15" s="40">
        <f>C13-(C13*C14)</f>
        <v>0</v>
      </c>
      <c r="D15" s="41">
        <f>C13-(C13*C14)</f>
        <v>0</v>
      </c>
      <c r="E15" s="38"/>
      <c r="F15" s="40">
        <f>F13-(F13*F14)</f>
        <v>0</v>
      </c>
      <c r="G15" s="41">
        <f>F13-(F13*F14)</f>
        <v>0</v>
      </c>
      <c r="H15" s="38"/>
      <c r="I15" s="40">
        <f>I13-(I13*I14)</f>
        <v>0</v>
      </c>
      <c r="J15" s="41">
        <f>I13-(I13*I14)</f>
        <v>0</v>
      </c>
      <c r="K15" s="9"/>
      <c r="L15" s="108" t="s">
        <v>12</v>
      </c>
      <c r="M15" s="9"/>
    </row>
    <row r="16" spans="1:13" s="8" customFormat="1" ht="88.5" customHeight="1">
      <c r="A16" s="96">
        <f t="shared" si="0"/>
        <v>12</v>
      </c>
      <c r="B16" s="14" t="s">
        <v>48</v>
      </c>
      <c r="C16" s="107"/>
      <c r="D16" s="106"/>
      <c r="E16" s="38"/>
      <c r="F16" s="107"/>
      <c r="G16" s="106"/>
      <c r="H16" s="38"/>
      <c r="I16" s="107"/>
      <c r="J16" s="106"/>
      <c r="K16" s="9"/>
      <c r="L16" s="108" t="s">
        <v>37</v>
      </c>
      <c r="M16" s="28"/>
    </row>
    <row r="17" spans="1:13" s="8" customFormat="1" ht="51" customHeight="1">
      <c r="A17" s="96">
        <f t="shared" si="0"/>
        <v>13</v>
      </c>
      <c r="B17" s="14" t="s">
        <v>49</v>
      </c>
      <c r="C17" s="118" t="s">
        <v>52</v>
      </c>
      <c r="D17" s="119"/>
      <c r="E17" s="29"/>
      <c r="F17" s="118" t="s">
        <v>53</v>
      </c>
      <c r="G17" s="119"/>
      <c r="H17" s="29"/>
      <c r="I17" s="118" t="s">
        <v>54</v>
      </c>
      <c r="J17" s="119"/>
      <c r="K17" s="9"/>
      <c r="L17" s="108" t="s">
        <v>37</v>
      </c>
      <c r="M17" s="7"/>
    </row>
    <row r="18" spans="1:13" s="8" customFormat="1" ht="18" customHeight="1">
      <c r="A18" s="96">
        <f t="shared" si="0"/>
        <v>14</v>
      </c>
      <c r="B18" s="30" t="s">
        <v>43</v>
      </c>
      <c r="C18" s="42">
        <f>C15+C16</f>
        <v>0</v>
      </c>
      <c r="D18" s="43">
        <f>D15+D16</f>
        <v>0</v>
      </c>
      <c r="E18" s="44"/>
      <c r="F18" s="42">
        <f>F15+F16</f>
        <v>0</v>
      </c>
      <c r="G18" s="43">
        <f>G15+G16</f>
        <v>0</v>
      </c>
      <c r="H18" s="44"/>
      <c r="I18" s="42">
        <f>I15+I16</f>
        <v>0</v>
      </c>
      <c r="J18" s="43">
        <f>J15+J16</f>
        <v>0</v>
      </c>
      <c r="K18" s="9"/>
      <c r="L18" s="108" t="s">
        <v>12</v>
      </c>
      <c r="M18" s="9"/>
    </row>
    <row r="19" spans="1:13" s="8" customFormat="1" ht="20.1" customHeight="1">
      <c r="A19" s="86">
        <f t="shared" si="0"/>
        <v>15</v>
      </c>
      <c r="B19" s="18" t="s">
        <v>13</v>
      </c>
      <c r="C19" s="143"/>
      <c r="D19" s="144"/>
      <c r="E19" s="27"/>
      <c r="F19" s="143"/>
      <c r="G19" s="144"/>
      <c r="H19" s="27"/>
      <c r="I19" s="143"/>
      <c r="J19" s="144"/>
      <c r="K19" s="9"/>
      <c r="L19" s="108" t="s">
        <v>36</v>
      </c>
      <c r="M19" s="9"/>
    </row>
    <row r="20" spans="1:13" s="8" customFormat="1" ht="20.1" customHeight="1">
      <c r="A20" s="86">
        <f t="shared" si="0"/>
        <v>16</v>
      </c>
      <c r="B20" s="18" t="s">
        <v>50</v>
      </c>
      <c r="C20" s="143"/>
      <c r="D20" s="144"/>
      <c r="E20" s="27"/>
      <c r="F20" s="143"/>
      <c r="G20" s="144"/>
      <c r="H20" s="27"/>
      <c r="I20" s="143"/>
      <c r="J20" s="144"/>
      <c r="K20" s="9"/>
      <c r="L20" s="108" t="s">
        <v>36</v>
      </c>
      <c r="M20" s="9"/>
    </row>
    <row r="21" spans="1:13" s="8" customFormat="1" ht="20.1" customHeight="1" thickBot="1">
      <c r="A21" s="86">
        <f t="shared" si="0"/>
        <v>17</v>
      </c>
      <c r="B21" s="18" t="s">
        <v>14</v>
      </c>
      <c r="C21" s="145"/>
      <c r="D21" s="146"/>
      <c r="E21" s="27"/>
      <c r="F21" s="145"/>
      <c r="G21" s="146"/>
      <c r="H21" s="27"/>
      <c r="I21" s="145"/>
      <c r="J21" s="146"/>
      <c r="K21" s="9"/>
      <c r="L21" s="108" t="s">
        <v>36</v>
      </c>
      <c r="M21" s="9"/>
    </row>
    <row r="22" spans="1:13" s="8" customFormat="1" ht="18" customHeight="1" thickBot="1">
      <c r="A22" s="94">
        <f>A21+1</f>
        <v>18</v>
      </c>
      <c r="B22" s="31" t="s">
        <v>60</v>
      </c>
      <c r="C22" s="100">
        <f>+C23+C25</f>
        <v>0</v>
      </c>
      <c r="D22" s="101">
        <f>+D23+D25</f>
        <v>0</v>
      </c>
      <c r="E22" s="102"/>
      <c r="F22" s="100">
        <f>+F23+F25</f>
        <v>0</v>
      </c>
      <c r="G22" s="101">
        <f>+G23+G25</f>
        <v>0</v>
      </c>
      <c r="H22" s="102"/>
      <c r="I22" s="100">
        <f>+I23+I25</f>
        <v>0</v>
      </c>
      <c r="J22" s="101">
        <f>+J23+J25</f>
        <v>0</v>
      </c>
      <c r="K22" s="9"/>
      <c r="L22" s="108" t="s">
        <v>15</v>
      </c>
      <c r="M22" s="9"/>
    </row>
    <row r="23" spans="1:13" s="8" customFormat="1" ht="18" customHeight="1" thickBot="1">
      <c r="A23" s="94">
        <f t="shared" si="0"/>
        <v>19</v>
      </c>
      <c r="B23" s="32" t="s">
        <v>38</v>
      </c>
      <c r="C23" s="45">
        <f>C18*ROUND(C24,5)</f>
        <v>0</v>
      </c>
      <c r="D23" s="46">
        <f>D18*ROUND(D24,5)</f>
        <v>0</v>
      </c>
      <c r="E23" s="27"/>
      <c r="F23" s="45">
        <f>F18*ROUND(F24,5)</f>
        <v>0</v>
      </c>
      <c r="G23" s="46">
        <f>G18*ROUND(G24,5)</f>
        <v>0</v>
      </c>
      <c r="H23" s="27"/>
      <c r="I23" s="45">
        <f>I18*ROUND(I24,5)</f>
        <v>0</v>
      </c>
      <c r="J23" s="46">
        <f>J18*ROUND(J24,5)</f>
        <v>0</v>
      </c>
      <c r="K23" s="9"/>
      <c r="L23" s="108" t="s">
        <v>12</v>
      </c>
      <c r="M23" s="9"/>
    </row>
    <row r="24" spans="1:13" s="8" customFormat="1" ht="20.1" customHeight="1" thickBot="1">
      <c r="A24" s="87">
        <f t="shared" si="0"/>
        <v>20</v>
      </c>
      <c r="B24" s="103" t="s">
        <v>62</v>
      </c>
      <c r="C24" s="141"/>
      <c r="D24" s="142"/>
      <c r="E24" s="27"/>
      <c r="F24" s="141"/>
      <c r="G24" s="142"/>
      <c r="H24" s="27"/>
      <c r="I24" s="141"/>
      <c r="J24" s="142"/>
      <c r="K24" s="9"/>
      <c r="L24" s="108" t="s">
        <v>36</v>
      </c>
      <c r="M24" s="9"/>
    </row>
    <row r="25" spans="1:13" s="8" customFormat="1" ht="18" customHeight="1" thickBot="1">
      <c r="A25" s="94">
        <f t="shared" si="0"/>
        <v>21</v>
      </c>
      <c r="B25" s="32" t="s">
        <v>51</v>
      </c>
      <c r="C25" s="47">
        <f>SUM(C26:C34)</f>
        <v>0</v>
      </c>
      <c r="D25" s="48">
        <f>SUM(D26:D34)</f>
        <v>0</v>
      </c>
      <c r="E25" s="27"/>
      <c r="F25" s="47">
        <f>SUM(F26:F34)</f>
        <v>0</v>
      </c>
      <c r="G25" s="48">
        <f>SUM(G26:G34)</f>
        <v>0</v>
      </c>
      <c r="H25" s="27"/>
      <c r="I25" s="47">
        <f>SUM(I26:I34)</f>
        <v>0</v>
      </c>
      <c r="J25" s="48">
        <f>SUM(J26:J34)</f>
        <v>0</v>
      </c>
      <c r="K25" s="9"/>
      <c r="L25" s="108" t="s">
        <v>16</v>
      </c>
      <c r="M25" s="9"/>
    </row>
    <row r="26" spans="1:13" s="8" customFormat="1" ht="20.1" customHeight="1">
      <c r="A26" s="97">
        <f t="shared" si="0"/>
        <v>22</v>
      </c>
      <c r="B26" s="33" t="s">
        <v>17</v>
      </c>
      <c r="C26" s="135"/>
      <c r="D26" s="136"/>
      <c r="E26" s="27"/>
      <c r="F26" s="135"/>
      <c r="G26" s="136"/>
      <c r="H26" s="27"/>
      <c r="I26" s="135"/>
      <c r="J26" s="136"/>
      <c r="K26" s="9"/>
      <c r="L26" s="108" t="s">
        <v>36</v>
      </c>
      <c r="M26" s="9"/>
    </row>
    <row r="27" spans="1:13" s="8" customFormat="1" ht="20.1" customHeight="1">
      <c r="A27" s="86">
        <f t="shared" si="0"/>
        <v>23</v>
      </c>
      <c r="B27" s="35" t="s">
        <v>18</v>
      </c>
      <c r="C27" s="137"/>
      <c r="D27" s="138"/>
      <c r="E27" s="27"/>
      <c r="F27" s="137"/>
      <c r="G27" s="138"/>
      <c r="H27" s="27"/>
      <c r="I27" s="137"/>
      <c r="J27" s="138"/>
      <c r="K27" s="9"/>
      <c r="L27" s="108" t="s">
        <v>36</v>
      </c>
      <c r="M27" s="9"/>
    </row>
    <row r="28" spans="1:13" s="8" customFormat="1" ht="20.1" customHeight="1">
      <c r="A28" s="86">
        <f t="shared" si="0"/>
        <v>24</v>
      </c>
      <c r="B28" s="34" t="s">
        <v>19</v>
      </c>
      <c r="C28" s="137"/>
      <c r="D28" s="138"/>
      <c r="E28" s="27"/>
      <c r="F28" s="137"/>
      <c r="G28" s="138"/>
      <c r="H28" s="27"/>
      <c r="I28" s="137"/>
      <c r="J28" s="138"/>
      <c r="K28" s="9"/>
      <c r="L28" s="108" t="s">
        <v>36</v>
      </c>
      <c r="M28" s="9"/>
    </row>
    <row r="29" spans="1:13" s="8" customFormat="1" ht="20.1" customHeight="1">
      <c r="A29" s="86">
        <f t="shared" si="0"/>
        <v>25</v>
      </c>
      <c r="B29" s="34" t="s">
        <v>20</v>
      </c>
      <c r="C29" s="137"/>
      <c r="D29" s="138"/>
      <c r="E29" s="27"/>
      <c r="F29" s="137"/>
      <c r="G29" s="138"/>
      <c r="H29" s="27"/>
      <c r="I29" s="137"/>
      <c r="J29" s="138"/>
      <c r="K29" s="9"/>
      <c r="L29" s="108" t="s">
        <v>36</v>
      </c>
      <c r="M29" s="9"/>
    </row>
    <row r="30" spans="1:13" s="8" customFormat="1" ht="20.1" customHeight="1" thickBot="1">
      <c r="A30" s="86">
        <f t="shared" si="0"/>
        <v>26</v>
      </c>
      <c r="B30" s="134" t="s">
        <v>39</v>
      </c>
      <c r="C30" s="137"/>
      <c r="D30" s="138"/>
      <c r="E30" s="27"/>
      <c r="F30" s="137"/>
      <c r="G30" s="138"/>
      <c r="H30" s="27"/>
      <c r="I30" s="137"/>
      <c r="J30" s="138"/>
      <c r="K30" s="9"/>
      <c r="L30" s="108" t="s">
        <v>36</v>
      </c>
      <c r="M30" s="9"/>
    </row>
    <row r="31" spans="1:13" s="8" customFormat="1" ht="20.1" customHeight="1">
      <c r="A31" s="86">
        <f t="shared" si="0"/>
        <v>27</v>
      </c>
      <c r="B31" s="133" t="s">
        <v>61</v>
      </c>
      <c r="C31" s="137"/>
      <c r="D31" s="138"/>
      <c r="E31" s="49"/>
      <c r="F31" s="137"/>
      <c r="G31" s="138"/>
      <c r="H31" s="27"/>
      <c r="I31" s="137"/>
      <c r="J31" s="138"/>
      <c r="K31" s="9"/>
      <c r="L31" s="108" t="s">
        <v>36</v>
      </c>
      <c r="M31" s="9"/>
    </row>
    <row r="32" spans="1:13" s="8" customFormat="1" ht="20.1" customHeight="1">
      <c r="A32" s="86">
        <f>+A31+1</f>
        <v>28</v>
      </c>
      <c r="B32" s="35" t="s">
        <v>40</v>
      </c>
      <c r="C32" s="137"/>
      <c r="D32" s="138"/>
      <c r="E32" s="49"/>
      <c r="F32" s="137"/>
      <c r="G32" s="138"/>
      <c r="H32" s="27"/>
      <c r="I32" s="137"/>
      <c r="J32" s="138"/>
      <c r="K32" s="9"/>
      <c r="L32" s="108" t="s">
        <v>36</v>
      </c>
      <c r="M32" s="9"/>
    </row>
    <row r="33" spans="1:13" s="8" customFormat="1" ht="20.1" customHeight="1">
      <c r="A33" s="86">
        <f t="shared" si="0"/>
        <v>29</v>
      </c>
      <c r="B33" s="35" t="s">
        <v>41</v>
      </c>
      <c r="C33" s="137"/>
      <c r="D33" s="138"/>
      <c r="E33" s="49"/>
      <c r="F33" s="137"/>
      <c r="G33" s="138"/>
      <c r="H33" s="27"/>
      <c r="I33" s="137"/>
      <c r="J33" s="138"/>
      <c r="K33" s="9"/>
      <c r="L33" s="108" t="s">
        <v>36</v>
      </c>
      <c r="M33" s="9"/>
    </row>
    <row r="34" spans="1:13" s="8" customFormat="1" ht="20.1" customHeight="1" thickBot="1">
      <c r="A34" s="87">
        <f>A33+1</f>
        <v>30</v>
      </c>
      <c r="B34" s="134" t="s">
        <v>42</v>
      </c>
      <c r="C34" s="139"/>
      <c r="D34" s="140"/>
      <c r="E34" s="49"/>
      <c r="F34" s="139"/>
      <c r="G34" s="140"/>
      <c r="H34" s="49"/>
      <c r="I34" s="139"/>
      <c r="J34" s="140"/>
      <c r="K34" s="9"/>
      <c r="L34" s="108" t="s">
        <v>36</v>
      </c>
      <c r="M34" s="9"/>
    </row>
    <row r="35" spans="1:12" s="9" customFormat="1" ht="15.75" thickBot="1">
      <c r="A35" s="88">
        <f>A34+1</f>
        <v>31</v>
      </c>
      <c r="B35" s="36"/>
      <c r="C35" s="52"/>
      <c r="D35" s="52"/>
      <c r="E35" s="26"/>
      <c r="F35" s="52"/>
      <c r="G35" s="52"/>
      <c r="H35" s="26"/>
      <c r="I35" s="52"/>
      <c r="J35" s="52"/>
      <c r="L35" s="108"/>
    </row>
    <row r="36" spans="1:13" s="8" customFormat="1" ht="17.1" customHeight="1">
      <c r="A36" s="90">
        <f>A35+1</f>
        <v>32</v>
      </c>
      <c r="B36" s="60" t="s">
        <v>55</v>
      </c>
      <c r="C36" s="54">
        <f>C22*C7</f>
        <v>0</v>
      </c>
      <c r="D36" s="55">
        <f>D22*D7</f>
        <v>0</v>
      </c>
      <c r="E36" s="38"/>
      <c r="F36" s="54">
        <f>F22*F7</f>
        <v>0</v>
      </c>
      <c r="G36" s="55">
        <f>G22*G7</f>
        <v>0</v>
      </c>
      <c r="H36" s="38"/>
      <c r="I36" s="54">
        <f>I22*I7</f>
        <v>0</v>
      </c>
      <c r="J36" s="55">
        <f>J22*J7</f>
        <v>0</v>
      </c>
      <c r="K36" s="24"/>
      <c r="L36" s="108" t="s">
        <v>12</v>
      </c>
      <c r="M36" s="24"/>
    </row>
    <row r="37" spans="1:13" s="8" customFormat="1" ht="17.1" customHeight="1">
      <c r="A37" s="98">
        <f aca="true" t="shared" si="1" ref="A37:A51">+A36+1</f>
        <v>33</v>
      </c>
      <c r="B37" s="22" t="s">
        <v>21</v>
      </c>
      <c r="C37" s="56">
        <f>((C7*(C6/12))*C21/100)*$C$12</f>
        <v>0</v>
      </c>
      <c r="D37" s="57">
        <f>((D7*(D6/12))*C21/100)*$C$12</f>
        <v>0</v>
      </c>
      <c r="E37" s="38"/>
      <c r="F37" s="56">
        <f>((F7*(F6/12))*F21/100)*$F$12</f>
        <v>0</v>
      </c>
      <c r="G37" s="57">
        <f>((G7*(G6/12))*F21/100)*$F$12</f>
        <v>0</v>
      </c>
      <c r="H37" s="38"/>
      <c r="I37" s="56">
        <f>((I7*(I6/12))*I21/100)*$I$12</f>
        <v>0</v>
      </c>
      <c r="J37" s="57">
        <f>((J7*(J6/12))*I21/100)*$I$12</f>
        <v>0</v>
      </c>
      <c r="K37" s="24"/>
      <c r="L37" s="108" t="s">
        <v>12</v>
      </c>
      <c r="M37" s="24"/>
    </row>
    <row r="38" spans="1:13" s="8" customFormat="1" ht="17.1" customHeight="1" thickBot="1">
      <c r="A38" s="89">
        <f t="shared" si="1"/>
        <v>34</v>
      </c>
      <c r="B38" s="61" t="s">
        <v>22</v>
      </c>
      <c r="C38" s="70">
        <f>(10000-C8)*C19</f>
        <v>0</v>
      </c>
      <c r="D38" s="71">
        <f>(10000-D8)*D19</f>
        <v>0</v>
      </c>
      <c r="E38" s="38"/>
      <c r="F38" s="70">
        <f>(10000-F8)*F19</f>
        <v>0</v>
      </c>
      <c r="G38" s="71">
        <f>(10000-G8)*G19</f>
        <v>0</v>
      </c>
      <c r="H38" s="38"/>
      <c r="I38" s="70">
        <f>(10000-I8)*I19</f>
        <v>0</v>
      </c>
      <c r="J38" s="71">
        <f>(10000-J8)*J19</f>
        <v>0</v>
      </c>
      <c r="K38" s="24"/>
      <c r="L38" s="108" t="s">
        <v>12</v>
      </c>
      <c r="M38" s="24"/>
    </row>
    <row r="39" spans="1:13" s="8" customFormat="1" ht="15.75" customHeight="1" thickBot="1">
      <c r="A39" s="88">
        <f t="shared" si="1"/>
        <v>35</v>
      </c>
      <c r="B39" s="79"/>
      <c r="C39" s="80"/>
      <c r="D39" s="80"/>
      <c r="E39" s="26"/>
      <c r="F39" s="80"/>
      <c r="G39" s="80"/>
      <c r="H39" s="26"/>
      <c r="I39" s="80"/>
      <c r="J39" s="80"/>
      <c r="K39" s="24"/>
      <c r="L39" s="108"/>
      <c r="M39" s="24"/>
    </row>
    <row r="40" spans="1:13" s="8" customFormat="1" ht="17.1" customHeight="1">
      <c r="A40" s="90">
        <f t="shared" si="1"/>
        <v>36</v>
      </c>
      <c r="B40" s="58" t="str">
        <f>CONCATENATE("Total cost of ownership  (TCO) během ",C7," měsíců bez DPH")</f>
        <v>Total cost of ownership  (TCO) během 60 měsíců bez DPH</v>
      </c>
      <c r="C40" s="54">
        <f>SUM(C36:C38)</f>
        <v>0</v>
      </c>
      <c r="D40" s="55">
        <f>SUM(D36:D38)</f>
        <v>0</v>
      </c>
      <c r="E40" s="38"/>
      <c r="F40" s="54">
        <f>SUM(F36:F38)</f>
        <v>0</v>
      </c>
      <c r="G40" s="55">
        <f>SUM(G36:G38)</f>
        <v>0</v>
      </c>
      <c r="H40" s="38"/>
      <c r="I40" s="54">
        <f>SUM(I36:I38)</f>
        <v>0</v>
      </c>
      <c r="J40" s="55">
        <f>SUM(J36:J38)</f>
        <v>0</v>
      </c>
      <c r="K40" s="24"/>
      <c r="L40" s="108" t="s">
        <v>12</v>
      </c>
      <c r="M40" s="24"/>
    </row>
    <row r="41" spans="1:13" s="8" customFormat="1" ht="17.1" customHeight="1" thickBot="1">
      <c r="A41" s="89">
        <f t="shared" si="1"/>
        <v>37</v>
      </c>
      <c r="B41" s="59" t="s">
        <v>23</v>
      </c>
      <c r="C41" s="72">
        <f>C40/(C7*(C6/12))</f>
        <v>0</v>
      </c>
      <c r="D41" s="73">
        <f>D40/(D7*(D6/12))</f>
        <v>0</v>
      </c>
      <c r="E41" s="27"/>
      <c r="F41" s="72">
        <f>F40/(F7*(F6/12))</f>
        <v>0</v>
      </c>
      <c r="G41" s="73">
        <f>G40/(G7*(G6/12))</f>
        <v>0</v>
      </c>
      <c r="H41" s="27"/>
      <c r="I41" s="72">
        <f>I40/(I7*(I6/12))</f>
        <v>0</v>
      </c>
      <c r="J41" s="73">
        <f>J40/(J7*(J6/12))</f>
        <v>0</v>
      </c>
      <c r="K41" s="24"/>
      <c r="L41" s="108" t="s">
        <v>12</v>
      </c>
      <c r="M41" s="24"/>
    </row>
    <row r="42" spans="1:13" s="8" customFormat="1" ht="15" thickBot="1">
      <c r="A42" s="88">
        <f t="shared" si="1"/>
        <v>38</v>
      </c>
      <c r="B42" s="79"/>
      <c r="C42" s="80"/>
      <c r="D42" s="80"/>
      <c r="E42" s="26"/>
      <c r="F42" s="80"/>
      <c r="G42" s="80"/>
      <c r="H42" s="26"/>
      <c r="I42" s="80"/>
      <c r="J42" s="80"/>
      <c r="K42" s="24"/>
      <c r="L42" s="108"/>
      <c r="M42" s="24"/>
    </row>
    <row r="43" spans="1:13" s="9" customFormat="1" ht="17.1" customHeight="1">
      <c r="A43" s="90">
        <f t="shared" si="1"/>
        <v>39</v>
      </c>
      <c r="B43" s="62" t="s">
        <v>24</v>
      </c>
      <c r="C43" s="111">
        <v>0</v>
      </c>
      <c r="D43" s="67">
        <v>5</v>
      </c>
      <c r="E43" s="49"/>
      <c r="F43" s="66">
        <v>0</v>
      </c>
      <c r="G43" s="67">
        <v>15</v>
      </c>
      <c r="H43" s="49"/>
      <c r="I43" s="66">
        <v>18</v>
      </c>
      <c r="J43" s="67">
        <v>0</v>
      </c>
      <c r="K43" s="24"/>
      <c r="L43" s="108" t="s">
        <v>25</v>
      </c>
      <c r="M43" s="24"/>
    </row>
    <row r="44" spans="1:13" s="9" customFormat="1" ht="17.1" customHeight="1">
      <c r="A44" s="84">
        <f t="shared" si="1"/>
        <v>40</v>
      </c>
      <c r="B44" s="110" t="str">
        <f>CONCATENATE("další možný  odběr po dobu trvání rámcové smlouvy - 48 měsíců")</f>
        <v>další možný  odběr po dobu trvání rámcové smlouvy - 48 měsíců</v>
      </c>
      <c r="C44" s="50">
        <v>1</v>
      </c>
      <c r="D44" s="112">
        <v>0</v>
      </c>
      <c r="E44" s="49"/>
      <c r="F44" s="50">
        <v>1</v>
      </c>
      <c r="G44" s="51">
        <v>1</v>
      </c>
      <c r="H44" s="49"/>
      <c r="I44" s="50">
        <v>1</v>
      </c>
      <c r="J44" s="51">
        <v>1</v>
      </c>
      <c r="K44" s="24"/>
      <c r="L44" s="108" t="s">
        <v>25</v>
      </c>
      <c r="M44" s="24"/>
    </row>
    <row r="45" spans="1:13" s="9" customFormat="1" ht="17.1" customHeight="1" thickBot="1">
      <c r="A45" s="89">
        <f t="shared" si="1"/>
        <v>41</v>
      </c>
      <c r="B45" s="59" t="s">
        <v>26</v>
      </c>
      <c r="C45" s="68">
        <f>SUM(C43:C44)</f>
        <v>1</v>
      </c>
      <c r="D45" s="69">
        <f>SUM(D43:D44)</f>
        <v>5</v>
      </c>
      <c r="E45" s="49"/>
      <c r="F45" s="68">
        <f>SUM(F43:F44)</f>
        <v>1</v>
      </c>
      <c r="G45" s="69">
        <f>SUM(G43:G44)</f>
        <v>16</v>
      </c>
      <c r="H45" s="49"/>
      <c r="I45" s="68">
        <f>SUM(I43:I44)</f>
        <v>19</v>
      </c>
      <c r="J45" s="69">
        <f>SUM(J43:J44)</f>
        <v>1</v>
      </c>
      <c r="K45" s="24"/>
      <c r="L45" s="108" t="s">
        <v>12</v>
      </c>
      <c r="M45" s="24"/>
    </row>
    <row r="46" spans="1:13" s="9" customFormat="1" ht="15" thickBot="1">
      <c r="A46" s="88">
        <f t="shared" si="1"/>
        <v>42</v>
      </c>
      <c r="B46" s="24"/>
      <c r="C46" s="26"/>
      <c r="D46" s="26"/>
      <c r="E46" s="26"/>
      <c r="F46" s="26"/>
      <c r="G46" s="26"/>
      <c r="H46" s="26"/>
      <c r="I46" s="26"/>
      <c r="J46" s="26"/>
      <c r="K46" s="24"/>
      <c r="L46" s="108"/>
      <c r="M46" s="24"/>
    </row>
    <row r="47" spans="1:13" s="9" customFormat="1" ht="18" customHeight="1">
      <c r="A47" s="90">
        <f t="shared" si="1"/>
        <v>43</v>
      </c>
      <c r="B47" s="58" t="s">
        <v>27</v>
      </c>
      <c r="C47" s="74">
        <f>(C36+C38)*C45</f>
        <v>0</v>
      </c>
      <c r="D47" s="75">
        <f>(D36+D38)*D45</f>
        <v>0</v>
      </c>
      <c r="E47" s="26"/>
      <c r="F47" s="74">
        <f>(F36+F38)*F45</f>
        <v>0</v>
      </c>
      <c r="G47" s="75">
        <f>(G36+G38)*G45</f>
        <v>0</v>
      </c>
      <c r="H47" s="26"/>
      <c r="I47" s="74">
        <f>(I36+I38)*I45</f>
        <v>0</v>
      </c>
      <c r="J47" s="75">
        <f>(J36+J38)*J45</f>
        <v>0</v>
      </c>
      <c r="K47" s="24"/>
      <c r="L47" s="108" t="s">
        <v>12</v>
      </c>
      <c r="M47" s="24"/>
    </row>
    <row r="48" spans="1:13" s="9" customFormat="1" ht="18" customHeight="1" thickBot="1">
      <c r="A48" s="89">
        <f t="shared" si="1"/>
        <v>44</v>
      </c>
      <c r="B48" s="63" t="s">
        <v>28</v>
      </c>
      <c r="C48" s="77">
        <f>+C45*C40</f>
        <v>0</v>
      </c>
      <c r="D48" s="78">
        <f>+D45*D40</f>
        <v>0</v>
      </c>
      <c r="E48" s="53"/>
      <c r="F48" s="77">
        <f>+F45*F40</f>
        <v>0</v>
      </c>
      <c r="G48" s="78">
        <f>+G45*G40</f>
        <v>0</v>
      </c>
      <c r="H48" s="53"/>
      <c r="I48" s="77">
        <f>+I45*I40</f>
        <v>0</v>
      </c>
      <c r="J48" s="78">
        <f>+J45*J40</f>
        <v>0</v>
      </c>
      <c r="K48" s="24"/>
      <c r="L48" s="108" t="s">
        <v>12</v>
      </c>
      <c r="M48" s="24"/>
    </row>
    <row r="49" spans="1:13" s="9" customFormat="1" ht="15" thickBot="1">
      <c r="A49" s="88">
        <f t="shared" si="1"/>
        <v>45</v>
      </c>
      <c r="B49" s="81"/>
      <c r="C49" s="53"/>
      <c r="D49" s="53"/>
      <c r="E49" s="53"/>
      <c r="F49" s="53"/>
      <c r="G49" s="53"/>
      <c r="H49" s="53"/>
      <c r="I49" s="53"/>
      <c r="J49" s="53"/>
      <c r="K49" s="24"/>
      <c r="L49" s="108"/>
      <c r="M49" s="24"/>
    </row>
    <row r="50" spans="1:13" s="9" customFormat="1" ht="17.1" customHeight="1" thickBot="1">
      <c r="A50" s="91">
        <f t="shared" si="1"/>
        <v>46</v>
      </c>
      <c r="B50" s="65" t="s">
        <v>34</v>
      </c>
      <c r="C50" s="83"/>
      <c r="D50" s="76"/>
      <c r="E50" s="76"/>
      <c r="F50" s="76"/>
      <c r="G50" s="76"/>
      <c r="H50" s="76"/>
      <c r="I50" s="76"/>
      <c r="J50" s="105">
        <f>SUM(C47:J47)</f>
        <v>0</v>
      </c>
      <c r="K50" s="24"/>
      <c r="L50" s="108" t="s">
        <v>44</v>
      </c>
      <c r="M50" s="24"/>
    </row>
    <row r="51" spans="1:13" s="9" customFormat="1" ht="28.5" customHeight="1" thickBot="1">
      <c r="A51" s="99">
        <f t="shared" si="1"/>
        <v>47</v>
      </c>
      <c r="B51" s="115" t="s">
        <v>35</v>
      </c>
      <c r="C51" s="131"/>
      <c r="D51" s="131"/>
      <c r="E51" s="131"/>
      <c r="F51" s="131"/>
      <c r="G51" s="131"/>
      <c r="H51" s="131"/>
      <c r="I51" s="132"/>
      <c r="J51" s="104">
        <f>SUM(C48:J48)</f>
        <v>0</v>
      </c>
      <c r="K51" s="24"/>
      <c r="L51" s="114" t="s">
        <v>45</v>
      </c>
      <c r="M51" s="24"/>
    </row>
    <row r="52" spans="5:9" ht="15">
      <c r="E52" s="82"/>
      <c r="F52" s="2"/>
      <c r="H52" s="82"/>
      <c r="I52" s="2"/>
    </row>
    <row r="53" spans="2:9" ht="15">
      <c r="B53" s="113" t="s">
        <v>46</v>
      </c>
      <c r="F53" s="82"/>
      <c r="I53" s="82"/>
    </row>
    <row r="54" spans="6:9" ht="14.45">
      <c r="F54" s="82"/>
      <c r="I54" s="82"/>
    </row>
    <row r="55" ht="14.45">
      <c r="I55" s="82"/>
    </row>
  </sheetData>
  <sheetProtection password="C4DA" sheet="1" objects="1" scenarios="1" selectLockedCells="1"/>
  <mergeCells count="27">
    <mergeCell ref="C11:D11"/>
    <mergeCell ref="F11:G11"/>
    <mergeCell ref="I11:J11"/>
    <mergeCell ref="C12:D12"/>
    <mergeCell ref="F12:G12"/>
    <mergeCell ref="I12:J12"/>
    <mergeCell ref="C5:D5"/>
    <mergeCell ref="F5:G5"/>
    <mergeCell ref="I5:J5"/>
    <mergeCell ref="A2:J2"/>
    <mergeCell ref="A1:J1"/>
    <mergeCell ref="C4:D4"/>
    <mergeCell ref="F4:G4"/>
    <mergeCell ref="I4:J4"/>
    <mergeCell ref="B51:I51"/>
    <mergeCell ref="C21:D21"/>
    <mergeCell ref="F13:G13"/>
    <mergeCell ref="F14:G14"/>
    <mergeCell ref="I13:J13"/>
    <mergeCell ref="I14:J14"/>
    <mergeCell ref="F21:G21"/>
    <mergeCell ref="I21:J21"/>
    <mergeCell ref="C17:D17"/>
    <mergeCell ref="F17:G17"/>
    <mergeCell ref="I17:J17"/>
    <mergeCell ref="C13:D13"/>
    <mergeCell ref="C14:D14"/>
  </mergeCells>
  <dataValidations count="2">
    <dataValidation type="decimal" allowBlank="1" showInputMessage="1" showErrorMessage="1" errorTitle="Nepovolená hodnota" error="Vyplňte číslo mezi 0 a 0,65" sqref="C19:D19 F19:G19 I19:J19">
      <formula1>0</formula1>
      <formula2>0.65</formula2>
    </dataValidation>
    <dataValidation type="decimal" operator="greaterThanOrEqual" allowBlank="1" showInputMessage="1" showErrorMessage="1" errorTitle="Nepovolená hodnota" error="Zadejte číslo od 0,55" sqref="C20:D20 F20:G20 I20:J20">
      <formula1>0.55</formula1>
    </dataValidation>
  </dataValidations>
  <printOptions/>
  <pageMargins left="0.11811023622047245" right="0.11811023622047245" top="0.3937007874015748" bottom="0.3937007874015748" header="0.31496062992125984" footer="0.31496062992125984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Matěj Vítězslav</dc:creator>
  <cp:keywords/>
  <dc:description/>
  <cp:lastModifiedBy>Ševčík Pavel</cp:lastModifiedBy>
  <cp:lastPrinted>2016-08-03T06:32:25Z</cp:lastPrinted>
  <dcterms:created xsi:type="dcterms:W3CDTF">2016-04-26T14:02:32Z</dcterms:created>
  <dcterms:modified xsi:type="dcterms:W3CDTF">2016-08-04T11:50:14Z</dcterms:modified>
  <cp:category/>
  <cp:version/>
  <cp:contentType/>
  <cp:contentStatus/>
</cp:coreProperties>
</file>