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martin_sevcik_ceproas_cz/Documents/CEPRO/RSoD/Šlapanov koleje/revize 28.4.2025/"/>
    </mc:Choice>
  </mc:AlternateContent>
  <xr:revisionPtr revIDLastSave="87" documentId="13_ncr:1_{4BF63CC8-C599-4A86-B06F-190A8116487C}" xr6:coauthVersionLast="47" xr6:coauthVersionMax="47" xr10:uidLastSave="{A25B630A-4948-45A1-ACFA-21A90E90F8D1}"/>
  <bookViews>
    <workbookView xWindow="-120" yWindow="-120" windowWidth="29040" windowHeight="17640" activeTab="1" xr2:uid="{CCBE7B66-4A8C-4E1F-B427-79B02ABCA66F}"/>
  </bookViews>
  <sheets>
    <sheet name="Rekonstrukce vlečky - rekap" sheetId="1" r:id="rId1"/>
    <sheet name="Spojovací kolej" sheetId="4" r:id="rId2"/>
    <sheet name="Ohřev výhybek" sheetId="9" r:id="rId3"/>
    <sheet name="Stávající přejezd" sheetId="6" r:id="rId4"/>
    <sheet name="Zhotovení betonové zábrany" sheetId="7" r:id="rId5"/>
  </sheets>
  <definedNames>
    <definedName name="_xlnm._FilterDatabase" localSheetId="1" hidden="1">'Spojovací kolej'!$A$5:$F$77</definedName>
    <definedName name="_xlnm.Print_Titles" localSheetId="1">'Spojovací kolej'!$5:$5</definedName>
    <definedName name="_xlnm.Print_Area" localSheetId="2">'Ohřev výhybek'!$A$1:$F$146</definedName>
    <definedName name="_xlnm.Print_Area" localSheetId="0">'Rekonstrukce vlečky - rekap'!$A$1:$J$52</definedName>
    <definedName name="_xlnm.Print_Area" localSheetId="1">'Spojovací kolej'!$A$1:$F$87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F78" i="4"/>
  <c r="F33" i="4"/>
  <c r="F7" i="4"/>
  <c r="F33" i="6"/>
  <c r="F32" i="6"/>
  <c r="F31" i="6"/>
  <c r="F30" i="6"/>
  <c r="F29" i="6"/>
  <c r="F27" i="6"/>
  <c r="F26" i="6"/>
  <c r="F25" i="6"/>
  <c r="F24" i="6"/>
  <c r="F23" i="6"/>
  <c r="F22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11" i="7"/>
  <c r="F9" i="7"/>
  <c r="F7" i="7"/>
  <c r="F6" i="4" l="1"/>
  <c r="F8" i="7"/>
  <c r="F7" i="9"/>
  <c r="K7" i="9" s="1"/>
  <c r="F9" i="9"/>
  <c r="K9" i="9" s="1"/>
  <c r="F145" i="9"/>
  <c r="K145" i="9" s="1"/>
  <c r="F143" i="9"/>
  <c r="K143" i="9" s="1"/>
  <c r="F141" i="9"/>
  <c r="K141" i="9" s="1"/>
  <c r="F139" i="9"/>
  <c r="K139" i="9" s="1"/>
  <c r="F137" i="9"/>
  <c r="K137" i="9" s="1"/>
  <c r="F135" i="9"/>
  <c r="K135" i="9" s="1"/>
  <c r="F133" i="9"/>
  <c r="K133" i="9" s="1"/>
  <c r="F131" i="9"/>
  <c r="K131" i="9" s="1"/>
  <c r="F129" i="9"/>
  <c r="K129" i="9" s="1"/>
  <c r="F127" i="9"/>
  <c r="K127" i="9" s="1"/>
  <c r="F125" i="9"/>
  <c r="K125" i="9" s="1"/>
  <c r="F123" i="9"/>
  <c r="K123" i="9" s="1"/>
  <c r="F120" i="9"/>
  <c r="K120" i="9" s="1"/>
  <c r="F118" i="9"/>
  <c r="K118" i="9" s="1"/>
  <c r="F116" i="9"/>
  <c r="K116" i="9" s="1"/>
  <c r="F114" i="9"/>
  <c r="K114" i="9" s="1"/>
  <c r="F112" i="9"/>
  <c r="K112" i="9" s="1"/>
  <c r="F110" i="9"/>
  <c r="K110" i="9" s="1"/>
  <c r="F108" i="9"/>
  <c r="K108" i="9" s="1"/>
  <c r="F106" i="9"/>
  <c r="K106" i="9" s="1"/>
  <c r="F103" i="9"/>
  <c r="K103" i="9" s="1"/>
  <c r="F101" i="9"/>
  <c r="K101" i="9" s="1"/>
  <c r="F99" i="9"/>
  <c r="K99" i="9" s="1"/>
  <c r="F97" i="9"/>
  <c r="K97" i="9" s="1"/>
  <c r="F95" i="9"/>
  <c r="K95" i="9" s="1"/>
  <c r="F93" i="9"/>
  <c r="K93" i="9" s="1"/>
  <c r="F91" i="9"/>
  <c r="K91" i="9" s="1"/>
  <c r="F89" i="9"/>
  <c r="K89" i="9" s="1"/>
  <c r="F87" i="9"/>
  <c r="K87" i="9" s="1"/>
  <c r="F85" i="9"/>
  <c r="K85" i="9" s="1"/>
  <c r="F83" i="9"/>
  <c r="K83" i="9" s="1"/>
  <c r="F81" i="9"/>
  <c r="K81" i="9" s="1"/>
  <c r="F79" i="9"/>
  <c r="K79" i="9" s="1"/>
  <c r="F77" i="9"/>
  <c r="K77" i="9" s="1"/>
  <c r="F75" i="9"/>
  <c r="K75" i="9" s="1"/>
  <c r="F73" i="9"/>
  <c r="K73" i="9" s="1"/>
  <c r="F71" i="9"/>
  <c r="K71" i="9" s="1"/>
  <c r="F69" i="9"/>
  <c r="K69" i="9" s="1"/>
  <c r="F67" i="9"/>
  <c r="K67" i="9" s="1"/>
  <c r="F65" i="9"/>
  <c r="K65" i="9" s="1"/>
  <c r="F63" i="9"/>
  <c r="K63" i="9" s="1"/>
  <c r="F61" i="9"/>
  <c r="K61" i="9" s="1"/>
  <c r="F59" i="9"/>
  <c r="K59" i="9" s="1"/>
  <c r="F57" i="9"/>
  <c r="K57" i="9" s="1"/>
  <c r="F55" i="9"/>
  <c r="K55" i="9" s="1"/>
  <c r="F53" i="9"/>
  <c r="K53" i="9" s="1"/>
  <c r="F51" i="9"/>
  <c r="K51" i="9" s="1"/>
  <c r="F49" i="9"/>
  <c r="K49" i="9" s="1"/>
  <c r="F47" i="9"/>
  <c r="K47" i="9" s="1"/>
  <c r="F45" i="9"/>
  <c r="K45" i="9" s="1"/>
  <c r="F43" i="9"/>
  <c r="F41" i="9"/>
  <c r="K41" i="9" s="1"/>
  <c r="F39" i="9"/>
  <c r="K39" i="9" s="1"/>
  <c r="F36" i="9"/>
  <c r="K36" i="9" s="1"/>
  <c r="F34" i="9"/>
  <c r="K34" i="9" s="1"/>
  <c r="F32" i="9"/>
  <c r="K32" i="9" s="1"/>
  <c r="F30" i="9"/>
  <c r="F28" i="9"/>
  <c r="K28" i="9" s="1"/>
  <c r="F25" i="9"/>
  <c r="K25" i="9" s="1"/>
  <c r="F23" i="9"/>
  <c r="K23" i="9" s="1"/>
  <c r="F21" i="9"/>
  <c r="K21" i="9" s="1"/>
  <c r="F19" i="9"/>
  <c r="K19" i="9" s="1"/>
  <c r="F17" i="9"/>
  <c r="K17" i="9" s="1"/>
  <c r="F15" i="9"/>
  <c r="K15" i="9" s="1"/>
  <c r="F13" i="9"/>
  <c r="K13" i="9" s="1"/>
  <c r="F11" i="9"/>
  <c r="K11" i="9" s="1"/>
  <c r="F6" i="9" l="1"/>
  <c r="F27" i="9"/>
  <c r="F122" i="9"/>
  <c r="F38" i="9"/>
  <c r="F105" i="9"/>
  <c r="K30" i="9"/>
  <c r="K43" i="9"/>
  <c r="E4" i="9" l="1"/>
  <c r="I21" i="1" s="1"/>
  <c r="F28" i="6" l="1"/>
  <c r="F21" i="6"/>
  <c r="F6" i="6"/>
  <c r="F35" i="6" s="1"/>
  <c r="F34" i="6" l="1"/>
  <c r="E4" i="6" s="1"/>
  <c r="I22" i="1" s="1"/>
  <c r="F10" i="7"/>
  <c r="F6" i="7"/>
  <c r="F13" i="7" s="1"/>
  <c r="F12" i="7" s="1"/>
  <c r="E4" i="7" l="1"/>
  <c r="I23" i="1" s="1"/>
  <c r="F87" i="4"/>
  <c r="F86" i="4"/>
  <c r="F85" i="4"/>
  <c r="F84" i="4"/>
  <c r="F83" i="4"/>
  <c r="F74" i="4"/>
  <c r="F72" i="4"/>
  <c r="F70" i="4"/>
  <c r="F68" i="4"/>
  <c r="F64" i="4"/>
  <c r="F60" i="4"/>
  <c r="F55" i="4"/>
  <c r="F50" i="4"/>
  <c r="F48" i="4"/>
  <c r="F46" i="4"/>
  <c r="F44" i="4"/>
  <c r="F42" i="4"/>
  <c r="F40" i="4"/>
  <c r="F38" i="4"/>
  <c r="F29" i="4"/>
  <c r="F25" i="4"/>
  <c r="F23" i="4"/>
  <c r="F21" i="4"/>
  <c r="F19" i="4"/>
  <c r="F18" i="4"/>
  <c r="F17" i="4"/>
  <c r="F15" i="4"/>
  <c r="F13" i="4"/>
  <c r="F12" i="4"/>
  <c r="F11" i="4"/>
  <c r="F9" i="4"/>
  <c r="F37" i="4" l="1"/>
  <c r="E4" i="4" s="1"/>
  <c r="I20" i="1" s="1"/>
  <c r="I25" i="1" s="1"/>
  <c r="F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9" authorId="0" shapeId="0" xr:uid="{6A0AC9BD-CA18-4FA1-983F-12CFDB9C989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9" authorId="0" shapeId="0" xr:uid="{18DEE323-D2EE-4CC3-80DD-E527F7B0325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0" authorId="0" shapeId="0" xr:uid="{1E5BADAA-2DCC-4BEA-AC3B-14E66F72D74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0" authorId="0" shapeId="0" xr:uid="{DA7DFF3B-E040-414E-9A6C-2D6FA15A426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1" authorId="0" shapeId="0" xr:uid="{C3C8DD23-7E3F-406E-8ED7-EB095CCFBE1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1" authorId="1" shapeId="0" xr:uid="{70BAE849-7A45-4450-A8BF-750BED237CD3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<sst xmlns="http://schemas.openxmlformats.org/spreadsheetml/2006/main" count="618" uniqueCount="368">
  <si>
    <t>Součet</t>
  </si>
  <si>
    <t>460*1,8 "z kolejového lože</t>
  </si>
  <si>
    <t>1600*1,9 "z příkopů</t>
  </si>
  <si>
    <t>t</t>
  </si>
  <si>
    <t>Poplatek za uložení výzisku ze štěrkového lože nekontaminovaného</t>
  </si>
  <si>
    <t>1+1 "ASP+SSP</t>
  </si>
  <si>
    <t>kus</t>
  </si>
  <si>
    <t>Přeprava mechanizace na místo prováděných prací o hmotnosti přes 12 t do 300 km</t>
  </si>
  <si>
    <t>2 "MHS</t>
  </si>
  <si>
    <t>Přeprava mechanizace na místo prováděných prací o hmotnosti přes 12 t přes 50 do 100 km</t>
  </si>
  <si>
    <t>2 "vozík</t>
  </si>
  <si>
    <t>Přeprava mechanizace na místo prováděných prací o hmotnosti do 12 t přes 50 do 100 km</t>
  </si>
  <si>
    <t>Naložení sypanin, drobného kusového materiálu, suti</t>
  </si>
  <si>
    <t>271,860 "doprava z úložiště</t>
  </si>
  <si>
    <t>271,860 "doprava na úložiště</t>
  </si>
  <si>
    <t>Doprava materiálu mechanizací o nosnosti přes 3,5 t objemnějšího kusového materiálu (prefabrikátů, stožárů, výhybek, rozvaděčů, vybouraných hmot atd.) do 10 km</t>
  </si>
  <si>
    <t>552*1,8*2 "z kolejového lože odvoz na skládku 30km</t>
  </si>
  <si>
    <t>1600*1,9*2 "z příkopů odvoz na skládku 30km</t>
  </si>
  <si>
    <t>460*1,8*3 "nové KL 40km</t>
  </si>
  <si>
    <t>Doprava materiálu mechanizací o nosnosti přes 3,5 t sypanin (kameniva, písku, suti, dlažebních kostek, atd.) příplatek za každých dalších 10 km</t>
  </si>
  <si>
    <t>552*1,8 "z kolejového lože odvoz na skládku</t>
  </si>
  <si>
    <t>1600*1,9 "z příkopů odvoz na skládku</t>
  </si>
  <si>
    <t>460*1,8 "nové KL</t>
  </si>
  <si>
    <t>Doprava materiálu mechanizací o nosnosti přes 3,5 t sypanin (kameniva, písku, suti, dlažebních kostek, atd.) do 10 km</t>
  </si>
  <si>
    <t>460*1,8</t>
  </si>
  <si>
    <t>Kamenivo drcené štěrk frakce 31,5/63 (32/63) třídy BI</t>
  </si>
  <si>
    <t>782*4 "100%</t>
  </si>
  <si>
    <t>Součásti upevňovací vložka M k upevnění šroubu T</t>
  </si>
  <si>
    <t>782*2 "100%</t>
  </si>
  <si>
    <t>Podložka pryžová pod patu kolejnice S49 183/126/6</t>
  </si>
  <si>
    <t>782*4*0,5 "50%</t>
  </si>
  <si>
    <t>Součásti upevňovací šroub svěrkový T5 (M24x75)</t>
  </si>
  <si>
    <t>Součásti upevňovací s antikorozní úpravou matice M24</t>
  </si>
  <si>
    <t>Součásti upevňovací kroužek pružný dvojitý Fe 6</t>
  </si>
  <si>
    <t>Ostatní</t>
  </si>
  <si>
    <t>460*1,7*0,290 "pražce</t>
  </si>
  <si>
    <t>460*0,049*2 "kolejnice</t>
  </si>
  <si>
    <t>Vložení konstrukcí nebo dílů hmotnosti do 10 t</t>
  </si>
  <si>
    <t>Vyjmutí a snesení konstrukcí nebo dílů hmotnosti do 10 t</t>
  </si>
  <si>
    <t>400*2*2 "čištění příkopu 2m3/m oboustraně</t>
  </si>
  <si>
    <t>m3</t>
  </si>
  <si>
    <t>Čištění otevřených odvodňovacích zařízení strojně příkop nezpevněný</t>
  </si>
  <si>
    <t>460*2</t>
  </si>
  <si>
    <t>m</t>
  </si>
  <si>
    <t>Umožnění volné dilatace kolejnice montáž upevňovadel bez odstranění kluzných podložek</t>
  </si>
  <si>
    <t>Umožnění volné dilatace kolejnice demontáž upevňovadel bez osazení kluzných podložek</t>
  </si>
  <si>
    <t>svar</t>
  </si>
  <si>
    <t>Svařování kolejnic termitem plný předehřev standardní spára svar jednotlivý tv. S49</t>
  </si>
  <si>
    <t>Svařování kolejnic termitem plný předehřev standardní spára svar sériový tv. S49</t>
  </si>
  <si>
    <t>0,460*4</t>
  </si>
  <si>
    <t>km</t>
  </si>
  <si>
    <t>Přesná úprava GPK koleje směrové a výškové uspořádání pražce betonové</t>
  </si>
  <si>
    <t>460*1,7</t>
  </si>
  <si>
    <t>Regenerace betonového pražce nevystrojeného</t>
  </si>
  <si>
    <t>Demontáž kolejového roštu koleje na úložišti pražce betonové, tvar S49, T, 49E1</t>
  </si>
  <si>
    <t>Montáž kolejového roštu na úložišti pražce betonové vystrojené S49, 49E1</t>
  </si>
  <si>
    <t>460*1</t>
  </si>
  <si>
    <t>Zřízení nového kolejového lože v koleji</t>
  </si>
  <si>
    <t>Odstranění stávajícího kolejového lože odtěžením v koleji</t>
  </si>
  <si>
    <t>Komunikace pozemní</t>
  </si>
  <si>
    <t>Cena celkem [CZK]</t>
  </si>
  <si>
    <t>J.cena [CZK]</t>
  </si>
  <si>
    <t>Popis</t>
  </si>
  <si>
    <t>Zhotovitel:</t>
  </si>
  <si>
    <t>Stavba:</t>
  </si>
  <si>
    <t>CZK</t>
  </si>
  <si>
    <t>v</t>
  </si>
  <si>
    <t>Cena bez DPH</t>
  </si>
  <si>
    <t>DIČ:</t>
  </si>
  <si>
    <t>VRN</t>
  </si>
  <si>
    <t>Vedlejší rozpočtové náklady</t>
  </si>
  <si>
    <t>Průzkumné práce pro opravy Doplňující laboratorní rozbor kontaminace zeminy nebo kol. lože</t>
  </si>
  <si>
    <t>Geodetické práce Geodetické práce před opravou</t>
  </si>
  <si>
    <t>kpl</t>
  </si>
  <si>
    <t>Geodetické práce Geodetické práce v průběhu opravy</t>
  </si>
  <si>
    <t>Geodetické práce Geodetické práce po ukončení opravy</t>
  </si>
  <si>
    <t>Zařízení a vybavení staveniště vyjma dále jmenované práce včetně opatření na ochranu sousedních pozemků, informační tabule, dopravního značení na staveništi aj. při velikosti nákladů přes 5 do 20 mil. Kč</t>
  </si>
  <si>
    <t>Rekonstrukce spojovací koleje</t>
  </si>
  <si>
    <t>ČEPRO, a.s.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</si>
  <si>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</si>
  <si>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</si>
  <si>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</si>
  <si>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</si>
  <si>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</si>
  <si>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</si>
  <si>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</si>
  <si>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</si>
  <si>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</si>
  <si>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</si>
  <si>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</si>
  <si>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</si>
  <si>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</si>
  <si>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</si>
  <si>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</si>
  <si>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</si>
  <si>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</si>
  <si>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</si>
  <si>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</si>
  <si>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</si>
  <si>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</si>
  <si>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</si>
  <si>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</si>
  <si>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</si>
  <si>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</si>
  <si>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2.13</t>
  </si>
  <si>
    <t>2.14</t>
  </si>
  <si>
    <t>3.1</t>
  </si>
  <si>
    <t>3.2</t>
  </si>
  <si>
    <t>3.3</t>
  </si>
  <si>
    <t>3.4</t>
  </si>
  <si>
    <t>3.5</t>
  </si>
  <si>
    <t>Ohřev výhybek</t>
  </si>
  <si>
    <t>Poř. číslo</t>
  </si>
  <si>
    <t>Celkem</t>
  </si>
  <si>
    <t>Zemní práce</t>
  </si>
  <si>
    <t>PROTLAČOVÁNÍ POTRUBÍ Z PLAST HMOT DN DO 150MM</t>
  </si>
  <si>
    <t>položka zahrnuje dodávku protlačovaného potrubí a veškeré pomocné práce (startovací zařízení, startovací a cílová jáma, opěrné a vodící bloky a pod.)</t>
  </si>
  <si>
    <t>HLOUBENÍ RÝH ŠÍŘ DO 2M PAŽ I NEPAŽ TŘ. II, ODVOZ DO 5KM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</si>
  <si>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</si>
  <si>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ÚPRAVA PLÁNĚ SE ZHUTNĚNÍM V HORNINĚ TŘ. II</t>
  </si>
  <si>
    <t>položka zahrnuje úpravu pláně včetně vyrovnání výškových rozdílů. Míru zhutnění určuje projekt.</t>
  </si>
  <si>
    <t>ZÁSYP JAM A RÝH ZEMINOU SE ZHUTNĚNÍM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</si>
  <si>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</si>
  <si>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ZASYPÁNÍ KABELOVÉHO ŽLABU VRSTVOU Z PŘESÁTÉHO PÍSKU ČI VÝKOPKU SVĚTLÉ ŠÍŘKY DO 120 MM</t>
  </si>
  <si>
    <t>1. Položka obsahuje:
 – veškeré zemní práce včetně dodání zásypového materiálu
2. Položka neobsahuje:
 X
3. Způsob měření:
Měří se metr délkový.</t>
  </si>
  <si>
    <t>ZAKRYTÍ KABELŮ VÝSTRAŽNOU FÓLIÍ ŠÍŘKY DO 20 CM</t>
  </si>
  <si>
    <t>1. Položka obsahuje:
 – dodávku a montáž fólie
 – přípravu podkladu pro osazení
2. Položka neobsahuje:
 X
3. Způsob měření:
Měří se metr délkový.</t>
  </si>
  <si>
    <t>OSTATNÍ POŽADAVKY - GEODETICKÉ ZAMĚŘENÍ - DÉLKOVÉ</t>
  </si>
  <si>
    <t>zahrnuje veškeré náklady spojené s objednatelem požadovanými pracemi</t>
  </si>
  <si>
    <t>KABELOVÝ ŽLAB ZEMNÍ VČETNĚ KRYTU SVĚTLÉ ŠÍŘKY DO 120 MM</t>
  </si>
  <si>
    <t>1. Položka obsahuje:
 – přípravu podkladu pro osazení
2. Položka neobsahuje:
 X
3. Způsob měření:
Měří se metr délkový.</t>
  </si>
  <si>
    <t>KABELOVÁ CHRÁNIČKA ZEMNÍ DN PŘES 100 DO 200 MM</t>
  </si>
  <si>
    <t>POPLATKY ZA LIKVIDACŮ ODPADŮ NEKONTAMINOVANÝCH - 17 05 04  VYTĚŽENÉ ZEMINY A HORNINY -  II. TŘÍDA TĚŽITELNOSTI VČ. DOPRAVY NA SKLÁDKU A MANIPULACE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</si>
  <si>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</si>
  <si>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Nadzemní konstrukce</t>
  </si>
  <si>
    <t>KABELOVÝ ŽLAB NOSNÝ/PLNÝ ŽÁROVĚ ZINKOVANÝ VČETNĚ UPEVNĚNÍ, VÍKA A PŘÍSLUŠENSTVÍ SVĚTLÉ ŠÍŘKY DO 100 MM</t>
  </si>
  <si>
    <t>1. Položka obsahuje:
 – kompletní montáž, rozměření, upevnění, sváření, řezání, spojování a pod. 
 – veškerý spojovací a montážní materiál
 – pomocné mechanismy a nátěr
2. Položka neobsahuje:
 X
3. Způsob měření:
Měří se metr délkový.</t>
  </si>
  <si>
    <t>OCELOVÁ KONSTRUKCE DODÁVKA A MONTÁŽ - KOZOLY A ZÁVĚSY VČ. POVRCHOVÉ ÚPRAVY ZINKOVÁNÍM</t>
  </si>
  <si>
    <t>1. Položka obsahuje:
 – výrobu a montáž ocelové konstrukce vč. podružného materiálu, dovoz, rozměření, montáž konstrukce, usazení, vyvážení, upevnění, sváření, a provedení všech nátěrů
 – technický popis viz. projektová dokumentace
 – zhotovení výrobní dokumentace, předepsané zkoušky
2. Položka neobsahuje:
 X
3. Způsob měření:
Udává se hmotnost v kilogramech.</t>
  </si>
  <si>
    <t>ODKRYTÍ A ZAKRYTÍ KABELOVÉHO ŽLABU</t>
  </si>
  <si>
    <t>1. Položka obsahuje:
 – pomocné mechanismy
2. Položka neobsahuje:
 – obnovu a výměnu poškozených poklopů
3. Způsob měření:
Měří se metr délkový.</t>
  </si>
  <si>
    <t>VYČIŠTĚNÍ STÁVAJÍCÍHO KABELOVÉHO PROSTUPU ZE ŽLABŮ</t>
  </si>
  <si>
    <t>1. Položka obsahuje:
 – protažení tyčí, vyčištění otvoru čistící soupravou
 – zatažení konopného lana (nebo ocelového)
 – pomocné mechanismy
2. Položka neobsahuje:
 X
3. Způsob měření:
Měří se metr délkový.</t>
  </si>
  <si>
    <t>SVOD NN KABELU ZE STOŽÁRU DO ZEMĚ VČETNĚ KRYTU</t>
  </si>
  <si>
    <t>1. Položka obsahuje:
 – všechny náklady na montáž a materiál dodaného zařízení protikorozně ošetřeného podle TKP se všemi pomocnými doplňujícími součástmi a pracemi s použitím mechanizmů
 – cena položky je vč. ostatních rozpočtových nákladů
2. Položka neobsahuje:
 X
3. Způsob měření:
Udává se počet kusů kompletní konstrukce nebo práce.</t>
  </si>
  <si>
    <t>Silnoproud</t>
  </si>
  <si>
    <t>ROZVADĚČ EOV SILOVÝ NAPÁJECÍ S PLC ŘÍDÍCÍM SYSTÉMEM DO 8 KS ZÁKLADNÍCH VÝHYBEK S PROUDOVÝMI CHRÁNIČI</t>
  </si>
  <si>
    <t>1. Položka obsahuje:
 – instalaci rozvaděče do terénu/rozvodny včetně softwaru k PLC pro možnost chodu rozvaděče a jeho oživení, zhotovení výrobní dokumentace
 – technický popis viz. projektová dokumentace
2. Položka neobsahuje:
 – zemní práce
3. Způsob měření:
Udává se počet kusů kompletní konstrukce nebo práce.</t>
  </si>
  <si>
    <t>ROZVADĚČ EOV - ROZŠÍŘENÍ O MĚŘENÍ SPOTŘEBY EL. ENERGIE</t>
  </si>
  <si>
    <t>1. Položka obsahuje:
 – veškeré příslušenství, zhotovení výrobní dokumentace
 – technický popis viz. projektová dokumentace
2. Položka neobsahuje:
 X
3. Způsob měření:
Udává se počet kusů kompletní konstrukce nebo práce.</t>
  </si>
  <si>
    <t>ROZVADĚČ EOV - SADA KOLEJOVÉHO TEPLOMĚRU, ČIDLA SRÁŽEK A VENKOVNÍ TEPLOTY</t>
  </si>
  <si>
    <t>1. Položka obsahuje:
 – veškeré příslušenství
 – technický popis viz. projektová dokumentace
2. Položka neobsahuje:
 X
3. Způsob měření:
Udává se počet kusů kompletní konstrukce nebo práce.</t>
  </si>
  <si>
    <t>ROZVADĚČ EOV/VO OVLÁDACÍ S PC A DOTYKOVOU OBRAZOVKOU - HARDWARE + ZÁKLADNÍ SOFTWARE</t>
  </si>
  <si>
    <t>1. Položka obsahuje:
 – instalaci rozvaděče včetně softwaru k PLC pro možnost chodu rozvaděče a jeho oživení, zhotovení výrobní dokumentace
 – technický popis viz. projektová dokumentace
2. Položka neobsahuje:
 X
3. Způsob měření:
Udává se počet kusů kompletní konstrukce nebo práce.</t>
  </si>
  <si>
    <t>VÝSTROJ EOV PRO VÝHYBKU  - ÚPRAVA KLUZNÝCH STOLIČEK A JAZYKOVÝCH OPĚREK</t>
  </si>
  <si>
    <t>1. Položka obsahuje:
 – zkrácení stávajících kluzných stoliček a jazykových opěrek u starších výhybek pro montáž topných tyčí
2. Položka neobsahuje:
 X
3. Způsob měření:
Udává se počet kusů kompletní konstrukce nebo práce.</t>
  </si>
  <si>
    <t>VÝSTROJ EOV PRO VÝHYBKU  JEDNODUCHOU TVARU 1:7,5-190, 1:9-190</t>
  </si>
  <si>
    <t>1. Položka obsahuje:
 – kompletní vybavení výhybky zařízením EOV – topné tyče, příchytky hlavic topných tyčí a pérových příchytek vlastních topných tyčí, připojovací šňůry a chráničky pro tyto šňůry, rozvodné skříňky vč. nosných konstrukcí těchto skříněk, dále topnice pro ohřev táhel všech přestavníků vč. sálavých desek a veškerého drobného spojovacího a upevňovacího materiálu. 
 – technický popis viz. projektová dokumentace
2. Položka neobsahuje:
 X
3. Způsob měření:
Udává se počet kusů kompletní konstrukce nebo práce.</t>
  </si>
  <si>
    <t>VÝSTROJ EOV PRO VÝHYBKU  KŘIŽOVATKOVOU TVARU 1:9-190</t>
  </si>
  <si>
    <t>ROZVADĚČ EOV - NÁVĚJOVÉ ČIDLO</t>
  </si>
  <si>
    <t>KABEL NN ČTYŘ- A PĚTIŽÍLOVÝ AL S PLASTOVOU IZOLACÍ OD 150 DO 240 MM2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</si>
  <si>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</si>
  <si>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KABEL NN ČTYŘ- A PĚTIŽÍLOVÝ CU S PLASTOVOU IZOLACÍ OD 4 DO 16 MM2</t>
  </si>
  <si>
    <t>KABEL NN DVOU- A TŘÍŽÍLOVÝ CU S PLASTOVOU IZOLACÍ OD 4 DO 16 MM2</t>
  </si>
  <si>
    <t>KABEL NN ČTYŘ- A PĚTIŽÍLOVÝ CU S PLASTOVOU IZOLACÍ DO 2,5 MM2</t>
  </si>
  <si>
    <t>KABEL NN CU OVLÁDACÍ 7-12ŽÍLOVÝ DO 2,5 MM2</t>
  </si>
  <si>
    <t>KABEL NN DVOU- A TŘÍŽÍLOVÝ CU S PLASTOVOU IZOLACÍ DO 2,5 MM2</t>
  </si>
  <si>
    <t>UKONČENÍ DVOU AŽ PĚTIŽÍLOVÉHO KABELU V ROZVADĚČI NEBO NA PŘÍSTROJI OD 150 DO 240 MM2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</si>
  <si>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</si>
  <si>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UKONČENÍ DVOU AŽ PĚTIŽÍLOVÉHO KABELU V ROZVADĚČI NEBO NA PŘÍSTROJI OD 4 DO 16 MM2</t>
  </si>
  <si>
    <t>UKONČENÍ DVOU AŽ PĚTIŽÍLOVÉHO KABELU KABELOVOU SPOJKOU OD 150 DO 240 MM2</t>
  </si>
  <si>
    <t>UKONČENÍ DVOU AŽ PĚTIŽÍLOVÉHO KABELU KABELOVOU SPOJKOU OD 4 DO 16 MM2</t>
  </si>
  <si>
    <t>UKONČENÍ 7-12ŽÍLOVÉHO KABELU V ROZVADĚČI NEBO NA PŘÍSTROJI DO 2,5 MM2</t>
  </si>
  <si>
    <t>JISTIČ JEDNOPÓLOVÝ (10 KA) OD 4 DO 10 A</t>
  </si>
  <si>
    <t>1. Položka obsahuje:
 – veškerý spojovací materiál vč. připojovacího vedení
 – technický popis viz. projektová dokumentace
2. Položka neobsahuje:
 X
3. Způsob měření:
Udává se počet kusů kompletní konstrukce nebo práce.</t>
  </si>
  <si>
    <t>KOMPAKTNÍ JISTIČ  DO 80 A S NADPROUDOVOU SPOUŠTÍ</t>
  </si>
  <si>
    <t>ODPÍNAČ ŘADOVÝ PRO NOŽOVÉ POJISTKY  JEDNOPÓLOVÝ  DO 160 A</t>
  </si>
  <si>
    <t>POJISTKOVÁ VLOŽKA DO 160 A</t>
  </si>
  <si>
    <t>1. Položka obsahuje:
 – technický popis viz. projektová dokumentace
2. Položka neobsahuje:
 X
3. Způsob měření:
Udává se počet kusů kompletní konstrukce nebo práce.</t>
  </si>
  <si>
    <t>PŘÍPOJNICE DO ROZVADĚČE NN CU VČETNĚ DRŽÁKŮ DO 500 MM2</t>
  </si>
  <si>
    <t>1. Položka obsahuje:
 – měření, dělení, vrtání, tvarování, spojování a pod.
 – veškerý podružný a pomocný materiál – držáky, izolátory a pod. 
 – upevnění do rozvaděče/ ke konstrukci
2. Položka neobsahuje:
 X
3. Způsob měření:
Měří se metr délkový.</t>
  </si>
  <si>
    <t>UZEMŇOVACÍ VODIČ V ZEMI FEZN DO 120 MM2</t>
  </si>
  <si>
    <t>1. Položka obsahuje:
 – přípravu podkladu pro osazení
 – měření, dělení, spojování, tvarování
 – ochranný nátěr spojů a při průchodu vodiče nad terén apod. dle příslušných norem
2. Položka neobsahuje:
 – zemní práce
 – ochranu vodiče - chráničky apod.
3. Způsob měření:
Měří se metr délkový.</t>
  </si>
  <si>
    <t>ZATAŽENÍ KABELU DO CHRÁNIČKY - KABEL DO 4 KG/M</t>
  </si>
  <si>
    <t>1. Položka obsahuje:
 – montáž kabelu o váze do 4 kg/m do chráničky/ kolektoru
2. Položka neobsahuje:
 X
3. Způsob měření:
Měří se metr délkový.</t>
  </si>
  <si>
    <t>OZNAČOVACÍ ŠTÍTEK NA KABEL</t>
  </si>
  <si>
    <t>1. Položka obsahuje:
 – veškeré příslušentsví
2. Položka neobsahuje:
 X
3. Způsob měření:
Udává se počet kusů kompletní konstrukce nebo práce.</t>
  </si>
  <si>
    <t>VYHLEDÁVACÍ MARKER ZEMNÍ</t>
  </si>
  <si>
    <t>1. Položka obsahuje:
 – veškeré práce a materiál obsažený v názvu položky
2. Položka neobsahuje:
 X
3. Způsob měření:
Udává se počet kusů kompletní konstrukce nebo práce.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</si>
  <si>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</si>
  <si>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</si>
  <si>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PRŮRAZ ZDIVEM (PŘÍČKOU) BETONOVÝM TLOUŠŤKY DO 45 CM</t>
  </si>
  <si>
    <t>1. Položka obsahuje:
 – proražení otvoru zdivem o průřezu od 0,01 do 0,025m2
 – úpravu a začištění omítky po montáži vedení
 – pomocné mechanismy
2. Položka neobsahuje:
 – protipožární ucpávku
3. Způsob měření:
Udává se počet kusů kompletní konstrukce nebo práce.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</si>
  <si>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</si>
  <si>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</si>
  <si>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ROZVADĚČ EOV/VO OVLÁDACÍ S PC A DOTYKOVOU OBRAZOVKOU - SOFTWARE A PARAMETRIZACE NA 1 KS VÝHYBKY/VĚTVE OSVĚTLENÍ</t>
  </si>
  <si>
    <t>1. Položka obsahuje:
 – technický popis viz. projektová dokumentace
2. Položka neobsahuje:
 X
3. Způsob měření:
Udává se počet kusů kompletní konstrukce nebo práce.</t>
  </si>
  <si>
    <t>ELEKTROINSTALAČNÍ LIŠTA ŠÍŘKY DO 30 MM</t>
  </si>
  <si>
    <t>1. Položka obsahuje:
 – kompletní montáž, rozměření, upevnění, řezání, spojování apod.
 – veškerý spojovací a montážní materiál vč. upevňovacího materiálu (držáky apod.)
 – pomocné mechanismy
2. Položka neobsahuje:
 X
3. Způsob měření:
Měří se metr délkový.</t>
  </si>
  <si>
    <t>Slaboproud</t>
  </si>
  <si>
    <t>MODEM X HDSL, ROZHRANÍ E1 - DODÁVKA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</si>
  <si>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</si>
  <si>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DATOVÁ INFRASTRUKTURA LAN, MODEM - MONTÁŽ</t>
  </si>
  <si>
    <t>1. Položka obsahuje:
 – kompletní montáž (oživení, konfigurace, nastavení a uvedení do provozu) specifikovaného bloku/zařízení a souvisejícího příslušenství včetně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</si>
  <si>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ROZPOJOVACÍ SVORKOVNICE 2/10, 2/8 - DODÁVKA</t>
  </si>
  <si>
    <t>ROZPOJOVACÍ SVORKOVNICE 2/10, 2/8 - MONTÁŽ</t>
  </si>
  <si>
    <t>1. Položka obsahuje:
 – kompletní montáž specifikovaného bloku/zařízení a souvisejícího příslušenství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</si>
  <si>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KABEL ZEMNÍ DVOUPLÁŠŤOVÝ BEZ PANCÍŘE PRŮMĚRU ŽÍLY 0,8 MM DO 5XN</t>
  </si>
  <si>
    <t>1. Položka obsahuje:
 – dodávku specifikované kabelizace včetně potřebného drobného montážního materiálu
 – dodávku souvisejícího příslušenství pro specifickou kabelizaci
 – náklady na dopravu a skladování
 – práce spojené s montáží specifikované kabelizace specifikovaným způsobem
 – veškeré potřebné mechanizmy, včetně obsluhy, náklady na mzdy a přibližné (průměrné) náklady na pořízení potřebných materiálů včetně všech ostatních vedlejších nákladů
2. Položka neobsahuje:
 X
3. Způsob měření:
 – Dodávka a montáž specifikované kabelizace se měří v délce udané v kmčtyřkách.</t>
  </si>
  <si>
    <t>UKONČENÍ KABELU CELOPLASTOVÉHO BEZ PANCÍŘE DO 40 ŽIL</t>
  </si>
  <si>
    <t>1. Položka obsahuje:
 – kompletní ukončení specifikované kabelizace  specifikovaným způsobem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 Udává se počet kusů kompletní konstrukce nebo práce.</t>
  </si>
  <si>
    <t>NOSNÁ LIŠTA PLASTOVÁ - DODÁVKA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</si>
  <si>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Dodávka specifikovaného bloku/zařízení/konstrukce se měří v délce udané v metrech.</t>
  </si>
  <si>
    <t>NOSNÁ LIŠTA PLASTOVÁ - MONTÁŽ</t>
  </si>
  <si>
    <t>1. Položka obsahuje:
 – kompletní montáž specifikovaného bloku/zařízení a souvisejícího příslušenství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Práce specifikovaného se měří v délce kabelizace udané v metrech.</t>
  </si>
  <si>
    <t>Zkoušky, revize a dokumentace</t>
  </si>
  <si>
    <t>CELKOVÁ PROHLÍDKA, ZKOUŠENÍ, MĚŘENÍ A VYHOTOVENÍ VÝCHOZÍ REVIZNÍ ZPRÁVY, PRO OBJEM IN PŘES 500 DO 1000 TIS. KČ</t>
  </si>
  <si>
    <t>1. Položka obsahuje:
 – cenu za celkovou prohlídku zařízení PS/SO, vč. měření, komplexních zkoušek a revizi zařízení tohoto PS/SO autorizovaným revizním technikem na silnoproudá zařízení podle požadavku ČSN, včetně hodnocení a vyhotovení celkové revizní zprávy
2. Položka neobsahuje:
 X
3. Způsob měření:
Udává se počet kusů kompletní konstrukce nebo práce.</t>
  </si>
  <si>
    <t>CELKOVÁ PROHLÍDKA, ZKOUŠENÍ, MĚŘENÍ A VYHOTOVENÍ VÝCHOZÍ REVIZNÍ ZPRÁVY, PRO OBJEM IN - PŘÍPLATEK ZA KAŽDÝCH DALŠÍCH I ZAPOČATÝCH 500 TIS. KČ</t>
  </si>
  <si>
    <t>PROVEDENÍ PROHLÍDKY A ZKOUŠKY PRÁVNICKOU OSOBOU, VYDÁNÍ PRŮKAZU ZPŮSOBILOSTI</t>
  </si>
  <si>
    <t>1. Položka obsahuje:
 – cenu za vyhotovení dokladu právnickou osobou o silnoproudých zařízeních a vydání průkazu způsobilosti
2. Položka neobsahuje:
 X
3. Způsob měření:
Udává se počet kusů kompletní konstrukce nebo práce.</t>
  </si>
  <si>
    <t>DOKONČOVACÍ MONTÁŽNÍ PRÁCE NA ELEKTRICKÉM ZAŘÍZENÍ</t>
  </si>
  <si>
    <t>1. Položka obsahuje:
 – cenu za práce spojené s uváděním zařízení do provozu, drobné montážní práce v rozvaděčích, koordinaci se zhotoviteli souvisejících zařízení apod.
2. Položka neobsahuje:
 X
3. Způsob měření:
Udává se čas v hodinách.</t>
  </si>
  <si>
    <t>ÚPRAVA ZAPOJENÍ STÁVAJÍCÍCH KABELOVÝCH SKŘÍNÍ/ROZVADĚČŮ</t>
  </si>
  <si>
    <t>1. Položka obsahuje:
 – cenu za veškeré náklady na provedení provizorních úprav zapojení stávajících kabelových skříní / rozvaděčů v průběhu výstavy ( pro montáž nových i provizorních kabelů, drobné úpravy výstroje apod. )
2. Položka neobsahuje:
 X
3. Způsob měření:
Udává se čas v hodinách.</t>
  </si>
  <si>
    <t>ZKUŠEBNÍ PROVOZ</t>
  </si>
  <si>
    <t>1. Položka obsahuje:
 – cenu za dobu kdy je zařízení po individálních zkouškách dáno do provozu s prokázáním technických a kvalitativních parametrů zařízení
2. Položka neobsahuje:
 X
3. Způsob měření:
Udává se čas v hodinách.</t>
  </si>
  <si>
    <t>MANIPULACE NA ZAŘÍZENÍCH PROVÁDĚNÉ PROVOZOVATELEM</t>
  </si>
  <si>
    <t>1. Položka obsahuje:
 – cenu za manipulace na zařízeních prováděné provozovatelem nutných pro další práce zhotovitele na technologickém souboru
2. Položka neobsahuje:
 X
3. Způsob měření:
Udává se čas v hodinách.</t>
  </si>
  <si>
    <t>ZAŠKOLENÍ OBSLUHY</t>
  </si>
  <si>
    <t>1. Položka obsahuje:
 – cenu za dobu kdy je s funkcí seznamována obsluha zařízení, včetně odevzdání dokumentace skutečného provedení
2. Položka neobsahuje:
 X
3. Způsob měření:
Udává se čas v hodinách.</t>
  </si>
  <si>
    <t>ZJIŠŤOVÁNÍ STÁVAJÍCÍHO STAVU ROZVODŮ NN</t>
  </si>
  <si>
    <t>1. Položka obsahuje:
 – cenu za prozkoumání stávajích rozvodů nn, přiřazení vývodových kabelů v rozvaděči nn k jejich zařízení a identifikaci způsobu napájení
2. Položka neobsahuje:
 X
3. Způsob měření:
Udává se čas v hodinách.</t>
  </si>
  <si>
    <t>MĚŘENÍ ÚTLUMU PŘESLECHU NA BLÍZKÉM KONCI NA MÍSTNÍM SDĚL. KABELU ZA 1 ČTYŘKU XN A 1 MĚŘENÝ ÚSEK</t>
  </si>
  <si>
    <t>1. Položka obsahuje:
 – práce spojené s měřením specifikované kabelizace specifikovaným způsobem včetně potřebného drobného montážního materiálu
 – vystavení měřících protokolů případně závěrečné zprávy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 – Měřící práce se udávají počtem kusů.</t>
  </si>
  <si>
    <t>MĚŘENÍ A VYROVNÁNÍ KAPACITNÍCH NEROVNOVÁH NA MÍSTNÍM SDĚLOVACÍM KABELU, KABEL DO 4 KM DÉLKY, 1 ČTYŘKA</t>
  </si>
  <si>
    <t>1. Položka obsahuje:
 – práce spojené s měřením specifikované kabelizace specifikovaným způsobem včetně potřebného drobného montážního materiálu
 – vystavení měřících protokolů případně závěrečné zprávy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 – Měřící práce se udávají počtem úseků.</t>
  </si>
  <si>
    <t>MĚŘENÍ JEDNOSMĚRNÉ NA SDĚLOVACÍM KABELU</t>
  </si>
  <si>
    <t>1. Položka obsahuje:
 – kompletní zřízení vývodu pro měření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</si>
  <si>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Výkon</t>
  </si>
  <si>
    <t>m.j.</t>
  </si>
  <si>
    <t>poč.m.j.</t>
  </si>
  <si>
    <t>Vyřezání živičného krytu přejezdu</t>
  </si>
  <si>
    <t>bm</t>
  </si>
  <si>
    <t>Vybourání živičného krytu a odtěžení</t>
  </si>
  <si>
    <t>m2</t>
  </si>
  <si>
    <t>Demontáž upevňovadel</t>
  </si>
  <si>
    <t>ks</t>
  </si>
  <si>
    <t>Řez kolejnic</t>
  </si>
  <si>
    <t xml:space="preserve">Odstranění stávajícího kolejového lože </t>
  </si>
  <si>
    <t>Zřízení nového kolejového lože</t>
  </si>
  <si>
    <t xml:space="preserve">Montáž kolejového roštu </t>
  </si>
  <si>
    <t>Montáž kolejnic tvořící žlábek</t>
  </si>
  <si>
    <t>Zaštěrkování kolejového roštu</t>
  </si>
  <si>
    <t>Úprava GPK</t>
  </si>
  <si>
    <t xml:space="preserve">Ruční pokládka a zhutnění první vrsty asfaltového betonu </t>
  </si>
  <si>
    <t xml:space="preserve">Ruční pokládka a zhutnění druhé vrstvy asfaltového betonu </t>
  </si>
  <si>
    <t>Vylití asfaltové zálivky ke kolejnicím a žlábku</t>
  </si>
  <si>
    <t>Kompletní dočištění přejezdu</t>
  </si>
  <si>
    <t>Materiál</t>
  </si>
  <si>
    <t>Betonový pražec VPS PP 13 vystrojený s antikorozní úpravou</t>
  </si>
  <si>
    <t>Betonový pražec SB 8 vystrojený</t>
  </si>
  <si>
    <t>Pryžové podložky</t>
  </si>
  <si>
    <t>Kolejnice tvořící žlábek</t>
  </si>
  <si>
    <t>*</t>
  </si>
  <si>
    <t>Asfaltový beton</t>
  </si>
  <si>
    <t>Asfaltová zálivka</t>
  </si>
  <si>
    <t>kg</t>
  </si>
  <si>
    <t>Doprava</t>
  </si>
  <si>
    <t xml:space="preserve">Doprava mechanizace  </t>
  </si>
  <si>
    <t>c</t>
  </si>
  <si>
    <t>Doprava pražců</t>
  </si>
  <si>
    <t>Odvoz vytěženého materiálu včetně likvidace</t>
  </si>
  <si>
    <t>Doprava asfaltového betonu</t>
  </si>
  <si>
    <t>Ubytování</t>
  </si>
  <si>
    <t>VRN 4%</t>
  </si>
  <si>
    <t>Asfaltový beton v ceně pokládky</t>
  </si>
  <si>
    <t>Pojížděné kolejnice a štěrk není součástí výměru</t>
  </si>
  <si>
    <t>Zhotovení betonové zábrany pod vlečková vrata</t>
  </si>
  <si>
    <t>Beton, popř. betonový prefabrikát</t>
  </si>
  <si>
    <t>Doprava betonu</t>
  </si>
  <si>
    <t>Poř. č.</t>
  </si>
  <si>
    <t>4.1</t>
  </si>
  <si>
    <t>Poznámky:</t>
  </si>
  <si>
    <t>1.14</t>
  </si>
  <si>
    <t>Soupis stavebních prací, dodávek a služeb</t>
  </si>
  <si>
    <t>Zadavatel</t>
  </si>
  <si>
    <t>IČO:</t>
  </si>
  <si>
    <t>ČEPRO Rekonstrukce vlečky Šlapanov</t>
  </si>
  <si>
    <t>CZ60193531</t>
  </si>
  <si>
    <t>Dělnická 213/12, Holešovice (Praha 7)</t>
  </si>
  <si>
    <t>Rekapitulace dílčích částí</t>
  </si>
  <si>
    <t>Název</t>
  </si>
  <si>
    <t>dne</t>
  </si>
  <si>
    <t>Za zhotovitele</t>
  </si>
  <si>
    <t>Za objednatele</t>
  </si>
  <si>
    <t>Rekonstrukce přejezdu Šlapanov</t>
  </si>
  <si>
    <t>Soupis prací objektu</t>
  </si>
  <si>
    <t>Rozpočet:</t>
  </si>
  <si>
    <t>Název Položky</t>
  </si>
  <si>
    <t>Celková cena</t>
  </si>
  <si>
    <t>Kč</t>
  </si>
  <si>
    <t>2</t>
  </si>
  <si>
    <t>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</si>
  <si>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</si>
  <si>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</si>
  <si>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</si>
  <si>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</si>
  <si>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</si>
  <si>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</si>
  <si>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</si>
  <si>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</si>
  <si>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</si>
  <si>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</si>
  <si>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</si>
  <si>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</si>
  <si>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</si>
  <si>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</si>
  <si>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</si>
  <si>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</si>
  <si>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</si>
  <si>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</si>
  <si>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</si>
  <si>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</si>
  <si>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</si>
  <si>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</si>
  <si>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</si>
  <si>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</si>
  <si>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</si>
  <si>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</si>
  <si>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</si>
  <si>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4</t>
  </si>
  <si>
    <t>4.2</t>
  </si>
  <si>
    <t>4.3</t>
  </si>
  <si>
    <t>4.4</t>
  </si>
  <si>
    <t>4.5</t>
  </si>
  <si>
    <t>4.6</t>
  </si>
  <si>
    <t>4.7</t>
  </si>
  <si>
    <t>4.8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</si>
  <si>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</si>
  <si>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</si>
  <si>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</si>
  <si>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</si>
  <si>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</si>
  <si>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</si>
  <si>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</si>
  <si>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</si>
  <si>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</si>
  <si>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</si>
  <si>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</si>
  <si>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</si>
  <si>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</si>
  <si>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 xml:space="preserve">170 00 </t>
  </si>
  <si>
    <t>Praha</t>
  </si>
  <si>
    <t>hod</t>
  </si>
  <si>
    <t>HOD</t>
  </si>
  <si>
    <t>KM</t>
  </si>
  <si>
    <t>KS</t>
  </si>
  <si>
    <t>Zhotovení betonové zábrany pod vlečková vrata Šlapanov</t>
  </si>
  <si>
    <t>Kolejnice S49 včetně dopravy materiálu</t>
  </si>
  <si>
    <t>2.15</t>
  </si>
  <si>
    <t>Doprava a uložení na skládku starých kolejnic S49</t>
  </si>
  <si>
    <t>49*460*2</t>
  </si>
  <si>
    <t>Odhad cca 49 kg/m</t>
  </si>
  <si>
    <t>Bude upřesněno na základě skutečnosti (vážní lístky)</t>
  </si>
  <si>
    <t>1.15</t>
  </si>
  <si>
    <t>Vložení a zavaření LISu před výhybkou B4</t>
  </si>
  <si>
    <t>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</si>
</sst>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\ ###\ ###\ ###\ ##0.00"/>
    <numFmt numFmtId="166" formatCode="#\ ###\ ###\ ###\ ##0.000"/>
  </numFmts>
  <fonts count="3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FF0000"/>
      <name val="Arial CE"/>
    </font>
    <font>
      <sz val="8"/>
      <color rgb="FF505050"/>
      <name val="Arial CE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b/>
      <sz val="14"/>
      <name val="Arial CE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1"/>
      <color theme="1"/>
      <name val="Arial CE"/>
      <charset val="238"/>
    </font>
    <font>
      <sz val="11"/>
      <color rgb="FF000000"/>
      <name val="Arial CE"/>
      <charset val="238"/>
    </font>
    <font>
      <b/>
      <sz val="12"/>
      <color theme="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DEBF7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9D9D9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9" fillId="4" borderId="0">
      <alignment horizontal="left" vertical="center" wrapText="1"/>
    </xf>
    <xf numFmtId="0" fontId="9" fillId="2" borderId="0">
      <alignment horizontal="left" vertical="center" wrapText="1"/>
    </xf>
    <xf numFmtId="0" fontId="10" fillId="5" borderId="0">
      <alignment horizontal="left" vertical="center" wrapText="1"/>
    </xf>
    <xf numFmtId="0" fontId="10" fillId="2" borderId="0">
      <alignment horizontal="left" vertical="center" wrapText="1"/>
    </xf>
    <xf numFmtId="0" fontId="11" fillId="2" borderId="0">
      <alignment horizontal="left" vertical="center" wrapText="1"/>
    </xf>
    <xf numFmtId="0" fontId="11" fillId="5" borderId="0">
      <alignment horizontal="left" vertical="center" wrapText="1"/>
    </xf>
    <xf numFmtId="0" fontId="9" fillId="6" borderId="0">
      <alignment horizontal="left" vertical="center" wrapText="1"/>
    </xf>
    <xf numFmtId="0" fontId="24" fillId="4" borderId="0">
      <alignment horizontal="left" vertical="center" wrapText="1"/>
    </xf>
    <xf numFmtId="0" fontId="24" fillId="2" borderId="0">
      <alignment horizontal="left" vertical="center" wrapText="1"/>
    </xf>
    <xf numFmtId="0" fontId="25" fillId="5" borderId="0">
      <alignment horizontal="left" vertical="center" wrapText="1"/>
    </xf>
    <xf numFmtId="0" fontId="25" fillId="2" borderId="0">
      <alignment horizontal="left" vertical="center" wrapText="1"/>
    </xf>
    <xf numFmtId="0" fontId="26" fillId="2" borderId="0">
      <alignment horizontal="left" vertical="center" wrapText="1"/>
    </xf>
    <xf numFmtId="0" fontId="26" fillId="5" borderId="0">
      <alignment horizontal="left" vertical="center" wrapText="1"/>
    </xf>
    <xf numFmtId="0" fontId="24" fillId="6" borderId="0">
      <alignment horizontal="left" vertical="center" wrapText="1"/>
    </xf>
    <xf numFmtId="0" fontId="27" fillId="0" borderId="0"/>
    <xf numFmtId="0" fontId="28" fillId="0" borderId="0">
      <alignment horizontal="left" vertical="center" wrapText="1"/>
    </xf>
    <xf numFmtId="0" fontId="29" fillId="0" borderId="0">
      <alignment horizontal="center" vertical="center" wrapText="1"/>
    </xf>
    <xf numFmtId="0" fontId="30" fillId="0" borderId="0">
      <alignment horizontal="left" vertical="center" wrapText="1"/>
    </xf>
    <xf numFmtId="0" fontId="31" fillId="0" borderId="0">
      <alignment horizontal="center" vertical="center" wrapText="1"/>
    </xf>
  </cellStyleXfs>
  <cellXfs count="20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vertical="center"/>
    </xf>
    <xf numFmtId="0" fontId="5" fillId="0" borderId="0" xfId="1" applyFont="1"/>
    <xf numFmtId="4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vertical="center"/>
    </xf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0" fillId="0" borderId="10" xfId="0" applyBorder="1"/>
    <xf numFmtId="0" fontId="8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3" borderId="0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Alignment="1">
      <alignment horizontal="right"/>
    </xf>
    <xf numFmtId="0" fontId="8" fillId="0" borderId="0" xfId="0" applyFont="1" applyBorder="1"/>
    <xf numFmtId="0" fontId="0" fillId="9" borderId="0" xfId="0" applyFill="1" applyBorder="1"/>
    <xf numFmtId="4" fontId="0" fillId="8" borderId="0" xfId="0" applyNumberFormat="1" applyFill="1" applyBorder="1" applyAlignment="1">
      <alignment horizontal="right"/>
    </xf>
    <xf numFmtId="49" fontId="0" fillId="0" borderId="9" xfId="0" applyNumberFormat="1" applyFont="1" applyBorder="1" applyAlignment="1">
      <alignment horizontal="right"/>
    </xf>
    <xf numFmtId="0" fontId="8" fillId="8" borderId="9" xfId="0" applyFont="1" applyFill="1" applyBorder="1" applyAlignment="1">
      <alignment horizontal="right"/>
    </xf>
    <xf numFmtId="0" fontId="0" fillId="9" borderId="10" xfId="0" applyFill="1" applyBorder="1"/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4" fontId="0" fillId="3" borderId="10" xfId="0" applyNumberFormat="1" applyFill="1" applyBorder="1" applyAlignment="1">
      <alignment horizontal="right"/>
    </xf>
    <xf numFmtId="4" fontId="4" fillId="10" borderId="12" xfId="1" applyNumberFormat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right"/>
    </xf>
    <xf numFmtId="0" fontId="8" fillId="7" borderId="18" xfId="0" applyFont="1" applyFill="1" applyBorder="1"/>
    <xf numFmtId="0" fontId="8" fillId="7" borderId="5" xfId="0" applyFont="1" applyFill="1" applyBorder="1"/>
    <xf numFmtId="0" fontId="0" fillId="7" borderId="5" xfId="0" applyFill="1" applyBorder="1"/>
    <xf numFmtId="0" fontId="0" fillId="0" borderId="0" xfId="0" applyFill="1" applyBorder="1"/>
    <xf numFmtId="4" fontId="0" fillId="7" borderId="19" xfId="0" applyNumberFormat="1" applyFill="1" applyBorder="1"/>
    <xf numFmtId="49" fontId="14" fillId="8" borderId="9" xfId="0" applyNumberFormat="1" applyFont="1" applyFill="1" applyBorder="1" applyAlignment="1">
      <alignment horizontal="right"/>
    </xf>
    <xf numFmtId="0" fontId="14" fillId="8" borderId="0" xfId="0" applyFont="1" applyFill="1" applyBorder="1"/>
    <xf numFmtId="0" fontId="14" fillId="8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5" fillId="11" borderId="9" xfId="0" applyFont="1" applyFill="1" applyBorder="1" applyAlignment="1">
      <alignment horizontal="left" vertical="center" indent="1"/>
    </xf>
    <xf numFmtId="0" fontId="17" fillId="11" borderId="4" xfId="0" applyFont="1" applyFill="1" applyBorder="1" applyAlignment="1">
      <alignment horizontal="left" vertical="center" wrapText="1"/>
    </xf>
    <xf numFmtId="0" fontId="0" fillId="0" borderId="14" xfId="0" applyBorder="1"/>
    <xf numFmtId="0" fontId="17" fillId="0" borderId="9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0" fillId="0" borderId="9" xfId="0" applyBorder="1"/>
    <xf numFmtId="0" fontId="20" fillId="11" borderId="9" xfId="0" applyFont="1" applyFill="1" applyBorder="1" applyAlignment="1">
      <alignment horizontal="left" vertical="center" indent="1"/>
    </xf>
    <xf numFmtId="0" fontId="20" fillId="11" borderId="21" xfId="0" applyFont="1" applyFill="1" applyBorder="1" applyAlignment="1">
      <alignment horizontal="left" vertical="center" indent="1"/>
    </xf>
    <xf numFmtId="0" fontId="20" fillId="11" borderId="4" xfId="0" applyFont="1" applyFill="1" applyBorder="1" applyAlignment="1">
      <alignment wrapText="1"/>
    </xf>
    <xf numFmtId="0" fontId="20" fillId="0" borderId="9" xfId="0" applyFont="1" applyBorder="1" applyAlignment="1">
      <alignment horizontal="left" vertical="center" indent="1"/>
    </xf>
    <xf numFmtId="0" fontId="20" fillId="0" borderId="14" xfId="0" applyFont="1" applyBorder="1"/>
    <xf numFmtId="0" fontId="20" fillId="0" borderId="4" xfId="0" applyFont="1" applyBorder="1" applyAlignment="1">
      <alignment vertical="center"/>
    </xf>
    <xf numFmtId="0" fontId="20" fillId="0" borderId="22" xfId="0" applyFont="1" applyBorder="1"/>
    <xf numFmtId="0" fontId="20" fillId="0" borderId="4" xfId="0" applyFont="1" applyBorder="1" applyAlignment="1">
      <alignment horizontal="right" vertical="center"/>
    </xf>
    <xf numFmtId="0" fontId="20" fillId="0" borderId="4" xfId="0" applyFont="1" applyBorder="1"/>
    <xf numFmtId="0" fontId="20" fillId="0" borderId="0" xfId="0" applyFont="1" applyBorder="1" applyAlignment="1">
      <alignment horizontal="right" vertical="center"/>
    </xf>
    <xf numFmtId="0" fontId="20" fillId="0" borderId="0" xfId="0" applyFont="1" applyBorder="1"/>
    <xf numFmtId="0" fontId="20" fillId="11" borderId="0" xfId="0" applyFont="1" applyFill="1" applyBorder="1" applyAlignment="1">
      <alignment wrapText="1"/>
    </xf>
    <xf numFmtId="49" fontId="16" fillId="11" borderId="0" xfId="0" applyNumberFormat="1" applyFont="1" applyFill="1" applyBorder="1" applyAlignment="1">
      <alignment horizontal="left" vertical="center" wrapText="1"/>
    </xf>
    <xf numFmtId="0" fontId="17" fillId="11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1" fontId="21" fillId="0" borderId="0" xfId="0" applyNumberFormat="1" applyFont="1" applyBorder="1"/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20" fillId="0" borderId="9" xfId="0" applyFont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0" fontId="0" fillId="0" borderId="17" xfId="0" applyBorder="1"/>
    <xf numFmtId="0" fontId="17" fillId="0" borderId="23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20" fillId="0" borderId="20" xfId="0" applyFont="1" applyBorder="1"/>
    <xf numFmtId="0" fontId="20" fillId="0" borderId="21" xfId="0" applyFont="1" applyBorder="1"/>
    <xf numFmtId="4" fontId="23" fillId="0" borderId="10" xfId="0" applyNumberFormat="1" applyFont="1" applyBorder="1"/>
    <xf numFmtId="0" fontId="22" fillId="0" borderId="15" xfId="0" applyFont="1" applyBorder="1"/>
    <xf numFmtId="0" fontId="22" fillId="0" borderId="24" xfId="0" applyFont="1" applyBorder="1"/>
    <xf numFmtId="0" fontId="22" fillId="0" borderId="2" xfId="0" applyFont="1" applyBorder="1"/>
    <xf numFmtId="0" fontId="22" fillId="0" borderId="3" xfId="0" applyFont="1" applyBorder="1"/>
    <xf numFmtId="0" fontId="20" fillId="0" borderId="21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27" fillId="0" borderId="0" xfId="16"/>
    <xf numFmtId="0" fontId="27" fillId="0" borderId="6" xfId="16" applyBorder="1" applyAlignment="1">
      <alignment wrapText="1"/>
    </xf>
    <xf numFmtId="0" fontId="27" fillId="0" borderId="6" xfId="16" applyBorder="1" applyAlignment="1">
      <alignment horizontal="center"/>
    </xf>
    <xf numFmtId="166" fontId="27" fillId="0" borderId="6" xfId="16" applyNumberFormat="1" applyBorder="1" applyAlignment="1">
      <alignment horizontal="center"/>
    </xf>
    <xf numFmtId="165" fontId="27" fillId="0" borderId="0" xfId="16" applyNumberFormat="1"/>
    <xf numFmtId="165" fontId="27" fillId="3" borderId="6" xfId="16" applyNumberFormat="1" applyFill="1" applyBorder="1" applyAlignment="1">
      <alignment horizontal="center"/>
    </xf>
    <xf numFmtId="0" fontId="0" fillId="10" borderId="12" xfId="0" applyFill="1" applyBorder="1" applyAlignment="1">
      <alignment horizontal="right" vertical="center"/>
    </xf>
    <xf numFmtId="0" fontId="8" fillId="10" borderId="11" xfId="0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right"/>
    </xf>
    <xf numFmtId="0" fontId="27" fillId="0" borderId="0" xfId="16" applyFill="1" applyBorder="1"/>
    <xf numFmtId="0" fontId="27" fillId="12" borderId="7" xfId="16" applyFill="1" applyBorder="1"/>
    <xf numFmtId="0" fontId="27" fillId="12" borderId="8" xfId="16" applyFill="1" applyBorder="1"/>
    <xf numFmtId="0" fontId="28" fillId="12" borderId="8" xfId="17" applyFill="1" applyBorder="1">
      <alignment horizontal="left" vertical="center" wrapText="1"/>
    </xf>
    <xf numFmtId="0" fontId="27" fillId="12" borderId="16" xfId="16" applyFill="1" applyBorder="1"/>
    <xf numFmtId="0" fontId="27" fillId="12" borderId="9" xfId="16" applyFill="1" applyBorder="1"/>
    <xf numFmtId="0" fontId="29" fillId="12" borderId="0" xfId="18" applyFill="1" applyBorder="1">
      <alignment horizontal="center" vertical="center" wrapText="1"/>
    </xf>
    <xf numFmtId="0" fontId="27" fillId="12" borderId="0" xfId="16" applyFill="1" applyBorder="1"/>
    <xf numFmtId="0" fontId="27" fillId="12" borderId="14" xfId="16" applyFill="1" applyBorder="1"/>
    <xf numFmtId="0" fontId="30" fillId="12" borderId="0" xfId="19" applyFill="1" applyBorder="1">
      <alignment horizontal="left" vertical="center" wrapText="1"/>
    </xf>
    <xf numFmtId="0" fontId="27" fillId="12" borderId="0" xfId="16" applyFill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8" borderId="14" xfId="0" applyNumberFormat="1" applyFill="1" applyBorder="1" applyAlignment="1">
      <alignment horizontal="right"/>
    </xf>
    <xf numFmtId="0" fontId="33" fillId="12" borderId="9" xfId="19" applyFont="1" applyFill="1" applyBorder="1">
      <alignment horizontal="left" vertical="center" wrapText="1"/>
    </xf>
    <xf numFmtId="0" fontId="33" fillId="12" borderId="0" xfId="19" applyFont="1" applyFill="1" applyBorder="1">
      <alignment horizontal="left" vertical="center" wrapText="1"/>
    </xf>
    <xf numFmtId="0" fontId="34" fillId="12" borderId="0" xfId="18" applyFont="1" applyFill="1" applyBorder="1">
      <alignment horizontal="center" vertical="center" wrapText="1"/>
    </xf>
    <xf numFmtId="0" fontId="32" fillId="12" borderId="17" xfId="19" applyFont="1" applyFill="1" applyBorder="1">
      <alignment horizontal="left" vertical="center" wrapText="1"/>
    </xf>
    <xf numFmtId="0" fontId="32" fillId="12" borderId="0" xfId="19" applyFont="1" applyFill="1" applyBorder="1" applyAlignment="1">
      <alignment horizontal="right" vertical="center" wrapText="1"/>
    </xf>
    <xf numFmtId="4" fontId="27" fillId="12" borderId="0" xfId="16" applyNumberFormat="1" applyFont="1" applyFill="1" applyBorder="1" applyAlignment="1">
      <alignment vertical="center"/>
    </xf>
    <xf numFmtId="0" fontId="27" fillId="12" borderId="14" xfId="16" applyFont="1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49" fontId="8" fillId="10" borderId="11" xfId="0" applyNumberFormat="1" applyFont="1" applyFill="1" applyBorder="1" applyAlignment="1">
      <alignment vertical="center"/>
    </xf>
    <xf numFmtId="49" fontId="27" fillId="0" borderId="0" xfId="16" applyNumberFormat="1"/>
    <xf numFmtId="49" fontId="8" fillId="7" borderId="18" xfId="0" applyNumberFormat="1" applyFont="1" applyFill="1" applyBorder="1" applyAlignment="1">
      <alignment horizontal="right"/>
    </xf>
    <xf numFmtId="49" fontId="27" fillId="12" borderId="7" xfId="16" applyNumberFormat="1" applyFill="1" applyBorder="1"/>
    <xf numFmtId="49" fontId="27" fillId="12" borderId="9" xfId="16" applyNumberFormat="1" applyFill="1" applyBorder="1"/>
    <xf numFmtId="49" fontId="30" fillId="12" borderId="9" xfId="19" applyNumberFormat="1" applyFill="1" applyBorder="1">
      <alignment horizontal="left" vertical="center" wrapText="1"/>
    </xf>
    <xf numFmtId="49" fontId="27" fillId="0" borderId="25" xfId="16" applyNumberFormat="1" applyBorder="1" applyAlignment="1">
      <alignment horizontal="right"/>
    </xf>
    <xf numFmtId="165" fontId="27" fillId="0" borderId="26" xfId="16" applyNumberFormat="1" applyBorder="1" applyAlignment="1">
      <alignment horizontal="center"/>
    </xf>
    <xf numFmtId="49" fontId="27" fillId="0" borderId="9" xfId="16" applyNumberFormat="1" applyBorder="1" applyAlignment="1">
      <alignment horizontal="right"/>
    </xf>
    <xf numFmtId="0" fontId="27" fillId="0" borderId="0" xfId="16" applyBorder="1"/>
    <xf numFmtId="0" fontId="27" fillId="0" borderId="14" xfId="16" applyBorder="1"/>
    <xf numFmtId="49" fontId="27" fillId="0" borderId="17" xfId="16" applyNumberFormat="1" applyBorder="1" applyAlignment="1">
      <alignment horizontal="right"/>
    </xf>
    <xf numFmtId="0" fontId="3" fillId="0" borderId="10" xfId="1" applyFont="1" applyBorder="1" applyAlignment="1">
      <alignment horizontal="left" vertical="center" wrapText="1"/>
    </xf>
    <xf numFmtId="0" fontId="27" fillId="0" borderId="10" xfId="16" applyBorder="1"/>
    <xf numFmtId="0" fontId="27" fillId="0" borderId="15" xfId="16" applyBorder="1"/>
    <xf numFmtId="4" fontId="6" fillId="0" borderId="0" xfId="0" applyNumberFormat="1" applyFont="1" applyBorder="1"/>
    <xf numFmtId="0" fontId="3" fillId="0" borderId="9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7" fillId="0" borderId="28" xfId="16" applyBorder="1" applyAlignment="1">
      <alignment horizontal="center"/>
    </xf>
    <xf numFmtId="166" fontId="27" fillId="0" borderId="28" xfId="16" applyNumberFormat="1" applyBorder="1" applyAlignment="1">
      <alignment horizontal="center"/>
    </xf>
    <xf numFmtId="165" fontId="27" fillId="3" borderId="28" xfId="16" applyNumberFormat="1" applyFill="1" applyBorder="1" applyAlignment="1">
      <alignment horizontal="center"/>
    </xf>
    <xf numFmtId="165" fontId="27" fillId="0" borderId="29" xfId="16" applyNumberFormat="1" applyBorder="1" applyAlignment="1">
      <alignment horizontal="center"/>
    </xf>
    <xf numFmtId="0" fontId="17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vertical="center" wrapText="1"/>
    </xf>
    <xf numFmtId="49" fontId="27" fillId="12" borderId="7" xfId="16" applyNumberFormat="1" applyFill="1" applyBorder="1" applyAlignment="1">
      <alignment vertical="center"/>
    </xf>
    <xf numFmtId="49" fontId="27" fillId="12" borderId="9" xfId="16" applyNumberFormat="1" applyFill="1" applyBorder="1" applyAlignment="1">
      <alignment vertical="center"/>
    </xf>
    <xf numFmtId="49" fontId="30" fillId="12" borderId="9" xfId="19" applyNumberFormat="1" applyFill="1" applyBorder="1" applyAlignment="1">
      <alignment horizontal="left" vertical="center" wrapText="1"/>
    </xf>
    <xf numFmtId="49" fontId="8" fillId="7" borderId="18" xfId="0" applyNumberFormat="1" applyFont="1" applyFill="1" applyBorder="1" applyAlignment="1">
      <alignment horizontal="right" vertical="center"/>
    </xf>
    <xf numFmtId="49" fontId="27" fillId="0" borderId="25" xfId="16" applyNumberFormat="1" applyBorder="1" applyAlignment="1">
      <alignment horizontal="right" vertical="center"/>
    </xf>
    <xf numFmtId="49" fontId="27" fillId="0" borderId="9" xfId="16" applyNumberFormat="1" applyBorder="1" applyAlignment="1">
      <alignment horizontal="right" vertical="center"/>
    </xf>
    <xf numFmtId="49" fontId="27" fillId="0" borderId="27" xfId="16" applyNumberForma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8" fillId="12" borderId="8" xfId="17" applyFill="1" applyBorder="1" applyAlignment="1">
      <alignment horizontal="left" vertical="center" wrapText="1"/>
    </xf>
    <xf numFmtId="0" fontId="29" fillId="12" borderId="0" xfId="18" applyFill="1" applyBorder="1" applyAlignment="1">
      <alignment horizontal="center" vertical="center" wrapText="1"/>
    </xf>
    <xf numFmtId="0" fontId="30" fillId="12" borderId="0" xfId="19" applyFill="1" applyBorder="1" applyAlignment="1">
      <alignment horizontal="left" vertical="center" wrapText="1"/>
    </xf>
    <xf numFmtId="0" fontId="32" fillId="12" borderId="0" xfId="19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vertical="center"/>
    </xf>
    <xf numFmtId="0" fontId="27" fillId="0" borderId="6" xfId="16" applyBorder="1" applyAlignment="1">
      <alignment vertical="center" wrapText="1"/>
    </xf>
    <xf numFmtId="0" fontId="27" fillId="0" borderId="28" xfId="16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/>
    <xf numFmtId="0" fontId="8" fillId="0" borderId="9" xfId="0" applyFont="1" applyFill="1" applyBorder="1" applyAlignment="1">
      <alignment horizontal="right"/>
    </xf>
    <xf numFmtId="0" fontId="20" fillId="0" borderId="22" xfId="0" applyFont="1" applyBorder="1" applyAlignment="1">
      <alignment vertical="center"/>
    </xf>
    <xf numFmtId="0" fontId="20" fillId="0" borderId="0" xfId="0" applyFont="1" applyBorder="1" applyAlignment="1">
      <alignment horizontal="left"/>
    </xf>
    <xf numFmtId="0" fontId="20" fillId="0" borderId="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 wrapText="1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6" fillId="11" borderId="1" xfId="0" applyNumberFormat="1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wrapText="1"/>
    </xf>
    <xf numFmtId="0" fontId="20" fillId="11" borderId="20" xfId="0" applyFont="1" applyFill="1" applyBorder="1" applyAlignment="1">
      <alignment wrapText="1"/>
    </xf>
    <xf numFmtId="0" fontId="17" fillId="11" borderId="0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wrapText="1"/>
    </xf>
    <xf numFmtId="0" fontId="20" fillId="11" borderId="14" xfId="0" applyFont="1" applyFill="1" applyBorder="1" applyAlignment="1">
      <alignment wrapText="1"/>
    </xf>
    <xf numFmtId="0" fontId="17" fillId="11" borderId="4" xfId="0" applyFont="1" applyFill="1" applyBorder="1" applyAlignment="1">
      <alignment horizontal="left" vertical="center" wrapText="1"/>
    </xf>
    <xf numFmtId="0" fontId="17" fillId="11" borderId="2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32" fillId="12" borderId="10" xfId="19" applyFont="1" applyFill="1" applyBorder="1" applyAlignment="1">
      <alignment horizontal="left" vertical="center" wrapText="1"/>
    </xf>
    <xf numFmtId="0" fontId="27" fillId="12" borderId="10" xfId="16" applyFont="1" applyFill="1" applyBorder="1" applyAlignment="1">
      <alignment horizontal="left"/>
    </xf>
    <xf numFmtId="0" fontId="30" fillId="12" borderId="10" xfId="19" applyFont="1" applyFill="1" applyBorder="1" applyAlignment="1">
      <alignment horizontal="left" vertical="center" wrapText="1"/>
    </xf>
  </cellXfs>
  <cellStyles count="21">
    <cellStyle name="NadpisRekapitulaceSoupisPraciStyle" xfId="18" xr:uid="{7377AF41-7F2D-4ED6-8671-A4639EF40E08}"/>
    <cellStyle name="NadpisySloupcuStyle" xfId="20" xr:uid="{DEA0B26E-5180-42A1-B208-7EA10B62CF7A}"/>
    <cellStyle name="Normální" xfId="0" builtinId="0"/>
    <cellStyle name="Normální 2" xfId="1" xr:uid="{9E416285-E39D-4DA0-BE2E-19E09AEE3017}"/>
    <cellStyle name="Normální 3" xfId="16" xr:uid="{E0137019-CA0A-4537-9A4F-B9816E286DE4}"/>
    <cellStyle name="NormalStyle" xfId="17" xr:uid="{5289B646-4D38-47BE-B04E-4ADAE6A60E50}"/>
    <cellStyle name="PolozkaBila" xfId="4" xr:uid="{E67D5DDE-9D28-437A-8C57-24D984088BA1}"/>
    <cellStyle name="PolozkaBila 2" xfId="11" xr:uid="{F493FAB6-AD5F-481F-9AF7-38372F00D5AA}"/>
    <cellStyle name="PolozkaBilaBold" xfId="7" xr:uid="{273AB1C6-2E15-4A1D-BDE1-5E3F03496CCE}"/>
    <cellStyle name="PolozkaBilaBold 2" xfId="14" xr:uid="{DBE03CE1-19B4-4253-9F1D-8055C122F042}"/>
    <cellStyle name="PolozkaZluta" xfId="5" xr:uid="{21076F4A-F83B-4F58-B5E2-8F161023F91B}"/>
    <cellStyle name="PolozkaZluta 2" xfId="12" xr:uid="{7EBFBDAF-3F1C-4031-8913-AD90C32D1539}"/>
    <cellStyle name="PolozkaZlutaBold" xfId="6" xr:uid="{AE21B136-5D4C-471D-8EC7-C2186612CEDB}"/>
    <cellStyle name="PolozkaZlutaBold 2" xfId="13" xr:uid="{AC7850DE-3AF3-47BD-9E52-41AD900637EC}"/>
    <cellStyle name="SdModry" xfId="2" xr:uid="{A956FD80-0084-421F-8369-8B8D7D898F12}"/>
    <cellStyle name="SdModry 2" xfId="9" xr:uid="{714BEB6B-F9F5-458F-9300-2215F81CC7C2}"/>
    <cellStyle name="SdSoucet" xfId="8" xr:uid="{44CB772B-06B9-4C94-ADDF-FE367F35DCAD}"/>
    <cellStyle name="SdSoucet 2" xfId="15" xr:uid="{0E619FBB-C2CA-40EE-8321-3A1AA0CBFCD7}"/>
    <cellStyle name="SdZluty" xfId="3" xr:uid="{D1C1C989-D9B1-4DB8-8194-2DD80415E8B4}"/>
    <cellStyle name="SdZluty 2" xfId="10" xr:uid="{D2DA23B0-E4D1-40E6-AB71-6E1FD14175CD}"/>
    <cellStyle name="StavbaRozpocetHeaderStyle" xfId="19" xr:uid="{FE4207C2-BDC3-4400-9DF9-71285BB56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5433-FF66-42CC-92BE-0E8FF68B1985}">
  <dimension ref="B1:L25"/>
  <sheetViews>
    <sheetView zoomScaleNormal="100" workbookViewId="0">
      <selection activeCell="I20" sqref="I20"/>
    </sheetView>
  </sheetViews>
  <sheetFormatPr defaultRowHeight="15" x14ac:dyDescent="0.25"/>
  <cols>
    <col min="2" max="2" width="11.28515625" customWidth="1"/>
    <col min="7" max="7" width="13.28515625" bestFit="1" customWidth="1"/>
    <col min="9" max="9" width="17.42578125" customWidth="1"/>
  </cols>
  <sheetData>
    <row r="1" spans="2:12" ht="15.75" thickBot="1" x14ac:dyDescent="0.3"/>
    <row r="2" spans="2:12" ht="18" x14ac:dyDescent="0.25">
      <c r="B2" s="191" t="s">
        <v>285</v>
      </c>
      <c r="C2" s="192"/>
      <c r="D2" s="192"/>
      <c r="E2" s="192"/>
      <c r="F2" s="192"/>
      <c r="G2" s="192"/>
      <c r="H2" s="192"/>
      <c r="I2" s="192"/>
      <c r="J2" s="193"/>
      <c r="K2" s="54"/>
      <c r="L2" s="54"/>
    </row>
    <row r="3" spans="2:12" ht="15.75" x14ac:dyDescent="0.25">
      <c r="B3" s="55" t="s">
        <v>64</v>
      </c>
      <c r="C3" s="74"/>
      <c r="D3" s="75"/>
      <c r="E3" s="194" t="s">
        <v>288</v>
      </c>
      <c r="F3" s="195"/>
      <c r="G3" s="195"/>
      <c r="H3" s="195"/>
      <c r="I3" s="195"/>
      <c r="J3" s="196"/>
    </row>
    <row r="4" spans="2:12" x14ac:dyDescent="0.25">
      <c r="B4" s="63"/>
      <c r="C4" s="74"/>
      <c r="D4" s="76"/>
      <c r="E4" s="197"/>
      <c r="F4" s="198"/>
      <c r="G4" s="198"/>
      <c r="H4" s="198"/>
      <c r="I4" s="198"/>
      <c r="J4" s="199"/>
    </row>
    <row r="5" spans="2:12" x14ac:dyDescent="0.25">
      <c r="B5" s="64"/>
      <c r="C5" s="65"/>
      <c r="D5" s="56"/>
      <c r="E5" s="200"/>
      <c r="F5" s="200"/>
      <c r="G5" s="200"/>
      <c r="H5" s="200"/>
      <c r="I5" s="200"/>
      <c r="J5" s="201"/>
    </row>
    <row r="6" spans="2:12" x14ac:dyDescent="0.25">
      <c r="B6" s="66" t="s">
        <v>286</v>
      </c>
      <c r="C6" s="77"/>
      <c r="D6" s="202" t="s">
        <v>78</v>
      </c>
      <c r="E6" s="203"/>
      <c r="F6" s="203"/>
      <c r="G6" s="203"/>
      <c r="H6" s="72" t="s">
        <v>287</v>
      </c>
      <c r="I6" s="78">
        <v>60193531</v>
      </c>
      <c r="J6" s="67"/>
    </row>
    <row r="7" spans="2:12" x14ac:dyDescent="0.25">
      <c r="B7" s="58"/>
      <c r="C7" s="79"/>
      <c r="D7" s="204" t="s">
        <v>290</v>
      </c>
      <c r="E7" s="205"/>
      <c r="F7" s="205"/>
      <c r="G7" s="205"/>
      <c r="H7" s="72" t="s">
        <v>68</v>
      </c>
      <c r="I7" s="80" t="s">
        <v>289</v>
      </c>
      <c r="J7" s="67"/>
    </row>
    <row r="8" spans="2:12" ht="15" customHeight="1" x14ac:dyDescent="0.25">
      <c r="B8" s="59"/>
      <c r="C8" s="60"/>
      <c r="D8" s="162" t="s">
        <v>352</v>
      </c>
      <c r="E8" s="162"/>
      <c r="F8" s="162"/>
      <c r="G8" s="162" t="s">
        <v>353</v>
      </c>
      <c r="H8" s="68"/>
      <c r="I8" s="61"/>
      <c r="J8" s="69"/>
    </row>
    <row r="9" spans="2:12" x14ac:dyDescent="0.25">
      <c r="B9" s="66" t="s">
        <v>63</v>
      </c>
      <c r="C9" s="77"/>
      <c r="D9" s="187"/>
      <c r="E9" s="187"/>
      <c r="F9" s="187"/>
      <c r="G9" s="187"/>
      <c r="H9" s="72" t="s">
        <v>287</v>
      </c>
      <c r="I9" s="161"/>
      <c r="J9" s="67"/>
    </row>
    <row r="10" spans="2:12" x14ac:dyDescent="0.25">
      <c r="B10" s="58"/>
      <c r="C10" s="79"/>
      <c r="D10" s="188"/>
      <c r="E10" s="188"/>
      <c r="F10" s="188"/>
      <c r="G10" s="188"/>
      <c r="H10" s="72" t="s">
        <v>68</v>
      </c>
      <c r="I10" s="161"/>
      <c r="J10" s="67"/>
    </row>
    <row r="11" spans="2:12" x14ac:dyDescent="0.25">
      <c r="B11" s="59"/>
      <c r="C11" s="60"/>
      <c r="D11" s="160"/>
      <c r="E11" s="189"/>
      <c r="F11" s="190"/>
      <c r="G11" s="190"/>
      <c r="H11" s="70"/>
      <c r="I11" s="61"/>
      <c r="J11" s="69"/>
    </row>
    <row r="12" spans="2:12" x14ac:dyDescent="0.25">
      <c r="B12" s="88"/>
      <c r="C12" s="89"/>
      <c r="D12" s="90"/>
      <c r="E12" s="91"/>
      <c r="F12" s="92"/>
      <c r="G12" s="92"/>
      <c r="H12" s="93"/>
      <c r="I12" s="94"/>
      <c r="J12" s="95"/>
    </row>
    <row r="13" spans="2:12" x14ac:dyDescent="0.25">
      <c r="B13" s="81"/>
      <c r="C13" s="73" t="s">
        <v>66</v>
      </c>
      <c r="D13" s="73"/>
      <c r="E13" s="73"/>
      <c r="F13" s="73"/>
      <c r="G13" s="73" t="s">
        <v>293</v>
      </c>
      <c r="H13" s="73"/>
      <c r="I13" s="73"/>
      <c r="J13" s="67"/>
    </row>
    <row r="14" spans="2:12" x14ac:dyDescent="0.25">
      <c r="B14" s="81"/>
      <c r="C14" s="73"/>
      <c r="D14" s="73"/>
      <c r="E14" s="73"/>
      <c r="F14" s="73"/>
      <c r="G14" s="73"/>
      <c r="H14" s="73"/>
      <c r="I14" s="73"/>
      <c r="J14" s="67"/>
    </row>
    <row r="15" spans="2:12" x14ac:dyDescent="0.25">
      <c r="B15" s="81"/>
      <c r="C15" s="73"/>
      <c r="D15" s="71"/>
      <c r="E15" s="71"/>
      <c r="F15" s="73"/>
      <c r="G15" s="73"/>
      <c r="H15" s="71"/>
      <c r="I15" s="71"/>
      <c r="J15" s="67"/>
    </row>
    <row r="16" spans="2:12" x14ac:dyDescent="0.25">
      <c r="B16" s="81"/>
      <c r="C16" s="73"/>
      <c r="D16" s="73" t="s">
        <v>294</v>
      </c>
      <c r="E16" s="73"/>
      <c r="F16" s="73"/>
      <c r="G16" s="73"/>
      <c r="H16" s="73" t="s">
        <v>295</v>
      </c>
      <c r="I16" s="73"/>
      <c r="J16" s="67"/>
    </row>
    <row r="17" spans="2:10" x14ac:dyDescent="0.25">
      <c r="B17" s="96"/>
      <c r="C17" s="71"/>
      <c r="D17" s="71"/>
      <c r="E17" s="71"/>
      <c r="F17" s="71"/>
      <c r="G17" s="71"/>
      <c r="H17" s="71"/>
      <c r="I17" s="71"/>
      <c r="J17" s="69"/>
    </row>
    <row r="18" spans="2:10" ht="15.75" x14ac:dyDescent="0.25">
      <c r="B18" s="99" t="s">
        <v>291</v>
      </c>
      <c r="C18" s="100"/>
      <c r="D18" s="100"/>
      <c r="E18" s="100"/>
      <c r="F18" s="100"/>
      <c r="G18" s="100"/>
      <c r="H18" s="100"/>
      <c r="I18" s="100"/>
      <c r="J18" s="101"/>
    </row>
    <row r="19" spans="2:10" s="53" customFormat="1" x14ac:dyDescent="0.25">
      <c r="B19" s="85" t="s">
        <v>281</v>
      </c>
      <c r="C19" s="82" t="s">
        <v>292</v>
      </c>
      <c r="D19" s="82"/>
      <c r="E19" s="82"/>
      <c r="F19" s="82"/>
      <c r="G19" s="83"/>
      <c r="H19" s="83"/>
      <c r="I19" s="83" t="s">
        <v>67</v>
      </c>
      <c r="J19" s="84"/>
    </row>
    <row r="20" spans="2:10" x14ac:dyDescent="0.25">
      <c r="B20" s="85">
        <v>1</v>
      </c>
      <c r="C20" s="184" t="s">
        <v>77</v>
      </c>
      <c r="D20" s="184"/>
      <c r="E20" s="184"/>
      <c r="F20" s="184"/>
      <c r="G20" s="184"/>
      <c r="H20" s="184"/>
      <c r="I20" s="86">
        <f>'Spojovací kolej'!E4</f>
        <v>0</v>
      </c>
      <c r="J20" s="67" t="s">
        <v>65</v>
      </c>
    </row>
    <row r="21" spans="2:10" x14ac:dyDescent="0.25">
      <c r="B21" s="85">
        <v>2</v>
      </c>
      <c r="C21" s="184" t="s">
        <v>111</v>
      </c>
      <c r="D21" s="184"/>
      <c r="E21" s="184"/>
      <c r="F21" s="184"/>
      <c r="G21" s="184"/>
      <c r="H21" s="184"/>
      <c r="I21" s="86">
        <f>'Ohřev výhybek'!E4</f>
        <v>0</v>
      </c>
      <c r="J21" s="67" t="s">
        <v>65</v>
      </c>
    </row>
    <row r="22" spans="2:10" x14ac:dyDescent="0.25">
      <c r="B22" s="85">
        <v>3</v>
      </c>
      <c r="C22" s="184" t="s">
        <v>296</v>
      </c>
      <c r="D22" s="184"/>
      <c r="E22" s="184"/>
      <c r="F22" s="184"/>
      <c r="G22" s="184"/>
      <c r="H22" s="184"/>
      <c r="I22" s="86">
        <f>'Stávající přejezd'!E4</f>
        <v>0</v>
      </c>
      <c r="J22" s="67" t="s">
        <v>65</v>
      </c>
    </row>
    <row r="23" spans="2:10" x14ac:dyDescent="0.25">
      <c r="B23" s="102">
        <v>4</v>
      </c>
      <c r="C23" s="185" t="s">
        <v>358</v>
      </c>
      <c r="D23" s="185"/>
      <c r="E23" s="185"/>
      <c r="F23" s="185"/>
      <c r="G23" s="185"/>
      <c r="H23" s="185"/>
      <c r="I23" s="103">
        <f>'Zhotovení betonové zábrany'!E4</f>
        <v>0</v>
      </c>
      <c r="J23" s="183" t="s">
        <v>65</v>
      </c>
    </row>
    <row r="24" spans="2:10" x14ac:dyDescent="0.25">
      <c r="B24" s="62"/>
      <c r="C24" s="27"/>
      <c r="D24" s="27"/>
      <c r="E24" s="27"/>
      <c r="F24" s="27"/>
      <c r="G24" s="27"/>
      <c r="H24" s="27"/>
      <c r="I24" s="27"/>
      <c r="J24" s="57"/>
    </row>
    <row r="25" spans="2:10" ht="16.5" thickBot="1" x14ac:dyDescent="0.3">
      <c r="B25" s="87"/>
      <c r="C25" s="186" t="s">
        <v>113</v>
      </c>
      <c r="D25" s="186"/>
      <c r="E25" s="186"/>
      <c r="F25" s="186"/>
      <c r="G25" s="186"/>
      <c r="H25" s="186"/>
      <c r="I25" s="97">
        <f>SUM(I20:I23)</f>
        <v>0</v>
      </c>
      <c r="J25" s="98" t="s">
        <v>65</v>
      </c>
    </row>
  </sheetData>
  <mergeCells count="14">
    <mergeCell ref="D9:G9"/>
    <mergeCell ref="D10:G10"/>
    <mergeCell ref="E11:G11"/>
    <mergeCell ref="B2:J2"/>
    <mergeCell ref="E3:J3"/>
    <mergeCell ref="E4:J4"/>
    <mergeCell ref="E5:J5"/>
    <mergeCell ref="D6:G6"/>
    <mergeCell ref="D7:G7"/>
    <mergeCell ref="C20:H20"/>
    <mergeCell ref="C21:H21"/>
    <mergeCell ref="C22:H22"/>
    <mergeCell ref="C23:H23"/>
    <mergeCell ref="C25:H25"/>
  </mergeCells>
  <pageMargins left="0.7" right="0.7" top="0.78740157499999996" bottom="0.78740157499999996" header="0.3" footer="0.3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0B7F-CF93-417F-A5F1-198C0F4D5A53}">
  <dimension ref="A1:AY88"/>
  <sheetViews>
    <sheetView showGridLines="0" tabSelected="1" zoomScaleNormal="100" workbookViewId="0">
      <selection activeCell="B70" sqref="B70"/>
    </sheetView>
  </sheetViews>
  <sheetFormatPr defaultColWidth="9.140625" defaultRowHeight="11.25" x14ac:dyDescent="0.2"/>
  <cols>
    <col min="1" max="1" width="11.28515625" style="13" bestFit="1" customWidth="1"/>
    <col min="2" max="2" width="86.28515625" style="13" bestFit="1" customWidth="1"/>
    <col min="3" max="3" width="10.140625" style="14" customWidth="1"/>
    <col min="4" max="4" width="14.85546875" style="14" bestFit="1" customWidth="1"/>
    <col min="5" max="5" width="13.5703125" style="14" customWidth="1"/>
    <col min="6" max="6" width="19.140625" style="14" customWidth="1"/>
    <col min="7" max="7" width="14" style="14" customWidth="1"/>
    <col min="8" max="8" width="10.5703125" style="14" customWidth="1"/>
    <col min="9" max="9" width="14" style="14" customWidth="1"/>
    <col min="10" max="10" width="10.5703125" style="14" customWidth="1"/>
    <col min="11" max="11" width="12.85546875" style="14" customWidth="1"/>
    <col min="12" max="12" width="9.42578125" style="14" customWidth="1"/>
    <col min="13" max="13" width="12.85546875" style="14" customWidth="1"/>
    <col min="14" max="14" width="14" style="14" customWidth="1"/>
    <col min="15" max="15" width="9.42578125" style="14" customWidth="1"/>
    <col min="16" max="16" width="12.85546875" style="14" customWidth="1"/>
    <col min="17" max="17" width="14" style="14" customWidth="1"/>
    <col min="18" max="16384" width="9.140625" style="14"/>
  </cols>
  <sheetData>
    <row r="1" spans="1:51" s="13" customFormat="1" ht="15" x14ac:dyDescent="0.25">
      <c r="A1" s="163"/>
      <c r="B1" s="171"/>
      <c r="C1" s="116"/>
      <c r="D1" s="116"/>
      <c r="E1" s="116"/>
      <c r="F1" s="118"/>
    </row>
    <row r="2" spans="1:51" s="13" customFormat="1" ht="20.25" x14ac:dyDescent="0.25">
      <c r="A2" s="164"/>
      <c r="B2" s="172" t="s">
        <v>297</v>
      </c>
      <c r="C2" s="121"/>
      <c r="D2" s="121"/>
      <c r="E2" s="121"/>
      <c r="F2" s="122"/>
    </row>
    <row r="3" spans="1:51" s="13" customFormat="1" ht="15" x14ac:dyDescent="0.25">
      <c r="A3" s="165" t="s">
        <v>64</v>
      </c>
      <c r="B3" s="173" t="s">
        <v>288</v>
      </c>
      <c r="C3" s="121"/>
      <c r="D3" s="121"/>
      <c r="E3" s="121"/>
      <c r="F3" s="122"/>
    </row>
    <row r="4" spans="1:51" s="13" customFormat="1" ht="15.75" thickBot="1" x14ac:dyDescent="0.3">
      <c r="A4" s="165" t="s">
        <v>298</v>
      </c>
      <c r="B4" s="174" t="s">
        <v>77</v>
      </c>
      <c r="C4" s="121"/>
      <c r="D4" s="132" t="s">
        <v>300</v>
      </c>
      <c r="E4" s="133">
        <f>F6+F37+F82</f>
        <v>0</v>
      </c>
      <c r="F4" s="134" t="s">
        <v>301</v>
      </c>
    </row>
    <row r="5" spans="1:51" s="12" customFormat="1" ht="29.25" customHeight="1" thickBot="1" x14ac:dyDescent="0.3">
      <c r="A5" s="136" t="s">
        <v>112</v>
      </c>
      <c r="B5" s="112" t="s">
        <v>299</v>
      </c>
      <c r="C5" s="135" t="s">
        <v>240</v>
      </c>
      <c r="D5" s="135" t="s">
        <v>241</v>
      </c>
      <c r="E5" s="42" t="s">
        <v>61</v>
      </c>
      <c r="F5" s="43" t="s">
        <v>60</v>
      </c>
    </row>
    <row r="6" spans="1:51" s="8" customFormat="1" ht="15" x14ac:dyDescent="0.25">
      <c r="A6" s="166">
        <v>1</v>
      </c>
      <c r="B6" s="175" t="s">
        <v>59</v>
      </c>
      <c r="C6" s="47"/>
      <c r="D6" s="47"/>
      <c r="E6" s="47"/>
      <c r="F6" s="49">
        <f>SUM(F7:F35)</f>
        <v>0</v>
      </c>
      <c r="AD6" s="10"/>
      <c r="AF6" s="11"/>
      <c r="AG6" s="11"/>
      <c r="AK6" s="10"/>
      <c r="AW6" s="9"/>
    </row>
    <row r="7" spans="1:51" s="13" customFormat="1" ht="15" x14ac:dyDescent="0.25">
      <c r="A7" s="167" t="s">
        <v>79</v>
      </c>
      <c r="B7" s="176" t="s">
        <v>58</v>
      </c>
      <c r="C7" s="106" t="s">
        <v>40</v>
      </c>
      <c r="D7" s="107">
        <v>460</v>
      </c>
      <c r="E7" s="109"/>
      <c r="F7" s="143">
        <f>ROUND(E7*D7,2)</f>
        <v>0</v>
      </c>
      <c r="AD7" s="5"/>
      <c r="AF7" s="5"/>
      <c r="AG7" s="5"/>
      <c r="AK7" s="6"/>
      <c r="AQ7" s="7"/>
      <c r="AR7" s="7"/>
      <c r="AS7" s="7"/>
      <c r="AT7" s="7"/>
      <c r="AU7" s="7"/>
      <c r="AV7" s="6"/>
      <c r="AW7" s="7"/>
      <c r="AX7" s="6"/>
      <c r="AY7" s="5"/>
    </row>
    <row r="8" spans="1:51" s="3" customFormat="1" ht="15" x14ac:dyDescent="0.25">
      <c r="A8" s="168"/>
      <c r="B8" s="16" t="s">
        <v>56</v>
      </c>
      <c r="C8" s="145"/>
      <c r="D8" s="145"/>
      <c r="E8" s="145"/>
      <c r="F8" s="146"/>
      <c r="AF8" s="4"/>
      <c r="AG8" s="4"/>
      <c r="AK8" s="4"/>
    </row>
    <row r="9" spans="1:51" s="13" customFormat="1" ht="16.5" customHeight="1" x14ac:dyDescent="0.25">
      <c r="A9" s="167" t="s">
        <v>80</v>
      </c>
      <c r="B9" s="176" t="s">
        <v>57</v>
      </c>
      <c r="C9" s="106" t="s">
        <v>40</v>
      </c>
      <c r="D9" s="107">
        <v>460</v>
      </c>
      <c r="E9" s="109"/>
      <c r="F9" s="143">
        <f>ROUND(E9*D9,2)</f>
        <v>0</v>
      </c>
      <c r="AD9" s="5"/>
      <c r="AF9" s="5"/>
      <c r="AG9" s="5"/>
      <c r="AK9" s="6"/>
      <c r="AQ9" s="7"/>
      <c r="AR9" s="7"/>
      <c r="AS9" s="7"/>
      <c r="AT9" s="7"/>
      <c r="AU9" s="7"/>
      <c r="AV9" s="6"/>
      <c r="AW9" s="7"/>
      <c r="AX9" s="6"/>
      <c r="AY9" s="5"/>
    </row>
    <row r="10" spans="1:51" s="3" customFormat="1" x14ac:dyDescent="0.25">
      <c r="A10" s="152"/>
      <c r="B10" s="16" t="s">
        <v>56</v>
      </c>
      <c r="C10" s="15"/>
      <c r="D10" s="17"/>
      <c r="E10" s="15"/>
      <c r="F10" s="153"/>
      <c r="AF10" s="4"/>
      <c r="AG10" s="4"/>
      <c r="AK10" s="4"/>
    </row>
    <row r="11" spans="1:51" s="13" customFormat="1" ht="24.2" customHeight="1" x14ac:dyDescent="0.25">
      <c r="A11" s="167" t="s">
        <v>81</v>
      </c>
      <c r="B11" s="176" t="s">
        <v>55</v>
      </c>
      <c r="C11" s="106" t="s">
        <v>50</v>
      </c>
      <c r="D11" s="107">
        <v>0.46</v>
      </c>
      <c r="E11" s="109"/>
      <c r="F11" s="143">
        <f>ROUND(E11*D11,2)</f>
        <v>0</v>
      </c>
      <c r="AD11" s="5"/>
      <c r="AF11" s="5"/>
      <c r="AG11" s="5"/>
      <c r="AK11" s="6"/>
      <c r="AQ11" s="7"/>
      <c r="AR11" s="7"/>
      <c r="AS11" s="7"/>
      <c r="AT11" s="7"/>
      <c r="AU11" s="7"/>
      <c r="AV11" s="6"/>
      <c r="AW11" s="7"/>
      <c r="AX11" s="6"/>
      <c r="AY11" s="5"/>
    </row>
    <row r="12" spans="1:51" s="13" customFormat="1" ht="24.2" customHeight="1" x14ac:dyDescent="0.25">
      <c r="A12" s="167" t="s">
        <v>82</v>
      </c>
      <c r="B12" s="176" t="s">
        <v>54</v>
      </c>
      <c r="C12" s="106" t="s">
        <v>50</v>
      </c>
      <c r="D12" s="107">
        <v>0.46</v>
      </c>
      <c r="E12" s="109"/>
      <c r="F12" s="143">
        <f>ROUND(E12*D12,2)</f>
        <v>0</v>
      </c>
      <c r="AD12" s="5"/>
      <c r="AF12" s="5"/>
      <c r="AG12" s="5"/>
      <c r="AK12" s="6"/>
      <c r="AQ12" s="7"/>
      <c r="AR12" s="7"/>
      <c r="AS12" s="7"/>
      <c r="AT12" s="7"/>
      <c r="AU12" s="7"/>
      <c r="AV12" s="6"/>
      <c r="AW12" s="7"/>
      <c r="AX12" s="6"/>
      <c r="AY12" s="5"/>
    </row>
    <row r="13" spans="1:51" s="13" customFormat="1" ht="16.5" customHeight="1" x14ac:dyDescent="0.25">
      <c r="A13" s="167" t="s">
        <v>83</v>
      </c>
      <c r="B13" s="176" t="s">
        <v>53</v>
      </c>
      <c r="C13" s="106" t="s">
        <v>6</v>
      </c>
      <c r="D13" s="107">
        <v>782</v>
      </c>
      <c r="E13" s="109"/>
      <c r="F13" s="143">
        <f>ROUND(E13*D13,2)</f>
        <v>0</v>
      </c>
      <c r="AD13" s="5"/>
      <c r="AF13" s="5"/>
      <c r="AG13" s="5"/>
      <c r="AK13" s="6"/>
      <c r="AQ13" s="7"/>
      <c r="AR13" s="7"/>
      <c r="AS13" s="7"/>
      <c r="AT13" s="7"/>
      <c r="AU13" s="7"/>
      <c r="AV13" s="6"/>
      <c r="AW13" s="7"/>
      <c r="AX13" s="6"/>
      <c r="AY13" s="5"/>
    </row>
    <row r="14" spans="1:51" s="3" customFormat="1" x14ac:dyDescent="0.25">
      <c r="A14" s="152"/>
      <c r="B14" s="16" t="s">
        <v>52</v>
      </c>
      <c r="C14" s="15"/>
      <c r="D14" s="17"/>
      <c r="E14" s="15"/>
      <c r="F14" s="153"/>
      <c r="AF14" s="4"/>
      <c r="AG14" s="4"/>
      <c r="AK14" s="4"/>
    </row>
    <row r="15" spans="1:51" s="13" customFormat="1" ht="24.2" customHeight="1" x14ac:dyDescent="0.25">
      <c r="A15" s="167" t="s">
        <v>84</v>
      </c>
      <c r="B15" s="176" t="s">
        <v>51</v>
      </c>
      <c r="C15" s="106" t="s">
        <v>50</v>
      </c>
      <c r="D15" s="107">
        <v>1.84</v>
      </c>
      <c r="E15" s="109"/>
      <c r="F15" s="143">
        <f>ROUND(E15*D15,2)</f>
        <v>0</v>
      </c>
      <c r="AD15" s="5"/>
      <c r="AF15" s="5"/>
      <c r="AG15" s="5"/>
      <c r="AK15" s="6"/>
      <c r="AQ15" s="7"/>
      <c r="AR15" s="7"/>
      <c r="AS15" s="7"/>
      <c r="AT15" s="7"/>
      <c r="AU15" s="7"/>
      <c r="AV15" s="6"/>
      <c r="AW15" s="7"/>
      <c r="AX15" s="6"/>
      <c r="AY15" s="5"/>
    </row>
    <row r="16" spans="1:51" s="3" customFormat="1" x14ac:dyDescent="0.25">
      <c r="A16" s="152"/>
      <c r="B16" s="16" t="s">
        <v>49</v>
      </c>
      <c r="C16" s="15"/>
      <c r="D16" s="17"/>
      <c r="E16" s="15"/>
      <c r="F16" s="153"/>
      <c r="AF16" s="4"/>
      <c r="AG16" s="4"/>
      <c r="AK16" s="4"/>
    </row>
    <row r="17" spans="1:51" s="13" customFormat="1" ht="24.2" customHeight="1" x14ac:dyDescent="0.25">
      <c r="A17" s="167" t="s">
        <v>85</v>
      </c>
      <c r="B17" s="176" t="s">
        <v>48</v>
      </c>
      <c r="C17" s="106" t="s">
        <v>46</v>
      </c>
      <c r="D17" s="107">
        <v>38</v>
      </c>
      <c r="E17" s="109"/>
      <c r="F17" s="143">
        <f>ROUND(E17*D17,2)</f>
        <v>0</v>
      </c>
      <c r="AD17" s="5"/>
      <c r="AF17" s="5"/>
      <c r="AG17" s="5"/>
      <c r="AK17" s="6"/>
      <c r="AQ17" s="7"/>
      <c r="AR17" s="7"/>
      <c r="AS17" s="7"/>
      <c r="AT17" s="7"/>
      <c r="AU17" s="7"/>
      <c r="AV17" s="6"/>
      <c r="AW17" s="7"/>
      <c r="AX17" s="6"/>
      <c r="AY17" s="5"/>
    </row>
    <row r="18" spans="1:51" s="13" customFormat="1" ht="24.2" customHeight="1" x14ac:dyDescent="0.25">
      <c r="A18" s="167" t="s">
        <v>86</v>
      </c>
      <c r="B18" s="176" t="s">
        <v>47</v>
      </c>
      <c r="C18" s="106" t="s">
        <v>46</v>
      </c>
      <c r="D18" s="107">
        <v>6</v>
      </c>
      <c r="E18" s="109"/>
      <c r="F18" s="143">
        <f>ROUND(E18*D18,2)</f>
        <v>0</v>
      </c>
      <c r="AD18" s="5"/>
      <c r="AF18" s="5"/>
      <c r="AG18" s="5"/>
      <c r="AK18" s="6"/>
      <c r="AQ18" s="7"/>
      <c r="AR18" s="7"/>
      <c r="AS18" s="7"/>
      <c r="AT18" s="7"/>
      <c r="AU18" s="7"/>
      <c r="AV18" s="6"/>
      <c r="AW18" s="7"/>
      <c r="AX18" s="6"/>
      <c r="AY18" s="5"/>
    </row>
    <row r="19" spans="1:51" s="13" customFormat="1" ht="24.2" customHeight="1" x14ac:dyDescent="0.25">
      <c r="A19" s="167" t="s">
        <v>87</v>
      </c>
      <c r="B19" s="176" t="s">
        <v>45</v>
      </c>
      <c r="C19" s="106" t="s">
        <v>43</v>
      </c>
      <c r="D19" s="107">
        <v>920</v>
      </c>
      <c r="E19" s="109"/>
      <c r="F19" s="143">
        <f>ROUND(E19*D19,2)</f>
        <v>0</v>
      </c>
      <c r="AD19" s="5"/>
      <c r="AF19" s="5"/>
      <c r="AG19" s="5"/>
      <c r="AK19" s="6"/>
      <c r="AQ19" s="7"/>
      <c r="AR19" s="7"/>
      <c r="AS19" s="7"/>
      <c r="AT19" s="7"/>
      <c r="AU19" s="7"/>
      <c r="AV19" s="6"/>
      <c r="AW19" s="7"/>
      <c r="AX19" s="6"/>
      <c r="AY19" s="5"/>
    </row>
    <row r="20" spans="1:51" s="3" customFormat="1" x14ac:dyDescent="0.25">
      <c r="A20" s="152"/>
      <c r="B20" s="16" t="s">
        <v>42</v>
      </c>
      <c r="C20" s="15"/>
      <c r="D20" s="17"/>
      <c r="E20" s="15"/>
      <c r="F20" s="153"/>
      <c r="AF20" s="4"/>
      <c r="AG20" s="4"/>
      <c r="AK20" s="4"/>
    </row>
    <row r="21" spans="1:51" s="13" customFormat="1" ht="24.2" customHeight="1" x14ac:dyDescent="0.25">
      <c r="A21" s="167" t="s">
        <v>88</v>
      </c>
      <c r="B21" s="176" t="s">
        <v>44</v>
      </c>
      <c r="C21" s="106" t="s">
        <v>43</v>
      </c>
      <c r="D21" s="107">
        <v>920</v>
      </c>
      <c r="E21" s="109"/>
      <c r="F21" s="143">
        <f>ROUND(E21*D21,2)</f>
        <v>0</v>
      </c>
      <c r="AD21" s="5"/>
      <c r="AF21" s="5"/>
      <c r="AG21" s="5"/>
      <c r="AK21" s="6"/>
      <c r="AQ21" s="7"/>
      <c r="AR21" s="7"/>
      <c r="AS21" s="7"/>
      <c r="AT21" s="7"/>
      <c r="AU21" s="7"/>
      <c r="AV21" s="6"/>
      <c r="AW21" s="7"/>
      <c r="AX21" s="6"/>
      <c r="AY21" s="5"/>
    </row>
    <row r="22" spans="1:51" s="3" customFormat="1" x14ac:dyDescent="0.25">
      <c r="A22" s="152"/>
      <c r="B22" s="16" t="s">
        <v>42</v>
      </c>
      <c r="C22" s="15"/>
      <c r="D22" s="17"/>
      <c r="E22" s="15"/>
      <c r="F22" s="153"/>
      <c r="AF22" s="4"/>
      <c r="AG22" s="4"/>
      <c r="AK22" s="4"/>
    </row>
    <row r="23" spans="1:51" s="13" customFormat="1" ht="24.2" customHeight="1" x14ac:dyDescent="0.25">
      <c r="A23" s="167" t="s">
        <v>89</v>
      </c>
      <c r="B23" s="176" t="s">
        <v>41</v>
      </c>
      <c r="C23" s="106" t="s">
        <v>40</v>
      </c>
      <c r="D23" s="107">
        <v>1600</v>
      </c>
      <c r="E23" s="109"/>
      <c r="F23" s="143">
        <f>ROUND(E23*D23,2)</f>
        <v>0</v>
      </c>
      <c r="AD23" s="5"/>
      <c r="AF23" s="5"/>
      <c r="AG23" s="5"/>
      <c r="AK23" s="6"/>
      <c r="AQ23" s="7"/>
      <c r="AR23" s="7"/>
      <c r="AS23" s="7"/>
      <c r="AT23" s="7"/>
      <c r="AU23" s="7"/>
      <c r="AV23" s="6"/>
      <c r="AW23" s="7"/>
      <c r="AX23" s="6"/>
      <c r="AY23" s="5"/>
    </row>
    <row r="24" spans="1:51" s="3" customFormat="1" x14ac:dyDescent="0.25">
      <c r="A24" s="152"/>
      <c r="B24" s="16" t="s">
        <v>39</v>
      </c>
      <c r="C24" s="15"/>
      <c r="D24" s="17"/>
      <c r="E24" s="15"/>
      <c r="F24" s="153"/>
      <c r="O24" s="13"/>
      <c r="AF24" s="4"/>
      <c r="AG24" s="4"/>
      <c r="AK24" s="4"/>
    </row>
    <row r="25" spans="1:51" s="13" customFormat="1" ht="24.2" customHeight="1" x14ac:dyDescent="0.25">
      <c r="A25" s="167" t="s">
        <v>90</v>
      </c>
      <c r="B25" s="176" t="s">
        <v>38</v>
      </c>
      <c r="C25" s="106" t="s">
        <v>3</v>
      </c>
      <c r="D25" s="107">
        <v>271.86</v>
      </c>
      <c r="E25" s="109"/>
      <c r="F25" s="143">
        <f>ROUND(E25*D25,2)</f>
        <v>0</v>
      </c>
      <c r="AD25" s="5"/>
      <c r="AF25" s="5"/>
      <c r="AG25" s="5"/>
      <c r="AK25" s="6"/>
      <c r="AQ25" s="7"/>
      <c r="AR25" s="7"/>
      <c r="AS25" s="7"/>
      <c r="AT25" s="7"/>
      <c r="AU25" s="7"/>
      <c r="AV25" s="6"/>
      <c r="AW25" s="7"/>
      <c r="AX25" s="6"/>
      <c r="AY25" s="5"/>
    </row>
    <row r="26" spans="1:51" s="3" customFormat="1" x14ac:dyDescent="0.25">
      <c r="A26" s="152"/>
      <c r="B26" s="16" t="s">
        <v>36</v>
      </c>
      <c r="C26" s="15"/>
      <c r="D26" s="17">
        <v>45.08</v>
      </c>
      <c r="E26" s="15"/>
      <c r="F26" s="153"/>
      <c r="O26" s="13"/>
      <c r="AF26" s="4"/>
      <c r="AG26" s="4"/>
      <c r="AK26" s="4"/>
    </row>
    <row r="27" spans="1:51" s="3" customFormat="1" x14ac:dyDescent="0.25">
      <c r="A27" s="152"/>
      <c r="B27" s="16" t="s">
        <v>35</v>
      </c>
      <c r="C27" s="15"/>
      <c r="D27" s="17">
        <v>226.78</v>
      </c>
      <c r="E27" s="15"/>
      <c r="F27" s="153"/>
      <c r="O27" s="13"/>
      <c r="AF27" s="4"/>
      <c r="AG27" s="4"/>
      <c r="AK27" s="4"/>
    </row>
    <row r="28" spans="1:51" s="1" customFormat="1" x14ac:dyDescent="0.25">
      <c r="A28" s="154"/>
      <c r="B28" s="19" t="s">
        <v>0</v>
      </c>
      <c r="C28" s="18"/>
      <c r="D28" s="20">
        <v>271.86</v>
      </c>
      <c r="E28" s="18"/>
      <c r="F28" s="155"/>
      <c r="O28" s="13"/>
      <c r="AF28" s="2"/>
      <c r="AG28" s="2"/>
      <c r="AK28" s="2"/>
    </row>
    <row r="29" spans="1:51" s="13" customFormat="1" ht="16.5" customHeight="1" x14ac:dyDescent="0.25">
      <c r="A29" s="167" t="s">
        <v>92</v>
      </c>
      <c r="B29" s="176" t="s">
        <v>37</v>
      </c>
      <c r="C29" s="106" t="s">
        <v>3</v>
      </c>
      <c r="D29" s="107">
        <v>271.86</v>
      </c>
      <c r="E29" s="109"/>
      <c r="F29" s="143">
        <f>ROUND(E29*D29,2)</f>
        <v>0</v>
      </c>
      <c r="AD29" s="5"/>
      <c r="AF29" s="5"/>
      <c r="AG29" s="5"/>
      <c r="AK29" s="6"/>
      <c r="AQ29" s="7"/>
      <c r="AR29" s="7"/>
      <c r="AS29" s="7"/>
      <c r="AT29" s="7"/>
      <c r="AU29" s="7"/>
      <c r="AV29" s="6"/>
      <c r="AW29" s="7"/>
      <c r="AX29" s="6"/>
      <c r="AY29" s="5"/>
    </row>
    <row r="30" spans="1:51" s="3" customFormat="1" x14ac:dyDescent="0.25">
      <c r="A30" s="152"/>
      <c r="B30" s="16" t="s">
        <v>36</v>
      </c>
      <c r="C30" s="15"/>
      <c r="D30" s="17">
        <v>45.08</v>
      </c>
      <c r="E30" s="15"/>
      <c r="F30" s="153"/>
      <c r="O30" s="13"/>
      <c r="AF30" s="4"/>
      <c r="AG30" s="4"/>
      <c r="AK30" s="4"/>
    </row>
    <row r="31" spans="1:51" s="3" customFormat="1" x14ac:dyDescent="0.25">
      <c r="A31" s="152"/>
      <c r="B31" s="16" t="s">
        <v>35</v>
      </c>
      <c r="C31" s="15"/>
      <c r="D31" s="17">
        <v>226.78</v>
      </c>
      <c r="E31" s="15"/>
      <c r="F31" s="153"/>
      <c r="O31" s="13"/>
      <c r="AF31" s="4"/>
      <c r="AG31" s="4"/>
      <c r="AK31" s="4"/>
    </row>
    <row r="32" spans="1:51" s="1" customFormat="1" x14ac:dyDescent="0.25">
      <c r="A32" s="154"/>
      <c r="B32" s="19" t="s">
        <v>0</v>
      </c>
      <c r="C32" s="18"/>
      <c r="D32" s="20">
        <v>271.86</v>
      </c>
      <c r="E32" s="18"/>
      <c r="F32" s="155"/>
      <c r="O32" s="13"/>
      <c r="AF32" s="2"/>
      <c r="AG32" s="2"/>
      <c r="AK32" s="2"/>
    </row>
    <row r="33" spans="1:51" s="13" customFormat="1" ht="24.2" customHeight="1" x14ac:dyDescent="0.25">
      <c r="A33" s="167" t="s">
        <v>284</v>
      </c>
      <c r="B33" s="176" t="s">
        <v>359</v>
      </c>
      <c r="C33" s="106" t="s">
        <v>43</v>
      </c>
      <c r="D33" s="107">
        <v>920</v>
      </c>
      <c r="E33" s="109"/>
      <c r="F33" s="143">
        <f>ROUND(E33*D33,2)</f>
        <v>0</v>
      </c>
      <c r="AD33" s="5"/>
      <c r="AF33" s="5"/>
      <c r="AG33" s="5"/>
      <c r="AK33" s="6"/>
      <c r="AQ33" s="7"/>
      <c r="AR33" s="7"/>
      <c r="AS33" s="7"/>
      <c r="AT33" s="7"/>
      <c r="AU33" s="7"/>
      <c r="AV33" s="6"/>
      <c r="AW33" s="7"/>
      <c r="AX33" s="6"/>
      <c r="AY33" s="5"/>
    </row>
    <row r="34" spans="1:51" s="3" customFormat="1" x14ac:dyDescent="0.25">
      <c r="A34" s="152"/>
      <c r="B34" s="16" t="s">
        <v>42</v>
      </c>
      <c r="C34" s="15"/>
      <c r="D34" s="17"/>
      <c r="E34" s="15"/>
      <c r="F34" s="153"/>
      <c r="O34" s="13"/>
      <c r="AF34" s="4"/>
      <c r="AG34" s="4"/>
      <c r="AK34" s="4"/>
    </row>
    <row r="35" spans="1:51" s="13" customFormat="1" ht="24.2" customHeight="1" x14ac:dyDescent="0.25">
      <c r="A35" s="167" t="s">
        <v>365</v>
      </c>
      <c r="B35" s="176" t="s">
        <v>366</v>
      </c>
      <c r="C35" s="106" t="s">
        <v>247</v>
      </c>
      <c r="D35" s="107">
        <v>2</v>
      </c>
      <c r="E35" s="109"/>
      <c r="F35" s="143">
        <f>ROUND(E35*D35,2)</f>
        <v>0</v>
      </c>
      <c r="AD35" s="5"/>
      <c r="AF35" s="5"/>
      <c r="AG35" s="5"/>
      <c r="AK35" s="6"/>
      <c r="AQ35" s="7"/>
      <c r="AR35" s="7"/>
      <c r="AS35" s="7"/>
      <c r="AT35" s="7"/>
      <c r="AU35" s="7"/>
      <c r="AV35" s="6"/>
      <c r="AW35" s="7"/>
      <c r="AX35" s="6"/>
      <c r="AY35" s="5"/>
    </row>
    <row r="36" spans="1:51" s="3" customFormat="1" ht="12" thickBot="1" x14ac:dyDescent="0.3">
      <c r="A36" s="152"/>
      <c r="B36" s="16" t="s">
        <v>367</v>
      </c>
      <c r="C36" s="15"/>
      <c r="D36" s="17"/>
      <c r="E36" s="15"/>
      <c r="F36" s="153"/>
      <c r="O36" s="13"/>
      <c r="AF36" s="4"/>
      <c r="AG36" s="4"/>
      <c r="AK36" s="4"/>
    </row>
    <row r="37" spans="1:51" s="8" customFormat="1" ht="15" x14ac:dyDescent="0.25">
      <c r="A37" s="166">
        <v>2</v>
      </c>
      <c r="B37" s="175" t="s">
        <v>34</v>
      </c>
      <c r="C37" s="47"/>
      <c r="D37" s="47"/>
      <c r="E37" s="47"/>
      <c r="F37" s="49">
        <f>SUM(F38:F78)</f>
        <v>0</v>
      </c>
      <c r="O37" s="13"/>
      <c r="AD37" s="10"/>
      <c r="AF37" s="11"/>
      <c r="AG37" s="11"/>
      <c r="AK37" s="10"/>
      <c r="AW37" s="9"/>
    </row>
    <row r="38" spans="1:51" s="13" customFormat="1" ht="16.5" customHeight="1" x14ac:dyDescent="0.25">
      <c r="A38" s="167" t="s">
        <v>93</v>
      </c>
      <c r="B38" s="176" t="s">
        <v>33</v>
      </c>
      <c r="C38" s="106" t="s">
        <v>6</v>
      </c>
      <c r="D38" s="107">
        <v>3128</v>
      </c>
      <c r="E38" s="109"/>
      <c r="F38" s="143">
        <f>ROUND(E38*D38,2)</f>
        <v>0</v>
      </c>
      <c r="AD38" s="5"/>
      <c r="AF38" s="5"/>
      <c r="AG38" s="5"/>
      <c r="AK38" s="6"/>
      <c r="AQ38" s="7"/>
      <c r="AR38" s="7"/>
      <c r="AS38" s="7"/>
      <c r="AT38" s="7"/>
      <c r="AU38" s="7"/>
      <c r="AV38" s="6"/>
      <c r="AW38" s="7"/>
      <c r="AX38" s="6"/>
      <c r="AY38" s="5"/>
    </row>
    <row r="39" spans="1:51" s="3" customFormat="1" x14ac:dyDescent="0.25">
      <c r="A39" s="152"/>
      <c r="B39" s="16" t="s">
        <v>26</v>
      </c>
      <c r="C39" s="15"/>
      <c r="D39" s="17"/>
      <c r="E39" s="15"/>
      <c r="F39" s="153"/>
      <c r="AF39" s="4"/>
      <c r="AG39" s="4"/>
      <c r="AK39" s="4"/>
    </row>
    <row r="40" spans="1:51" s="13" customFormat="1" ht="21.75" customHeight="1" x14ac:dyDescent="0.25">
      <c r="A40" s="167" t="s">
        <v>94</v>
      </c>
      <c r="B40" s="176" t="s">
        <v>32</v>
      </c>
      <c r="C40" s="106" t="s">
        <v>6</v>
      </c>
      <c r="D40" s="107">
        <v>3128</v>
      </c>
      <c r="E40" s="109"/>
      <c r="F40" s="143">
        <f>ROUND(E40*D40,2)</f>
        <v>0</v>
      </c>
      <c r="AD40" s="5"/>
      <c r="AF40" s="5"/>
      <c r="AG40" s="5"/>
      <c r="AK40" s="6"/>
      <c r="AQ40" s="7"/>
      <c r="AR40" s="7"/>
      <c r="AS40" s="7"/>
      <c r="AT40" s="7"/>
      <c r="AU40" s="7"/>
      <c r="AV40" s="6"/>
      <c r="AW40" s="7"/>
      <c r="AX40" s="6"/>
      <c r="AY40" s="5"/>
    </row>
    <row r="41" spans="1:51" s="3" customFormat="1" x14ac:dyDescent="0.25">
      <c r="A41" s="152"/>
      <c r="B41" s="16" t="s">
        <v>26</v>
      </c>
      <c r="C41" s="15"/>
      <c r="D41" s="17"/>
      <c r="E41" s="15"/>
      <c r="F41" s="153"/>
      <c r="AF41" s="4"/>
      <c r="AG41" s="4"/>
      <c r="AK41" s="4"/>
    </row>
    <row r="42" spans="1:51" s="13" customFormat="1" ht="16.5" customHeight="1" x14ac:dyDescent="0.25">
      <c r="A42" s="167" t="s">
        <v>95</v>
      </c>
      <c r="B42" s="176" t="s">
        <v>31</v>
      </c>
      <c r="C42" s="106" t="s">
        <v>6</v>
      </c>
      <c r="D42" s="107">
        <v>1564</v>
      </c>
      <c r="E42" s="109"/>
      <c r="F42" s="143">
        <f>ROUND(E42*D42,2)</f>
        <v>0</v>
      </c>
      <c r="AD42" s="5"/>
      <c r="AF42" s="5"/>
      <c r="AG42" s="5"/>
      <c r="AK42" s="6"/>
      <c r="AQ42" s="7"/>
      <c r="AR42" s="7"/>
      <c r="AS42" s="7"/>
      <c r="AT42" s="7"/>
      <c r="AU42" s="7"/>
      <c r="AV42" s="6"/>
      <c r="AW42" s="7"/>
      <c r="AX42" s="6"/>
      <c r="AY42" s="5"/>
    </row>
    <row r="43" spans="1:51" s="3" customFormat="1" x14ac:dyDescent="0.25">
      <c r="A43" s="152"/>
      <c r="B43" s="16" t="s">
        <v>30</v>
      </c>
      <c r="C43" s="15"/>
      <c r="D43" s="17"/>
      <c r="E43" s="15"/>
      <c r="F43" s="153"/>
      <c r="AF43" s="4"/>
      <c r="AG43" s="4"/>
      <c r="AK43" s="4"/>
    </row>
    <row r="44" spans="1:51" s="13" customFormat="1" ht="21.75" customHeight="1" x14ac:dyDescent="0.25">
      <c r="A44" s="167" t="s">
        <v>96</v>
      </c>
      <c r="B44" s="176" t="s">
        <v>29</v>
      </c>
      <c r="C44" s="106" t="s">
        <v>6</v>
      </c>
      <c r="D44" s="107">
        <v>1564</v>
      </c>
      <c r="E44" s="109"/>
      <c r="F44" s="143">
        <f>ROUND(E44*D44,2)</f>
        <v>0</v>
      </c>
      <c r="AD44" s="5"/>
      <c r="AF44" s="5"/>
      <c r="AG44" s="5"/>
      <c r="AK44" s="6"/>
      <c r="AQ44" s="7"/>
      <c r="AR44" s="7"/>
      <c r="AS44" s="7"/>
      <c r="AT44" s="7"/>
      <c r="AU44" s="7"/>
      <c r="AV44" s="6"/>
      <c r="AW44" s="7"/>
      <c r="AX44" s="6"/>
      <c r="AY44" s="5"/>
    </row>
    <row r="45" spans="1:51" s="3" customFormat="1" x14ac:dyDescent="0.25">
      <c r="A45" s="152"/>
      <c r="B45" s="16" t="s">
        <v>28</v>
      </c>
      <c r="C45" s="15"/>
      <c r="D45" s="17"/>
      <c r="E45" s="15"/>
      <c r="F45" s="153"/>
      <c r="AF45" s="4"/>
      <c r="AG45" s="4"/>
      <c r="AK45" s="4"/>
    </row>
    <row r="46" spans="1:51" s="13" customFormat="1" ht="21.75" customHeight="1" x14ac:dyDescent="0.25">
      <c r="A46" s="167" t="s">
        <v>97</v>
      </c>
      <c r="B46" s="176" t="s">
        <v>27</v>
      </c>
      <c r="C46" s="106" t="s">
        <v>6</v>
      </c>
      <c r="D46" s="107">
        <v>3128</v>
      </c>
      <c r="E46" s="109"/>
      <c r="F46" s="143">
        <f>ROUND(E46*D46,2)</f>
        <v>0</v>
      </c>
      <c r="AD46" s="5"/>
      <c r="AF46" s="5"/>
      <c r="AG46" s="5"/>
      <c r="AK46" s="6"/>
      <c r="AQ46" s="7"/>
      <c r="AR46" s="7"/>
      <c r="AS46" s="7"/>
      <c r="AT46" s="7"/>
      <c r="AU46" s="7"/>
      <c r="AV46" s="6"/>
      <c r="AW46" s="7"/>
      <c r="AX46" s="6"/>
      <c r="AY46" s="5"/>
    </row>
    <row r="47" spans="1:51" s="3" customFormat="1" x14ac:dyDescent="0.25">
      <c r="A47" s="152"/>
      <c r="B47" s="16" t="s">
        <v>26</v>
      </c>
      <c r="C47" s="15"/>
      <c r="D47" s="17"/>
      <c r="E47" s="15"/>
      <c r="F47" s="153"/>
      <c r="AF47" s="4"/>
      <c r="AG47" s="4"/>
      <c r="AK47" s="4"/>
    </row>
    <row r="48" spans="1:51" s="13" customFormat="1" ht="21.75" customHeight="1" x14ac:dyDescent="0.25">
      <c r="A48" s="167" t="s">
        <v>98</v>
      </c>
      <c r="B48" s="176" t="s">
        <v>25</v>
      </c>
      <c r="C48" s="106" t="s">
        <v>3</v>
      </c>
      <c r="D48" s="107">
        <v>828</v>
      </c>
      <c r="E48" s="109"/>
      <c r="F48" s="143">
        <f>ROUND(E48*D48,2)</f>
        <v>0</v>
      </c>
      <c r="AD48" s="5"/>
      <c r="AF48" s="5"/>
      <c r="AG48" s="5"/>
      <c r="AK48" s="6"/>
      <c r="AQ48" s="7"/>
      <c r="AR48" s="7"/>
      <c r="AS48" s="7"/>
      <c r="AT48" s="7"/>
      <c r="AU48" s="7"/>
      <c r="AV48" s="6"/>
      <c r="AW48" s="7"/>
      <c r="AX48" s="6"/>
      <c r="AY48" s="5"/>
    </row>
    <row r="49" spans="1:51" s="3" customFormat="1" x14ac:dyDescent="0.25">
      <c r="A49" s="152"/>
      <c r="B49" s="16" t="s">
        <v>24</v>
      </c>
      <c r="C49" s="15"/>
      <c r="D49" s="17"/>
      <c r="E49" s="15"/>
      <c r="F49" s="153"/>
      <c r="AF49" s="4"/>
      <c r="AG49" s="4"/>
      <c r="AK49" s="4"/>
    </row>
    <row r="50" spans="1:51" s="13" customFormat="1" ht="37.9" customHeight="1" x14ac:dyDescent="0.25">
      <c r="A50" s="167" t="s">
        <v>99</v>
      </c>
      <c r="B50" s="176" t="s">
        <v>23</v>
      </c>
      <c r="C50" s="106" t="s">
        <v>3</v>
      </c>
      <c r="D50" s="107">
        <v>4861.6000000000004</v>
      </c>
      <c r="E50" s="109"/>
      <c r="F50" s="143">
        <f>ROUND(E50*D50,2)</f>
        <v>0</v>
      </c>
      <c r="AD50" s="5"/>
      <c r="AF50" s="5"/>
      <c r="AG50" s="5"/>
      <c r="AK50" s="6"/>
      <c r="AQ50" s="7"/>
      <c r="AR50" s="7"/>
      <c r="AS50" s="7"/>
      <c r="AT50" s="7"/>
      <c r="AU50" s="7"/>
      <c r="AV50" s="6"/>
      <c r="AW50" s="7"/>
      <c r="AX50" s="6"/>
      <c r="AY50" s="5"/>
    </row>
    <row r="51" spans="1:51" s="3" customFormat="1" x14ac:dyDescent="0.25">
      <c r="A51" s="152"/>
      <c r="B51" s="16" t="s">
        <v>22</v>
      </c>
      <c r="C51" s="15"/>
      <c r="D51" s="17">
        <v>828</v>
      </c>
      <c r="E51" s="15"/>
      <c r="F51" s="153"/>
      <c r="AF51" s="4"/>
      <c r="AG51" s="4"/>
      <c r="AK51" s="4"/>
    </row>
    <row r="52" spans="1:51" s="3" customFormat="1" x14ac:dyDescent="0.25">
      <c r="A52" s="152"/>
      <c r="B52" s="16" t="s">
        <v>21</v>
      </c>
      <c r="C52" s="15"/>
      <c r="D52" s="17">
        <v>3040</v>
      </c>
      <c r="E52" s="15"/>
      <c r="F52" s="153"/>
      <c r="AF52" s="4"/>
      <c r="AG52" s="4"/>
      <c r="AK52" s="4"/>
    </row>
    <row r="53" spans="1:51" s="3" customFormat="1" x14ac:dyDescent="0.25">
      <c r="A53" s="152"/>
      <c r="B53" s="16" t="s">
        <v>20</v>
      </c>
      <c r="C53" s="15"/>
      <c r="D53" s="17">
        <v>993.6</v>
      </c>
      <c r="E53" s="15"/>
      <c r="F53" s="153"/>
      <c r="AF53" s="4"/>
      <c r="AG53" s="4"/>
      <c r="AK53" s="4"/>
    </row>
    <row r="54" spans="1:51" s="1" customFormat="1" x14ac:dyDescent="0.25">
      <c r="A54" s="154"/>
      <c r="B54" s="19" t="s">
        <v>0</v>
      </c>
      <c r="C54" s="18"/>
      <c r="D54" s="20">
        <v>4861.6000000000004</v>
      </c>
      <c r="E54" s="18"/>
      <c r="F54" s="155"/>
      <c r="AF54" s="2"/>
      <c r="AG54" s="2"/>
      <c r="AK54" s="2"/>
    </row>
    <row r="55" spans="1:51" s="13" customFormat="1" ht="37.9" customHeight="1" x14ac:dyDescent="0.25">
      <c r="A55" s="167" t="s">
        <v>100</v>
      </c>
      <c r="B55" s="176" t="s">
        <v>19</v>
      </c>
      <c r="C55" s="106" t="s">
        <v>3</v>
      </c>
      <c r="D55" s="107">
        <v>10551.2</v>
      </c>
      <c r="E55" s="109"/>
      <c r="F55" s="143">
        <f>ROUND(E55*D55,2)</f>
        <v>0</v>
      </c>
      <c r="AD55" s="5"/>
      <c r="AF55" s="5"/>
      <c r="AG55" s="5"/>
      <c r="AK55" s="6"/>
      <c r="AQ55" s="7"/>
      <c r="AR55" s="7"/>
      <c r="AS55" s="7"/>
      <c r="AT55" s="7"/>
      <c r="AU55" s="7"/>
      <c r="AV55" s="6"/>
      <c r="AW55" s="7"/>
      <c r="AX55" s="6"/>
      <c r="AY55" s="5"/>
    </row>
    <row r="56" spans="1:51" s="3" customFormat="1" x14ac:dyDescent="0.25">
      <c r="A56" s="152"/>
      <c r="B56" s="16" t="s">
        <v>18</v>
      </c>
      <c r="C56" s="15"/>
      <c r="D56" s="17">
        <v>2484</v>
      </c>
      <c r="E56" s="15"/>
      <c r="F56" s="153"/>
      <c r="AF56" s="4"/>
      <c r="AG56" s="4"/>
      <c r="AK56" s="4"/>
    </row>
    <row r="57" spans="1:51" s="3" customFormat="1" x14ac:dyDescent="0.25">
      <c r="A57" s="152"/>
      <c r="B57" s="16" t="s">
        <v>17</v>
      </c>
      <c r="C57" s="15"/>
      <c r="D57" s="17">
        <v>6080</v>
      </c>
      <c r="E57" s="15"/>
      <c r="F57" s="153"/>
      <c r="AF57" s="4"/>
      <c r="AG57" s="4"/>
      <c r="AK57" s="4"/>
    </row>
    <row r="58" spans="1:51" s="3" customFormat="1" x14ac:dyDescent="0.25">
      <c r="A58" s="152"/>
      <c r="B58" s="16" t="s">
        <v>16</v>
      </c>
      <c r="C58" s="15"/>
      <c r="D58" s="17">
        <v>1987.2</v>
      </c>
      <c r="E58" s="15"/>
      <c r="F58" s="153"/>
      <c r="AF58" s="4"/>
      <c r="AG58" s="4"/>
      <c r="AK58" s="4"/>
    </row>
    <row r="59" spans="1:51" s="1" customFormat="1" x14ac:dyDescent="0.25">
      <c r="A59" s="154"/>
      <c r="B59" s="19" t="s">
        <v>0</v>
      </c>
      <c r="C59" s="18"/>
      <c r="D59" s="20">
        <v>10551.2</v>
      </c>
      <c r="E59" s="18"/>
      <c r="F59" s="155"/>
      <c r="AF59" s="2"/>
      <c r="AG59" s="2"/>
      <c r="AK59" s="2"/>
    </row>
    <row r="60" spans="1:51" s="13" customFormat="1" ht="49.15" customHeight="1" x14ac:dyDescent="0.25">
      <c r="A60" s="167" t="s">
        <v>101</v>
      </c>
      <c r="B60" s="176" t="s">
        <v>15</v>
      </c>
      <c r="C60" s="106" t="s">
        <v>3</v>
      </c>
      <c r="D60" s="107">
        <v>543.72</v>
      </c>
      <c r="E60" s="109"/>
      <c r="F60" s="143">
        <f>ROUND(E60*D60,2)</f>
        <v>0</v>
      </c>
      <c r="AD60" s="5"/>
      <c r="AF60" s="5"/>
      <c r="AG60" s="5"/>
      <c r="AK60" s="6"/>
      <c r="AQ60" s="7"/>
      <c r="AR60" s="7"/>
      <c r="AS60" s="7"/>
      <c r="AT60" s="7"/>
      <c r="AU60" s="7"/>
      <c r="AV60" s="6"/>
      <c r="AW60" s="7"/>
      <c r="AX60" s="6"/>
      <c r="AY60" s="5"/>
    </row>
    <row r="61" spans="1:51" s="3" customFormat="1" x14ac:dyDescent="0.25">
      <c r="A61" s="152"/>
      <c r="B61" s="16" t="s">
        <v>14</v>
      </c>
      <c r="C61" s="15"/>
      <c r="D61" s="17">
        <v>271.86</v>
      </c>
      <c r="E61" s="15"/>
      <c r="F61" s="153"/>
      <c r="AF61" s="4"/>
      <c r="AG61" s="4"/>
      <c r="AK61" s="4"/>
    </row>
    <row r="62" spans="1:51" s="3" customFormat="1" x14ac:dyDescent="0.25">
      <c r="A62" s="152"/>
      <c r="B62" s="16" t="s">
        <v>13</v>
      </c>
      <c r="C62" s="15"/>
      <c r="D62" s="17">
        <v>271.86</v>
      </c>
      <c r="E62" s="15"/>
      <c r="F62" s="153"/>
      <c r="AF62" s="4"/>
      <c r="AG62" s="4"/>
      <c r="AK62" s="4"/>
    </row>
    <row r="63" spans="1:51" s="1" customFormat="1" x14ac:dyDescent="0.25">
      <c r="A63" s="154"/>
      <c r="B63" s="19" t="s">
        <v>0</v>
      </c>
      <c r="C63" s="18"/>
      <c r="D63" s="20">
        <v>543.72</v>
      </c>
      <c r="E63" s="18"/>
      <c r="F63" s="155"/>
      <c r="AF63" s="2"/>
      <c r="AG63" s="2"/>
      <c r="AK63" s="2"/>
    </row>
    <row r="64" spans="1:51" s="13" customFormat="1" ht="21.75" customHeight="1" x14ac:dyDescent="0.25">
      <c r="A64" s="167" t="s">
        <v>102</v>
      </c>
      <c r="B64" s="176" t="s">
        <v>12</v>
      </c>
      <c r="C64" s="106" t="s">
        <v>3</v>
      </c>
      <c r="D64" s="107">
        <v>3868</v>
      </c>
      <c r="E64" s="109"/>
      <c r="F64" s="143">
        <f>ROUND(E64*D64,2)</f>
        <v>0</v>
      </c>
      <c r="AD64" s="5"/>
      <c r="AF64" s="5"/>
      <c r="AG64" s="5"/>
      <c r="AK64" s="6"/>
      <c r="AQ64" s="7"/>
      <c r="AR64" s="7"/>
      <c r="AS64" s="7"/>
      <c r="AT64" s="7"/>
      <c r="AU64" s="7"/>
      <c r="AV64" s="6"/>
      <c r="AW64" s="7"/>
      <c r="AX64" s="6"/>
      <c r="AY64" s="5"/>
    </row>
    <row r="65" spans="1:51" s="3" customFormat="1" x14ac:dyDescent="0.25">
      <c r="A65" s="152"/>
      <c r="B65" s="16" t="s">
        <v>2</v>
      </c>
      <c r="C65" s="15"/>
      <c r="D65" s="17">
        <v>3040</v>
      </c>
      <c r="E65" s="15"/>
      <c r="F65" s="153"/>
      <c r="AF65" s="4"/>
      <c r="AG65" s="4"/>
      <c r="AK65" s="4"/>
    </row>
    <row r="66" spans="1:51" s="3" customFormat="1" x14ac:dyDescent="0.25">
      <c r="A66" s="152"/>
      <c r="B66" s="16" t="s">
        <v>1</v>
      </c>
      <c r="C66" s="15"/>
      <c r="D66" s="17">
        <v>828</v>
      </c>
      <c r="E66" s="15"/>
      <c r="F66" s="153"/>
      <c r="AF66" s="4"/>
      <c r="AG66" s="4"/>
      <c r="AK66" s="4"/>
    </row>
    <row r="67" spans="1:51" s="1" customFormat="1" x14ac:dyDescent="0.25">
      <c r="A67" s="154"/>
      <c r="B67" s="19" t="s">
        <v>0</v>
      </c>
      <c r="C67" s="18"/>
      <c r="D67" s="20">
        <v>3868</v>
      </c>
      <c r="E67" s="18"/>
      <c r="F67" s="155"/>
      <c r="AF67" s="2"/>
      <c r="AG67" s="2"/>
      <c r="AK67" s="2"/>
    </row>
    <row r="68" spans="1:51" s="13" customFormat="1" ht="24.2" customHeight="1" x14ac:dyDescent="0.25">
      <c r="A68" s="167" t="s">
        <v>103</v>
      </c>
      <c r="B68" s="176" t="s">
        <v>11</v>
      </c>
      <c r="C68" s="106" t="s">
        <v>6</v>
      </c>
      <c r="D68" s="107">
        <v>2</v>
      </c>
      <c r="E68" s="109"/>
      <c r="F68" s="143">
        <f>ROUND(E68*D68,2)</f>
        <v>0</v>
      </c>
      <c r="AD68" s="5"/>
      <c r="AF68" s="5"/>
      <c r="AG68" s="5"/>
      <c r="AK68" s="6"/>
      <c r="AQ68" s="7"/>
      <c r="AR68" s="7"/>
      <c r="AS68" s="7"/>
      <c r="AT68" s="7"/>
      <c r="AU68" s="7"/>
      <c r="AV68" s="6"/>
      <c r="AW68" s="7"/>
      <c r="AX68" s="6"/>
      <c r="AY68" s="5"/>
    </row>
    <row r="69" spans="1:51" s="3" customFormat="1" x14ac:dyDescent="0.25">
      <c r="A69" s="152"/>
      <c r="B69" s="16" t="s">
        <v>10</v>
      </c>
      <c r="C69" s="15"/>
      <c r="D69" s="17"/>
      <c r="E69" s="15"/>
      <c r="F69" s="153"/>
      <c r="AF69" s="4"/>
      <c r="AG69" s="4"/>
      <c r="AK69" s="4"/>
    </row>
    <row r="70" spans="1:51" s="13" customFormat="1" ht="33" customHeight="1" x14ac:dyDescent="0.25">
      <c r="A70" s="167" t="s">
        <v>91</v>
      </c>
      <c r="B70" s="176" t="s">
        <v>9</v>
      </c>
      <c r="C70" s="106" t="s">
        <v>6</v>
      </c>
      <c r="D70" s="107">
        <v>2</v>
      </c>
      <c r="E70" s="109"/>
      <c r="F70" s="143">
        <f>ROUND(E70*D70,2)</f>
        <v>0</v>
      </c>
      <c r="AD70" s="5"/>
      <c r="AF70" s="5"/>
      <c r="AG70" s="5"/>
      <c r="AK70" s="6"/>
      <c r="AQ70" s="7"/>
      <c r="AR70" s="7"/>
      <c r="AS70" s="7"/>
      <c r="AT70" s="7"/>
      <c r="AU70" s="7"/>
      <c r="AV70" s="6"/>
      <c r="AW70" s="7"/>
      <c r="AX70" s="6"/>
      <c r="AY70" s="5"/>
    </row>
    <row r="71" spans="1:51" s="3" customFormat="1" x14ac:dyDescent="0.25">
      <c r="A71" s="152"/>
      <c r="B71" s="16" t="s">
        <v>8</v>
      </c>
      <c r="C71" s="15"/>
      <c r="D71" s="17"/>
      <c r="E71" s="15"/>
      <c r="F71" s="153"/>
      <c r="AF71" s="4"/>
      <c r="AG71" s="4"/>
      <c r="AK71" s="4"/>
    </row>
    <row r="72" spans="1:51" s="13" customFormat="1" ht="24.2" customHeight="1" x14ac:dyDescent="0.25">
      <c r="A72" s="167" t="s">
        <v>104</v>
      </c>
      <c r="B72" s="176" t="s">
        <v>7</v>
      </c>
      <c r="C72" s="106" t="s">
        <v>6</v>
      </c>
      <c r="D72" s="107">
        <v>2</v>
      </c>
      <c r="E72" s="109"/>
      <c r="F72" s="143">
        <f>ROUND(E72*D72,2)</f>
        <v>0</v>
      </c>
      <c r="AD72" s="5"/>
      <c r="AF72" s="5"/>
      <c r="AG72" s="5"/>
      <c r="AK72" s="6"/>
      <c r="AQ72" s="7"/>
      <c r="AR72" s="7"/>
      <c r="AS72" s="7"/>
      <c r="AT72" s="7"/>
      <c r="AU72" s="7"/>
      <c r="AV72" s="6"/>
      <c r="AW72" s="7"/>
      <c r="AX72" s="6"/>
      <c r="AY72" s="5"/>
    </row>
    <row r="73" spans="1:51" s="3" customFormat="1" x14ac:dyDescent="0.25">
      <c r="A73" s="152"/>
      <c r="B73" s="16" t="s">
        <v>5</v>
      </c>
      <c r="C73" s="15"/>
      <c r="D73" s="17"/>
      <c r="E73" s="15"/>
      <c r="F73" s="153"/>
      <c r="AF73" s="4"/>
      <c r="AG73" s="4"/>
      <c r="AK73" s="4"/>
    </row>
    <row r="74" spans="1:51" s="13" customFormat="1" ht="24.2" customHeight="1" x14ac:dyDescent="0.25">
      <c r="A74" s="167" t="s">
        <v>105</v>
      </c>
      <c r="B74" s="176" t="s">
        <v>4</v>
      </c>
      <c r="C74" s="106" t="s">
        <v>3</v>
      </c>
      <c r="D74" s="107">
        <v>3868</v>
      </c>
      <c r="E74" s="109"/>
      <c r="F74" s="143">
        <f>ROUND(E74*D74,2)</f>
        <v>0</v>
      </c>
      <c r="AD74" s="5"/>
      <c r="AF74" s="5"/>
      <c r="AG74" s="5"/>
      <c r="AK74" s="6"/>
      <c r="AQ74" s="7"/>
      <c r="AR74" s="7"/>
      <c r="AS74" s="7"/>
      <c r="AT74" s="7"/>
      <c r="AU74" s="7"/>
      <c r="AV74" s="6"/>
      <c r="AW74" s="7"/>
      <c r="AX74" s="6"/>
      <c r="AY74" s="5"/>
    </row>
    <row r="75" spans="1:51" s="3" customFormat="1" x14ac:dyDescent="0.25">
      <c r="A75" s="152"/>
      <c r="B75" s="16" t="s">
        <v>2</v>
      </c>
      <c r="C75" s="15"/>
      <c r="D75" s="17">
        <v>3040</v>
      </c>
      <c r="E75" s="15"/>
      <c r="F75" s="153"/>
      <c r="AF75" s="4"/>
      <c r="AG75" s="4"/>
      <c r="AK75" s="4"/>
    </row>
    <row r="76" spans="1:51" s="3" customFormat="1" x14ac:dyDescent="0.25">
      <c r="A76" s="152"/>
      <c r="B76" s="16" t="s">
        <v>1</v>
      </c>
      <c r="C76" s="15"/>
      <c r="D76" s="17">
        <v>828</v>
      </c>
      <c r="E76" s="15"/>
      <c r="F76" s="153"/>
      <c r="AF76" s="4"/>
      <c r="AG76" s="4"/>
      <c r="AK76" s="4"/>
    </row>
    <row r="77" spans="1:51" s="1" customFormat="1" x14ac:dyDescent="0.25">
      <c r="A77" s="152"/>
      <c r="B77" s="16" t="s">
        <v>0</v>
      </c>
      <c r="C77" s="15"/>
      <c r="D77" s="17">
        <v>3868</v>
      </c>
      <c r="E77" s="15"/>
      <c r="F77" s="153"/>
      <c r="AF77" s="2"/>
      <c r="AG77" s="2"/>
      <c r="AK77" s="2"/>
    </row>
    <row r="78" spans="1:51" s="13" customFormat="1" ht="24.2" customHeight="1" x14ac:dyDescent="0.25">
      <c r="A78" s="167" t="s">
        <v>360</v>
      </c>
      <c r="B78" s="176" t="s">
        <v>361</v>
      </c>
      <c r="C78" s="106" t="s">
        <v>3</v>
      </c>
      <c r="D78" s="107">
        <v>45</v>
      </c>
      <c r="E78" s="109"/>
      <c r="F78" s="143">
        <f>-ROUND(E78*D78,2)</f>
        <v>0</v>
      </c>
      <c r="AD78" s="5"/>
      <c r="AF78" s="5"/>
      <c r="AG78" s="5"/>
      <c r="AK78" s="6"/>
      <c r="AQ78" s="7"/>
      <c r="AR78" s="7"/>
      <c r="AS78" s="7"/>
      <c r="AT78" s="7"/>
      <c r="AU78" s="7"/>
      <c r="AV78" s="6"/>
      <c r="AW78" s="7"/>
      <c r="AX78" s="6"/>
      <c r="AY78" s="5"/>
    </row>
    <row r="79" spans="1:51" s="3" customFormat="1" x14ac:dyDescent="0.25">
      <c r="A79" s="152"/>
      <c r="B79" s="16" t="s">
        <v>363</v>
      </c>
      <c r="C79" s="15"/>
      <c r="D79" s="17"/>
      <c r="E79" s="15"/>
      <c r="F79" s="153"/>
      <c r="AF79" s="4"/>
      <c r="AG79" s="4"/>
      <c r="AK79" s="4"/>
    </row>
    <row r="80" spans="1:51" s="3" customFormat="1" x14ac:dyDescent="0.25">
      <c r="A80" s="152"/>
      <c r="B80" s="16" t="s">
        <v>362</v>
      </c>
      <c r="C80" s="15"/>
      <c r="D80" s="17"/>
      <c r="E80" s="15"/>
      <c r="F80" s="153"/>
      <c r="AF80" s="4"/>
      <c r="AG80" s="4"/>
      <c r="AK80" s="4"/>
    </row>
    <row r="81" spans="1:37" s="3" customFormat="1" ht="12" thickBot="1" x14ac:dyDescent="0.3">
      <c r="A81" s="152"/>
      <c r="B81" s="16" t="s">
        <v>364</v>
      </c>
      <c r="C81" s="15"/>
      <c r="D81" s="17"/>
      <c r="E81" s="15"/>
      <c r="F81" s="153"/>
      <c r="AF81" s="4"/>
      <c r="AG81" s="4"/>
      <c r="AK81" s="4"/>
    </row>
    <row r="82" spans="1:37" ht="15" x14ac:dyDescent="0.25">
      <c r="A82" s="166">
        <v>3</v>
      </c>
      <c r="B82" s="175" t="s">
        <v>70</v>
      </c>
      <c r="C82" s="47"/>
      <c r="D82" s="47"/>
      <c r="E82" s="47"/>
      <c r="F82" s="49">
        <f>SUM(F83:F87)</f>
        <v>0</v>
      </c>
    </row>
    <row r="83" spans="1:37" ht="15" x14ac:dyDescent="0.25">
      <c r="A83" s="167" t="s">
        <v>106</v>
      </c>
      <c r="B83" s="176" t="s">
        <v>71</v>
      </c>
      <c r="C83" s="106" t="s">
        <v>6</v>
      </c>
      <c r="D83" s="107">
        <v>1</v>
      </c>
      <c r="E83" s="109"/>
      <c r="F83" s="143">
        <f>ROUND(E83*D83,2)</f>
        <v>0</v>
      </c>
    </row>
    <row r="84" spans="1:37" ht="15" x14ac:dyDescent="0.25">
      <c r="A84" s="167" t="s">
        <v>107</v>
      </c>
      <c r="B84" s="176" t="s">
        <v>72</v>
      </c>
      <c r="C84" s="106" t="s">
        <v>73</v>
      </c>
      <c r="D84" s="107">
        <v>1</v>
      </c>
      <c r="E84" s="109"/>
      <c r="F84" s="143">
        <f>ROUND(E84*D84,2)</f>
        <v>0</v>
      </c>
    </row>
    <row r="85" spans="1:37" ht="15" x14ac:dyDescent="0.25">
      <c r="A85" s="167" t="s">
        <v>108</v>
      </c>
      <c r="B85" s="176" t="s">
        <v>74</v>
      </c>
      <c r="C85" s="106" t="s">
        <v>73</v>
      </c>
      <c r="D85" s="107">
        <v>1</v>
      </c>
      <c r="E85" s="109"/>
      <c r="F85" s="143">
        <f>ROUND(E85*D85,2)</f>
        <v>0</v>
      </c>
    </row>
    <row r="86" spans="1:37" ht="15" x14ac:dyDescent="0.25">
      <c r="A86" s="167" t="s">
        <v>109</v>
      </c>
      <c r="B86" s="176" t="s">
        <v>75</v>
      </c>
      <c r="C86" s="106" t="s">
        <v>73</v>
      </c>
      <c r="D86" s="107">
        <v>1</v>
      </c>
      <c r="E86" s="109"/>
      <c r="F86" s="143">
        <f>ROUND(E86*D86,2)</f>
        <v>0</v>
      </c>
    </row>
    <row r="87" spans="1:37" ht="45.75" thickBot="1" x14ac:dyDescent="0.3">
      <c r="A87" s="169" t="s">
        <v>110</v>
      </c>
      <c r="B87" s="177" t="s">
        <v>76</v>
      </c>
      <c r="C87" s="156" t="s">
        <v>73</v>
      </c>
      <c r="D87" s="157">
        <v>1</v>
      </c>
      <c r="E87" s="158"/>
      <c r="F87" s="159">
        <f>ROUND(E87*D87,2)</f>
        <v>0</v>
      </c>
    </row>
    <row r="88" spans="1:37" ht="15" x14ac:dyDescent="0.2">
      <c r="A88" s="170"/>
      <c r="B88" s="178"/>
      <c r="C88" s="21"/>
      <c r="D88" s="21"/>
      <c r="E88" s="21"/>
      <c r="F88" s="151"/>
    </row>
  </sheetData>
  <pageMargins left="0.39374999999999999" right="0.39374999999999999" top="0.39374999999999999" bottom="0.39374999999999999" header="0" footer="0"/>
  <pageSetup paperSize="9" scale="59" fitToHeight="100" orientation="portrait" blackAndWhite="1" r:id="rId1"/>
  <headerFooter>
    <oddFooter>&amp;CStrana &amp;P z &amp;N</oddFooter>
  </headerFooter>
  <ignoredErrors>
    <ignoredError sqref="A29 A72 A74 A33 A35 A7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7980-BFB0-4093-B361-C16811D1FFDD}">
  <sheetPr>
    <pageSetUpPr fitToPage="1"/>
  </sheetPr>
  <dimension ref="A1:L146"/>
  <sheetViews>
    <sheetView zoomScaleNormal="100" workbookViewId="0">
      <selection activeCell="H4" sqref="H4"/>
    </sheetView>
  </sheetViews>
  <sheetFormatPr defaultColWidth="9.140625" defaultRowHeight="15" x14ac:dyDescent="0.25"/>
  <cols>
    <col min="1" max="1" width="16.140625" style="137" customWidth="1"/>
    <col min="2" max="2" width="64.85546875" style="104" customWidth="1"/>
    <col min="3" max="3" width="13" style="104" customWidth="1"/>
    <col min="4" max="6" width="16.140625" style="104" customWidth="1"/>
    <col min="7" max="10" width="9.140625" style="104"/>
    <col min="11" max="12" width="0" style="104" hidden="1" customWidth="1"/>
    <col min="13" max="16384" width="9.140625" style="104"/>
  </cols>
  <sheetData>
    <row r="1" spans="1:12" x14ac:dyDescent="0.25">
      <c r="A1" s="139"/>
      <c r="B1" s="117"/>
      <c r="C1" s="116"/>
      <c r="D1" s="116"/>
      <c r="E1" s="116"/>
      <c r="F1" s="118"/>
      <c r="L1" s="104">
        <v>3</v>
      </c>
    </row>
    <row r="2" spans="1:12" ht="20.25" x14ac:dyDescent="0.25">
      <c r="A2" s="140"/>
      <c r="B2" s="120" t="s">
        <v>297</v>
      </c>
      <c r="C2" s="121"/>
      <c r="D2" s="121"/>
      <c r="E2" s="121"/>
      <c r="F2" s="122"/>
    </row>
    <row r="3" spans="1:12" x14ac:dyDescent="0.25">
      <c r="A3" s="141" t="s">
        <v>64</v>
      </c>
      <c r="B3" s="123" t="s">
        <v>288</v>
      </c>
      <c r="C3" s="121"/>
      <c r="D3" s="121"/>
      <c r="E3" s="121"/>
      <c r="F3" s="122"/>
      <c r="K3" s="104">
        <v>0</v>
      </c>
      <c r="L3" s="104">
        <v>2</v>
      </c>
    </row>
    <row r="4" spans="1:12" ht="15.75" thickBot="1" x14ac:dyDescent="0.3">
      <c r="A4" s="141" t="s">
        <v>298</v>
      </c>
      <c r="B4" s="123" t="s">
        <v>111</v>
      </c>
      <c r="C4" s="121"/>
      <c r="D4" s="132" t="s">
        <v>300</v>
      </c>
      <c r="E4" s="133">
        <f>F6+F27+F38+F105+F122</f>
        <v>0</v>
      </c>
      <c r="F4" s="134" t="s">
        <v>301</v>
      </c>
      <c r="K4" s="104">
        <v>0.15</v>
      </c>
      <c r="L4" s="104">
        <v>2</v>
      </c>
    </row>
    <row r="5" spans="1:12" ht="24.75" thickBot="1" x14ac:dyDescent="0.3">
      <c r="A5" s="136" t="s">
        <v>112</v>
      </c>
      <c r="B5" s="112" t="s">
        <v>299</v>
      </c>
      <c r="C5" s="135" t="s">
        <v>240</v>
      </c>
      <c r="D5" s="135" t="s">
        <v>241</v>
      </c>
      <c r="E5" s="42" t="s">
        <v>61</v>
      </c>
      <c r="F5" s="43" t="s">
        <v>60</v>
      </c>
      <c r="K5" s="104">
        <v>0.21</v>
      </c>
    </row>
    <row r="6" spans="1:12" x14ac:dyDescent="0.25">
      <c r="A6" s="138">
        <v>1</v>
      </c>
      <c r="B6" s="46" t="s">
        <v>114</v>
      </c>
      <c r="C6" s="47"/>
      <c r="D6" s="47"/>
      <c r="E6" s="47"/>
      <c r="F6" s="49">
        <f>SUM(F7:F26)</f>
        <v>0</v>
      </c>
    </row>
    <row r="7" spans="1:12" x14ac:dyDescent="0.25">
      <c r="A7" s="142" t="s">
        <v>79</v>
      </c>
      <c r="B7" s="105" t="s">
        <v>127</v>
      </c>
      <c r="C7" s="106" t="s">
        <v>355</v>
      </c>
      <c r="D7" s="107">
        <v>24</v>
      </c>
      <c r="E7" s="109"/>
      <c r="F7" s="143">
        <f>ROUND(D7*E7,L4)</f>
        <v>0</v>
      </c>
      <c r="K7" s="108">
        <f>F7*0.21</f>
        <v>0</v>
      </c>
      <c r="L7" s="104">
        <v>3</v>
      </c>
    </row>
    <row r="8" spans="1:12" x14ac:dyDescent="0.25">
      <c r="A8" s="144"/>
      <c r="B8" s="16" t="s">
        <v>128</v>
      </c>
      <c r="C8" s="145"/>
      <c r="D8" s="145"/>
      <c r="E8" s="145"/>
      <c r="F8" s="146"/>
    </row>
    <row r="9" spans="1:12" x14ac:dyDescent="0.25">
      <c r="A9" s="142" t="s">
        <v>80</v>
      </c>
      <c r="B9" s="105" t="s">
        <v>117</v>
      </c>
      <c r="C9" s="106" t="s">
        <v>40</v>
      </c>
      <c r="D9" s="107">
        <v>192</v>
      </c>
      <c r="E9" s="109"/>
      <c r="F9" s="143">
        <f>ROUND(D9*E9,L4)</f>
        <v>0</v>
      </c>
      <c r="K9" s="108">
        <f>F9*0.21</f>
        <v>0</v>
      </c>
      <c r="L9" s="104">
        <v>3</v>
      </c>
    </row>
    <row r="10" spans="1:12" ht="294.75" customHeight="1" x14ac:dyDescent="0.25">
      <c r="A10" s="144"/>
      <c r="B10" s="16" t="s">
        <v>118</v>
      </c>
      <c r="C10" s="145"/>
      <c r="D10" s="145"/>
      <c r="E10" s="145"/>
      <c r="F10" s="146"/>
    </row>
    <row r="11" spans="1:12" x14ac:dyDescent="0.25">
      <c r="A11" s="142" t="s">
        <v>81</v>
      </c>
      <c r="B11" s="105" t="s">
        <v>115</v>
      </c>
      <c r="C11" s="106" t="s">
        <v>43</v>
      </c>
      <c r="D11" s="107">
        <v>44</v>
      </c>
      <c r="E11" s="109"/>
      <c r="F11" s="143">
        <f>ROUND(D11*E11,L4)</f>
        <v>0</v>
      </c>
      <c r="K11" s="108">
        <f>F11*0.21</f>
        <v>0</v>
      </c>
      <c r="L11" s="104">
        <v>3</v>
      </c>
    </row>
    <row r="12" spans="1:12" ht="22.5" x14ac:dyDescent="0.25">
      <c r="A12" s="144"/>
      <c r="B12" s="16" t="s">
        <v>116</v>
      </c>
      <c r="C12" s="145"/>
      <c r="D12" s="145"/>
      <c r="E12" s="145"/>
      <c r="F12" s="146"/>
    </row>
    <row r="13" spans="1:12" x14ac:dyDescent="0.25">
      <c r="A13" s="142" t="s">
        <v>82</v>
      </c>
      <c r="B13" s="105" t="s">
        <v>121</v>
      </c>
      <c r="C13" s="106" t="s">
        <v>40</v>
      </c>
      <c r="D13" s="107">
        <v>192</v>
      </c>
      <c r="E13" s="109"/>
      <c r="F13" s="143">
        <f>ROUND(D13*E13,L4)</f>
        <v>0</v>
      </c>
      <c r="K13" s="108">
        <f>F13*0.21</f>
        <v>0</v>
      </c>
      <c r="L13" s="104">
        <v>3</v>
      </c>
    </row>
    <row r="14" spans="1:12" ht="199.5" customHeight="1" x14ac:dyDescent="0.25">
      <c r="A14" s="144"/>
      <c r="B14" s="16" t="s">
        <v>122</v>
      </c>
      <c r="C14" s="145"/>
      <c r="D14" s="145"/>
      <c r="E14" s="145"/>
      <c r="F14" s="146"/>
    </row>
    <row r="15" spans="1:12" x14ac:dyDescent="0.25">
      <c r="A15" s="142" t="s">
        <v>83</v>
      </c>
      <c r="B15" s="105" t="s">
        <v>119</v>
      </c>
      <c r="C15" s="106" t="s">
        <v>245</v>
      </c>
      <c r="D15" s="107">
        <v>300</v>
      </c>
      <c r="E15" s="109"/>
      <c r="F15" s="143">
        <f>ROUND(D15*E15,L4)</f>
        <v>0</v>
      </c>
      <c r="K15" s="108">
        <f>F15*0.21</f>
        <v>0</v>
      </c>
      <c r="L15" s="104">
        <v>3</v>
      </c>
    </row>
    <row r="16" spans="1:12" ht="22.5" x14ac:dyDescent="0.25">
      <c r="A16" s="144"/>
      <c r="B16" s="16" t="s">
        <v>120</v>
      </c>
      <c r="C16" s="145"/>
      <c r="D16" s="145"/>
      <c r="E16" s="145"/>
      <c r="F16" s="146"/>
    </row>
    <row r="17" spans="1:12" x14ac:dyDescent="0.25">
      <c r="A17" s="142" t="s">
        <v>84</v>
      </c>
      <c r="B17" s="105" t="s">
        <v>129</v>
      </c>
      <c r="C17" s="106" t="s">
        <v>43</v>
      </c>
      <c r="D17" s="107">
        <v>600</v>
      </c>
      <c r="E17" s="109"/>
      <c r="F17" s="143">
        <f>ROUND(D17*E17,L4)</f>
        <v>0</v>
      </c>
      <c r="K17" s="108">
        <f>F17*0.21</f>
        <v>0</v>
      </c>
      <c r="L17" s="104">
        <v>3</v>
      </c>
    </row>
    <row r="18" spans="1:12" ht="67.5" x14ac:dyDescent="0.25">
      <c r="A18" s="144"/>
      <c r="B18" s="16" t="s">
        <v>130</v>
      </c>
      <c r="C18" s="145"/>
      <c r="D18" s="145"/>
      <c r="E18" s="145"/>
      <c r="F18" s="146"/>
    </row>
    <row r="19" spans="1:12" x14ac:dyDescent="0.25">
      <c r="A19" s="142" t="s">
        <v>85</v>
      </c>
      <c r="B19" s="105" t="s">
        <v>131</v>
      </c>
      <c r="C19" s="106" t="s">
        <v>43</v>
      </c>
      <c r="D19" s="107">
        <v>60</v>
      </c>
      <c r="E19" s="109"/>
      <c r="F19" s="143">
        <f>ROUND(D19*E19,L4)</f>
        <v>0</v>
      </c>
      <c r="K19" s="108">
        <f>F19*0.21</f>
        <v>0</v>
      </c>
      <c r="L19" s="104">
        <v>3</v>
      </c>
    </row>
    <row r="20" spans="1:12" ht="67.5" x14ac:dyDescent="0.25">
      <c r="A20" s="144"/>
      <c r="B20" s="16" t="s">
        <v>130</v>
      </c>
      <c r="C20" s="145"/>
      <c r="D20" s="145"/>
      <c r="E20" s="145"/>
      <c r="F20" s="146"/>
    </row>
    <row r="21" spans="1:12" x14ac:dyDescent="0.25">
      <c r="A21" s="142" t="s">
        <v>86</v>
      </c>
      <c r="B21" s="105" t="s">
        <v>125</v>
      </c>
      <c r="C21" s="106" t="s">
        <v>43</v>
      </c>
      <c r="D21" s="107">
        <v>1200</v>
      </c>
      <c r="E21" s="109"/>
      <c r="F21" s="143">
        <f>ROUND(D21*E21,L4)</f>
        <v>0</v>
      </c>
      <c r="K21" s="108">
        <f>F21*0.21</f>
        <v>0</v>
      </c>
      <c r="L21" s="104">
        <v>3</v>
      </c>
    </row>
    <row r="22" spans="1:12" ht="78.75" x14ac:dyDescent="0.25">
      <c r="A22" s="144"/>
      <c r="B22" s="16" t="s">
        <v>126</v>
      </c>
      <c r="C22" s="145"/>
      <c r="D22" s="145"/>
      <c r="E22" s="145"/>
      <c r="F22" s="146"/>
    </row>
    <row r="23" spans="1:12" ht="30" x14ac:dyDescent="0.25">
      <c r="A23" s="142" t="s">
        <v>87</v>
      </c>
      <c r="B23" s="105" t="s">
        <v>123</v>
      </c>
      <c r="C23" s="106" t="s">
        <v>43</v>
      </c>
      <c r="D23" s="107">
        <v>1200</v>
      </c>
      <c r="E23" s="109"/>
      <c r="F23" s="143">
        <f>ROUND(D23*E23,L4)</f>
        <v>0</v>
      </c>
      <c r="K23" s="108">
        <f>F23*0.21</f>
        <v>0</v>
      </c>
      <c r="L23" s="104">
        <v>3</v>
      </c>
    </row>
    <row r="24" spans="1:12" ht="67.5" x14ac:dyDescent="0.25">
      <c r="A24" s="144"/>
      <c r="B24" s="16" t="s">
        <v>124</v>
      </c>
      <c r="C24" s="145"/>
      <c r="D24" s="145"/>
      <c r="E24" s="145"/>
      <c r="F24" s="146"/>
    </row>
    <row r="25" spans="1:12" ht="45" x14ac:dyDescent="0.25">
      <c r="A25" s="142" t="s">
        <v>88</v>
      </c>
      <c r="B25" s="105" t="s">
        <v>132</v>
      </c>
      <c r="C25" s="106" t="s">
        <v>3</v>
      </c>
      <c r="D25" s="107">
        <v>70</v>
      </c>
      <c r="E25" s="109"/>
      <c r="F25" s="143">
        <f>ROUND(D25*E25,L4)</f>
        <v>0</v>
      </c>
      <c r="K25" s="108">
        <f>F25*0.21</f>
        <v>0</v>
      </c>
      <c r="L25" s="104">
        <v>3</v>
      </c>
    </row>
    <row r="26" spans="1:12" ht="113.25" thickBot="1" x14ac:dyDescent="0.3">
      <c r="A26" s="147"/>
      <c r="B26" s="148" t="s">
        <v>133</v>
      </c>
      <c r="C26" s="149"/>
      <c r="D26" s="149"/>
      <c r="E26" s="149"/>
      <c r="F26" s="150"/>
    </row>
    <row r="27" spans="1:12" x14ac:dyDescent="0.25">
      <c r="A27" s="138" t="s">
        <v>302</v>
      </c>
      <c r="B27" s="46" t="s">
        <v>134</v>
      </c>
      <c r="C27" s="47"/>
      <c r="D27" s="47"/>
      <c r="E27" s="47"/>
      <c r="F27" s="49">
        <f>SUM(F28:F37)</f>
        <v>0</v>
      </c>
    </row>
    <row r="28" spans="1:12" x14ac:dyDescent="0.25">
      <c r="A28" s="142" t="s">
        <v>93</v>
      </c>
      <c r="B28" s="105" t="s">
        <v>139</v>
      </c>
      <c r="C28" s="106" t="s">
        <v>43</v>
      </c>
      <c r="D28" s="107">
        <v>160</v>
      </c>
      <c r="E28" s="109"/>
      <c r="F28" s="143">
        <f>ROUND(D28*E28,L4)</f>
        <v>0</v>
      </c>
      <c r="K28" s="108">
        <f>F28*0.21</f>
        <v>0</v>
      </c>
      <c r="L28" s="104">
        <v>3</v>
      </c>
    </row>
    <row r="29" spans="1:12" ht="67.5" x14ac:dyDescent="0.25">
      <c r="A29" s="144"/>
      <c r="B29" s="16" t="s">
        <v>140</v>
      </c>
      <c r="C29" s="145"/>
      <c r="D29" s="145"/>
      <c r="E29" s="145"/>
      <c r="F29" s="146"/>
    </row>
    <row r="30" spans="1:12" x14ac:dyDescent="0.25">
      <c r="A30" s="142" t="s">
        <v>94</v>
      </c>
      <c r="B30" s="105" t="s">
        <v>141</v>
      </c>
      <c r="C30" s="106" t="s">
        <v>43</v>
      </c>
      <c r="D30" s="107">
        <v>160</v>
      </c>
      <c r="E30" s="109"/>
      <c r="F30" s="143">
        <f>ROUND(D30*E30,L4)</f>
        <v>0</v>
      </c>
      <c r="K30" s="108">
        <f>F30*0.21</f>
        <v>0</v>
      </c>
      <c r="L30" s="104">
        <v>3</v>
      </c>
    </row>
    <row r="31" spans="1:12" ht="90" x14ac:dyDescent="0.25">
      <c r="A31" s="144"/>
      <c r="B31" s="16" t="s">
        <v>142</v>
      </c>
      <c r="C31" s="145"/>
      <c r="D31" s="145"/>
      <c r="E31" s="145"/>
      <c r="F31" s="146"/>
    </row>
    <row r="32" spans="1:12" x14ac:dyDescent="0.25">
      <c r="A32" s="142" t="s">
        <v>95</v>
      </c>
      <c r="B32" s="105" t="s">
        <v>143</v>
      </c>
      <c r="C32" s="106" t="s">
        <v>247</v>
      </c>
      <c r="D32" s="107">
        <v>4</v>
      </c>
      <c r="E32" s="109"/>
      <c r="F32" s="143">
        <f>ROUND(D32*E32,L4)</f>
        <v>0</v>
      </c>
      <c r="K32" s="108">
        <f>F32*0.21</f>
        <v>0</v>
      </c>
      <c r="L32" s="104">
        <v>3</v>
      </c>
    </row>
    <row r="33" spans="1:12" ht="90" x14ac:dyDescent="0.25">
      <c r="A33" s="144"/>
      <c r="B33" s="16" t="s">
        <v>144</v>
      </c>
      <c r="C33" s="145"/>
      <c r="D33" s="145"/>
      <c r="E33" s="145"/>
      <c r="F33" s="146"/>
    </row>
    <row r="34" spans="1:12" ht="30" x14ac:dyDescent="0.25">
      <c r="A34" s="142" t="s">
        <v>96</v>
      </c>
      <c r="B34" s="105" t="s">
        <v>137</v>
      </c>
      <c r="C34" s="106" t="s">
        <v>267</v>
      </c>
      <c r="D34" s="107">
        <v>1200</v>
      </c>
      <c r="E34" s="109"/>
      <c r="F34" s="143">
        <f>ROUND(D34*E34,L4)</f>
        <v>0</v>
      </c>
      <c r="K34" s="108">
        <f>F34*0.21</f>
        <v>0</v>
      </c>
      <c r="L34" s="104">
        <v>3</v>
      </c>
    </row>
    <row r="35" spans="1:12" ht="101.25" x14ac:dyDescent="0.25">
      <c r="A35" s="144"/>
      <c r="B35" s="16" t="s">
        <v>138</v>
      </c>
      <c r="C35" s="145"/>
      <c r="D35" s="145"/>
      <c r="E35" s="145"/>
      <c r="F35" s="146"/>
    </row>
    <row r="36" spans="1:12" ht="30" x14ac:dyDescent="0.25">
      <c r="A36" s="142" t="s">
        <v>97</v>
      </c>
      <c r="B36" s="105" t="s">
        <v>135</v>
      </c>
      <c r="C36" s="106" t="s">
        <v>43</v>
      </c>
      <c r="D36" s="107">
        <v>620</v>
      </c>
      <c r="E36" s="109"/>
      <c r="F36" s="143">
        <f>ROUND(D36*E36,L4)</f>
        <v>0</v>
      </c>
      <c r="K36" s="108">
        <f>F36*0.21</f>
        <v>0</v>
      </c>
      <c r="L36" s="104">
        <v>3</v>
      </c>
    </row>
    <row r="37" spans="1:12" ht="90.75" thickBot="1" x14ac:dyDescent="0.3">
      <c r="A37" s="147"/>
      <c r="B37" s="148" t="s">
        <v>136</v>
      </c>
      <c r="C37" s="149"/>
      <c r="D37" s="149"/>
      <c r="E37" s="149"/>
      <c r="F37" s="150"/>
    </row>
    <row r="38" spans="1:12" x14ac:dyDescent="0.25">
      <c r="A38" s="138" t="s">
        <v>303</v>
      </c>
      <c r="B38" s="46" t="s">
        <v>145</v>
      </c>
      <c r="C38" s="47"/>
      <c r="D38" s="47"/>
      <c r="E38" s="47"/>
      <c r="F38" s="49">
        <f>SUM(F39:F104)</f>
        <v>0</v>
      </c>
    </row>
    <row r="39" spans="1:12" x14ac:dyDescent="0.25">
      <c r="A39" s="142" t="s">
        <v>106</v>
      </c>
      <c r="B39" s="105" t="s">
        <v>187</v>
      </c>
      <c r="C39" s="106" t="s">
        <v>247</v>
      </c>
      <c r="D39" s="107">
        <v>6</v>
      </c>
      <c r="E39" s="109"/>
      <c r="F39" s="143">
        <f>ROUND(D39*E39,L4)</f>
        <v>0</v>
      </c>
      <c r="K39" s="108">
        <f>F39*0.21</f>
        <v>0</v>
      </c>
      <c r="L39" s="104">
        <v>3</v>
      </c>
    </row>
    <row r="40" spans="1:12" ht="67.5" x14ac:dyDescent="0.25">
      <c r="A40" s="144"/>
      <c r="B40" s="16" t="s">
        <v>188</v>
      </c>
      <c r="C40" s="145"/>
      <c r="D40" s="145"/>
      <c r="E40" s="145"/>
      <c r="F40" s="146"/>
    </row>
    <row r="41" spans="1:12" x14ac:dyDescent="0.25">
      <c r="A41" s="142" t="s">
        <v>107</v>
      </c>
      <c r="B41" s="105" t="s">
        <v>191</v>
      </c>
      <c r="C41" s="106" t="s">
        <v>247</v>
      </c>
      <c r="D41" s="107">
        <v>3</v>
      </c>
      <c r="E41" s="109"/>
      <c r="F41" s="143">
        <f>ROUND(D41*E41,L4)</f>
        <v>0</v>
      </c>
      <c r="K41" s="108">
        <f>F41*0.21</f>
        <v>0</v>
      </c>
      <c r="L41" s="104">
        <v>3</v>
      </c>
    </row>
    <row r="42" spans="1:12" ht="90" x14ac:dyDescent="0.25">
      <c r="A42" s="144"/>
      <c r="B42" s="16" t="s">
        <v>192</v>
      </c>
      <c r="C42" s="145"/>
      <c r="D42" s="145"/>
      <c r="E42" s="145"/>
      <c r="F42" s="146"/>
    </row>
    <row r="43" spans="1:12" x14ac:dyDescent="0.25">
      <c r="A43" s="142" t="s">
        <v>108</v>
      </c>
      <c r="B43" s="105" t="s">
        <v>197</v>
      </c>
      <c r="C43" s="106" t="s">
        <v>43</v>
      </c>
      <c r="D43" s="107">
        <v>25</v>
      </c>
      <c r="E43" s="109"/>
      <c r="F43" s="143">
        <f>ROUND(D43*E43,L4)</f>
        <v>0</v>
      </c>
      <c r="K43" s="108">
        <f>F43*0.21</f>
        <v>0</v>
      </c>
      <c r="L43" s="104">
        <v>3</v>
      </c>
    </row>
    <row r="44" spans="1:12" ht="90" x14ac:dyDescent="0.25">
      <c r="A44" s="144"/>
      <c r="B44" s="16" t="s">
        <v>198</v>
      </c>
      <c r="C44" s="145"/>
      <c r="D44" s="145"/>
      <c r="E44" s="145"/>
      <c r="F44" s="146"/>
    </row>
    <row r="45" spans="1:12" ht="30" x14ac:dyDescent="0.25">
      <c r="A45" s="142" t="s">
        <v>109</v>
      </c>
      <c r="B45" s="105" t="s">
        <v>189</v>
      </c>
      <c r="C45" s="106" t="s">
        <v>247</v>
      </c>
      <c r="D45" s="107">
        <v>3</v>
      </c>
      <c r="E45" s="109"/>
      <c r="F45" s="143">
        <f>ROUND(D45*E45,L4)</f>
        <v>0</v>
      </c>
      <c r="K45" s="108">
        <f>F45*0.21</f>
        <v>0</v>
      </c>
      <c r="L45" s="104">
        <v>3</v>
      </c>
    </row>
    <row r="46" spans="1:12" ht="33.75" x14ac:dyDescent="0.25">
      <c r="A46" s="144"/>
      <c r="B46" s="16" t="s">
        <v>190</v>
      </c>
      <c r="C46" s="145"/>
      <c r="D46" s="145"/>
      <c r="E46" s="145"/>
      <c r="F46" s="146"/>
    </row>
    <row r="47" spans="1:12" ht="30" x14ac:dyDescent="0.25">
      <c r="A47" s="142" t="s">
        <v>110</v>
      </c>
      <c r="B47" s="105" t="s">
        <v>193</v>
      </c>
      <c r="C47" s="106" t="s">
        <v>247</v>
      </c>
      <c r="D47" s="107">
        <v>2</v>
      </c>
      <c r="E47" s="109"/>
      <c r="F47" s="143">
        <f>ROUND(D47*E47,L4)</f>
        <v>0</v>
      </c>
      <c r="K47" s="108">
        <f>F47*0.21</f>
        <v>0</v>
      </c>
      <c r="L47" s="104">
        <v>3</v>
      </c>
    </row>
    <row r="48" spans="1:12" ht="33.75" x14ac:dyDescent="0.25">
      <c r="A48" s="144"/>
      <c r="B48" s="16" t="s">
        <v>194</v>
      </c>
      <c r="C48" s="145"/>
      <c r="D48" s="145"/>
      <c r="E48" s="145"/>
      <c r="F48" s="146"/>
    </row>
    <row r="49" spans="1:12" x14ac:dyDescent="0.25">
      <c r="A49" s="142" t="s">
        <v>304</v>
      </c>
      <c r="B49" s="105" t="s">
        <v>181</v>
      </c>
      <c r="C49" s="106" t="s">
        <v>43</v>
      </c>
      <c r="D49" s="107">
        <v>50</v>
      </c>
      <c r="E49" s="109"/>
      <c r="F49" s="143">
        <f>ROUND(D49*E49,L4)</f>
        <v>0</v>
      </c>
      <c r="K49" s="108">
        <f>F49*0.21</f>
        <v>0</v>
      </c>
      <c r="L49" s="104">
        <v>3</v>
      </c>
    </row>
    <row r="50" spans="1:12" ht="101.25" x14ac:dyDescent="0.25">
      <c r="A50" s="144"/>
      <c r="B50" s="16" t="s">
        <v>182</v>
      </c>
      <c r="C50" s="145"/>
      <c r="D50" s="145"/>
      <c r="E50" s="145"/>
      <c r="F50" s="146"/>
    </row>
    <row r="51" spans="1:12" x14ac:dyDescent="0.25">
      <c r="A51" s="142" t="s">
        <v>305</v>
      </c>
      <c r="B51" s="105" t="s">
        <v>166</v>
      </c>
      <c r="C51" s="106" t="s">
        <v>43</v>
      </c>
      <c r="D51" s="107">
        <v>30</v>
      </c>
      <c r="E51" s="109"/>
      <c r="F51" s="143">
        <f>ROUND(D51*E51,L4)</f>
        <v>0</v>
      </c>
      <c r="K51" s="108">
        <f>F51*0.21</f>
        <v>0</v>
      </c>
      <c r="L51" s="104">
        <v>3</v>
      </c>
    </row>
    <row r="52" spans="1:12" ht="67.5" x14ac:dyDescent="0.25">
      <c r="A52" s="144"/>
      <c r="B52" s="16" t="s">
        <v>161</v>
      </c>
      <c r="C52" s="145"/>
      <c r="D52" s="145"/>
      <c r="E52" s="145"/>
      <c r="F52" s="146"/>
    </row>
    <row r="53" spans="1:12" ht="30" x14ac:dyDescent="0.25">
      <c r="A53" s="142" t="s">
        <v>306</v>
      </c>
      <c r="B53" s="105" t="s">
        <v>163</v>
      </c>
      <c r="C53" s="106" t="s">
        <v>43</v>
      </c>
      <c r="D53" s="107">
        <v>165</v>
      </c>
      <c r="E53" s="109"/>
      <c r="F53" s="143">
        <f>ROUND(D53*E53,L4)</f>
        <v>0</v>
      </c>
      <c r="K53" s="108">
        <f>F53*0.21</f>
        <v>0</v>
      </c>
      <c r="L53" s="104">
        <v>3</v>
      </c>
    </row>
    <row r="54" spans="1:12" ht="67.5" x14ac:dyDescent="0.25">
      <c r="A54" s="144"/>
      <c r="B54" s="16" t="s">
        <v>161</v>
      </c>
      <c r="C54" s="145"/>
      <c r="D54" s="145"/>
      <c r="E54" s="145"/>
      <c r="F54" s="146"/>
    </row>
    <row r="55" spans="1:12" x14ac:dyDescent="0.25">
      <c r="A55" s="142" t="s">
        <v>307</v>
      </c>
      <c r="B55" s="105" t="s">
        <v>164</v>
      </c>
      <c r="C55" s="106" t="s">
        <v>43</v>
      </c>
      <c r="D55" s="107">
        <v>95</v>
      </c>
      <c r="E55" s="109"/>
      <c r="F55" s="143">
        <f>ROUND(D55*E55,L4)</f>
        <v>0</v>
      </c>
      <c r="K55" s="108">
        <f>F55*0.21</f>
        <v>0</v>
      </c>
      <c r="L55" s="104">
        <v>3</v>
      </c>
    </row>
    <row r="56" spans="1:12" ht="67.5" x14ac:dyDescent="0.25">
      <c r="A56" s="144"/>
      <c r="B56" s="16" t="s">
        <v>161</v>
      </c>
      <c r="C56" s="145"/>
      <c r="D56" s="145"/>
      <c r="E56" s="145"/>
      <c r="F56" s="146"/>
    </row>
    <row r="57" spans="1:12" ht="30" x14ac:dyDescent="0.25">
      <c r="A57" s="142" t="s">
        <v>308</v>
      </c>
      <c r="B57" s="105" t="s">
        <v>162</v>
      </c>
      <c r="C57" s="106" t="s">
        <v>43</v>
      </c>
      <c r="D57" s="107">
        <v>165</v>
      </c>
      <c r="E57" s="109"/>
      <c r="F57" s="143">
        <f>ROUND(D57*E57,L4)</f>
        <v>0</v>
      </c>
      <c r="K57" s="108">
        <f>F57*0.21</f>
        <v>0</v>
      </c>
      <c r="L57" s="104">
        <v>3</v>
      </c>
    </row>
    <row r="58" spans="1:12" ht="67.5" x14ac:dyDescent="0.25">
      <c r="A58" s="144"/>
      <c r="B58" s="16" t="s">
        <v>161</v>
      </c>
      <c r="C58" s="145"/>
      <c r="D58" s="145"/>
      <c r="E58" s="145"/>
      <c r="F58" s="146"/>
    </row>
    <row r="59" spans="1:12" ht="30" x14ac:dyDescent="0.25">
      <c r="A59" s="142" t="s">
        <v>309</v>
      </c>
      <c r="B59" s="105" t="s">
        <v>160</v>
      </c>
      <c r="C59" s="106" t="s">
        <v>43</v>
      </c>
      <c r="D59" s="107">
        <v>1100</v>
      </c>
      <c r="E59" s="109"/>
      <c r="F59" s="143">
        <f>ROUND(D59*E59,L4)</f>
        <v>0</v>
      </c>
      <c r="K59" s="108">
        <f>F59*0.21</f>
        <v>0</v>
      </c>
      <c r="L59" s="104">
        <v>3</v>
      </c>
    </row>
    <row r="60" spans="1:12" ht="67.5" x14ac:dyDescent="0.25">
      <c r="A60" s="144"/>
      <c r="B60" s="16" t="s">
        <v>161</v>
      </c>
      <c r="C60" s="145"/>
      <c r="D60" s="145"/>
      <c r="E60" s="145"/>
      <c r="F60" s="146"/>
    </row>
    <row r="61" spans="1:12" x14ac:dyDescent="0.25">
      <c r="A61" s="142" t="s">
        <v>310</v>
      </c>
      <c r="B61" s="105" t="s">
        <v>165</v>
      </c>
      <c r="C61" s="106" t="s">
        <v>43</v>
      </c>
      <c r="D61" s="107">
        <v>60</v>
      </c>
      <c r="E61" s="109"/>
      <c r="F61" s="143">
        <f>ROUND(D61*E61,L4)</f>
        <v>0</v>
      </c>
      <c r="K61" s="108">
        <f>F61*0.21</f>
        <v>0</v>
      </c>
      <c r="L61" s="104">
        <v>3</v>
      </c>
    </row>
    <row r="62" spans="1:12" ht="67.5" x14ac:dyDescent="0.25">
      <c r="A62" s="144"/>
      <c r="B62" s="16" t="s">
        <v>161</v>
      </c>
      <c r="C62" s="145"/>
      <c r="D62" s="145"/>
      <c r="E62" s="145"/>
      <c r="F62" s="146"/>
    </row>
    <row r="63" spans="1:12" ht="30" x14ac:dyDescent="0.25">
      <c r="A63" s="142" t="s">
        <v>311</v>
      </c>
      <c r="B63" s="105" t="s">
        <v>169</v>
      </c>
      <c r="C63" s="106" t="s">
        <v>247</v>
      </c>
      <c r="D63" s="107">
        <v>24</v>
      </c>
      <c r="E63" s="109"/>
      <c r="F63" s="143">
        <f>ROUND(D63*E63,L4)</f>
        <v>0</v>
      </c>
      <c r="K63" s="108">
        <f>F63*0.21</f>
        <v>0</v>
      </c>
      <c r="L63" s="104">
        <v>3</v>
      </c>
    </row>
    <row r="64" spans="1:12" ht="78.75" x14ac:dyDescent="0.25">
      <c r="A64" s="144"/>
      <c r="B64" s="16" t="s">
        <v>168</v>
      </c>
      <c r="C64" s="145"/>
      <c r="D64" s="145"/>
      <c r="E64" s="145"/>
      <c r="F64" s="146"/>
    </row>
    <row r="65" spans="1:12" ht="30" x14ac:dyDescent="0.25">
      <c r="A65" s="142" t="s">
        <v>312</v>
      </c>
      <c r="B65" s="105" t="s">
        <v>167</v>
      </c>
      <c r="C65" s="106" t="s">
        <v>247</v>
      </c>
      <c r="D65" s="107">
        <v>2</v>
      </c>
      <c r="E65" s="109"/>
      <c r="F65" s="143">
        <f>ROUND(D65*E65,L4)</f>
        <v>0</v>
      </c>
      <c r="K65" s="108">
        <f>F65*0.21</f>
        <v>0</v>
      </c>
      <c r="L65" s="104">
        <v>3</v>
      </c>
    </row>
    <row r="66" spans="1:12" ht="78.75" x14ac:dyDescent="0.25">
      <c r="A66" s="144"/>
      <c r="B66" s="16" t="s">
        <v>168</v>
      </c>
      <c r="C66" s="145"/>
      <c r="D66" s="145"/>
      <c r="E66" s="145"/>
      <c r="F66" s="146"/>
    </row>
    <row r="67" spans="1:12" ht="30" x14ac:dyDescent="0.25">
      <c r="A67" s="142" t="s">
        <v>313</v>
      </c>
      <c r="B67" s="105" t="s">
        <v>171</v>
      </c>
      <c r="C67" s="106" t="s">
        <v>247</v>
      </c>
      <c r="D67" s="107">
        <v>2</v>
      </c>
      <c r="E67" s="109"/>
      <c r="F67" s="143">
        <f>ROUND(D67*E67,L4)</f>
        <v>0</v>
      </c>
      <c r="K67" s="108">
        <f>F67*0.21</f>
        <v>0</v>
      </c>
      <c r="L67" s="104">
        <v>3</v>
      </c>
    </row>
    <row r="68" spans="1:12" ht="78.75" x14ac:dyDescent="0.25">
      <c r="A68" s="144"/>
      <c r="B68" s="16" t="s">
        <v>168</v>
      </c>
      <c r="C68" s="145"/>
      <c r="D68" s="145"/>
      <c r="E68" s="145"/>
      <c r="F68" s="146"/>
    </row>
    <row r="69" spans="1:12" ht="30" x14ac:dyDescent="0.25">
      <c r="A69" s="142" t="s">
        <v>314</v>
      </c>
      <c r="B69" s="105" t="s">
        <v>170</v>
      </c>
      <c r="C69" s="106" t="s">
        <v>247</v>
      </c>
      <c r="D69" s="107">
        <v>4</v>
      </c>
      <c r="E69" s="109"/>
      <c r="F69" s="143">
        <f>ROUND(D69*E69,L4)</f>
        <v>0</v>
      </c>
      <c r="K69" s="108">
        <f>F69*0.21</f>
        <v>0</v>
      </c>
      <c r="L69" s="104">
        <v>3</v>
      </c>
    </row>
    <row r="70" spans="1:12" ht="78.75" x14ac:dyDescent="0.25">
      <c r="A70" s="144"/>
      <c r="B70" s="16" t="s">
        <v>168</v>
      </c>
      <c r="C70" s="145"/>
      <c r="D70" s="145"/>
      <c r="E70" s="145"/>
      <c r="F70" s="146"/>
    </row>
    <row r="71" spans="1:12" ht="30" x14ac:dyDescent="0.25">
      <c r="A71" s="142" t="s">
        <v>315</v>
      </c>
      <c r="B71" s="105" t="s">
        <v>172</v>
      </c>
      <c r="C71" s="106" t="s">
        <v>247</v>
      </c>
      <c r="D71" s="107">
        <v>2</v>
      </c>
      <c r="E71" s="109"/>
      <c r="F71" s="143">
        <f>ROUND(D71*E71,L4)</f>
        <v>0</v>
      </c>
      <c r="K71" s="108">
        <f>F71*0.21</f>
        <v>0</v>
      </c>
      <c r="L71" s="104">
        <v>3</v>
      </c>
    </row>
    <row r="72" spans="1:12" ht="78.75" x14ac:dyDescent="0.25">
      <c r="A72" s="144"/>
      <c r="B72" s="16" t="s">
        <v>168</v>
      </c>
      <c r="C72" s="145"/>
      <c r="D72" s="145"/>
      <c r="E72" s="145"/>
      <c r="F72" s="146"/>
    </row>
    <row r="73" spans="1:12" x14ac:dyDescent="0.25">
      <c r="A73" s="142" t="s">
        <v>316</v>
      </c>
      <c r="B73" s="105" t="s">
        <v>183</v>
      </c>
      <c r="C73" s="106" t="s">
        <v>43</v>
      </c>
      <c r="D73" s="107">
        <v>60</v>
      </c>
      <c r="E73" s="109"/>
      <c r="F73" s="143">
        <f>ROUND(D73*E73,L4)</f>
        <v>0</v>
      </c>
      <c r="K73" s="108">
        <f>F73*0.21</f>
        <v>0</v>
      </c>
      <c r="L73" s="104">
        <v>3</v>
      </c>
    </row>
    <row r="74" spans="1:12" ht="67.5" x14ac:dyDescent="0.25">
      <c r="A74" s="144"/>
      <c r="B74" s="16" t="s">
        <v>184</v>
      </c>
      <c r="C74" s="145"/>
      <c r="D74" s="145"/>
      <c r="E74" s="145"/>
      <c r="F74" s="146"/>
    </row>
    <row r="75" spans="1:12" x14ac:dyDescent="0.25">
      <c r="A75" s="142" t="s">
        <v>317</v>
      </c>
      <c r="B75" s="105" t="s">
        <v>185</v>
      </c>
      <c r="C75" s="106" t="s">
        <v>247</v>
      </c>
      <c r="D75" s="107">
        <v>20</v>
      </c>
      <c r="E75" s="109"/>
      <c r="F75" s="143">
        <f>ROUND(D75*E75,L4)</f>
        <v>0</v>
      </c>
      <c r="K75" s="108">
        <f>F75*0.21</f>
        <v>0</v>
      </c>
      <c r="L75" s="104">
        <v>3</v>
      </c>
    </row>
    <row r="76" spans="1:12" ht="78.75" x14ac:dyDescent="0.25">
      <c r="A76" s="144"/>
      <c r="B76" s="16" t="s">
        <v>186</v>
      </c>
      <c r="C76" s="145"/>
      <c r="D76" s="145"/>
      <c r="E76" s="145"/>
      <c r="F76" s="146"/>
    </row>
    <row r="77" spans="1:12" x14ac:dyDescent="0.25">
      <c r="A77" s="142" t="s">
        <v>318</v>
      </c>
      <c r="B77" s="105" t="s">
        <v>156</v>
      </c>
      <c r="C77" s="106" t="s">
        <v>247</v>
      </c>
      <c r="D77" s="107">
        <v>1</v>
      </c>
      <c r="E77" s="109"/>
      <c r="F77" s="143">
        <f>ROUND(D77*E77,L4)</f>
        <v>0</v>
      </c>
      <c r="K77" s="108">
        <f>F77*0.21</f>
        <v>0</v>
      </c>
      <c r="L77" s="104">
        <v>3</v>
      </c>
    </row>
    <row r="78" spans="1:12" ht="123.75" x14ac:dyDescent="0.25">
      <c r="A78" s="144"/>
      <c r="B78" s="16" t="s">
        <v>157</v>
      </c>
      <c r="C78" s="145"/>
      <c r="D78" s="145"/>
      <c r="E78" s="145"/>
      <c r="F78" s="146"/>
    </row>
    <row r="79" spans="1:12" x14ac:dyDescent="0.25">
      <c r="A79" s="142" t="s">
        <v>319</v>
      </c>
      <c r="B79" s="105" t="s">
        <v>158</v>
      </c>
      <c r="C79" s="106" t="s">
        <v>247</v>
      </c>
      <c r="D79" s="107">
        <v>1</v>
      </c>
      <c r="E79" s="109"/>
      <c r="F79" s="143">
        <f>ROUND(D79*E79,L4)</f>
        <v>0</v>
      </c>
      <c r="K79" s="108">
        <f>F79*0.21</f>
        <v>0</v>
      </c>
      <c r="L79" s="104">
        <v>3</v>
      </c>
    </row>
    <row r="80" spans="1:12" ht="123.75" x14ac:dyDescent="0.25">
      <c r="A80" s="144"/>
      <c r="B80" s="16" t="s">
        <v>157</v>
      </c>
      <c r="C80" s="145"/>
      <c r="D80" s="145"/>
      <c r="E80" s="145"/>
      <c r="F80" s="146"/>
    </row>
    <row r="81" spans="1:12" ht="30" x14ac:dyDescent="0.25">
      <c r="A81" s="142" t="s">
        <v>320</v>
      </c>
      <c r="B81" s="105" t="s">
        <v>154</v>
      </c>
      <c r="C81" s="106" t="s">
        <v>247</v>
      </c>
      <c r="D81" s="107">
        <v>3</v>
      </c>
      <c r="E81" s="109"/>
      <c r="F81" s="143">
        <f>ROUND(D81*E81,L4)</f>
        <v>0</v>
      </c>
      <c r="K81" s="108">
        <f>F81*0.21</f>
        <v>0</v>
      </c>
      <c r="L81" s="104">
        <v>3</v>
      </c>
    </row>
    <row r="82" spans="1:12" ht="78.75" x14ac:dyDescent="0.25">
      <c r="A82" s="144"/>
      <c r="B82" s="16" t="s">
        <v>155</v>
      </c>
      <c r="C82" s="145"/>
      <c r="D82" s="145"/>
      <c r="E82" s="145"/>
      <c r="F82" s="146"/>
    </row>
    <row r="83" spans="1:12" ht="30" x14ac:dyDescent="0.25">
      <c r="A83" s="142" t="s">
        <v>321</v>
      </c>
      <c r="B83" s="105" t="s">
        <v>146</v>
      </c>
      <c r="C83" s="106" t="s">
        <v>247</v>
      </c>
      <c r="D83" s="107">
        <v>1</v>
      </c>
      <c r="E83" s="109"/>
      <c r="F83" s="143">
        <f>ROUND(D83*E83,L4)</f>
        <v>0</v>
      </c>
      <c r="K83" s="108">
        <f>F83*0.21</f>
        <v>0</v>
      </c>
      <c r="L83" s="104">
        <v>3</v>
      </c>
    </row>
    <row r="84" spans="1:12" ht="90" x14ac:dyDescent="0.25">
      <c r="A84" s="144"/>
      <c r="B84" s="16" t="s">
        <v>147</v>
      </c>
      <c r="C84" s="145"/>
      <c r="D84" s="145"/>
      <c r="E84" s="145"/>
      <c r="F84" s="146"/>
    </row>
    <row r="85" spans="1:12" x14ac:dyDescent="0.25">
      <c r="A85" s="142" t="s">
        <v>322</v>
      </c>
      <c r="B85" s="105" t="s">
        <v>148</v>
      </c>
      <c r="C85" s="106" t="s">
        <v>247</v>
      </c>
      <c r="D85" s="107">
        <v>1</v>
      </c>
      <c r="E85" s="109"/>
      <c r="F85" s="143">
        <f>ROUND(D85*E85,L4)</f>
        <v>0</v>
      </c>
      <c r="K85" s="108">
        <f>F85*0.21</f>
        <v>0</v>
      </c>
      <c r="L85" s="104">
        <v>3</v>
      </c>
    </row>
    <row r="86" spans="1:12" ht="78.75" x14ac:dyDescent="0.25">
      <c r="A86" s="144"/>
      <c r="B86" s="16" t="s">
        <v>149</v>
      </c>
      <c r="C86" s="145"/>
      <c r="D86" s="145"/>
      <c r="E86" s="145"/>
      <c r="F86" s="146"/>
    </row>
    <row r="87" spans="1:12" ht="30" x14ac:dyDescent="0.25">
      <c r="A87" s="142" t="s">
        <v>322</v>
      </c>
      <c r="B87" s="105" t="s">
        <v>150</v>
      </c>
      <c r="C87" s="106" t="s">
        <v>247</v>
      </c>
      <c r="D87" s="107">
        <v>1</v>
      </c>
      <c r="E87" s="109"/>
      <c r="F87" s="143">
        <f>ROUND(D87*E87,L4)</f>
        <v>0</v>
      </c>
      <c r="K87" s="108">
        <f>F87*0.21</f>
        <v>0</v>
      </c>
      <c r="L87" s="104">
        <v>3</v>
      </c>
    </row>
    <row r="88" spans="1:12" ht="78.75" x14ac:dyDescent="0.25">
      <c r="A88" s="144"/>
      <c r="B88" s="16" t="s">
        <v>151</v>
      </c>
      <c r="C88" s="145"/>
      <c r="D88" s="145"/>
      <c r="E88" s="145"/>
      <c r="F88" s="146"/>
    </row>
    <row r="89" spans="1:12" x14ac:dyDescent="0.25">
      <c r="A89" s="142" t="s">
        <v>323</v>
      </c>
      <c r="B89" s="105" t="s">
        <v>159</v>
      </c>
      <c r="C89" s="106" t="s">
        <v>247</v>
      </c>
      <c r="D89" s="107">
        <v>1</v>
      </c>
      <c r="E89" s="109"/>
      <c r="F89" s="143">
        <f>ROUND(D89*E89,L4)</f>
        <v>0</v>
      </c>
      <c r="K89" s="108">
        <f>F89*0.21</f>
        <v>0</v>
      </c>
      <c r="L89" s="104">
        <v>3</v>
      </c>
    </row>
    <row r="90" spans="1:12" ht="78.75" x14ac:dyDescent="0.25">
      <c r="A90" s="144"/>
      <c r="B90" s="16" t="s">
        <v>151</v>
      </c>
      <c r="C90" s="145"/>
      <c r="D90" s="145"/>
      <c r="E90" s="145"/>
      <c r="F90" s="146"/>
    </row>
    <row r="91" spans="1:12" ht="30" x14ac:dyDescent="0.25">
      <c r="A91" s="142" t="s">
        <v>324</v>
      </c>
      <c r="B91" s="105" t="s">
        <v>152</v>
      </c>
      <c r="C91" s="106" t="s">
        <v>247</v>
      </c>
      <c r="D91" s="107">
        <v>1</v>
      </c>
      <c r="E91" s="109"/>
      <c r="F91" s="143">
        <f>ROUND(D91*E91,L4)</f>
        <v>0</v>
      </c>
      <c r="K91" s="108">
        <f>F91*0.21</f>
        <v>0</v>
      </c>
      <c r="L91" s="104">
        <v>3</v>
      </c>
    </row>
    <row r="92" spans="1:12" ht="90" x14ac:dyDescent="0.25">
      <c r="A92" s="144"/>
      <c r="B92" s="16" t="s">
        <v>153</v>
      </c>
      <c r="C92" s="145"/>
      <c r="D92" s="145"/>
      <c r="E92" s="145"/>
      <c r="F92" s="146"/>
    </row>
    <row r="93" spans="1:12" ht="30" x14ac:dyDescent="0.25">
      <c r="A93" s="142" t="s">
        <v>325</v>
      </c>
      <c r="B93" s="105" t="s">
        <v>195</v>
      </c>
      <c r="C93" s="106" t="s">
        <v>247</v>
      </c>
      <c r="D93" s="107">
        <v>2</v>
      </c>
      <c r="E93" s="109"/>
      <c r="F93" s="143">
        <f>ROUND(D93*E93,L4)</f>
        <v>0</v>
      </c>
      <c r="K93" s="108">
        <f>F93*0.21</f>
        <v>0</v>
      </c>
      <c r="L93" s="104">
        <v>3</v>
      </c>
    </row>
    <row r="94" spans="1:12" ht="67.5" x14ac:dyDescent="0.25">
      <c r="A94" s="144"/>
      <c r="B94" s="16" t="s">
        <v>196</v>
      </c>
      <c r="C94" s="145"/>
      <c r="D94" s="145"/>
      <c r="E94" s="145"/>
      <c r="F94" s="146"/>
    </row>
    <row r="95" spans="1:12" x14ac:dyDescent="0.25">
      <c r="A95" s="142" t="s">
        <v>326</v>
      </c>
      <c r="B95" s="105" t="s">
        <v>179</v>
      </c>
      <c r="C95" s="106" t="s">
        <v>43</v>
      </c>
      <c r="D95" s="107">
        <v>6</v>
      </c>
      <c r="E95" s="109"/>
      <c r="F95" s="143">
        <f>ROUND(D95*E95,L4)</f>
        <v>0</v>
      </c>
      <c r="K95" s="108">
        <f>F95*0.21</f>
        <v>0</v>
      </c>
      <c r="L95" s="104">
        <v>3</v>
      </c>
    </row>
    <row r="96" spans="1:12" ht="90" x14ac:dyDescent="0.25">
      <c r="A96" s="144"/>
      <c r="B96" s="16" t="s">
        <v>180</v>
      </c>
      <c r="C96" s="145"/>
      <c r="D96" s="145"/>
      <c r="E96" s="145"/>
      <c r="F96" s="146"/>
    </row>
    <row r="97" spans="1:12" x14ac:dyDescent="0.25">
      <c r="A97" s="142" t="s">
        <v>327</v>
      </c>
      <c r="B97" s="105" t="s">
        <v>173</v>
      </c>
      <c r="C97" s="106" t="s">
        <v>247</v>
      </c>
      <c r="D97" s="107">
        <v>1</v>
      </c>
      <c r="E97" s="109"/>
      <c r="F97" s="143">
        <f>ROUND(D97*E97,L4)</f>
        <v>0</v>
      </c>
      <c r="K97" s="108">
        <f>F97*0.21</f>
        <v>0</v>
      </c>
      <c r="L97" s="104">
        <v>3</v>
      </c>
    </row>
    <row r="98" spans="1:12" ht="90" x14ac:dyDescent="0.25">
      <c r="A98" s="144"/>
      <c r="B98" s="16" t="s">
        <v>174</v>
      </c>
      <c r="C98" s="145"/>
      <c r="D98" s="145"/>
      <c r="E98" s="145"/>
      <c r="F98" s="146"/>
    </row>
    <row r="99" spans="1:12" x14ac:dyDescent="0.25">
      <c r="A99" s="142" t="s">
        <v>328</v>
      </c>
      <c r="B99" s="105" t="s">
        <v>175</v>
      </c>
      <c r="C99" s="106" t="s">
        <v>247</v>
      </c>
      <c r="D99" s="107">
        <v>1</v>
      </c>
      <c r="E99" s="109"/>
      <c r="F99" s="143">
        <f>ROUND(D99*E99,L4)</f>
        <v>0</v>
      </c>
      <c r="K99" s="108">
        <f>F99*0.21</f>
        <v>0</v>
      </c>
      <c r="L99" s="104">
        <v>3</v>
      </c>
    </row>
    <row r="100" spans="1:12" ht="90" x14ac:dyDescent="0.25">
      <c r="A100" s="144"/>
      <c r="B100" s="16" t="s">
        <v>174</v>
      </c>
      <c r="C100" s="145"/>
      <c r="D100" s="145"/>
      <c r="E100" s="145"/>
      <c r="F100" s="146"/>
    </row>
    <row r="101" spans="1:12" x14ac:dyDescent="0.25">
      <c r="A101" s="142" t="s">
        <v>329</v>
      </c>
      <c r="B101" s="105" t="s">
        <v>176</v>
      </c>
      <c r="C101" s="106" t="s">
        <v>247</v>
      </c>
      <c r="D101" s="107">
        <v>1</v>
      </c>
      <c r="E101" s="109"/>
      <c r="F101" s="143">
        <f>ROUND(D101*E101,L4)</f>
        <v>0</v>
      </c>
      <c r="K101" s="108">
        <f>F101*0.21</f>
        <v>0</v>
      </c>
      <c r="L101" s="104">
        <v>3</v>
      </c>
    </row>
    <row r="102" spans="1:12" ht="90" x14ac:dyDescent="0.25">
      <c r="A102" s="144"/>
      <c r="B102" s="16" t="s">
        <v>174</v>
      </c>
      <c r="C102" s="145"/>
      <c r="D102" s="145"/>
      <c r="E102" s="145"/>
      <c r="F102" s="146"/>
    </row>
    <row r="103" spans="1:12" x14ac:dyDescent="0.25">
      <c r="A103" s="142" t="s">
        <v>330</v>
      </c>
      <c r="B103" s="105" t="s">
        <v>177</v>
      </c>
      <c r="C103" s="106" t="s">
        <v>247</v>
      </c>
      <c r="D103" s="107">
        <v>3</v>
      </c>
      <c r="E103" s="109"/>
      <c r="F103" s="143">
        <f>ROUND(D103*E103,L4)</f>
        <v>0</v>
      </c>
      <c r="K103" s="108">
        <f>F103*0.21</f>
        <v>0</v>
      </c>
      <c r="L103" s="104">
        <v>3</v>
      </c>
    </row>
    <row r="104" spans="1:12" ht="79.5" thickBot="1" x14ac:dyDescent="0.3">
      <c r="A104" s="147"/>
      <c r="B104" s="148" t="s">
        <v>178</v>
      </c>
      <c r="C104" s="149"/>
      <c r="D104" s="149"/>
      <c r="E104" s="149"/>
      <c r="F104" s="150"/>
    </row>
    <row r="105" spans="1:12" x14ac:dyDescent="0.25">
      <c r="A105" s="138" t="s">
        <v>331</v>
      </c>
      <c r="B105" s="46" t="s">
        <v>199</v>
      </c>
      <c r="C105" s="47"/>
      <c r="D105" s="47"/>
      <c r="E105" s="47"/>
      <c r="F105" s="49">
        <f>SUM(F106:F121)</f>
        <v>0</v>
      </c>
    </row>
    <row r="106" spans="1:12" ht="30" x14ac:dyDescent="0.25">
      <c r="A106" s="142" t="s">
        <v>282</v>
      </c>
      <c r="B106" s="105" t="s">
        <v>207</v>
      </c>
      <c r="C106" s="106" t="s">
        <v>356</v>
      </c>
      <c r="D106" s="107">
        <v>6</v>
      </c>
      <c r="E106" s="109"/>
      <c r="F106" s="143">
        <f>ROUND(D106*E106,L4)</f>
        <v>0</v>
      </c>
      <c r="K106" s="108">
        <f>F106*0.21</f>
        <v>0</v>
      </c>
      <c r="L106" s="104">
        <v>3</v>
      </c>
    </row>
    <row r="107" spans="1:12" ht="135" x14ac:dyDescent="0.25">
      <c r="A107" s="144"/>
      <c r="B107" s="16" t="s">
        <v>208</v>
      </c>
      <c r="C107" s="145"/>
      <c r="D107" s="145"/>
      <c r="E107" s="145"/>
      <c r="F107" s="146"/>
    </row>
    <row r="108" spans="1:12" x14ac:dyDescent="0.25">
      <c r="A108" s="142" t="s">
        <v>332</v>
      </c>
      <c r="B108" s="105" t="s">
        <v>204</v>
      </c>
      <c r="C108" s="106" t="s">
        <v>247</v>
      </c>
      <c r="D108" s="107">
        <v>2</v>
      </c>
      <c r="E108" s="109"/>
      <c r="F108" s="143">
        <f>ROUND(D108*E108,L4)</f>
        <v>0</v>
      </c>
      <c r="K108" s="108">
        <f>F108*0.21</f>
        <v>0</v>
      </c>
      <c r="L108" s="104">
        <v>3</v>
      </c>
    </row>
    <row r="109" spans="1:12" ht="135" x14ac:dyDescent="0.25">
      <c r="A109" s="144"/>
      <c r="B109" s="16" t="s">
        <v>201</v>
      </c>
      <c r="C109" s="145"/>
      <c r="D109" s="145"/>
      <c r="E109" s="145"/>
      <c r="F109" s="146"/>
    </row>
    <row r="110" spans="1:12" x14ac:dyDescent="0.25">
      <c r="A110" s="142" t="s">
        <v>333</v>
      </c>
      <c r="B110" s="105" t="s">
        <v>205</v>
      </c>
      <c r="C110" s="106" t="s">
        <v>247</v>
      </c>
      <c r="D110" s="107">
        <v>2</v>
      </c>
      <c r="E110" s="109"/>
      <c r="F110" s="143">
        <f>ROUND(D110*E110,L4)</f>
        <v>0</v>
      </c>
      <c r="K110" s="108">
        <f>F110*0.21</f>
        <v>0</v>
      </c>
      <c r="L110" s="104">
        <v>3</v>
      </c>
    </row>
    <row r="111" spans="1:12" ht="112.5" x14ac:dyDescent="0.25">
      <c r="A111" s="144"/>
      <c r="B111" s="16" t="s">
        <v>206</v>
      </c>
      <c r="C111" s="145"/>
      <c r="D111" s="145"/>
      <c r="E111" s="145"/>
      <c r="F111" s="146"/>
    </row>
    <row r="112" spans="1:12" x14ac:dyDescent="0.25">
      <c r="A112" s="142" t="s">
        <v>334</v>
      </c>
      <c r="B112" s="105" t="s">
        <v>209</v>
      </c>
      <c r="C112" s="106" t="s">
        <v>247</v>
      </c>
      <c r="D112" s="107">
        <v>2</v>
      </c>
      <c r="E112" s="109"/>
      <c r="F112" s="143">
        <f>ROUND(D112*E112,L4)</f>
        <v>0</v>
      </c>
      <c r="K112" s="108">
        <f>F112*0.21</f>
        <v>0</v>
      </c>
      <c r="L112" s="104">
        <v>3</v>
      </c>
    </row>
    <row r="113" spans="1:12" ht="112.5" x14ac:dyDescent="0.25">
      <c r="A113" s="144"/>
      <c r="B113" s="16" t="s">
        <v>210</v>
      </c>
      <c r="C113" s="145"/>
      <c r="D113" s="145"/>
      <c r="E113" s="145"/>
      <c r="F113" s="146"/>
    </row>
    <row r="114" spans="1:12" x14ac:dyDescent="0.25">
      <c r="A114" s="142" t="s">
        <v>335</v>
      </c>
      <c r="B114" s="105" t="s">
        <v>211</v>
      </c>
      <c r="C114" s="106" t="s">
        <v>43</v>
      </c>
      <c r="D114" s="107">
        <v>150</v>
      </c>
      <c r="E114" s="109"/>
      <c r="F114" s="143">
        <f>ROUND(D114*E114,L4)</f>
        <v>0</v>
      </c>
      <c r="K114" s="108">
        <f>F114*0.21</f>
        <v>0</v>
      </c>
      <c r="L114" s="104">
        <v>3</v>
      </c>
    </row>
    <row r="115" spans="1:12" ht="135" x14ac:dyDescent="0.25">
      <c r="A115" s="144"/>
      <c r="B115" s="16" t="s">
        <v>212</v>
      </c>
      <c r="C115" s="145"/>
      <c r="D115" s="145"/>
      <c r="E115" s="145"/>
      <c r="F115" s="146"/>
    </row>
    <row r="116" spans="1:12" x14ac:dyDescent="0.25">
      <c r="A116" s="142" t="s">
        <v>336</v>
      </c>
      <c r="B116" s="105" t="s">
        <v>213</v>
      </c>
      <c r="C116" s="106" t="s">
        <v>43</v>
      </c>
      <c r="D116" s="107">
        <v>150</v>
      </c>
      <c r="E116" s="109"/>
      <c r="F116" s="143">
        <f>ROUND(D116*E116,L4)</f>
        <v>0</v>
      </c>
      <c r="K116" s="108">
        <f>F116*0.21</f>
        <v>0</v>
      </c>
      <c r="L116" s="104">
        <v>3</v>
      </c>
    </row>
    <row r="117" spans="1:12" ht="112.5" x14ac:dyDescent="0.25">
      <c r="A117" s="144"/>
      <c r="B117" s="16" t="s">
        <v>214</v>
      </c>
      <c r="C117" s="145"/>
      <c r="D117" s="145"/>
      <c r="E117" s="145"/>
      <c r="F117" s="146"/>
    </row>
    <row r="118" spans="1:12" x14ac:dyDescent="0.25">
      <c r="A118" s="142" t="s">
        <v>337</v>
      </c>
      <c r="B118" s="105" t="s">
        <v>200</v>
      </c>
      <c r="C118" s="106" t="s">
        <v>247</v>
      </c>
      <c r="D118" s="107">
        <v>2</v>
      </c>
      <c r="E118" s="109"/>
      <c r="F118" s="143">
        <f>ROUND(D118*E118,L4)</f>
        <v>0</v>
      </c>
      <c r="K118" s="108">
        <f>F118*0.21</f>
        <v>0</v>
      </c>
      <c r="L118" s="104">
        <v>3</v>
      </c>
    </row>
    <row r="119" spans="1:12" ht="135" x14ac:dyDescent="0.25">
      <c r="A119" s="144"/>
      <c r="B119" s="16" t="s">
        <v>201</v>
      </c>
      <c r="C119" s="145"/>
      <c r="D119" s="145"/>
      <c r="E119" s="145"/>
      <c r="F119" s="146"/>
    </row>
    <row r="120" spans="1:12" x14ac:dyDescent="0.25">
      <c r="A120" s="142" t="s">
        <v>338</v>
      </c>
      <c r="B120" s="105" t="s">
        <v>202</v>
      </c>
      <c r="C120" s="106" t="s">
        <v>247</v>
      </c>
      <c r="D120" s="107">
        <v>2</v>
      </c>
      <c r="E120" s="109"/>
      <c r="F120" s="143">
        <f>ROUND(D120*E120,L4)</f>
        <v>0</v>
      </c>
      <c r="K120" s="108">
        <f>F120*0.21</f>
        <v>0</v>
      </c>
      <c r="L120" s="104">
        <v>3</v>
      </c>
    </row>
    <row r="121" spans="1:12" ht="124.5" thickBot="1" x14ac:dyDescent="0.3">
      <c r="A121" s="147"/>
      <c r="B121" s="148" t="s">
        <v>203</v>
      </c>
      <c r="C121" s="149"/>
      <c r="D121" s="149"/>
      <c r="E121" s="149"/>
      <c r="F121" s="150"/>
    </row>
    <row r="122" spans="1:12" x14ac:dyDescent="0.25">
      <c r="A122" s="138" t="s">
        <v>339</v>
      </c>
      <c r="B122" s="46" t="s">
        <v>215</v>
      </c>
      <c r="C122" s="47"/>
      <c r="D122" s="47"/>
      <c r="E122" s="47"/>
      <c r="F122" s="49">
        <f>SUM(F123:F146)</f>
        <v>0</v>
      </c>
    </row>
    <row r="123" spans="1:12" ht="30" x14ac:dyDescent="0.25">
      <c r="A123" s="142" t="s">
        <v>340</v>
      </c>
      <c r="B123" s="105" t="s">
        <v>216</v>
      </c>
      <c r="C123" s="106" t="s">
        <v>247</v>
      </c>
      <c r="D123" s="107">
        <v>1</v>
      </c>
      <c r="E123" s="109"/>
      <c r="F123" s="143">
        <f>ROUND(D123*E123,L4)</f>
        <v>0</v>
      </c>
      <c r="K123" s="108">
        <f>F123*0.21</f>
        <v>0</v>
      </c>
      <c r="L123" s="104">
        <v>3</v>
      </c>
    </row>
    <row r="124" spans="1:12" ht="90" x14ac:dyDescent="0.25">
      <c r="A124" s="144"/>
      <c r="B124" s="16" t="s">
        <v>217</v>
      </c>
      <c r="C124" s="145"/>
      <c r="D124" s="145"/>
      <c r="E124" s="145"/>
      <c r="F124" s="146"/>
    </row>
    <row r="125" spans="1:12" ht="45" x14ac:dyDescent="0.25">
      <c r="A125" s="142" t="s">
        <v>341</v>
      </c>
      <c r="B125" s="105" t="s">
        <v>218</v>
      </c>
      <c r="C125" s="106" t="s">
        <v>247</v>
      </c>
      <c r="D125" s="107">
        <v>8</v>
      </c>
      <c r="E125" s="109"/>
      <c r="F125" s="143">
        <f>ROUND(D125*E125,L4)</f>
        <v>0</v>
      </c>
      <c r="K125" s="108">
        <f>F125*0.21</f>
        <v>0</v>
      </c>
      <c r="L125" s="104">
        <v>3</v>
      </c>
    </row>
    <row r="126" spans="1:12" ht="90" x14ac:dyDescent="0.25">
      <c r="A126" s="144"/>
      <c r="B126" s="16" t="s">
        <v>217</v>
      </c>
      <c r="C126" s="145"/>
      <c r="D126" s="145"/>
      <c r="E126" s="145"/>
      <c r="F126" s="146"/>
    </row>
    <row r="127" spans="1:12" ht="30" x14ac:dyDescent="0.25">
      <c r="A127" s="142" t="s">
        <v>342</v>
      </c>
      <c r="B127" s="105" t="s">
        <v>219</v>
      </c>
      <c r="C127" s="106" t="s">
        <v>247</v>
      </c>
      <c r="D127" s="107">
        <v>1</v>
      </c>
      <c r="E127" s="109"/>
      <c r="F127" s="143">
        <f>ROUND(D127*E127,L4)</f>
        <v>0</v>
      </c>
      <c r="K127" s="108">
        <f>F127*0.21</f>
        <v>0</v>
      </c>
      <c r="L127" s="104">
        <v>3</v>
      </c>
    </row>
    <row r="128" spans="1:12" ht="78.75" x14ac:dyDescent="0.25">
      <c r="A128" s="144"/>
      <c r="B128" s="16" t="s">
        <v>220</v>
      </c>
      <c r="C128" s="145"/>
      <c r="D128" s="145"/>
      <c r="E128" s="145"/>
      <c r="F128" s="146"/>
    </row>
    <row r="129" spans="1:12" x14ac:dyDescent="0.25">
      <c r="A129" s="142" t="s">
        <v>343</v>
      </c>
      <c r="B129" s="105" t="s">
        <v>221</v>
      </c>
      <c r="C129" s="106" t="s">
        <v>354</v>
      </c>
      <c r="D129" s="107">
        <v>100</v>
      </c>
      <c r="E129" s="109"/>
      <c r="F129" s="143">
        <f>ROUND(D129*E129,L4)</f>
        <v>0</v>
      </c>
      <c r="K129" s="108">
        <f>F129*0.21</f>
        <v>0</v>
      </c>
      <c r="L129" s="104">
        <v>3</v>
      </c>
    </row>
    <row r="130" spans="1:12" ht="78.75" x14ac:dyDescent="0.25">
      <c r="A130" s="144"/>
      <c r="B130" s="16" t="s">
        <v>222</v>
      </c>
      <c r="C130" s="145"/>
      <c r="D130" s="145"/>
      <c r="E130" s="145"/>
      <c r="F130" s="146"/>
    </row>
    <row r="131" spans="1:12" x14ac:dyDescent="0.25">
      <c r="A131" s="142" t="s">
        <v>344</v>
      </c>
      <c r="B131" s="105" t="s">
        <v>223</v>
      </c>
      <c r="C131" s="106" t="s">
        <v>354</v>
      </c>
      <c r="D131" s="107">
        <v>40</v>
      </c>
      <c r="E131" s="109"/>
      <c r="F131" s="143">
        <f>ROUND(D131*E131,L4)</f>
        <v>0</v>
      </c>
      <c r="K131" s="108">
        <f>F131*0.21</f>
        <v>0</v>
      </c>
      <c r="L131" s="104">
        <v>3</v>
      </c>
    </row>
    <row r="132" spans="1:12" ht="90" x14ac:dyDescent="0.25">
      <c r="A132" s="144"/>
      <c r="B132" s="16" t="s">
        <v>224</v>
      </c>
      <c r="C132" s="145"/>
      <c r="D132" s="145"/>
      <c r="E132" s="145"/>
      <c r="F132" s="146"/>
    </row>
    <row r="133" spans="1:12" x14ac:dyDescent="0.25">
      <c r="A133" s="142" t="s">
        <v>345</v>
      </c>
      <c r="B133" s="105" t="s">
        <v>225</v>
      </c>
      <c r="C133" s="106" t="s">
        <v>354</v>
      </c>
      <c r="D133" s="107">
        <v>16</v>
      </c>
      <c r="E133" s="109"/>
      <c r="F133" s="143">
        <f>ROUND(D133*E133,L4)</f>
        <v>0</v>
      </c>
      <c r="K133" s="108">
        <f>F133*0.21</f>
        <v>0</v>
      </c>
      <c r="L133" s="104">
        <v>3</v>
      </c>
    </row>
    <row r="134" spans="1:12" ht="78.75" x14ac:dyDescent="0.25">
      <c r="A134" s="144"/>
      <c r="B134" s="16" t="s">
        <v>226</v>
      </c>
      <c r="C134" s="145"/>
      <c r="D134" s="145"/>
      <c r="E134" s="145"/>
      <c r="F134" s="146"/>
    </row>
    <row r="135" spans="1:12" x14ac:dyDescent="0.25">
      <c r="A135" s="142" t="s">
        <v>346</v>
      </c>
      <c r="B135" s="105" t="s">
        <v>229</v>
      </c>
      <c r="C135" s="106" t="s">
        <v>354</v>
      </c>
      <c r="D135" s="107">
        <v>8</v>
      </c>
      <c r="E135" s="109"/>
      <c r="F135" s="143">
        <f>ROUND(D135*E135,L4)</f>
        <v>0</v>
      </c>
      <c r="K135" s="108">
        <f>F135*0.21</f>
        <v>0</v>
      </c>
      <c r="L135" s="104">
        <v>3</v>
      </c>
    </row>
    <row r="136" spans="1:12" ht="78.75" x14ac:dyDescent="0.25">
      <c r="A136" s="144"/>
      <c r="B136" s="16" t="s">
        <v>230</v>
      </c>
      <c r="C136" s="145"/>
      <c r="D136" s="145"/>
      <c r="E136" s="145"/>
      <c r="F136" s="146"/>
    </row>
    <row r="137" spans="1:12" x14ac:dyDescent="0.25">
      <c r="A137" s="142" t="s">
        <v>347</v>
      </c>
      <c r="B137" s="105" t="s">
        <v>227</v>
      </c>
      <c r="C137" s="106" t="s">
        <v>354</v>
      </c>
      <c r="D137" s="107">
        <v>16</v>
      </c>
      <c r="E137" s="109"/>
      <c r="F137" s="143">
        <f>ROUND(D137*E137,L4)</f>
        <v>0</v>
      </c>
      <c r="K137" s="108">
        <f>F137*0.21</f>
        <v>0</v>
      </c>
      <c r="L137" s="104">
        <v>3</v>
      </c>
    </row>
    <row r="138" spans="1:12" ht="78.75" x14ac:dyDescent="0.25">
      <c r="A138" s="144"/>
      <c r="B138" s="16" t="s">
        <v>228</v>
      </c>
      <c r="C138" s="145"/>
      <c r="D138" s="145"/>
      <c r="E138" s="145"/>
      <c r="F138" s="146"/>
    </row>
    <row r="139" spans="1:12" x14ac:dyDescent="0.25">
      <c r="A139" s="142" t="s">
        <v>348</v>
      </c>
      <c r="B139" s="105" t="s">
        <v>231</v>
      </c>
      <c r="C139" s="106" t="s">
        <v>354</v>
      </c>
      <c r="D139" s="107">
        <v>8</v>
      </c>
      <c r="E139" s="109"/>
      <c r="F139" s="143">
        <f>ROUND(D139*E139,L4)</f>
        <v>0</v>
      </c>
      <c r="K139" s="108">
        <f>F139*0.21</f>
        <v>0</v>
      </c>
      <c r="L139" s="104">
        <v>3</v>
      </c>
    </row>
    <row r="140" spans="1:12" ht="78.75" x14ac:dyDescent="0.25">
      <c r="A140" s="144"/>
      <c r="B140" s="16" t="s">
        <v>232</v>
      </c>
      <c r="C140" s="145"/>
      <c r="D140" s="145"/>
      <c r="E140" s="145"/>
      <c r="F140" s="146"/>
    </row>
    <row r="141" spans="1:12" x14ac:dyDescent="0.25">
      <c r="A141" s="142" t="s">
        <v>349</v>
      </c>
      <c r="B141" s="105" t="s">
        <v>237</v>
      </c>
      <c r="C141" s="106" t="s">
        <v>247</v>
      </c>
      <c r="D141" s="107">
        <v>10</v>
      </c>
      <c r="E141" s="109"/>
      <c r="F141" s="143">
        <f>ROUND(D141*E141,L4)</f>
        <v>0</v>
      </c>
      <c r="K141" s="108">
        <f>F141*0.21</f>
        <v>0</v>
      </c>
      <c r="L141" s="104">
        <v>3</v>
      </c>
    </row>
    <row r="142" spans="1:12" ht="101.25" x14ac:dyDescent="0.25">
      <c r="A142" s="144"/>
      <c r="B142" s="16" t="s">
        <v>238</v>
      </c>
      <c r="C142" s="145"/>
      <c r="D142" s="145"/>
      <c r="E142" s="145"/>
      <c r="F142" s="146"/>
    </row>
    <row r="143" spans="1:12" ht="30" x14ac:dyDescent="0.25">
      <c r="A143" s="142" t="s">
        <v>350</v>
      </c>
      <c r="B143" s="105" t="s">
        <v>233</v>
      </c>
      <c r="C143" s="106" t="s">
        <v>247</v>
      </c>
      <c r="D143" s="107">
        <v>5</v>
      </c>
      <c r="E143" s="109"/>
      <c r="F143" s="143">
        <f>ROUND(D143*E143,L4)</f>
        <v>0</v>
      </c>
      <c r="K143" s="108">
        <f>F143*0.21</f>
        <v>0</v>
      </c>
      <c r="L143" s="104">
        <v>3</v>
      </c>
    </row>
    <row r="144" spans="1:12" ht="123.75" x14ac:dyDescent="0.25">
      <c r="A144" s="144"/>
      <c r="B144" s="16" t="s">
        <v>234</v>
      </c>
      <c r="C144" s="145"/>
      <c r="D144" s="145"/>
      <c r="E144" s="145"/>
      <c r="F144" s="146"/>
    </row>
    <row r="145" spans="1:12" ht="30" x14ac:dyDescent="0.25">
      <c r="A145" s="142" t="s">
        <v>351</v>
      </c>
      <c r="B145" s="105" t="s">
        <v>235</v>
      </c>
      <c r="C145" s="106" t="s">
        <v>357</v>
      </c>
      <c r="D145" s="107">
        <v>5</v>
      </c>
      <c r="E145" s="109"/>
      <c r="F145" s="143">
        <f>ROUND(D145*E145,L4)</f>
        <v>0</v>
      </c>
      <c r="K145" s="108">
        <f>F145*0.21</f>
        <v>0</v>
      </c>
      <c r="L145" s="104">
        <v>3</v>
      </c>
    </row>
    <row r="146" spans="1:12" ht="124.5" thickBot="1" x14ac:dyDescent="0.3">
      <c r="A146" s="147"/>
      <c r="B146" s="148" t="s">
        <v>236</v>
      </c>
      <c r="C146" s="149"/>
      <c r="D146" s="149"/>
      <c r="E146" s="149"/>
      <c r="F146" s="150"/>
    </row>
  </sheetData>
  <pageMargins left="0.7" right="0.7" top="0.78740157499999996" bottom="0.78740157499999996" header="0.3" footer="0.3"/>
  <pageSetup paperSize="9" scale="61" fitToHeight="0" orientation="portrait" r:id="rId1"/>
  <rowBreaks count="5" manualBreakCount="5">
    <brk id="22" max="5" man="1"/>
    <brk id="42" max="5" man="1"/>
    <brk id="104" max="5" man="1"/>
    <brk id="119" max="5" man="1"/>
    <brk id="14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CDFF-90ED-4974-A7DB-46B81CC8265D}">
  <dimension ref="A1:I83"/>
  <sheetViews>
    <sheetView zoomScaleNormal="100" workbookViewId="0">
      <selection activeCell="E7" sqref="E7:E33"/>
    </sheetView>
  </sheetViews>
  <sheetFormatPr defaultRowHeight="15" x14ac:dyDescent="0.25"/>
  <cols>
    <col min="1" max="1" width="12.7109375" style="25" bestFit="1" customWidth="1"/>
    <col min="2" max="2" width="62" customWidth="1"/>
    <col min="3" max="3" width="9.140625" style="22"/>
    <col min="4" max="4" width="16.140625" style="22" bestFit="1" customWidth="1"/>
    <col min="5" max="5" width="11.5703125" bestFit="1" customWidth="1"/>
    <col min="6" max="6" width="13.140625" customWidth="1"/>
    <col min="12" max="12" width="6.42578125" bestFit="1" customWidth="1"/>
    <col min="13" max="13" width="7.85546875" customWidth="1"/>
    <col min="14" max="14" width="4.42578125" bestFit="1" customWidth="1"/>
    <col min="15" max="15" width="8.140625" bestFit="1" customWidth="1"/>
    <col min="16" max="16" width="5" customWidth="1"/>
    <col min="17" max="17" width="5.28515625" customWidth="1"/>
  </cols>
  <sheetData>
    <row r="1" spans="1:9" x14ac:dyDescent="0.25">
      <c r="A1" s="115"/>
      <c r="B1" s="116"/>
      <c r="C1" s="116"/>
      <c r="D1" s="117"/>
      <c r="E1" s="116"/>
      <c r="F1" s="118"/>
      <c r="G1" s="114"/>
      <c r="H1" s="114"/>
      <c r="I1" s="114"/>
    </row>
    <row r="2" spans="1:9" ht="18" x14ac:dyDescent="0.25">
      <c r="A2" s="119"/>
      <c r="B2" s="130" t="s">
        <v>297</v>
      </c>
      <c r="C2" s="121"/>
      <c r="D2" s="121"/>
      <c r="E2" s="121"/>
      <c r="F2" s="122"/>
      <c r="G2" s="114"/>
      <c r="H2" s="114"/>
      <c r="I2" s="114"/>
    </row>
    <row r="3" spans="1:9" ht="15.75" x14ac:dyDescent="0.25">
      <c r="A3" s="128" t="s">
        <v>64</v>
      </c>
      <c r="B3" s="129" t="s">
        <v>288</v>
      </c>
      <c r="C3" s="124"/>
      <c r="D3" s="121"/>
      <c r="E3" s="121"/>
      <c r="F3" s="122"/>
      <c r="G3" s="114"/>
      <c r="H3" s="114"/>
      <c r="I3" s="114"/>
    </row>
    <row r="4" spans="1:9" ht="15.75" thickBot="1" x14ac:dyDescent="0.3">
      <c r="A4" s="131" t="s">
        <v>298</v>
      </c>
      <c r="B4" s="206" t="s">
        <v>296</v>
      </c>
      <c r="C4" s="207"/>
      <c r="D4" s="132" t="s">
        <v>300</v>
      </c>
      <c r="E4" s="133">
        <f>F6+F21+F28+F34</f>
        <v>0</v>
      </c>
      <c r="F4" s="134" t="s">
        <v>301</v>
      </c>
      <c r="G4" s="114"/>
      <c r="H4" s="114"/>
      <c r="I4" s="114"/>
    </row>
    <row r="5" spans="1:9" ht="24.75" thickBot="1" x14ac:dyDescent="0.3">
      <c r="A5" s="111" t="s">
        <v>281</v>
      </c>
      <c r="B5" s="112" t="s">
        <v>62</v>
      </c>
      <c r="C5" s="110" t="s">
        <v>240</v>
      </c>
      <c r="D5" s="110" t="s">
        <v>241</v>
      </c>
      <c r="E5" s="42" t="s">
        <v>61</v>
      </c>
      <c r="F5" s="43" t="s">
        <v>60</v>
      </c>
    </row>
    <row r="6" spans="1:9" x14ac:dyDescent="0.25">
      <c r="A6" s="45">
        <v>1</v>
      </c>
      <c r="B6" s="46" t="s">
        <v>239</v>
      </c>
      <c r="C6" s="47"/>
      <c r="D6" s="47"/>
      <c r="E6" s="47"/>
      <c r="F6" s="49">
        <f>SUM(F7:F19)</f>
        <v>0</v>
      </c>
    </row>
    <row r="7" spans="1:9" x14ac:dyDescent="0.25">
      <c r="A7" s="35" t="s">
        <v>79</v>
      </c>
      <c r="B7" s="27" t="s">
        <v>242</v>
      </c>
      <c r="C7" s="26" t="s">
        <v>243</v>
      </c>
      <c r="D7" s="26">
        <v>20</v>
      </c>
      <c r="E7" s="28"/>
      <c r="F7" s="125">
        <f t="shared" ref="F7:F20" si="0">ROUND(D7*E7,2)</f>
        <v>0</v>
      </c>
    </row>
    <row r="8" spans="1:9" x14ac:dyDescent="0.25">
      <c r="A8" s="35" t="s">
        <v>80</v>
      </c>
      <c r="B8" s="27" t="s">
        <v>244</v>
      </c>
      <c r="C8" s="26" t="s">
        <v>245</v>
      </c>
      <c r="D8" s="26">
        <v>30</v>
      </c>
      <c r="E8" s="28"/>
      <c r="F8" s="125">
        <f t="shared" si="0"/>
        <v>0</v>
      </c>
    </row>
    <row r="9" spans="1:9" x14ac:dyDescent="0.25">
      <c r="A9" s="35" t="s">
        <v>81</v>
      </c>
      <c r="B9" s="27" t="s">
        <v>246</v>
      </c>
      <c r="C9" s="26" t="s">
        <v>247</v>
      </c>
      <c r="D9" s="26">
        <v>72</v>
      </c>
      <c r="E9" s="28"/>
      <c r="F9" s="125">
        <f t="shared" si="0"/>
        <v>0</v>
      </c>
    </row>
    <row r="10" spans="1:9" x14ac:dyDescent="0.25">
      <c r="A10" s="35" t="s">
        <v>82</v>
      </c>
      <c r="B10" s="27" t="s">
        <v>248</v>
      </c>
      <c r="C10" s="26" t="s">
        <v>247</v>
      </c>
      <c r="D10" s="26">
        <v>4</v>
      </c>
      <c r="E10" s="28"/>
      <c r="F10" s="125">
        <f t="shared" si="0"/>
        <v>0</v>
      </c>
    </row>
    <row r="11" spans="1:9" x14ac:dyDescent="0.25">
      <c r="A11" s="35" t="s">
        <v>83</v>
      </c>
      <c r="B11" s="27" t="s">
        <v>249</v>
      </c>
      <c r="C11" s="26" t="s">
        <v>40</v>
      </c>
      <c r="D11" s="26">
        <v>18</v>
      </c>
      <c r="E11" s="28"/>
      <c r="F11" s="125">
        <f t="shared" si="0"/>
        <v>0</v>
      </c>
    </row>
    <row r="12" spans="1:9" x14ac:dyDescent="0.25">
      <c r="A12" s="35" t="s">
        <v>84</v>
      </c>
      <c r="B12" s="27" t="s">
        <v>250</v>
      </c>
      <c r="C12" s="26" t="s">
        <v>40</v>
      </c>
      <c r="D12" s="26">
        <v>18</v>
      </c>
      <c r="E12" s="28"/>
      <c r="F12" s="125">
        <f t="shared" si="0"/>
        <v>0</v>
      </c>
    </row>
    <row r="13" spans="1:9" x14ac:dyDescent="0.25">
      <c r="A13" s="35" t="s">
        <v>85</v>
      </c>
      <c r="B13" s="27" t="s">
        <v>251</v>
      </c>
      <c r="C13" s="26" t="s">
        <v>243</v>
      </c>
      <c r="D13" s="26">
        <v>12</v>
      </c>
      <c r="E13" s="28"/>
      <c r="F13" s="125">
        <f t="shared" si="0"/>
        <v>0</v>
      </c>
    </row>
    <row r="14" spans="1:9" x14ac:dyDescent="0.25">
      <c r="A14" s="35" t="s">
        <v>86</v>
      </c>
      <c r="B14" s="27" t="s">
        <v>252</v>
      </c>
      <c r="C14" s="26" t="s">
        <v>243</v>
      </c>
      <c r="D14" s="26">
        <v>20</v>
      </c>
      <c r="E14" s="28"/>
      <c r="F14" s="125">
        <f t="shared" si="0"/>
        <v>0</v>
      </c>
    </row>
    <row r="15" spans="1:9" x14ac:dyDescent="0.25">
      <c r="A15" s="35" t="s">
        <v>87</v>
      </c>
      <c r="B15" s="27" t="s">
        <v>253</v>
      </c>
      <c r="C15" s="26" t="s">
        <v>3</v>
      </c>
      <c r="D15" s="26">
        <v>15</v>
      </c>
      <c r="E15" s="28"/>
      <c r="F15" s="125">
        <f t="shared" si="0"/>
        <v>0</v>
      </c>
    </row>
    <row r="16" spans="1:9" x14ac:dyDescent="0.25">
      <c r="A16" s="35" t="s">
        <v>88</v>
      </c>
      <c r="B16" s="27" t="s">
        <v>254</v>
      </c>
      <c r="C16" s="26" t="s">
        <v>243</v>
      </c>
      <c r="D16" s="26">
        <v>12</v>
      </c>
      <c r="E16" s="28"/>
      <c r="F16" s="125">
        <f t="shared" si="0"/>
        <v>0</v>
      </c>
    </row>
    <row r="17" spans="1:6" x14ac:dyDescent="0.25">
      <c r="A17" s="35" t="s">
        <v>89</v>
      </c>
      <c r="B17" s="27" t="s">
        <v>255</v>
      </c>
      <c r="C17" s="26" t="s">
        <v>245</v>
      </c>
      <c r="D17" s="26">
        <v>30</v>
      </c>
      <c r="E17" s="28"/>
      <c r="F17" s="125">
        <f t="shared" si="0"/>
        <v>0</v>
      </c>
    </row>
    <row r="18" spans="1:6" x14ac:dyDescent="0.25">
      <c r="A18" s="35" t="s">
        <v>90</v>
      </c>
      <c r="B18" s="27" t="s">
        <v>256</v>
      </c>
      <c r="C18" s="26" t="s">
        <v>245</v>
      </c>
      <c r="D18" s="26">
        <v>30</v>
      </c>
      <c r="E18" s="28"/>
      <c r="F18" s="125">
        <f t="shared" si="0"/>
        <v>0</v>
      </c>
    </row>
    <row r="19" spans="1:6" x14ac:dyDescent="0.25">
      <c r="A19" s="35" t="s">
        <v>92</v>
      </c>
      <c r="B19" s="27" t="s">
        <v>257</v>
      </c>
      <c r="C19" s="26" t="s">
        <v>243</v>
      </c>
      <c r="D19" s="26">
        <v>40</v>
      </c>
      <c r="E19" s="28"/>
      <c r="F19" s="125">
        <f t="shared" si="0"/>
        <v>0</v>
      </c>
    </row>
    <row r="20" spans="1:6" ht="15.75" thickBot="1" x14ac:dyDescent="0.3">
      <c r="A20" s="44" t="s">
        <v>284</v>
      </c>
      <c r="B20" s="24" t="s">
        <v>258</v>
      </c>
      <c r="C20" s="38" t="s">
        <v>245</v>
      </c>
      <c r="D20" s="38">
        <v>30</v>
      </c>
      <c r="E20" s="41"/>
      <c r="F20" s="125">
        <f t="shared" si="0"/>
        <v>0</v>
      </c>
    </row>
    <row r="21" spans="1:6" x14ac:dyDescent="0.25">
      <c r="A21" s="45">
        <v>2</v>
      </c>
      <c r="B21" s="46" t="s">
        <v>259</v>
      </c>
      <c r="C21" s="47"/>
      <c r="D21" s="47"/>
      <c r="E21" s="47"/>
      <c r="F21" s="49">
        <f>SUM(F22:F27)</f>
        <v>0</v>
      </c>
    </row>
    <row r="22" spans="1:6" x14ac:dyDescent="0.25">
      <c r="A22" s="35" t="s">
        <v>93</v>
      </c>
      <c r="B22" s="27" t="s">
        <v>260</v>
      </c>
      <c r="C22" s="26" t="s">
        <v>247</v>
      </c>
      <c r="D22" s="26">
        <v>15</v>
      </c>
      <c r="E22" s="28"/>
      <c r="F22" s="125">
        <f t="shared" ref="F22:F27" si="1">ROUND(D22*E22,2)</f>
        <v>0</v>
      </c>
    </row>
    <row r="23" spans="1:6" x14ac:dyDescent="0.25">
      <c r="A23" s="35" t="s">
        <v>94</v>
      </c>
      <c r="B23" s="27" t="s">
        <v>261</v>
      </c>
      <c r="C23" s="26" t="s">
        <v>247</v>
      </c>
      <c r="D23" s="26">
        <v>4</v>
      </c>
      <c r="E23" s="28"/>
      <c r="F23" s="125">
        <f t="shared" si="1"/>
        <v>0</v>
      </c>
    </row>
    <row r="24" spans="1:6" x14ac:dyDescent="0.25">
      <c r="A24" s="35" t="s">
        <v>95</v>
      </c>
      <c r="B24" s="27" t="s">
        <v>262</v>
      </c>
      <c r="C24" s="26" t="s">
        <v>247</v>
      </c>
      <c r="D24" s="26">
        <v>68</v>
      </c>
      <c r="E24" s="28"/>
      <c r="F24" s="125">
        <f t="shared" si="1"/>
        <v>0</v>
      </c>
    </row>
    <row r="25" spans="1:6" x14ac:dyDescent="0.25">
      <c r="A25" s="35" t="s">
        <v>96</v>
      </c>
      <c r="B25" s="27" t="s">
        <v>263</v>
      </c>
      <c r="C25" s="26" t="s">
        <v>3</v>
      </c>
      <c r="D25" s="26">
        <v>0.98</v>
      </c>
      <c r="E25" s="28"/>
      <c r="F25" s="125">
        <f t="shared" si="1"/>
        <v>0</v>
      </c>
    </row>
    <row r="26" spans="1:6" x14ac:dyDescent="0.25">
      <c r="A26" s="50" t="s">
        <v>97</v>
      </c>
      <c r="B26" s="51" t="s">
        <v>265</v>
      </c>
      <c r="C26" s="52" t="s">
        <v>3</v>
      </c>
      <c r="D26" s="52">
        <v>0</v>
      </c>
      <c r="E26" s="34"/>
      <c r="F26" s="127">
        <f t="shared" si="1"/>
        <v>0</v>
      </c>
    </row>
    <row r="27" spans="1:6" ht="15.75" thickBot="1" x14ac:dyDescent="0.3">
      <c r="A27" s="44" t="s">
        <v>98</v>
      </c>
      <c r="B27" s="24" t="s">
        <v>266</v>
      </c>
      <c r="C27" s="38" t="s">
        <v>267</v>
      </c>
      <c r="D27" s="38">
        <v>18</v>
      </c>
      <c r="E27" s="41"/>
      <c r="F27" s="125">
        <f t="shared" si="1"/>
        <v>0</v>
      </c>
    </row>
    <row r="28" spans="1:6" x14ac:dyDescent="0.25">
      <c r="A28" s="45">
        <v>3</v>
      </c>
      <c r="B28" s="46" t="s">
        <v>268</v>
      </c>
      <c r="C28" s="47"/>
      <c r="D28" s="47"/>
      <c r="E28" s="47"/>
      <c r="F28" s="49">
        <f>SUM(F29:F33)</f>
        <v>0</v>
      </c>
    </row>
    <row r="29" spans="1:6" x14ac:dyDescent="0.25">
      <c r="A29" s="35" t="s">
        <v>106</v>
      </c>
      <c r="B29" s="27" t="s">
        <v>269</v>
      </c>
      <c r="C29" s="26" t="s">
        <v>270</v>
      </c>
      <c r="D29" s="26">
        <v>1</v>
      </c>
      <c r="E29" s="28"/>
      <c r="F29" s="125">
        <f>ROUND(D29*E29,2)</f>
        <v>0</v>
      </c>
    </row>
    <row r="30" spans="1:6" x14ac:dyDescent="0.25">
      <c r="A30" s="35" t="s">
        <v>107</v>
      </c>
      <c r="B30" s="27" t="s">
        <v>271</v>
      </c>
      <c r="C30" s="26" t="s">
        <v>270</v>
      </c>
      <c r="D30" s="26">
        <v>1</v>
      </c>
      <c r="E30" s="28"/>
      <c r="F30" s="125">
        <f>ROUND(D30*E30,2)</f>
        <v>0</v>
      </c>
    </row>
    <row r="31" spans="1:6" x14ac:dyDescent="0.25">
      <c r="A31" s="35" t="s">
        <v>108</v>
      </c>
      <c r="B31" s="27" t="s">
        <v>272</v>
      </c>
      <c r="C31" s="26" t="s">
        <v>270</v>
      </c>
      <c r="D31" s="26">
        <v>1</v>
      </c>
      <c r="E31" s="28"/>
      <c r="F31" s="125">
        <f>ROUND(D31*E31,2)</f>
        <v>0</v>
      </c>
    </row>
    <row r="32" spans="1:6" x14ac:dyDescent="0.25">
      <c r="A32" s="35" t="s">
        <v>109</v>
      </c>
      <c r="B32" s="27" t="s">
        <v>273</v>
      </c>
      <c r="C32" s="26" t="s">
        <v>270</v>
      </c>
      <c r="D32" s="26">
        <v>1</v>
      </c>
      <c r="E32" s="28"/>
      <c r="F32" s="125">
        <f>ROUND(D32*E32,2)</f>
        <v>0</v>
      </c>
    </row>
    <row r="33" spans="1:6" ht="15.75" thickBot="1" x14ac:dyDescent="0.3">
      <c r="A33" s="44" t="s">
        <v>110</v>
      </c>
      <c r="B33" s="24" t="s">
        <v>274</v>
      </c>
      <c r="C33" s="38" t="s">
        <v>270</v>
      </c>
      <c r="D33" s="38">
        <v>1</v>
      </c>
      <c r="E33" s="41"/>
      <c r="F33" s="125">
        <f>ROUND(D33*E33,2)</f>
        <v>0</v>
      </c>
    </row>
    <row r="34" spans="1:6" x14ac:dyDescent="0.25">
      <c r="A34" s="45">
        <v>4</v>
      </c>
      <c r="B34" s="46" t="s">
        <v>69</v>
      </c>
      <c r="C34" s="47"/>
      <c r="D34" s="47"/>
      <c r="E34" s="47"/>
      <c r="F34" s="49">
        <f>SUM(F35)</f>
        <v>0</v>
      </c>
    </row>
    <row r="35" spans="1:6" ht="15.75" thickBot="1" x14ac:dyDescent="0.3">
      <c r="A35" s="44" t="s">
        <v>282</v>
      </c>
      <c r="B35" s="24" t="s">
        <v>275</v>
      </c>
      <c r="C35" s="180"/>
      <c r="D35" s="181"/>
      <c r="E35" s="179"/>
      <c r="F35" s="40">
        <f>ROUND((F6+F21+F28)*0.04, 2)</f>
        <v>0</v>
      </c>
    </row>
    <row r="36" spans="1:6" x14ac:dyDescent="0.25">
      <c r="A36" s="35"/>
      <c r="B36" s="48" t="s">
        <v>283</v>
      </c>
      <c r="C36" s="26"/>
      <c r="D36" s="27"/>
      <c r="E36" s="30"/>
      <c r="F36" s="23"/>
    </row>
    <row r="37" spans="1:6" x14ac:dyDescent="0.25">
      <c r="A37" s="36" t="s">
        <v>264</v>
      </c>
      <c r="B37" s="33" t="s">
        <v>276</v>
      </c>
      <c r="C37" s="26"/>
      <c r="D37" s="26"/>
      <c r="E37" s="29"/>
      <c r="F37" s="23"/>
    </row>
    <row r="38" spans="1:6" ht="15.75" thickBot="1" x14ac:dyDescent="0.3">
      <c r="A38" s="113"/>
      <c r="B38" s="37" t="s">
        <v>277</v>
      </c>
      <c r="C38" s="38"/>
      <c r="D38" s="38"/>
      <c r="E38" s="39"/>
      <c r="F38" s="40"/>
    </row>
    <row r="62" spans="2:4" s="25" customFormat="1" ht="31.9" customHeight="1" x14ac:dyDescent="0.25">
      <c r="B62"/>
      <c r="C62" s="22"/>
      <c r="D62" s="22"/>
    </row>
    <row r="71" spans="2:4" s="25" customFormat="1" ht="31.9" customHeight="1" x14ac:dyDescent="0.25">
      <c r="B71"/>
      <c r="C71" s="22"/>
      <c r="D71" s="22"/>
    </row>
    <row r="77" spans="2:4" s="25" customFormat="1" ht="34.9" customHeight="1" x14ac:dyDescent="0.25">
      <c r="B77"/>
      <c r="C77" s="22"/>
      <c r="D77" s="22"/>
    </row>
    <row r="80" spans="2:4" s="25" customFormat="1" ht="34.9" customHeight="1" x14ac:dyDescent="0.25">
      <c r="B80"/>
      <c r="C80" s="22"/>
      <c r="D80" s="22"/>
    </row>
    <row r="83" spans="2:4" s="25" customFormat="1" ht="34.9" customHeight="1" x14ac:dyDescent="0.25">
      <c r="B83"/>
      <c r="C83" s="22"/>
      <c r="D83" s="22"/>
    </row>
  </sheetData>
  <mergeCells count="1">
    <mergeCell ref="B4:C4"/>
  </mergeCells>
  <pageMargins left="0.7" right="0.7" top="0.78740157499999996" bottom="0.78740157499999996" header="0.3" footer="0.3"/>
  <pageSetup paperSize="9" scale="7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E720-9EAF-45D3-AE7E-F6591E83AA7D}">
  <dimension ref="A1:F62"/>
  <sheetViews>
    <sheetView workbookViewId="0">
      <selection activeCell="N16" sqref="N16"/>
    </sheetView>
  </sheetViews>
  <sheetFormatPr defaultRowHeight="15" x14ac:dyDescent="0.25"/>
  <cols>
    <col min="1" max="1" width="11.28515625" style="25" bestFit="1" customWidth="1"/>
    <col min="2" max="2" width="62" customWidth="1"/>
    <col min="3" max="3" width="9.140625" style="22"/>
    <col min="4" max="4" width="14.85546875" style="22" bestFit="1" customWidth="1"/>
    <col min="5" max="5" width="12.28515625" style="31" customWidth="1"/>
    <col min="6" max="6" width="12.28515625" style="22" customWidth="1"/>
  </cols>
  <sheetData>
    <row r="1" spans="1:6" x14ac:dyDescent="0.25">
      <c r="A1" s="115"/>
      <c r="B1" s="116"/>
      <c r="C1" s="116"/>
      <c r="D1" s="117"/>
      <c r="E1" s="116"/>
      <c r="F1" s="118"/>
    </row>
    <row r="2" spans="1:6" ht="18" x14ac:dyDescent="0.25">
      <c r="A2" s="119"/>
      <c r="B2" s="130" t="s">
        <v>297</v>
      </c>
      <c r="C2" s="121"/>
      <c r="D2" s="121"/>
      <c r="E2" s="121"/>
      <c r="F2" s="122"/>
    </row>
    <row r="3" spans="1:6" ht="21" customHeight="1" x14ac:dyDescent="0.25">
      <c r="A3" s="128" t="s">
        <v>64</v>
      </c>
      <c r="B3" s="129" t="s">
        <v>288</v>
      </c>
      <c r="C3" s="124"/>
      <c r="D3" s="121"/>
      <c r="E3" s="121"/>
      <c r="F3" s="122"/>
    </row>
    <row r="4" spans="1:6" ht="21" customHeight="1" thickBot="1" x14ac:dyDescent="0.3">
      <c r="A4" s="131" t="s">
        <v>298</v>
      </c>
      <c r="B4" s="208" t="s">
        <v>358</v>
      </c>
      <c r="C4" s="207"/>
      <c r="D4" s="132" t="s">
        <v>300</v>
      </c>
      <c r="E4" s="133">
        <f>F6+F8+F10+F12</f>
        <v>0</v>
      </c>
      <c r="F4" s="134" t="s">
        <v>301</v>
      </c>
    </row>
    <row r="5" spans="1:6" ht="24.75" thickBot="1" x14ac:dyDescent="0.3">
      <c r="A5" s="111" t="s">
        <v>281</v>
      </c>
      <c r="B5" s="112" t="s">
        <v>62</v>
      </c>
      <c r="C5" s="110" t="s">
        <v>240</v>
      </c>
      <c r="D5" s="110" t="s">
        <v>241</v>
      </c>
      <c r="E5" s="42" t="s">
        <v>61</v>
      </c>
      <c r="F5" s="43" t="s">
        <v>60</v>
      </c>
    </row>
    <row r="6" spans="1:6" x14ac:dyDescent="0.25">
      <c r="A6" s="45">
        <v>1</v>
      </c>
      <c r="B6" s="46" t="s">
        <v>239</v>
      </c>
      <c r="C6" s="47"/>
      <c r="D6" s="47"/>
      <c r="E6" s="47"/>
      <c r="F6" s="49">
        <f>SUM(F7:F7)</f>
        <v>0</v>
      </c>
    </row>
    <row r="7" spans="1:6" ht="15.75" thickBot="1" x14ac:dyDescent="0.3">
      <c r="A7" s="44" t="s">
        <v>79</v>
      </c>
      <c r="B7" s="24" t="s">
        <v>278</v>
      </c>
      <c r="C7" s="38" t="s">
        <v>243</v>
      </c>
      <c r="D7" s="38">
        <v>5</v>
      </c>
      <c r="E7" s="41"/>
      <c r="F7" s="125">
        <f t="shared" ref="F7:F11" si="0">ROUND(D7*E7,2)</f>
        <v>0</v>
      </c>
    </row>
    <row r="8" spans="1:6" x14ac:dyDescent="0.25">
      <c r="A8" s="45">
        <v>2</v>
      </c>
      <c r="B8" s="46" t="s">
        <v>259</v>
      </c>
      <c r="C8" s="47"/>
      <c r="D8" s="47"/>
      <c r="E8" s="47"/>
      <c r="F8" s="49">
        <f>SUM(F9:F9)</f>
        <v>0</v>
      </c>
    </row>
    <row r="9" spans="1:6" ht="15.75" thickBot="1" x14ac:dyDescent="0.3">
      <c r="A9" s="44" t="s">
        <v>93</v>
      </c>
      <c r="B9" s="24" t="s">
        <v>279</v>
      </c>
      <c r="C9" s="38" t="s">
        <v>40</v>
      </c>
      <c r="D9" s="38">
        <v>6.5</v>
      </c>
      <c r="E9" s="41"/>
      <c r="F9" s="125">
        <f t="shared" si="0"/>
        <v>0</v>
      </c>
    </row>
    <row r="10" spans="1:6" x14ac:dyDescent="0.25">
      <c r="A10" s="45">
        <v>3</v>
      </c>
      <c r="B10" s="46" t="s">
        <v>268</v>
      </c>
      <c r="C10" s="47"/>
      <c r="D10" s="47"/>
      <c r="E10" s="47"/>
      <c r="F10" s="49">
        <f>SUM(F11:F11)</f>
        <v>0</v>
      </c>
    </row>
    <row r="11" spans="1:6" ht="15.75" thickBot="1" x14ac:dyDescent="0.3">
      <c r="A11" s="44" t="s">
        <v>106</v>
      </c>
      <c r="B11" s="24" t="s">
        <v>280</v>
      </c>
      <c r="C11" s="38" t="s">
        <v>270</v>
      </c>
      <c r="D11" s="38">
        <v>1</v>
      </c>
      <c r="E11" s="41"/>
      <c r="F11" s="125">
        <f t="shared" si="0"/>
        <v>0</v>
      </c>
    </row>
    <row r="12" spans="1:6" x14ac:dyDescent="0.25">
      <c r="A12" s="45">
        <v>4</v>
      </c>
      <c r="B12" s="46" t="s">
        <v>69</v>
      </c>
      <c r="C12" s="47"/>
      <c r="D12" s="47"/>
      <c r="E12" s="47"/>
      <c r="F12" s="49">
        <f>SUM(F13)</f>
        <v>0</v>
      </c>
    </row>
    <row r="13" spans="1:6" ht="15.75" thickBot="1" x14ac:dyDescent="0.3">
      <c r="A13" s="44" t="s">
        <v>282</v>
      </c>
      <c r="B13" s="24" t="s">
        <v>275</v>
      </c>
      <c r="C13" s="38"/>
      <c r="D13" s="24"/>
      <c r="E13" s="179"/>
      <c r="F13" s="126">
        <f>ROUND((F6+F8+F10)*0.04,2)</f>
        <v>0</v>
      </c>
    </row>
    <row r="14" spans="1:6" x14ac:dyDescent="0.25">
      <c r="A14" s="35"/>
      <c r="B14" s="48" t="s">
        <v>283</v>
      </c>
      <c r="C14" s="26"/>
      <c r="D14" s="27"/>
      <c r="E14" s="30"/>
      <c r="F14" s="23"/>
    </row>
    <row r="15" spans="1:6" x14ac:dyDescent="0.25">
      <c r="A15" s="182"/>
      <c r="B15" s="48"/>
      <c r="C15" s="26"/>
      <c r="D15" s="26"/>
      <c r="E15" s="29"/>
      <c r="F15" s="23"/>
    </row>
    <row r="16" spans="1:6" ht="15.75" thickBot="1" x14ac:dyDescent="0.3">
      <c r="A16" s="113"/>
      <c r="B16" s="181"/>
      <c r="C16" s="38"/>
      <c r="D16" s="38"/>
      <c r="E16" s="39"/>
      <c r="F16" s="40"/>
    </row>
    <row r="17" spans="1:6" x14ac:dyDescent="0.25">
      <c r="A17" s="32"/>
      <c r="B17" s="27"/>
      <c r="C17" s="26"/>
      <c r="D17" s="26"/>
      <c r="E17" s="29"/>
      <c r="F17" s="26"/>
    </row>
    <row r="41" spans="2:6" s="25" customFormat="1" ht="31.9" customHeight="1" x14ac:dyDescent="0.25">
      <c r="B41"/>
      <c r="C41" s="22"/>
      <c r="D41" s="22"/>
      <c r="E41" s="31"/>
      <c r="F41" s="22"/>
    </row>
    <row r="50" spans="2:6" s="25" customFormat="1" ht="31.9" customHeight="1" x14ac:dyDescent="0.25">
      <c r="B50"/>
      <c r="C50" s="22"/>
      <c r="D50" s="22"/>
      <c r="E50" s="31"/>
      <c r="F50" s="22"/>
    </row>
    <row r="56" spans="2:6" s="25" customFormat="1" ht="34.9" customHeight="1" x14ac:dyDescent="0.25">
      <c r="B56"/>
      <c r="C56" s="22"/>
      <c r="D56" s="22"/>
      <c r="E56" s="31"/>
      <c r="F56" s="22"/>
    </row>
    <row r="59" spans="2:6" s="25" customFormat="1" ht="34.9" customHeight="1" x14ac:dyDescent="0.25">
      <c r="B59"/>
      <c r="C59" s="22"/>
      <c r="D59" s="22"/>
      <c r="E59" s="31"/>
      <c r="F59" s="22"/>
    </row>
    <row r="62" spans="2:6" s="25" customFormat="1" ht="34.9" customHeight="1" x14ac:dyDescent="0.25">
      <c r="B62"/>
      <c r="C62" s="22"/>
      <c r="D62" s="22"/>
      <c r="E62" s="31"/>
      <c r="F62" s="22"/>
    </row>
  </sheetData>
  <mergeCells count="1">
    <mergeCell ref="B4:C4"/>
  </mergeCells>
  <phoneticPr fontId="13" type="noConversion"/>
  <pageMargins left="0.7" right="0.7" top="0.78740157499999996" bottom="0.78740157499999996" header="0.3" footer="0.3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Rekonstrukce vlečky - rekap</vt:lpstr>
      <vt:lpstr>Spojovací kolej</vt:lpstr>
      <vt:lpstr>Ohřev výhybek</vt:lpstr>
      <vt:lpstr>Stávající přejezd</vt:lpstr>
      <vt:lpstr>Zhotovení betonové zábrany</vt:lpstr>
      <vt:lpstr>'Spojovací kolej'!Názvy_tisku</vt:lpstr>
      <vt:lpstr>'Ohřev výhybek'!Oblast_tisku</vt:lpstr>
      <vt:lpstr>'Rekonstrukce vlečky - rekap'!Oblast_tisku</vt:lpstr>
      <vt:lpstr>'Spojovací kolej'!Oblast_tisku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 Martin</dc:creator>
  <cp:lastModifiedBy>Ševčík Martin</cp:lastModifiedBy>
  <cp:lastPrinted>2024-11-25T11:59:44Z</cp:lastPrinted>
  <dcterms:created xsi:type="dcterms:W3CDTF">2024-11-15T08:11:05Z</dcterms:created>
  <dcterms:modified xsi:type="dcterms:W3CDTF">2025-04-28T10:05:18Z</dcterms:modified>
</cp:coreProperties>
</file>