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ivana_sevecova_ceproas_cz/Documents/Dokumenty/VÝBĚROVÁ ŘÍZENÍ/VŘ 2024/PL/199-24-OCN rekonstrukce stáčecího kanálu Šlapanov/Dodatečné informace 2/"/>
    </mc:Choice>
  </mc:AlternateContent>
  <xr:revisionPtr revIDLastSave="0" documentId="8_{5F976032-15DB-4B79-B8A2-CE598B9C65E0}" xr6:coauthVersionLast="47" xr6:coauthVersionMax="47" xr10:uidLastSave="{00000000-0000-0000-0000-000000000000}"/>
  <bookViews>
    <workbookView xWindow="-108" yWindow="-108" windowWidth="23256" windowHeight="14016" tabRatio="76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V VRN Naklady" sheetId="12" r:id="rId4"/>
    <sheet name="SO 360 01 Pol" sheetId="13" r:id="rId5"/>
    <sheet name="SO 360 02 Pol" sheetId="14" r:id="rId6"/>
    <sheet name="SO 360 03 Pol" sheetId="15" r:id="rId7"/>
    <sheet name="SO 360 04 Pol" sheetId="16" r:id="rId8"/>
    <sheet name="SO 360 05 Pol" sheetId="17" r:id="rId9"/>
    <sheet name="SO 360 06 Pol" sheetId="18" r:id="rId10"/>
    <sheet name="SO 360 07 Pol" sheetId="19" r:id="rId11"/>
    <sheet name="SO 360 08 Pol" sheetId="20" r:id="rId12"/>
    <sheet name="PS 360 01 Pol" sheetId="21" r:id="rId13"/>
    <sheet name="PS 360 02 Pol" sheetId="22" r:id="rId14"/>
    <sheet name="PS 360 03 Pol" sheetId="23" r:id="rId15"/>
  </sheets>
  <externalReferences>
    <externalReference r:id="rId16"/>
  </externalReferences>
  <definedNames>
    <definedName name="CelkemDPHVypocet" localSheetId="1">Stavba!$H$57</definedName>
    <definedName name="CenaCelkem">Stavba!$G$29</definedName>
    <definedName name="CenaCelkemBezDPH">Stavba!$G$28</definedName>
    <definedName name="CenaCelkemVypocet" localSheetId="1">Stavba!$I$57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12">'PS 360 01 Pol'!$1:$7</definedName>
    <definedName name="_xlnm.Print_Titles" localSheetId="13">'PS 360 02 Pol'!$1:$7</definedName>
    <definedName name="_xlnm.Print_Titles" localSheetId="14">'PS 360 03 Pol'!$1:$7</definedName>
    <definedName name="_xlnm.Print_Titles" localSheetId="4">'SO 360 01 Pol'!$1:$7</definedName>
    <definedName name="_xlnm.Print_Titles" localSheetId="5">'SO 360 02 Pol'!$1:$7</definedName>
    <definedName name="_xlnm.Print_Titles" localSheetId="6">'SO 360 03 Pol'!$1:$7</definedName>
    <definedName name="_xlnm.Print_Titles" localSheetId="7">'SO 360 04 Pol'!$1:$7</definedName>
    <definedName name="_xlnm.Print_Titles" localSheetId="8">'SO 360 05 Pol'!$1:$7</definedName>
    <definedName name="_xlnm.Print_Titles" localSheetId="9">'SO 360 06 Pol'!$1:$7</definedName>
    <definedName name="_xlnm.Print_Titles" localSheetId="10">'SO 360 07 Pol'!$1:$7</definedName>
    <definedName name="_xlnm.Print_Titles" localSheetId="11">'SO 360 08 Pol'!$1:$7</definedName>
    <definedName name="_xlnm.Print_Titles" localSheetId="3">'V VRN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12">'PS 360 01 Pol'!$A$1:$W$397</definedName>
    <definedName name="_xlnm.Print_Area" localSheetId="13">'PS 360 02 Pol'!$A$1:$U$140</definedName>
    <definedName name="_xlnm.Print_Area" localSheetId="14">'PS 360 03 Pol'!$A$1:$U$279</definedName>
    <definedName name="_xlnm.Print_Area" localSheetId="4">'SO 360 01 Pol'!$A$1:$Y$276</definedName>
    <definedName name="_xlnm.Print_Area" localSheetId="5">'SO 360 02 Pol'!$A$1:$U$97</definedName>
    <definedName name="_xlnm.Print_Area" localSheetId="6">'SO 360 03 Pol'!$A$1:$Y$70</definedName>
    <definedName name="_xlnm.Print_Area" localSheetId="7">'SO 360 04 Pol'!$A$1:$Y$119</definedName>
    <definedName name="_xlnm.Print_Area" localSheetId="8">'SO 360 05 Pol'!$A$1:$U$82</definedName>
    <definedName name="_xlnm.Print_Area" localSheetId="9">'SO 360 06 Pol'!$A$1:$U$59</definedName>
    <definedName name="_xlnm.Print_Area" localSheetId="10">'SO 360 07 Pol'!$A$1:$U$158</definedName>
    <definedName name="_xlnm.Print_Area" localSheetId="11">'SO 360 08 Pol'!$A$1:$W$30</definedName>
    <definedName name="_xlnm.Print_Area" localSheetId="1">Stavba!$A$1:$J$172</definedName>
    <definedName name="_xlnm.Print_Area" localSheetId="3">'V VRN Naklady'!$A$1:$U$58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Stavba!$F$57</definedName>
    <definedName name="ZakladDPHZakl">Stavba!$G$25</definedName>
    <definedName name="ZakladDPHZaklVypocet" localSheetId="1">Stavba!$G$57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74" i="23" l="1"/>
  <c r="AW224" i="23"/>
  <c r="AW174" i="23"/>
  <c r="AW172" i="23"/>
  <c r="AW170" i="23"/>
  <c r="AW164" i="23"/>
  <c r="AW162" i="23"/>
  <c r="AW159" i="23"/>
  <c r="AW155" i="23"/>
  <c r="AW153" i="23"/>
  <c r="AW151" i="23"/>
  <c r="AW149" i="23"/>
  <c r="AW146" i="23"/>
  <c r="AW140" i="23"/>
  <c r="AW136" i="23"/>
  <c r="AW134" i="23"/>
  <c r="AW132" i="23"/>
  <c r="AW130" i="23"/>
  <c r="AW128" i="23"/>
  <c r="AW102" i="23"/>
  <c r="AW100" i="23"/>
  <c r="AW98" i="23"/>
  <c r="AW96" i="23"/>
  <c r="AW80" i="23"/>
  <c r="AW12" i="23"/>
  <c r="AW10" i="23"/>
  <c r="G9" i="23"/>
  <c r="M9" i="23" s="1"/>
  <c r="I9" i="23"/>
  <c r="K9" i="23"/>
  <c r="R9" i="23"/>
  <c r="G11" i="23"/>
  <c r="M11" i="23" s="1"/>
  <c r="I11" i="23"/>
  <c r="K11" i="23"/>
  <c r="R11" i="23"/>
  <c r="G13" i="23"/>
  <c r="I13" i="23"/>
  <c r="K13" i="23"/>
  <c r="M13" i="23"/>
  <c r="R13" i="23"/>
  <c r="G15" i="23"/>
  <c r="M15" i="23" s="1"/>
  <c r="I15" i="23"/>
  <c r="K15" i="23"/>
  <c r="R15" i="23"/>
  <c r="G17" i="23"/>
  <c r="M17" i="23" s="1"/>
  <c r="I17" i="23"/>
  <c r="K17" i="23"/>
  <c r="R17" i="23"/>
  <c r="G19" i="23"/>
  <c r="I19" i="23"/>
  <c r="K19" i="23"/>
  <c r="M19" i="23"/>
  <c r="R19" i="23"/>
  <c r="G21" i="23"/>
  <c r="M21" i="23" s="1"/>
  <c r="I21" i="23"/>
  <c r="K21" i="23"/>
  <c r="R21" i="23"/>
  <c r="G23" i="23"/>
  <c r="I23" i="23"/>
  <c r="K23" i="23"/>
  <c r="R23" i="23"/>
  <c r="G25" i="23"/>
  <c r="M25" i="23" s="1"/>
  <c r="I25" i="23"/>
  <c r="K25" i="23"/>
  <c r="R25" i="23"/>
  <c r="G27" i="23"/>
  <c r="M27" i="23" s="1"/>
  <c r="I27" i="23"/>
  <c r="K27" i="23"/>
  <c r="R27" i="23"/>
  <c r="G29" i="23"/>
  <c r="M29" i="23" s="1"/>
  <c r="I29" i="23"/>
  <c r="K29" i="23"/>
  <c r="R29" i="23"/>
  <c r="G31" i="23"/>
  <c r="M31" i="23" s="1"/>
  <c r="I31" i="23"/>
  <c r="K31" i="23"/>
  <c r="R31" i="23"/>
  <c r="G33" i="23"/>
  <c r="M33" i="23" s="1"/>
  <c r="I33" i="23"/>
  <c r="K33" i="23"/>
  <c r="R33" i="23"/>
  <c r="G35" i="23"/>
  <c r="M35" i="23" s="1"/>
  <c r="I35" i="23"/>
  <c r="K35" i="23"/>
  <c r="R35" i="23"/>
  <c r="G37" i="23"/>
  <c r="I37" i="23"/>
  <c r="K37" i="23"/>
  <c r="M37" i="23"/>
  <c r="R37" i="23"/>
  <c r="G39" i="23"/>
  <c r="M39" i="23" s="1"/>
  <c r="I39" i="23"/>
  <c r="K39" i="23"/>
  <c r="R39" i="23"/>
  <c r="G41" i="23"/>
  <c r="M41" i="23" s="1"/>
  <c r="I41" i="23"/>
  <c r="K41" i="23"/>
  <c r="R41" i="23"/>
  <c r="G43" i="23"/>
  <c r="M43" i="23" s="1"/>
  <c r="I43" i="23"/>
  <c r="K43" i="23"/>
  <c r="R43" i="23"/>
  <c r="G45" i="23"/>
  <c r="M45" i="23" s="1"/>
  <c r="I45" i="23"/>
  <c r="K45" i="23"/>
  <c r="R45" i="23"/>
  <c r="G47" i="23"/>
  <c r="M47" i="23" s="1"/>
  <c r="I47" i="23"/>
  <c r="K47" i="23"/>
  <c r="R47" i="23"/>
  <c r="G49" i="23"/>
  <c r="M49" i="23" s="1"/>
  <c r="I49" i="23"/>
  <c r="K49" i="23"/>
  <c r="R49" i="23"/>
  <c r="G51" i="23"/>
  <c r="M51" i="23" s="1"/>
  <c r="I51" i="23"/>
  <c r="K51" i="23"/>
  <c r="R51" i="23"/>
  <c r="G53" i="23"/>
  <c r="M53" i="23" s="1"/>
  <c r="I53" i="23"/>
  <c r="K53" i="23"/>
  <c r="R53" i="23"/>
  <c r="G55" i="23"/>
  <c r="M55" i="23" s="1"/>
  <c r="I55" i="23"/>
  <c r="K55" i="23"/>
  <c r="R55" i="23"/>
  <c r="G57" i="23"/>
  <c r="M57" i="23" s="1"/>
  <c r="I57" i="23"/>
  <c r="K57" i="23"/>
  <c r="R57" i="23"/>
  <c r="G59" i="23"/>
  <c r="M59" i="23" s="1"/>
  <c r="I59" i="23"/>
  <c r="K59" i="23"/>
  <c r="R59" i="23"/>
  <c r="G60" i="23"/>
  <c r="M60" i="23" s="1"/>
  <c r="I60" i="23"/>
  <c r="K60" i="23"/>
  <c r="R60" i="23"/>
  <c r="G62" i="23"/>
  <c r="M62" i="23" s="1"/>
  <c r="I62" i="23"/>
  <c r="K62" i="23"/>
  <c r="R62" i="23"/>
  <c r="G64" i="23"/>
  <c r="M64" i="23" s="1"/>
  <c r="I64" i="23"/>
  <c r="K64" i="23"/>
  <c r="R64" i="23"/>
  <c r="G65" i="23"/>
  <c r="M65" i="23" s="1"/>
  <c r="I65" i="23"/>
  <c r="K65" i="23"/>
  <c r="R65" i="23"/>
  <c r="G66" i="23"/>
  <c r="M66" i="23" s="1"/>
  <c r="I66" i="23"/>
  <c r="K66" i="23"/>
  <c r="R66" i="23"/>
  <c r="G67" i="23"/>
  <c r="M67" i="23" s="1"/>
  <c r="I67" i="23"/>
  <c r="K67" i="23"/>
  <c r="R67" i="23"/>
  <c r="G68" i="23"/>
  <c r="M68" i="23" s="1"/>
  <c r="I68" i="23"/>
  <c r="K68" i="23"/>
  <c r="R68" i="23"/>
  <c r="G69" i="23"/>
  <c r="M69" i="23" s="1"/>
  <c r="I69" i="23"/>
  <c r="K69" i="23"/>
  <c r="R69" i="23"/>
  <c r="G70" i="23"/>
  <c r="I70" i="23"/>
  <c r="K70" i="23"/>
  <c r="M70" i="23"/>
  <c r="R70" i="23"/>
  <c r="G71" i="23"/>
  <c r="M71" i="23" s="1"/>
  <c r="I71" i="23"/>
  <c r="K71" i="23"/>
  <c r="R71" i="23"/>
  <c r="G72" i="23"/>
  <c r="M72" i="23" s="1"/>
  <c r="I72" i="23"/>
  <c r="K72" i="23"/>
  <c r="R72" i="23"/>
  <c r="G73" i="23"/>
  <c r="M73" i="23" s="1"/>
  <c r="I73" i="23"/>
  <c r="K73" i="23"/>
  <c r="R73" i="23"/>
  <c r="G74" i="23"/>
  <c r="M74" i="23" s="1"/>
  <c r="I74" i="23"/>
  <c r="K74" i="23"/>
  <c r="R74" i="23"/>
  <c r="G75" i="23"/>
  <c r="M75" i="23" s="1"/>
  <c r="I75" i="23"/>
  <c r="K75" i="23"/>
  <c r="R75" i="23"/>
  <c r="G76" i="23"/>
  <c r="M76" i="23" s="1"/>
  <c r="I76" i="23"/>
  <c r="K76" i="23"/>
  <c r="R76" i="23"/>
  <c r="G77" i="23"/>
  <c r="M77" i="23" s="1"/>
  <c r="I77" i="23"/>
  <c r="K77" i="23"/>
  <c r="R77" i="23"/>
  <c r="G78" i="23"/>
  <c r="M78" i="23" s="1"/>
  <c r="I78" i="23"/>
  <c r="K78" i="23"/>
  <c r="R78" i="23"/>
  <c r="G79" i="23"/>
  <c r="M79" i="23" s="1"/>
  <c r="I79" i="23"/>
  <c r="K79" i="23"/>
  <c r="R79" i="23"/>
  <c r="G81" i="23"/>
  <c r="M81" i="23" s="1"/>
  <c r="I81" i="23"/>
  <c r="K81" i="23"/>
  <c r="R81" i="23"/>
  <c r="G83" i="23"/>
  <c r="M83" i="23" s="1"/>
  <c r="I83" i="23"/>
  <c r="K83" i="23"/>
  <c r="R83" i="23"/>
  <c r="G85" i="23"/>
  <c r="I85" i="23"/>
  <c r="K85" i="23"/>
  <c r="M85" i="23"/>
  <c r="R85" i="23"/>
  <c r="G87" i="23"/>
  <c r="M87" i="23" s="1"/>
  <c r="I87" i="23"/>
  <c r="K87" i="23"/>
  <c r="R87" i="23"/>
  <c r="G89" i="23"/>
  <c r="M89" i="23" s="1"/>
  <c r="I89" i="23"/>
  <c r="K89" i="23"/>
  <c r="R89" i="23"/>
  <c r="G91" i="23"/>
  <c r="M91" i="23" s="1"/>
  <c r="I91" i="23"/>
  <c r="K91" i="23"/>
  <c r="R91" i="23"/>
  <c r="G93" i="23"/>
  <c r="M93" i="23" s="1"/>
  <c r="I93" i="23"/>
  <c r="K93" i="23"/>
  <c r="R93" i="23"/>
  <c r="G95" i="23"/>
  <c r="M95" i="23" s="1"/>
  <c r="I95" i="23"/>
  <c r="K95" i="23"/>
  <c r="R95" i="23"/>
  <c r="G97" i="23"/>
  <c r="M97" i="23" s="1"/>
  <c r="I97" i="23"/>
  <c r="K97" i="23"/>
  <c r="R97" i="23"/>
  <c r="G99" i="23"/>
  <c r="M99" i="23" s="1"/>
  <c r="I99" i="23"/>
  <c r="K99" i="23"/>
  <c r="R99" i="23"/>
  <c r="G101" i="23"/>
  <c r="I101" i="23"/>
  <c r="K101" i="23"/>
  <c r="M101" i="23"/>
  <c r="R101" i="23"/>
  <c r="G103" i="23"/>
  <c r="M103" i="23" s="1"/>
  <c r="I103" i="23"/>
  <c r="K103" i="23"/>
  <c r="R103" i="23"/>
  <c r="G104" i="23"/>
  <c r="I104" i="23"/>
  <c r="K104" i="23"/>
  <c r="M104" i="23"/>
  <c r="R104" i="23"/>
  <c r="G106" i="23"/>
  <c r="M106" i="23" s="1"/>
  <c r="I106" i="23"/>
  <c r="K106" i="23"/>
  <c r="R106" i="23"/>
  <c r="G107" i="23"/>
  <c r="M107" i="23" s="1"/>
  <c r="I107" i="23"/>
  <c r="K107" i="23"/>
  <c r="R107" i="23"/>
  <c r="G109" i="23"/>
  <c r="M109" i="23" s="1"/>
  <c r="I109" i="23"/>
  <c r="K109" i="23"/>
  <c r="R109" i="23"/>
  <c r="G111" i="23"/>
  <c r="M111" i="23" s="1"/>
  <c r="I111" i="23"/>
  <c r="K111" i="23"/>
  <c r="R111" i="23"/>
  <c r="G113" i="23"/>
  <c r="M113" i="23" s="1"/>
  <c r="I113" i="23"/>
  <c r="K113" i="23"/>
  <c r="R113" i="23"/>
  <c r="G115" i="23"/>
  <c r="M115" i="23" s="1"/>
  <c r="I115" i="23"/>
  <c r="K115" i="23"/>
  <c r="R115" i="23"/>
  <c r="G117" i="23"/>
  <c r="M117" i="23" s="1"/>
  <c r="I117" i="23"/>
  <c r="K117" i="23"/>
  <c r="R117" i="23"/>
  <c r="G119" i="23"/>
  <c r="M119" i="23" s="1"/>
  <c r="I119" i="23"/>
  <c r="K119" i="23"/>
  <c r="R119" i="23"/>
  <c r="G121" i="23"/>
  <c r="M121" i="23" s="1"/>
  <c r="I121" i="23"/>
  <c r="K121" i="23"/>
  <c r="R121" i="23"/>
  <c r="G123" i="23"/>
  <c r="M123" i="23" s="1"/>
  <c r="I123" i="23"/>
  <c r="K123" i="23"/>
  <c r="R123" i="23"/>
  <c r="G125" i="23"/>
  <c r="M125" i="23" s="1"/>
  <c r="I125" i="23"/>
  <c r="K125" i="23"/>
  <c r="R125" i="23"/>
  <c r="G127" i="23"/>
  <c r="M127" i="23" s="1"/>
  <c r="I127" i="23"/>
  <c r="K127" i="23"/>
  <c r="R127" i="23"/>
  <c r="G129" i="23"/>
  <c r="M129" i="23" s="1"/>
  <c r="I129" i="23"/>
  <c r="K129" i="23"/>
  <c r="R129" i="23"/>
  <c r="G131" i="23"/>
  <c r="M131" i="23" s="1"/>
  <c r="I131" i="23"/>
  <c r="K131" i="23"/>
  <c r="R131" i="23"/>
  <c r="G133" i="23"/>
  <c r="M133" i="23" s="1"/>
  <c r="I133" i="23"/>
  <c r="K133" i="23"/>
  <c r="R133" i="23"/>
  <c r="G135" i="23"/>
  <c r="M135" i="23" s="1"/>
  <c r="I135" i="23"/>
  <c r="K135" i="23"/>
  <c r="R135" i="23"/>
  <c r="G137" i="23"/>
  <c r="I137" i="23"/>
  <c r="K137" i="23"/>
  <c r="M137" i="23"/>
  <c r="R137" i="23"/>
  <c r="G138" i="23"/>
  <c r="M138" i="23" s="1"/>
  <c r="I138" i="23"/>
  <c r="K138" i="23"/>
  <c r="R138" i="23"/>
  <c r="G139" i="23"/>
  <c r="M139" i="23" s="1"/>
  <c r="I139" i="23"/>
  <c r="K139" i="23"/>
  <c r="R139" i="23"/>
  <c r="G141" i="23"/>
  <c r="M141" i="23" s="1"/>
  <c r="I141" i="23"/>
  <c r="K141" i="23"/>
  <c r="R141" i="23"/>
  <c r="G142" i="23"/>
  <c r="M142" i="23" s="1"/>
  <c r="I142" i="23"/>
  <c r="K142" i="23"/>
  <c r="R142" i="23"/>
  <c r="G144" i="23"/>
  <c r="M144" i="23" s="1"/>
  <c r="I144" i="23"/>
  <c r="K144" i="23"/>
  <c r="R144" i="23"/>
  <c r="G145" i="23"/>
  <c r="M145" i="23" s="1"/>
  <c r="I145" i="23"/>
  <c r="K145" i="23"/>
  <c r="R145" i="23"/>
  <c r="G147" i="23"/>
  <c r="M147" i="23" s="1"/>
  <c r="I147" i="23"/>
  <c r="K147" i="23"/>
  <c r="R147" i="23"/>
  <c r="G148" i="23"/>
  <c r="M148" i="23" s="1"/>
  <c r="I148" i="23"/>
  <c r="K148" i="23"/>
  <c r="R148" i="23"/>
  <c r="G150" i="23"/>
  <c r="M150" i="23" s="1"/>
  <c r="I150" i="23"/>
  <c r="K150" i="23"/>
  <c r="R150" i="23"/>
  <c r="G152" i="23"/>
  <c r="M152" i="23" s="1"/>
  <c r="I152" i="23"/>
  <c r="K152" i="23"/>
  <c r="R152" i="23"/>
  <c r="G154" i="23"/>
  <c r="I154" i="23"/>
  <c r="K154" i="23"/>
  <c r="M154" i="23"/>
  <c r="R154" i="23"/>
  <c r="G156" i="23"/>
  <c r="I156" i="23"/>
  <c r="K156" i="23"/>
  <c r="M156" i="23"/>
  <c r="R156" i="23"/>
  <c r="G158" i="23"/>
  <c r="M158" i="23" s="1"/>
  <c r="I158" i="23"/>
  <c r="K158" i="23"/>
  <c r="R158" i="23"/>
  <c r="G160" i="23"/>
  <c r="M160" i="23" s="1"/>
  <c r="I160" i="23"/>
  <c r="K160" i="23"/>
  <c r="R160" i="23"/>
  <c r="G161" i="23"/>
  <c r="M161" i="23" s="1"/>
  <c r="I161" i="23"/>
  <c r="K161" i="23"/>
  <c r="R161" i="23"/>
  <c r="G163" i="23"/>
  <c r="M163" i="23" s="1"/>
  <c r="I163" i="23"/>
  <c r="K163" i="23"/>
  <c r="R163" i="23"/>
  <c r="G165" i="23"/>
  <c r="M165" i="23" s="1"/>
  <c r="I165" i="23"/>
  <c r="K165" i="23"/>
  <c r="R165" i="23"/>
  <c r="G166" i="23"/>
  <c r="M166" i="23" s="1"/>
  <c r="I166" i="23"/>
  <c r="K166" i="23"/>
  <c r="R166" i="23"/>
  <c r="G168" i="23"/>
  <c r="M168" i="23" s="1"/>
  <c r="I168" i="23"/>
  <c r="K168" i="23"/>
  <c r="R168" i="23"/>
  <c r="G169" i="23"/>
  <c r="I169" i="23"/>
  <c r="K169" i="23"/>
  <c r="M169" i="23"/>
  <c r="R169" i="23"/>
  <c r="G171" i="23"/>
  <c r="M171" i="23" s="1"/>
  <c r="I171" i="23"/>
  <c r="K171" i="23"/>
  <c r="R171" i="23"/>
  <c r="G173" i="23"/>
  <c r="M173" i="23" s="1"/>
  <c r="I173" i="23"/>
  <c r="K173" i="23"/>
  <c r="R173" i="23"/>
  <c r="G175" i="23"/>
  <c r="I175" i="23"/>
  <c r="K175" i="23"/>
  <c r="M175" i="23"/>
  <c r="R175" i="23"/>
  <c r="G177" i="23"/>
  <c r="M177" i="23" s="1"/>
  <c r="I177" i="23"/>
  <c r="K177" i="23"/>
  <c r="R177" i="23"/>
  <c r="G178" i="23"/>
  <c r="I178" i="23"/>
  <c r="K178" i="23"/>
  <c r="M178" i="23"/>
  <c r="R178" i="23"/>
  <c r="G179" i="23"/>
  <c r="M179" i="23" s="1"/>
  <c r="I179" i="23"/>
  <c r="K179" i="23"/>
  <c r="R179" i="23"/>
  <c r="G180" i="23"/>
  <c r="M180" i="23" s="1"/>
  <c r="I180" i="23"/>
  <c r="K180" i="23"/>
  <c r="R180" i="23"/>
  <c r="G181" i="23"/>
  <c r="I181" i="23"/>
  <c r="K181" i="23"/>
  <c r="M181" i="23"/>
  <c r="R181" i="23"/>
  <c r="G182" i="23"/>
  <c r="M182" i="23" s="1"/>
  <c r="I182" i="23"/>
  <c r="K182" i="23"/>
  <c r="R182" i="23"/>
  <c r="G184" i="23"/>
  <c r="M184" i="23" s="1"/>
  <c r="I184" i="23"/>
  <c r="K184" i="23"/>
  <c r="R184" i="23"/>
  <c r="G187" i="23"/>
  <c r="M187" i="23" s="1"/>
  <c r="I187" i="23"/>
  <c r="K187" i="23"/>
  <c r="R187" i="23"/>
  <c r="G188" i="23"/>
  <c r="M188" i="23" s="1"/>
  <c r="I188" i="23"/>
  <c r="K188" i="23"/>
  <c r="R188" i="23"/>
  <c r="G189" i="23"/>
  <c r="I189" i="23"/>
  <c r="K189" i="23"/>
  <c r="M189" i="23"/>
  <c r="R189" i="23"/>
  <c r="G190" i="23"/>
  <c r="M190" i="23" s="1"/>
  <c r="I190" i="23"/>
  <c r="K190" i="23"/>
  <c r="R190" i="23"/>
  <c r="G191" i="23"/>
  <c r="M191" i="23" s="1"/>
  <c r="I191" i="23"/>
  <c r="K191" i="23"/>
  <c r="R191" i="23"/>
  <c r="G192" i="23"/>
  <c r="M192" i="23" s="1"/>
  <c r="I192" i="23"/>
  <c r="K192" i="23"/>
  <c r="R192" i="23"/>
  <c r="G193" i="23"/>
  <c r="M193" i="23" s="1"/>
  <c r="I193" i="23"/>
  <c r="K193" i="23"/>
  <c r="R193" i="23"/>
  <c r="G194" i="23"/>
  <c r="M194" i="23" s="1"/>
  <c r="I194" i="23"/>
  <c r="K194" i="23"/>
  <c r="R194" i="23"/>
  <c r="G195" i="23"/>
  <c r="I195" i="23"/>
  <c r="K195" i="23"/>
  <c r="M195" i="23"/>
  <c r="R195" i="23"/>
  <c r="G196" i="23"/>
  <c r="M196" i="23" s="1"/>
  <c r="I196" i="23"/>
  <c r="K196" i="23"/>
  <c r="R196" i="23"/>
  <c r="G197" i="23"/>
  <c r="M197" i="23" s="1"/>
  <c r="I197" i="23"/>
  <c r="K197" i="23"/>
  <c r="R197" i="23"/>
  <c r="G198" i="23"/>
  <c r="I198" i="23"/>
  <c r="K198" i="23"/>
  <c r="M198" i="23"/>
  <c r="R198" i="23"/>
  <c r="G199" i="23"/>
  <c r="M199" i="23" s="1"/>
  <c r="I199" i="23"/>
  <c r="K199" i="23"/>
  <c r="R199" i="23"/>
  <c r="G200" i="23"/>
  <c r="M200" i="23" s="1"/>
  <c r="I200" i="23"/>
  <c r="K200" i="23"/>
  <c r="R200" i="23"/>
  <c r="G201" i="23"/>
  <c r="M201" i="23" s="1"/>
  <c r="I201" i="23"/>
  <c r="K201" i="23"/>
  <c r="R201" i="23"/>
  <c r="G202" i="23"/>
  <c r="M202" i="23" s="1"/>
  <c r="I202" i="23"/>
  <c r="K202" i="23"/>
  <c r="R202" i="23"/>
  <c r="G203" i="23"/>
  <c r="I203" i="23"/>
  <c r="K203" i="23"/>
  <c r="M203" i="23"/>
  <c r="R203" i="23"/>
  <c r="G204" i="23"/>
  <c r="M204" i="23" s="1"/>
  <c r="I204" i="23"/>
  <c r="K204" i="23"/>
  <c r="R204" i="23"/>
  <c r="G205" i="23"/>
  <c r="I205" i="23"/>
  <c r="K205" i="23"/>
  <c r="M205" i="23"/>
  <c r="R205" i="23"/>
  <c r="G206" i="23"/>
  <c r="I206" i="23"/>
  <c r="K206" i="23"/>
  <c r="M206" i="23"/>
  <c r="R206" i="23"/>
  <c r="G207" i="23"/>
  <c r="M207" i="23" s="1"/>
  <c r="I207" i="23"/>
  <c r="K207" i="23"/>
  <c r="R207" i="23"/>
  <c r="G208" i="23"/>
  <c r="I208" i="23"/>
  <c r="K208" i="23"/>
  <c r="M208" i="23"/>
  <c r="R208" i="23"/>
  <c r="G209" i="23"/>
  <c r="M209" i="23" s="1"/>
  <c r="I209" i="23"/>
  <c r="K209" i="23"/>
  <c r="R209" i="23"/>
  <c r="G210" i="23"/>
  <c r="M210" i="23" s="1"/>
  <c r="I210" i="23"/>
  <c r="K210" i="23"/>
  <c r="R210" i="23"/>
  <c r="G211" i="23"/>
  <c r="M211" i="23" s="1"/>
  <c r="I211" i="23"/>
  <c r="K211" i="23"/>
  <c r="R211" i="23"/>
  <c r="G212" i="23"/>
  <c r="M212" i="23" s="1"/>
  <c r="I212" i="23"/>
  <c r="K212" i="23"/>
  <c r="R212" i="23"/>
  <c r="G213" i="23"/>
  <c r="M213" i="23" s="1"/>
  <c r="I213" i="23"/>
  <c r="K213" i="23"/>
  <c r="R213" i="23"/>
  <c r="G214" i="23"/>
  <c r="M214" i="23" s="1"/>
  <c r="I214" i="23"/>
  <c r="K214" i="23"/>
  <c r="R214" i="23"/>
  <c r="G215" i="23"/>
  <c r="M215" i="23" s="1"/>
  <c r="I215" i="23"/>
  <c r="K215" i="23"/>
  <c r="R215" i="23"/>
  <c r="G216" i="23"/>
  <c r="M216" i="23" s="1"/>
  <c r="I216" i="23"/>
  <c r="K216" i="23"/>
  <c r="R216" i="23"/>
  <c r="G217" i="23"/>
  <c r="I217" i="23"/>
  <c r="K217" i="23"/>
  <c r="M217" i="23"/>
  <c r="R217" i="23"/>
  <c r="G218" i="23"/>
  <c r="M218" i="23" s="1"/>
  <c r="I218" i="23"/>
  <c r="K218" i="23"/>
  <c r="R218" i="23"/>
  <c r="G219" i="23"/>
  <c r="I219" i="23"/>
  <c r="K219" i="23"/>
  <c r="M219" i="23"/>
  <c r="R219" i="23"/>
  <c r="G220" i="23"/>
  <c r="M220" i="23" s="1"/>
  <c r="I220" i="23"/>
  <c r="K220" i="23"/>
  <c r="R220" i="23"/>
  <c r="G221" i="23"/>
  <c r="M221" i="23" s="1"/>
  <c r="I221" i="23"/>
  <c r="K221" i="23"/>
  <c r="R221" i="23"/>
  <c r="G222" i="23"/>
  <c r="M222" i="23" s="1"/>
  <c r="I222" i="23"/>
  <c r="K222" i="23"/>
  <c r="R222" i="23"/>
  <c r="G223" i="23"/>
  <c r="M223" i="23" s="1"/>
  <c r="I223" i="23"/>
  <c r="K223" i="23"/>
  <c r="R223" i="23"/>
  <c r="G225" i="23"/>
  <c r="I131" i="1" s="1"/>
  <c r="R225" i="23"/>
  <c r="G226" i="23"/>
  <c r="M226" i="23" s="1"/>
  <c r="M225" i="23" s="1"/>
  <c r="I226" i="23"/>
  <c r="I225" i="23" s="1"/>
  <c r="K226" i="23"/>
  <c r="K225" i="23" s="1"/>
  <c r="R226" i="23"/>
  <c r="G228" i="23"/>
  <c r="G227" i="23" s="1"/>
  <c r="I132" i="1" s="1"/>
  <c r="I228" i="23"/>
  <c r="K228" i="23"/>
  <c r="R228" i="23"/>
  <c r="G229" i="23"/>
  <c r="I229" i="23"/>
  <c r="K229" i="23"/>
  <c r="M229" i="23"/>
  <c r="R229" i="23"/>
  <c r="G230" i="23"/>
  <c r="M230" i="23" s="1"/>
  <c r="I230" i="23"/>
  <c r="K230" i="23"/>
  <c r="R230" i="23"/>
  <c r="G231" i="23"/>
  <c r="M231" i="23" s="1"/>
  <c r="I231" i="23"/>
  <c r="K231" i="23"/>
  <c r="R231" i="23"/>
  <c r="G232" i="23"/>
  <c r="M232" i="23" s="1"/>
  <c r="I232" i="23"/>
  <c r="K232" i="23"/>
  <c r="R232" i="23"/>
  <c r="G233" i="23"/>
  <c r="M233" i="23" s="1"/>
  <c r="I233" i="23"/>
  <c r="K233" i="23"/>
  <c r="R233" i="23"/>
  <c r="G234" i="23"/>
  <c r="M234" i="23" s="1"/>
  <c r="I234" i="23"/>
  <c r="K234" i="23"/>
  <c r="R234" i="23"/>
  <c r="G236" i="23"/>
  <c r="M236" i="23" s="1"/>
  <c r="I236" i="23"/>
  <c r="K236" i="23"/>
  <c r="R236" i="23"/>
  <c r="G237" i="23"/>
  <c r="M237" i="23" s="1"/>
  <c r="I237" i="23"/>
  <c r="K237" i="23"/>
  <c r="R237" i="23"/>
  <c r="G238" i="23"/>
  <c r="M238" i="23" s="1"/>
  <c r="I238" i="23"/>
  <c r="K238" i="23"/>
  <c r="R238" i="23"/>
  <c r="G239" i="23"/>
  <c r="M239" i="23" s="1"/>
  <c r="I239" i="23"/>
  <c r="K239" i="23"/>
  <c r="R239" i="23"/>
  <c r="G240" i="23"/>
  <c r="M240" i="23" s="1"/>
  <c r="I240" i="23"/>
  <c r="K240" i="23"/>
  <c r="R240" i="23"/>
  <c r="G241" i="23"/>
  <c r="M241" i="23" s="1"/>
  <c r="I241" i="23"/>
  <c r="K241" i="23"/>
  <c r="R241" i="23"/>
  <c r="G243" i="23"/>
  <c r="I243" i="23"/>
  <c r="K243" i="23"/>
  <c r="R243" i="23"/>
  <c r="G244" i="23"/>
  <c r="M244" i="23" s="1"/>
  <c r="I244" i="23"/>
  <c r="K244" i="23"/>
  <c r="R244" i="23"/>
  <c r="G245" i="23"/>
  <c r="M245" i="23" s="1"/>
  <c r="I245" i="23"/>
  <c r="K245" i="23"/>
  <c r="R245" i="23"/>
  <c r="G246" i="23"/>
  <c r="M246" i="23" s="1"/>
  <c r="I246" i="23"/>
  <c r="K246" i="23"/>
  <c r="R246" i="23"/>
  <c r="G247" i="23"/>
  <c r="M247" i="23" s="1"/>
  <c r="I247" i="23"/>
  <c r="K247" i="23"/>
  <c r="R247" i="23"/>
  <c r="G248" i="23"/>
  <c r="I248" i="23"/>
  <c r="K248" i="23"/>
  <c r="M248" i="23"/>
  <c r="R248" i="23"/>
  <c r="G249" i="23"/>
  <c r="M249" i="23" s="1"/>
  <c r="I249" i="23"/>
  <c r="K249" i="23"/>
  <c r="R249" i="23"/>
  <c r="G250" i="23"/>
  <c r="M250" i="23" s="1"/>
  <c r="I250" i="23"/>
  <c r="K250" i="23"/>
  <c r="R250" i="23"/>
  <c r="G251" i="23"/>
  <c r="M251" i="23" s="1"/>
  <c r="I251" i="23"/>
  <c r="K251" i="23"/>
  <c r="R251" i="23"/>
  <c r="G252" i="23"/>
  <c r="I252" i="23"/>
  <c r="K252" i="23"/>
  <c r="M252" i="23"/>
  <c r="R252" i="23"/>
  <c r="G253" i="23"/>
  <c r="M253" i="23" s="1"/>
  <c r="I253" i="23"/>
  <c r="K253" i="23"/>
  <c r="R253" i="23"/>
  <c r="G254" i="23"/>
  <c r="M254" i="23" s="1"/>
  <c r="I254" i="23"/>
  <c r="K254" i="23"/>
  <c r="R254" i="23"/>
  <c r="G255" i="23"/>
  <c r="M255" i="23" s="1"/>
  <c r="I255" i="23"/>
  <c r="K255" i="23"/>
  <c r="R255" i="23"/>
  <c r="G256" i="23"/>
  <c r="M256" i="23" s="1"/>
  <c r="I256" i="23"/>
  <c r="K256" i="23"/>
  <c r="R256" i="23"/>
  <c r="G257" i="23"/>
  <c r="M257" i="23" s="1"/>
  <c r="I257" i="23"/>
  <c r="K257" i="23"/>
  <c r="R257" i="23"/>
  <c r="G258" i="23"/>
  <c r="M258" i="23" s="1"/>
  <c r="I258" i="23"/>
  <c r="K258" i="23"/>
  <c r="R258" i="23"/>
  <c r="G259" i="23"/>
  <c r="M259" i="23" s="1"/>
  <c r="I259" i="23"/>
  <c r="K259" i="23"/>
  <c r="R259" i="23"/>
  <c r="G260" i="23"/>
  <c r="M260" i="23" s="1"/>
  <c r="I260" i="23"/>
  <c r="K260" i="23"/>
  <c r="R260" i="23"/>
  <c r="G261" i="23"/>
  <c r="M261" i="23" s="1"/>
  <c r="I261" i="23"/>
  <c r="K261" i="23"/>
  <c r="R261" i="23"/>
  <c r="G262" i="23"/>
  <c r="M262" i="23" s="1"/>
  <c r="I262" i="23"/>
  <c r="K262" i="23"/>
  <c r="R262" i="23"/>
  <c r="G263" i="23"/>
  <c r="M263" i="23" s="1"/>
  <c r="I263" i="23"/>
  <c r="K263" i="23"/>
  <c r="R263" i="23"/>
  <c r="G264" i="23"/>
  <c r="I264" i="23"/>
  <c r="K264" i="23"/>
  <c r="M264" i="23"/>
  <c r="R264" i="23"/>
  <c r="G265" i="23"/>
  <c r="M265" i="23" s="1"/>
  <c r="I265" i="23"/>
  <c r="K265" i="23"/>
  <c r="R265" i="23"/>
  <c r="G266" i="23"/>
  <c r="M266" i="23" s="1"/>
  <c r="I266" i="23"/>
  <c r="K266" i="23"/>
  <c r="R266" i="23"/>
  <c r="G267" i="23"/>
  <c r="M267" i="23" s="1"/>
  <c r="I267" i="23"/>
  <c r="K267" i="23"/>
  <c r="R267" i="23"/>
  <c r="G268" i="23"/>
  <c r="I268" i="23"/>
  <c r="K268" i="23"/>
  <c r="M268" i="23"/>
  <c r="R268" i="23"/>
  <c r="G269" i="23"/>
  <c r="M269" i="23" s="1"/>
  <c r="I269" i="23"/>
  <c r="K269" i="23"/>
  <c r="R269" i="23"/>
  <c r="G270" i="23"/>
  <c r="M270" i="23" s="1"/>
  <c r="I270" i="23"/>
  <c r="K270" i="23"/>
  <c r="R270" i="23"/>
  <c r="G271" i="23"/>
  <c r="M271" i="23" s="1"/>
  <c r="I271" i="23"/>
  <c r="K271" i="23"/>
  <c r="R271" i="23"/>
  <c r="G272" i="23"/>
  <c r="I272" i="23"/>
  <c r="K272" i="23"/>
  <c r="M272" i="23"/>
  <c r="R272" i="23"/>
  <c r="G273" i="23"/>
  <c r="M273" i="23" s="1"/>
  <c r="I273" i="23"/>
  <c r="K273" i="23"/>
  <c r="R273" i="23"/>
  <c r="G275" i="23"/>
  <c r="M275" i="23" s="1"/>
  <c r="I275" i="23"/>
  <c r="K275" i="23"/>
  <c r="R275" i="23"/>
  <c r="G276" i="23"/>
  <c r="M276" i="23" s="1"/>
  <c r="I276" i="23"/>
  <c r="K276" i="23"/>
  <c r="R276" i="23"/>
  <c r="AA278" i="23"/>
  <c r="F56" i="1" s="1"/>
  <c r="AW90" i="22"/>
  <c r="AW88" i="22"/>
  <c r="AW86" i="22"/>
  <c r="AW84" i="22"/>
  <c r="G9" i="22"/>
  <c r="M9" i="22" s="1"/>
  <c r="I9" i="22"/>
  <c r="K9" i="22"/>
  <c r="R9" i="22"/>
  <c r="G11" i="22"/>
  <c r="I11" i="22"/>
  <c r="K11" i="22"/>
  <c r="M11" i="22"/>
  <c r="R11" i="22"/>
  <c r="G13" i="22"/>
  <c r="M13" i="22" s="1"/>
  <c r="I13" i="22"/>
  <c r="K13" i="22"/>
  <c r="R13" i="22"/>
  <c r="G15" i="22"/>
  <c r="M15" i="22" s="1"/>
  <c r="I15" i="22"/>
  <c r="K15" i="22"/>
  <c r="R15" i="22"/>
  <c r="G17" i="22"/>
  <c r="M17" i="22" s="1"/>
  <c r="I17" i="22"/>
  <c r="K17" i="22"/>
  <c r="R17" i="22"/>
  <c r="G29" i="22"/>
  <c r="M29" i="22" s="1"/>
  <c r="I29" i="22"/>
  <c r="K29" i="22"/>
  <c r="R29" i="22"/>
  <c r="G43" i="22"/>
  <c r="M43" i="22" s="1"/>
  <c r="I43" i="22"/>
  <c r="K43" i="22"/>
  <c r="R43" i="22"/>
  <c r="G57" i="22"/>
  <c r="I57" i="22"/>
  <c r="K57" i="22"/>
  <c r="R57" i="22"/>
  <c r="G71" i="22"/>
  <c r="I71" i="22"/>
  <c r="K71" i="22"/>
  <c r="M71" i="22"/>
  <c r="R71" i="22"/>
  <c r="G74" i="22"/>
  <c r="I74" i="22"/>
  <c r="K74" i="22"/>
  <c r="M74" i="22"/>
  <c r="R74" i="22"/>
  <c r="G76" i="22"/>
  <c r="M76" i="22" s="1"/>
  <c r="I76" i="22"/>
  <c r="K76" i="22"/>
  <c r="R76" i="22"/>
  <c r="G79" i="22"/>
  <c r="M79" i="22" s="1"/>
  <c r="I79" i="22"/>
  <c r="K79" i="22"/>
  <c r="R79" i="22"/>
  <c r="G80" i="22"/>
  <c r="M80" i="22" s="1"/>
  <c r="I80" i="22"/>
  <c r="K80" i="22"/>
  <c r="R80" i="22"/>
  <c r="G81" i="22"/>
  <c r="I81" i="22"/>
  <c r="K81" i="22"/>
  <c r="M81" i="22"/>
  <c r="R81" i="22"/>
  <c r="G82" i="22"/>
  <c r="I82" i="22"/>
  <c r="K82" i="22"/>
  <c r="R82" i="22"/>
  <c r="G83" i="22"/>
  <c r="M83" i="22" s="1"/>
  <c r="I83" i="22"/>
  <c r="K83" i="22"/>
  <c r="R83" i="22"/>
  <c r="G85" i="22"/>
  <c r="I85" i="22"/>
  <c r="K85" i="22"/>
  <c r="M85" i="22"/>
  <c r="R85" i="22"/>
  <c r="G87" i="22"/>
  <c r="M87" i="22" s="1"/>
  <c r="I87" i="22"/>
  <c r="K87" i="22"/>
  <c r="R87" i="22"/>
  <c r="G89" i="22"/>
  <c r="M89" i="22" s="1"/>
  <c r="I89" i="22"/>
  <c r="K89" i="22"/>
  <c r="R89" i="22"/>
  <c r="G91" i="22"/>
  <c r="M91" i="22" s="1"/>
  <c r="I91" i="22"/>
  <c r="K91" i="22"/>
  <c r="R91" i="22"/>
  <c r="G93" i="22"/>
  <c r="M93" i="22" s="1"/>
  <c r="I93" i="22"/>
  <c r="K93" i="22"/>
  <c r="R93" i="22"/>
  <c r="G95" i="22"/>
  <c r="M95" i="22" s="1"/>
  <c r="I95" i="22"/>
  <c r="K95" i="22"/>
  <c r="R95" i="22"/>
  <c r="G96" i="22"/>
  <c r="I96" i="22"/>
  <c r="K96" i="22"/>
  <c r="R96" i="22"/>
  <c r="G97" i="22"/>
  <c r="M97" i="22" s="1"/>
  <c r="I97" i="22"/>
  <c r="K97" i="22"/>
  <c r="R97" i="22"/>
  <c r="G98" i="22"/>
  <c r="I98" i="22"/>
  <c r="K98" i="22"/>
  <c r="M98" i="22"/>
  <c r="R98" i="22"/>
  <c r="G99" i="22"/>
  <c r="M99" i="22" s="1"/>
  <c r="I99" i="22"/>
  <c r="K99" i="22"/>
  <c r="R99" i="22"/>
  <c r="G100" i="22"/>
  <c r="M100" i="22" s="1"/>
  <c r="I100" i="22"/>
  <c r="K100" i="22"/>
  <c r="R100" i="22"/>
  <c r="G101" i="22"/>
  <c r="M101" i="22" s="1"/>
  <c r="I101" i="22"/>
  <c r="K101" i="22"/>
  <c r="R101" i="22"/>
  <c r="G102" i="22"/>
  <c r="M102" i="22" s="1"/>
  <c r="I102" i="22"/>
  <c r="K102" i="22"/>
  <c r="R102" i="22"/>
  <c r="G103" i="22"/>
  <c r="M103" i="22" s="1"/>
  <c r="I103" i="22"/>
  <c r="K103" i="22"/>
  <c r="R103" i="22"/>
  <c r="G104" i="22"/>
  <c r="M104" i="22" s="1"/>
  <c r="I104" i="22"/>
  <c r="K104" i="22"/>
  <c r="R104" i="22"/>
  <c r="G106" i="22"/>
  <c r="I106" i="22"/>
  <c r="K106" i="22"/>
  <c r="M106" i="22"/>
  <c r="R106" i="22"/>
  <c r="G107" i="22"/>
  <c r="M107" i="22" s="1"/>
  <c r="I107" i="22"/>
  <c r="K107" i="22"/>
  <c r="R107" i="22"/>
  <c r="G108" i="22"/>
  <c r="M108" i="22" s="1"/>
  <c r="I108" i="22"/>
  <c r="K108" i="22"/>
  <c r="R108" i="22"/>
  <c r="G109" i="22"/>
  <c r="M109" i="22" s="1"/>
  <c r="I109" i="22"/>
  <c r="K109" i="22"/>
  <c r="R109" i="22"/>
  <c r="G110" i="22"/>
  <c r="M110" i="22" s="1"/>
  <c r="I110" i="22"/>
  <c r="K110" i="22"/>
  <c r="R110" i="22"/>
  <c r="G111" i="22"/>
  <c r="M111" i="22" s="1"/>
  <c r="I111" i="22"/>
  <c r="K111" i="22"/>
  <c r="R111" i="22"/>
  <c r="G112" i="22"/>
  <c r="M112" i="22" s="1"/>
  <c r="I112" i="22"/>
  <c r="K112" i="22"/>
  <c r="R112" i="22"/>
  <c r="G114" i="22"/>
  <c r="I114" i="22"/>
  <c r="K114" i="22"/>
  <c r="M114" i="22"/>
  <c r="R114" i="22"/>
  <c r="G116" i="22"/>
  <c r="I116" i="22"/>
  <c r="K116" i="22"/>
  <c r="M116" i="22"/>
  <c r="R116" i="22"/>
  <c r="G117" i="22"/>
  <c r="M117" i="22" s="1"/>
  <c r="I117" i="22"/>
  <c r="K117" i="22"/>
  <c r="R117" i="22"/>
  <c r="G118" i="22"/>
  <c r="M118" i="22" s="1"/>
  <c r="I118" i="22"/>
  <c r="K118" i="22"/>
  <c r="R118" i="22"/>
  <c r="G119" i="22"/>
  <c r="M119" i="22" s="1"/>
  <c r="I119" i="22"/>
  <c r="K119" i="22"/>
  <c r="R119" i="22"/>
  <c r="G121" i="22"/>
  <c r="M121" i="22" s="1"/>
  <c r="I121" i="22"/>
  <c r="K121" i="22"/>
  <c r="R121" i="22"/>
  <c r="G122" i="22"/>
  <c r="I122" i="22"/>
  <c r="K122" i="22"/>
  <c r="R122" i="22"/>
  <c r="G123" i="22"/>
  <c r="I123" i="22"/>
  <c r="K123" i="22"/>
  <c r="M123" i="22"/>
  <c r="R123" i="22"/>
  <c r="G124" i="22"/>
  <c r="I124" i="22"/>
  <c r="K124" i="22"/>
  <c r="M124" i="22"/>
  <c r="R124" i="22"/>
  <c r="G125" i="22"/>
  <c r="M125" i="22" s="1"/>
  <c r="I125" i="22"/>
  <c r="K125" i="22"/>
  <c r="R125" i="22"/>
  <c r="G126" i="22"/>
  <c r="M126" i="22" s="1"/>
  <c r="I126" i="22"/>
  <c r="K126" i="22"/>
  <c r="R126" i="22"/>
  <c r="G127" i="22"/>
  <c r="M127" i="22" s="1"/>
  <c r="I127" i="22"/>
  <c r="K127" i="22"/>
  <c r="R127" i="22"/>
  <c r="G128" i="22"/>
  <c r="M128" i="22" s="1"/>
  <c r="I128" i="22"/>
  <c r="K128" i="22"/>
  <c r="R128" i="22"/>
  <c r="G129" i="22"/>
  <c r="I129" i="22"/>
  <c r="K129" i="22"/>
  <c r="M129" i="22"/>
  <c r="R129" i="22"/>
  <c r="G130" i="22"/>
  <c r="M130" i="22" s="1"/>
  <c r="I130" i="22"/>
  <c r="K130" i="22"/>
  <c r="R130" i="22"/>
  <c r="G131" i="22"/>
  <c r="M131" i="22" s="1"/>
  <c r="I131" i="22"/>
  <c r="K131" i="22"/>
  <c r="R131" i="22"/>
  <c r="G132" i="22"/>
  <c r="M132" i="22" s="1"/>
  <c r="I132" i="22"/>
  <c r="K132" i="22"/>
  <c r="R132" i="22"/>
  <c r="G133" i="22"/>
  <c r="M133" i="22" s="1"/>
  <c r="I133" i="22"/>
  <c r="K133" i="22"/>
  <c r="R133" i="22"/>
  <c r="G135" i="22"/>
  <c r="M135" i="22" s="1"/>
  <c r="I135" i="22"/>
  <c r="K135" i="22"/>
  <c r="R135" i="22"/>
  <c r="G136" i="22"/>
  <c r="I136" i="22"/>
  <c r="K136" i="22"/>
  <c r="R136" i="22"/>
  <c r="G137" i="22"/>
  <c r="M137" i="22" s="1"/>
  <c r="I137" i="22"/>
  <c r="K137" i="22"/>
  <c r="R137" i="22"/>
  <c r="AA139" i="22"/>
  <c r="F55" i="1" s="1"/>
  <c r="AY254" i="21"/>
  <c r="AY242" i="21"/>
  <c r="AY239" i="21"/>
  <c r="AY236" i="21"/>
  <c r="AY233" i="21"/>
  <c r="AY230" i="21"/>
  <c r="AY227" i="21"/>
  <c r="AY224" i="21"/>
  <c r="AY222" i="21"/>
  <c r="AY220" i="21"/>
  <c r="AY217" i="21"/>
  <c r="AY214" i="21"/>
  <c r="AY212" i="21"/>
  <c r="AY210" i="21"/>
  <c r="AY207" i="21"/>
  <c r="AY204" i="21"/>
  <c r="AY35" i="21"/>
  <c r="AY27" i="21"/>
  <c r="AY19" i="21"/>
  <c r="AY13" i="21"/>
  <c r="AY11" i="21"/>
  <c r="AY10" i="21"/>
  <c r="G9" i="21"/>
  <c r="M9" i="21" s="1"/>
  <c r="I9" i="21"/>
  <c r="K9" i="21"/>
  <c r="O9" i="21"/>
  <c r="T9" i="21"/>
  <c r="G12" i="21"/>
  <c r="I12" i="21"/>
  <c r="K12" i="21"/>
  <c r="M12" i="21"/>
  <c r="O12" i="21"/>
  <c r="T12" i="21"/>
  <c r="G14" i="21"/>
  <c r="I14" i="21"/>
  <c r="K14" i="21"/>
  <c r="M14" i="21"/>
  <c r="O14" i="21"/>
  <c r="T14" i="21"/>
  <c r="G15" i="21"/>
  <c r="M15" i="21" s="1"/>
  <c r="I15" i="21"/>
  <c r="K15" i="21"/>
  <c r="O15" i="21"/>
  <c r="T15" i="21"/>
  <c r="G18" i="21"/>
  <c r="I18" i="21"/>
  <c r="K18" i="21"/>
  <c r="O18" i="21"/>
  <c r="T18" i="21"/>
  <c r="G20" i="21"/>
  <c r="I20" i="21"/>
  <c r="K20" i="21"/>
  <c r="M20" i="21"/>
  <c r="O20" i="21"/>
  <c r="T20" i="21"/>
  <c r="G22" i="21"/>
  <c r="M22" i="21" s="1"/>
  <c r="I22" i="21"/>
  <c r="K22" i="21"/>
  <c r="O22" i="21"/>
  <c r="T22" i="21"/>
  <c r="G24" i="21"/>
  <c r="M24" i="21" s="1"/>
  <c r="I24" i="21"/>
  <c r="K24" i="21"/>
  <c r="O24" i="21"/>
  <c r="T24" i="21"/>
  <c r="G26" i="21"/>
  <c r="M26" i="21" s="1"/>
  <c r="I26" i="21"/>
  <c r="K26" i="21"/>
  <c r="O26" i="21"/>
  <c r="T26" i="21"/>
  <c r="G28" i="21"/>
  <c r="M28" i="21" s="1"/>
  <c r="I28" i="21"/>
  <c r="K28" i="21"/>
  <c r="O28" i="21"/>
  <c r="T28" i="21"/>
  <c r="G30" i="21"/>
  <c r="M30" i="21" s="1"/>
  <c r="I30" i="21"/>
  <c r="K30" i="21"/>
  <c r="O30" i="21"/>
  <c r="T30" i="21"/>
  <c r="G32" i="21"/>
  <c r="M32" i="21" s="1"/>
  <c r="I32" i="21"/>
  <c r="K32" i="21"/>
  <c r="O32" i="21"/>
  <c r="T32" i="21"/>
  <c r="G34" i="21"/>
  <c r="M34" i="21" s="1"/>
  <c r="I34" i="21"/>
  <c r="K34" i="21"/>
  <c r="O34" i="21"/>
  <c r="T34" i="21"/>
  <c r="G37" i="21"/>
  <c r="M37" i="21" s="1"/>
  <c r="I37" i="21"/>
  <c r="K37" i="21"/>
  <c r="O37" i="21"/>
  <c r="T37" i="21"/>
  <c r="G39" i="21"/>
  <c r="M39" i="21" s="1"/>
  <c r="I39" i="21"/>
  <c r="K39" i="21"/>
  <c r="O39" i="21"/>
  <c r="T39" i="21"/>
  <c r="G41" i="21"/>
  <c r="M41" i="21" s="1"/>
  <c r="I41" i="21"/>
  <c r="K41" i="21"/>
  <c r="O41" i="21"/>
  <c r="T41" i="21"/>
  <c r="G43" i="21"/>
  <c r="M43" i="21" s="1"/>
  <c r="I43" i="21"/>
  <c r="K43" i="21"/>
  <c r="O43" i="21"/>
  <c r="T43" i="21"/>
  <c r="G45" i="21"/>
  <c r="M45" i="21" s="1"/>
  <c r="I45" i="21"/>
  <c r="K45" i="21"/>
  <c r="O45" i="21"/>
  <c r="T45" i="21"/>
  <c r="G47" i="21"/>
  <c r="M47" i="21" s="1"/>
  <c r="I47" i="21"/>
  <c r="K47" i="21"/>
  <c r="O47" i="21"/>
  <c r="T47" i="21"/>
  <c r="G49" i="21"/>
  <c r="M49" i="21" s="1"/>
  <c r="I49" i="21"/>
  <c r="K49" i="21"/>
  <c r="O49" i="21"/>
  <c r="T49" i="21"/>
  <c r="G51" i="21"/>
  <c r="I51" i="21"/>
  <c r="K51" i="21"/>
  <c r="M51" i="21"/>
  <c r="O51" i="21"/>
  <c r="T51" i="21"/>
  <c r="G53" i="21"/>
  <c r="M53" i="21" s="1"/>
  <c r="I53" i="21"/>
  <c r="K53" i="21"/>
  <c r="O53" i="21"/>
  <c r="T53" i="21"/>
  <c r="G56" i="21"/>
  <c r="M56" i="21" s="1"/>
  <c r="I56" i="21"/>
  <c r="K56" i="21"/>
  <c r="O56" i="21"/>
  <c r="T56" i="21"/>
  <c r="G58" i="21"/>
  <c r="M58" i="21" s="1"/>
  <c r="I58" i="21"/>
  <c r="K58" i="21"/>
  <c r="O58" i="21"/>
  <c r="T58" i="21"/>
  <c r="G60" i="21"/>
  <c r="I60" i="21"/>
  <c r="K60" i="21"/>
  <c r="O60" i="21"/>
  <c r="T60" i="21"/>
  <c r="G62" i="21"/>
  <c r="M62" i="21" s="1"/>
  <c r="I62" i="21"/>
  <c r="K62" i="21"/>
  <c r="O62" i="21"/>
  <c r="T62" i="21"/>
  <c r="G63" i="21"/>
  <c r="M63" i="21" s="1"/>
  <c r="I63" i="21"/>
  <c r="K63" i="21"/>
  <c r="O63" i="21"/>
  <c r="T63" i="21"/>
  <c r="G65" i="21"/>
  <c r="I65" i="21"/>
  <c r="K65" i="21"/>
  <c r="M65" i="21"/>
  <c r="O65" i="21"/>
  <c r="T65" i="21"/>
  <c r="G67" i="21"/>
  <c r="M67" i="21" s="1"/>
  <c r="I67" i="21"/>
  <c r="K67" i="21"/>
  <c r="O67" i="21"/>
  <c r="T67" i="21"/>
  <c r="G70" i="21"/>
  <c r="I70" i="21"/>
  <c r="K70" i="21"/>
  <c r="M70" i="21"/>
  <c r="O70" i="21"/>
  <c r="T70" i="21"/>
  <c r="G71" i="21"/>
  <c r="I71" i="21"/>
  <c r="K71" i="21"/>
  <c r="M71" i="21"/>
  <c r="O71" i="21"/>
  <c r="T71" i="21"/>
  <c r="G72" i="21"/>
  <c r="I72" i="21"/>
  <c r="K72" i="21"/>
  <c r="O72" i="21"/>
  <c r="T72" i="21"/>
  <c r="G73" i="21"/>
  <c r="M73" i="21" s="1"/>
  <c r="I73" i="21"/>
  <c r="K73" i="21"/>
  <c r="O73" i="21"/>
  <c r="T73" i="21"/>
  <c r="G74" i="21"/>
  <c r="M74" i="21" s="1"/>
  <c r="I74" i="21"/>
  <c r="K74" i="21"/>
  <c r="O74" i="21"/>
  <c r="T74" i="21"/>
  <c r="G75" i="21"/>
  <c r="M75" i="21" s="1"/>
  <c r="I75" i="21"/>
  <c r="K75" i="21"/>
  <c r="O75" i="21"/>
  <c r="T75" i="21"/>
  <c r="G76" i="21"/>
  <c r="M76" i="21" s="1"/>
  <c r="I76" i="21"/>
  <c r="K76" i="21"/>
  <c r="O76" i="21"/>
  <c r="T76" i="21"/>
  <c r="G77" i="21"/>
  <c r="I77" i="21"/>
  <c r="K77" i="21"/>
  <c r="M77" i="21"/>
  <c r="O77" i="21"/>
  <c r="T77" i="21"/>
  <c r="G79" i="21"/>
  <c r="M79" i="21" s="1"/>
  <c r="I79" i="21"/>
  <c r="K79" i="21"/>
  <c r="O79" i="21"/>
  <c r="T79" i="21"/>
  <c r="G81" i="21"/>
  <c r="M81" i="21" s="1"/>
  <c r="I81" i="21"/>
  <c r="K81" i="21"/>
  <c r="O81" i="21"/>
  <c r="T81" i="21"/>
  <c r="G83" i="21"/>
  <c r="M83" i="21" s="1"/>
  <c r="I83" i="21"/>
  <c r="K83" i="21"/>
  <c r="O83" i="21"/>
  <c r="T83" i="21"/>
  <c r="G85" i="21"/>
  <c r="M85" i="21" s="1"/>
  <c r="I85" i="21"/>
  <c r="K85" i="21"/>
  <c r="O85" i="21"/>
  <c r="T85" i="21"/>
  <c r="G87" i="21"/>
  <c r="M87" i="21" s="1"/>
  <c r="I87" i="21"/>
  <c r="K87" i="21"/>
  <c r="O87" i="21"/>
  <c r="T87" i="21"/>
  <c r="G89" i="21"/>
  <c r="I89" i="21"/>
  <c r="K89" i="21"/>
  <c r="M89" i="21"/>
  <c r="O89" i="21"/>
  <c r="T89" i="21"/>
  <c r="G91" i="21"/>
  <c r="M91" i="21" s="1"/>
  <c r="I91" i="21"/>
  <c r="K91" i="21"/>
  <c r="O91" i="21"/>
  <c r="T91" i="21"/>
  <c r="G93" i="21"/>
  <c r="M93" i="21" s="1"/>
  <c r="I93" i="21"/>
  <c r="K93" i="21"/>
  <c r="O93" i="21"/>
  <c r="T93" i="21"/>
  <c r="G95" i="21"/>
  <c r="I95" i="21"/>
  <c r="K95" i="21"/>
  <c r="M95" i="21"/>
  <c r="O95" i="21"/>
  <c r="T95" i="21"/>
  <c r="G97" i="21"/>
  <c r="I97" i="21"/>
  <c r="K97" i="21"/>
  <c r="M97" i="21"/>
  <c r="O97" i="21"/>
  <c r="T97" i="21"/>
  <c r="G99" i="21"/>
  <c r="M99" i="21" s="1"/>
  <c r="I99" i="21"/>
  <c r="K99" i="21"/>
  <c r="O99" i="21"/>
  <c r="T99" i="21"/>
  <c r="G101" i="21"/>
  <c r="M101" i="21" s="1"/>
  <c r="I101" i="21"/>
  <c r="K101" i="21"/>
  <c r="O101" i="21"/>
  <c r="T101" i="21"/>
  <c r="G103" i="21"/>
  <c r="M103" i="21" s="1"/>
  <c r="I103" i="21"/>
  <c r="K103" i="21"/>
  <c r="O103" i="21"/>
  <c r="T103" i="21"/>
  <c r="G105" i="21"/>
  <c r="M105" i="21" s="1"/>
  <c r="I105" i="21"/>
  <c r="K105" i="21"/>
  <c r="O105" i="21"/>
  <c r="T105" i="21"/>
  <c r="G107" i="21"/>
  <c r="M107" i="21" s="1"/>
  <c r="I107" i="21"/>
  <c r="K107" i="21"/>
  <c r="O107" i="21"/>
  <c r="T107" i="21"/>
  <c r="G109" i="21"/>
  <c r="I109" i="21"/>
  <c r="K109" i="21"/>
  <c r="M109" i="21"/>
  <c r="O109" i="21"/>
  <c r="T109" i="21"/>
  <c r="G111" i="21"/>
  <c r="M111" i="21" s="1"/>
  <c r="I111" i="21"/>
  <c r="K111" i="21"/>
  <c r="O111" i="21"/>
  <c r="T111" i="21"/>
  <c r="G113" i="21"/>
  <c r="M113" i="21" s="1"/>
  <c r="I113" i="21"/>
  <c r="K113" i="21"/>
  <c r="O113" i="21"/>
  <c r="T113" i="21"/>
  <c r="G115" i="21"/>
  <c r="M115" i="21" s="1"/>
  <c r="I115" i="21"/>
  <c r="K115" i="21"/>
  <c r="O115" i="21"/>
  <c r="T115" i="21"/>
  <c r="G117" i="21"/>
  <c r="M117" i="21" s="1"/>
  <c r="I117" i="21"/>
  <c r="K117" i="21"/>
  <c r="O117" i="21"/>
  <c r="T117" i="21"/>
  <c r="G119" i="21"/>
  <c r="M119" i="21" s="1"/>
  <c r="I119" i="21"/>
  <c r="K119" i="21"/>
  <c r="O119" i="21"/>
  <c r="T119" i="21"/>
  <c r="G121" i="21"/>
  <c r="I121" i="21"/>
  <c r="K121" i="21"/>
  <c r="M121" i="21"/>
  <c r="O121" i="21"/>
  <c r="T121" i="21"/>
  <c r="G123" i="21"/>
  <c r="M123" i="21" s="1"/>
  <c r="I123" i="21"/>
  <c r="K123" i="21"/>
  <c r="O123" i="21"/>
  <c r="T123" i="21"/>
  <c r="G125" i="21"/>
  <c r="M125" i="21" s="1"/>
  <c r="I125" i="21"/>
  <c r="K125" i="21"/>
  <c r="O125" i="21"/>
  <c r="T125" i="21"/>
  <c r="G127" i="21"/>
  <c r="I127" i="21"/>
  <c r="K127" i="21"/>
  <c r="M127" i="21"/>
  <c r="O127" i="21"/>
  <c r="T127" i="21"/>
  <c r="G128" i="21"/>
  <c r="I128" i="21"/>
  <c r="K128" i="21"/>
  <c r="M128" i="21"/>
  <c r="O128" i="21"/>
  <c r="T128" i="21"/>
  <c r="G130" i="21"/>
  <c r="M130" i="21" s="1"/>
  <c r="I130" i="21"/>
  <c r="K130" i="21"/>
  <c r="O130" i="21"/>
  <c r="T130" i="21"/>
  <c r="G131" i="21"/>
  <c r="M131" i="21" s="1"/>
  <c r="I131" i="21"/>
  <c r="K131" i="21"/>
  <c r="O131" i="21"/>
  <c r="T131" i="21"/>
  <c r="G132" i="21"/>
  <c r="M132" i="21" s="1"/>
  <c r="I132" i="21"/>
  <c r="K132" i="21"/>
  <c r="O132" i="21"/>
  <c r="T132" i="21"/>
  <c r="G133" i="21"/>
  <c r="M133" i="21" s="1"/>
  <c r="I133" i="21"/>
  <c r="K133" i="21"/>
  <c r="O133" i="21"/>
  <c r="T133" i="21"/>
  <c r="G134" i="21"/>
  <c r="M134" i="21" s="1"/>
  <c r="I134" i="21"/>
  <c r="K134" i="21"/>
  <c r="O134" i="21"/>
  <c r="T134" i="21"/>
  <c r="G135" i="21"/>
  <c r="I135" i="21"/>
  <c r="K135" i="21"/>
  <c r="M135" i="21"/>
  <c r="O135" i="21"/>
  <c r="T135" i="21"/>
  <c r="G136" i="21"/>
  <c r="I136" i="21"/>
  <c r="K136" i="21"/>
  <c r="M136" i="21"/>
  <c r="O136" i="21"/>
  <c r="T136" i="21"/>
  <c r="G137" i="21"/>
  <c r="I137" i="21"/>
  <c r="K137" i="21"/>
  <c r="O137" i="21"/>
  <c r="T137" i="21"/>
  <c r="G138" i="21"/>
  <c r="M138" i="21" s="1"/>
  <c r="I138" i="21"/>
  <c r="K138" i="21"/>
  <c r="O138" i="21"/>
  <c r="T138" i="21"/>
  <c r="G139" i="21"/>
  <c r="M139" i="21" s="1"/>
  <c r="I139" i="21"/>
  <c r="K139" i="21"/>
  <c r="O139" i="21"/>
  <c r="T139" i="21"/>
  <c r="G141" i="21"/>
  <c r="M141" i="21" s="1"/>
  <c r="I141" i="21"/>
  <c r="K141" i="21"/>
  <c r="O141" i="21"/>
  <c r="T141" i="21"/>
  <c r="G143" i="21"/>
  <c r="M143" i="21" s="1"/>
  <c r="I143" i="21"/>
  <c r="K143" i="21"/>
  <c r="O143" i="21"/>
  <c r="T143" i="21"/>
  <c r="G144" i="21"/>
  <c r="M144" i="21" s="1"/>
  <c r="I144" i="21"/>
  <c r="K144" i="21"/>
  <c r="O144" i="21"/>
  <c r="T144" i="21"/>
  <c r="G145" i="21"/>
  <c r="M145" i="21" s="1"/>
  <c r="I145" i="21"/>
  <c r="K145" i="21"/>
  <c r="O145" i="21"/>
  <c r="T145" i="21"/>
  <c r="G146" i="21"/>
  <c r="M146" i="21" s="1"/>
  <c r="I146" i="21"/>
  <c r="K146" i="21"/>
  <c r="O146" i="21"/>
  <c r="T146" i="21"/>
  <c r="G147" i="21"/>
  <c r="M147" i="21" s="1"/>
  <c r="I147" i="21"/>
  <c r="K147" i="21"/>
  <c r="O147" i="21"/>
  <c r="T147" i="21"/>
  <c r="G148" i="21"/>
  <c r="M148" i="21" s="1"/>
  <c r="I148" i="21"/>
  <c r="K148" i="21"/>
  <c r="O148" i="21"/>
  <c r="T148" i="21"/>
  <c r="G149" i="21"/>
  <c r="I149" i="21"/>
  <c r="K149" i="21"/>
  <c r="M149" i="21"/>
  <c r="O149" i="21"/>
  <c r="T149" i="21"/>
  <c r="G151" i="21"/>
  <c r="M151" i="21" s="1"/>
  <c r="I151" i="21"/>
  <c r="K151" i="21"/>
  <c r="O151" i="21"/>
  <c r="T151" i="21"/>
  <c r="G153" i="21"/>
  <c r="M153" i="21" s="1"/>
  <c r="I153" i="21"/>
  <c r="K153" i="21"/>
  <c r="O153" i="21"/>
  <c r="T153" i="21"/>
  <c r="G155" i="21"/>
  <c r="M155" i="21" s="1"/>
  <c r="I155" i="21"/>
  <c r="K155" i="21"/>
  <c r="O155" i="21"/>
  <c r="T155" i="21"/>
  <c r="G156" i="21"/>
  <c r="M156" i="21" s="1"/>
  <c r="I156" i="21"/>
  <c r="K156" i="21"/>
  <c r="O156" i="21"/>
  <c r="T156" i="21"/>
  <c r="G157" i="21"/>
  <c r="M157" i="21" s="1"/>
  <c r="I157" i="21"/>
  <c r="K157" i="21"/>
  <c r="O157" i="21"/>
  <c r="T157" i="21"/>
  <c r="G158" i="21"/>
  <c r="M158" i="21" s="1"/>
  <c r="I158" i="21"/>
  <c r="K158" i="21"/>
  <c r="O158" i="21"/>
  <c r="T158" i="21"/>
  <c r="G159" i="21"/>
  <c r="M159" i="21" s="1"/>
  <c r="I159" i="21"/>
  <c r="K159" i="21"/>
  <c r="O159" i="21"/>
  <c r="T159" i="21"/>
  <c r="G160" i="21"/>
  <c r="M160" i="21" s="1"/>
  <c r="I160" i="21"/>
  <c r="K160" i="21"/>
  <c r="O160" i="21"/>
  <c r="T160" i="21"/>
  <c r="G162" i="21"/>
  <c r="M162" i="21" s="1"/>
  <c r="I162" i="21"/>
  <c r="K162" i="21"/>
  <c r="O162" i="21"/>
  <c r="T162" i="21"/>
  <c r="G164" i="21"/>
  <c r="M164" i="21" s="1"/>
  <c r="I164" i="21"/>
  <c r="K164" i="21"/>
  <c r="O164" i="21"/>
  <c r="T164" i="21"/>
  <c r="G166" i="21"/>
  <c r="M166" i="21" s="1"/>
  <c r="I166" i="21"/>
  <c r="K166" i="21"/>
  <c r="O166" i="21"/>
  <c r="T166" i="21"/>
  <c r="G168" i="21"/>
  <c r="M168" i="21" s="1"/>
  <c r="I168" i="21"/>
  <c r="K168" i="21"/>
  <c r="O168" i="21"/>
  <c r="T168" i="21"/>
  <c r="G170" i="21"/>
  <c r="M170" i="21" s="1"/>
  <c r="I170" i="21"/>
  <c r="K170" i="21"/>
  <c r="O170" i="21"/>
  <c r="T170" i="21"/>
  <c r="G172" i="21"/>
  <c r="M172" i="21" s="1"/>
  <c r="I172" i="21"/>
  <c r="K172" i="21"/>
  <c r="O172" i="21"/>
  <c r="T172" i="21"/>
  <c r="G173" i="21"/>
  <c r="M173" i="21" s="1"/>
  <c r="I173" i="21"/>
  <c r="K173" i="21"/>
  <c r="O173" i="21"/>
  <c r="T173" i="21"/>
  <c r="G174" i="21"/>
  <c r="I174" i="21"/>
  <c r="K174" i="21"/>
  <c r="M174" i="21"/>
  <c r="O174" i="21"/>
  <c r="T174" i="21"/>
  <c r="G176" i="21"/>
  <c r="M176" i="21" s="1"/>
  <c r="I176" i="21"/>
  <c r="K176" i="21"/>
  <c r="O176" i="21"/>
  <c r="T176" i="21"/>
  <c r="G177" i="21"/>
  <c r="M177" i="21" s="1"/>
  <c r="I177" i="21"/>
  <c r="K177" i="21"/>
  <c r="O177" i="21"/>
  <c r="T177" i="21"/>
  <c r="G179" i="21"/>
  <c r="M179" i="21" s="1"/>
  <c r="I179" i="21"/>
  <c r="K179" i="21"/>
  <c r="O179" i="21"/>
  <c r="T179" i="21"/>
  <c r="G181" i="21"/>
  <c r="M181" i="21" s="1"/>
  <c r="I181" i="21"/>
  <c r="K181" i="21"/>
  <c r="O181" i="21"/>
  <c r="T181" i="21"/>
  <c r="G183" i="21"/>
  <c r="M183" i="21" s="1"/>
  <c r="I183" i="21"/>
  <c r="K183" i="21"/>
  <c r="O183" i="21"/>
  <c r="T183" i="21"/>
  <c r="G185" i="21"/>
  <c r="M185" i="21" s="1"/>
  <c r="I185" i="21"/>
  <c r="K185" i="21"/>
  <c r="O185" i="21"/>
  <c r="T185" i="21"/>
  <c r="G186" i="21"/>
  <c r="M186" i="21" s="1"/>
  <c r="I186" i="21"/>
  <c r="K186" i="21"/>
  <c r="O186" i="21"/>
  <c r="T186" i="21"/>
  <c r="G188" i="21"/>
  <c r="M188" i="21" s="1"/>
  <c r="I188" i="21"/>
  <c r="K188" i="21"/>
  <c r="O188" i="21"/>
  <c r="T188" i="21"/>
  <c r="G190" i="21"/>
  <c r="M190" i="21" s="1"/>
  <c r="I190" i="21"/>
  <c r="K190" i="21"/>
  <c r="O190" i="21"/>
  <c r="T190" i="21"/>
  <c r="G191" i="21"/>
  <c r="M191" i="21" s="1"/>
  <c r="I191" i="21"/>
  <c r="K191" i="21"/>
  <c r="O191" i="21"/>
  <c r="T191" i="21"/>
  <c r="G192" i="21"/>
  <c r="M192" i="21" s="1"/>
  <c r="I192" i="21"/>
  <c r="K192" i="21"/>
  <c r="O192" i="21"/>
  <c r="T192" i="21"/>
  <c r="G193" i="21"/>
  <c r="M193" i="21" s="1"/>
  <c r="I193" i="21"/>
  <c r="K193" i="21"/>
  <c r="O193" i="21"/>
  <c r="T193" i="21"/>
  <c r="G194" i="21"/>
  <c r="M194" i="21" s="1"/>
  <c r="I194" i="21"/>
  <c r="K194" i="21"/>
  <c r="O194" i="21"/>
  <c r="T194" i="21"/>
  <c r="G195" i="21"/>
  <c r="M195" i="21" s="1"/>
  <c r="I195" i="21"/>
  <c r="K195" i="21"/>
  <c r="O195" i="21"/>
  <c r="T195" i="21"/>
  <c r="G196" i="21"/>
  <c r="M196" i="21" s="1"/>
  <c r="I196" i="21"/>
  <c r="K196" i="21"/>
  <c r="O196" i="21"/>
  <c r="T196" i="21"/>
  <c r="G197" i="21"/>
  <c r="I197" i="21"/>
  <c r="K197" i="21"/>
  <c r="M197" i="21"/>
  <c r="O197" i="21"/>
  <c r="T197" i="21"/>
  <c r="G198" i="21"/>
  <c r="M198" i="21" s="1"/>
  <c r="I198" i="21"/>
  <c r="K198" i="21"/>
  <c r="O198" i="21"/>
  <c r="T198" i="21"/>
  <c r="G199" i="21"/>
  <c r="M199" i="21" s="1"/>
  <c r="I199" i="21"/>
  <c r="K199" i="21"/>
  <c r="O199" i="21"/>
  <c r="T199" i="21"/>
  <c r="G200" i="21"/>
  <c r="M200" i="21" s="1"/>
  <c r="I200" i="21"/>
  <c r="K200" i="21"/>
  <c r="O200" i="21"/>
  <c r="T200" i="21"/>
  <c r="G202" i="21"/>
  <c r="M202" i="21" s="1"/>
  <c r="I202" i="21"/>
  <c r="K202" i="21"/>
  <c r="O202" i="21"/>
  <c r="T202" i="21"/>
  <c r="G203" i="21"/>
  <c r="M203" i="21" s="1"/>
  <c r="I203" i="21"/>
  <c r="K203" i="21"/>
  <c r="O203" i="21"/>
  <c r="T203" i="21"/>
  <c r="G206" i="21"/>
  <c r="M206" i="21" s="1"/>
  <c r="I206" i="21"/>
  <c r="K206" i="21"/>
  <c r="O206" i="21"/>
  <c r="T206" i="21"/>
  <c r="G209" i="21"/>
  <c r="M209" i="21" s="1"/>
  <c r="I209" i="21"/>
  <c r="K209" i="21"/>
  <c r="O209" i="21"/>
  <c r="T209" i="21"/>
  <c r="G211" i="21"/>
  <c r="M211" i="21" s="1"/>
  <c r="I211" i="21"/>
  <c r="K211" i="21"/>
  <c r="O211" i="21"/>
  <c r="T211" i="21"/>
  <c r="G213" i="21"/>
  <c r="M213" i="21" s="1"/>
  <c r="I213" i="21"/>
  <c r="K213" i="21"/>
  <c r="O213" i="21"/>
  <c r="T213" i="21"/>
  <c r="G216" i="21"/>
  <c r="M216" i="21" s="1"/>
  <c r="I216" i="21"/>
  <c r="K216" i="21"/>
  <c r="O216" i="21"/>
  <c r="T216" i="21"/>
  <c r="G219" i="21"/>
  <c r="M219" i="21" s="1"/>
  <c r="I219" i="21"/>
  <c r="K219" i="21"/>
  <c r="O219" i="21"/>
  <c r="T219" i="21"/>
  <c r="G221" i="21"/>
  <c r="M221" i="21" s="1"/>
  <c r="I221" i="21"/>
  <c r="K221" i="21"/>
  <c r="O221" i="21"/>
  <c r="T221" i="21"/>
  <c r="G223" i="21"/>
  <c r="M223" i="21" s="1"/>
  <c r="I223" i="21"/>
  <c r="K223" i="21"/>
  <c r="O223" i="21"/>
  <c r="T223" i="21"/>
  <c r="G226" i="21"/>
  <c r="M226" i="21" s="1"/>
  <c r="I226" i="21"/>
  <c r="K226" i="21"/>
  <c r="O226" i="21"/>
  <c r="T226" i="21"/>
  <c r="G229" i="21"/>
  <c r="M229" i="21" s="1"/>
  <c r="I229" i="21"/>
  <c r="K229" i="21"/>
  <c r="O229" i="21"/>
  <c r="T229" i="21"/>
  <c r="G232" i="21"/>
  <c r="M232" i="21" s="1"/>
  <c r="I232" i="21"/>
  <c r="K232" i="21"/>
  <c r="O232" i="21"/>
  <c r="T232" i="21"/>
  <c r="G235" i="21"/>
  <c r="M235" i="21" s="1"/>
  <c r="I235" i="21"/>
  <c r="K235" i="21"/>
  <c r="O235" i="21"/>
  <c r="T235" i="21"/>
  <c r="G238" i="21"/>
  <c r="M238" i="21" s="1"/>
  <c r="I238" i="21"/>
  <c r="K238" i="21"/>
  <c r="O238" i="21"/>
  <c r="T238" i="21"/>
  <c r="G241" i="21"/>
  <c r="M241" i="21" s="1"/>
  <c r="I241" i="21"/>
  <c r="K241" i="21"/>
  <c r="O241" i="21"/>
  <c r="T241" i="21"/>
  <c r="G244" i="21"/>
  <c r="M244" i="21" s="1"/>
  <c r="I244" i="21"/>
  <c r="K244" i="21"/>
  <c r="O244" i="21"/>
  <c r="T244" i="21"/>
  <c r="G245" i="21"/>
  <c r="M245" i="21" s="1"/>
  <c r="I245" i="21"/>
  <c r="K245" i="21"/>
  <c r="O245" i="21"/>
  <c r="T245" i="21"/>
  <c r="G246" i="21"/>
  <c r="M246" i="21" s="1"/>
  <c r="I246" i="21"/>
  <c r="K246" i="21"/>
  <c r="O246" i="21"/>
  <c r="T246" i="21"/>
  <c r="G247" i="21"/>
  <c r="M247" i="21" s="1"/>
  <c r="I247" i="21"/>
  <c r="K247" i="21"/>
  <c r="O247" i="21"/>
  <c r="T247" i="21"/>
  <c r="G248" i="21"/>
  <c r="M248" i="21" s="1"/>
  <c r="I248" i="21"/>
  <c r="K248" i="21"/>
  <c r="O248" i="21"/>
  <c r="T248" i="21"/>
  <c r="G249" i="21"/>
  <c r="M249" i="21" s="1"/>
  <c r="I249" i="21"/>
  <c r="K249" i="21"/>
  <c r="O249" i="21"/>
  <c r="T249" i="21"/>
  <c r="G250" i="21"/>
  <c r="M250" i="21" s="1"/>
  <c r="I250" i="21"/>
  <c r="K250" i="21"/>
  <c r="O250" i="21"/>
  <c r="T250" i="21"/>
  <c r="G251" i="21"/>
  <c r="M251" i="21" s="1"/>
  <c r="I251" i="21"/>
  <c r="K251" i="21"/>
  <c r="O251" i="21"/>
  <c r="T251" i="21"/>
  <c r="G252" i="21"/>
  <c r="I252" i="21"/>
  <c r="K252" i="21"/>
  <c r="M252" i="21"/>
  <c r="O252" i="21"/>
  <c r="T252" i="21"/>
  <c r="G253" i="21"/>
  <c r="M253" i="21" s="1"/>
  <c r="I253" i="21"/>
  <c r="K253" i="21"/>
  <c r="O253" i="21"/>
  <c r="T253" i="21"/>
  <c r="G256" i="21"/>
  <c r="M256" i="21" s="1"/>
  <c r="I256" i="21"/>
  <c r="K256" i="21"/>
  <c r="O256" i="21"/>
  <c r="T256" i="21"/>
  <c r="G258" i="21"/>
  <c r="M258" i="21" s="1"/>
  <c r="I258" i="21"/>
  <c r="K258" i="21"/>
  <c r="O258" i="21"/>
  <c r="T258" i="21"/>
  <c r="G260" i="21"/>
  <c r="M260" i="21" s="1"/>
  <c r="I260" i="21"/>
  <c r="K260" i="21"/>
  <c r="O260" i="21"/>
  <c r="T260" i="21"/>
  <c r="G262" i="21"/>
  <c r="M262" i="21" s="1"/>
  <c r="I262" i="21"/>
  <c r="K262" i="21"/>
  <c r="O262" i="21"/>
  <c r="T262" i="21"/>
  <c r="G264" i="21"/>
  <c r="M264" i="21" s="1"/>
  <c r="I264" i="21"/>
  <c r="K264" i="21"/>
  <c r="O264" i="21"/>
  <c r="T264" i="21"/>
  <c r="G266" i="21"/>
  <c r="M266" i="21" s="1"/>
  <c r="I266" i="21"/>
  <c r="K266" i="21"/>
  <c r="O266" i="21"/>
  <c r="T266" i="21"/>
  <c r="G268" i="21"/>
  <c r="M268" i="21" s="1"/>
  <c r="I268" i="21"/>
  <c r="K268" i="21"/>
  <c r="O268" i="21"/>
  <c r="T268" i="21"/>
  <c r="G269" i="21"/>
  <c r="M269" i="21" s="1"/>
  <c r="I269" i="21"/>
  <c r="K269" i="21"/>
  <c r="O269" i="21"/>
  <c r="T269" i="21"/>
  <c r="G271" i="21"/>
  <c r="M271" i="21" s="1"/>
  <c r="I271" i="21"/>
  <c r="K271" i="21"/>
  <c r="O271" i="21"/>
  <c r="T271" i="21"/>
  <c r="G273" i="21"/>
  <c r="M273" i="21" s="1"/>
  <c r="I273" i="21"/>
  <c r="K273" i="21"/>
  <c r="O273" i="21"/>
  <c r="T273" i="21"/>
  <c r="G274" i="21"/>
  <c r="M274" i="21" s="1"/>
  <c r="I274" i="21"/>
  <c r="K274" i="21"/>
  <c r="O274" i="21"/>
  <c r="T274" i="21"/>
  <c r="G276" i="21"/>
  <c r="M276" i="21" s="1"/>
  <c r="I276" i="21"/>
  <c r="K276" i="21"/>
  <c r="O276" i="21"/>
  <c r="T276" i="21"/>
  <c r="G278" i="21"/>
  <c r="M278" i="21" s="1"/>
  <c r="I278" i="21"/>
  <c r="K278" i="21"/>
  <c r="O278" i="21"/>
  <c r="T278" i="21"/>
  <c r="G280" i="21"/>
  <c r="I280" i="21"/>
  <c r="K280" i="21"/>
  <c r="M280" i="21"/>
  <c r="O280" i="21"/>
  <c r="T280" i="21"/>
  <c r="G282" i="21"/>
  <c r="M282" i="21" s="1"/>
  <c r="I282" i="21"/>
  <c r="K282" i="21"/>
  <c r="O282" i="21"/>
  <c r="T282" i="21"/>
  <c r="G284" i="21"/>
  <c r="M284" i="21" s="1"/>
  <c r="I284" i="21"/>
  <c r="K284" i="21"/>
  <c r="O284" i="21"/>
  <c r="T284" i="21"/>
  <c r="G286" i="21"/>
  <c r="M286" i="21" s="1"/>
  <c r="I286" i="21"/>
  <c r="K286" i="21"/>
  <c r="O286" i="21"/>
  <c r="T286" i="21"/>
  <c r="G288" i="21"/>
  <c r="I288" i="21"/>
  <c r="K288" i="21"/>
  <c r="M288" i="21"/>
  <c r="O288" i="21"/>
  <c r="T288" i="21"/>
  <c r="G289" i="21"/>
  <c r="M289" i="21" s="1"/>
  <c r="I289" i="21"/>
  <c r="K289" i="21"/>
  <c r="O289" i="21"/>
  <c r="T289" i="21"/>
  <c r="G290" i="21"/>
  <c r="M290" i="21" s="1"/>
  <c r="I290" i="21"/>
  <c r="K290" i="21"/>
  <c r="O290" i="21"/>
  <c r="T290" i="21"/>
  <c r="G291" i="21"/>
  <c r="M291" i="21" s="1"/>
  <c r="I291" i="21"/>
  <c r="K291" i="21"/>
  <c r="O291" i="21"/>
  <c r="T291" i="21"/>
  <c r="G292" i="21"/>
  <c r="M292" i="21" s="1"/>
  <c r="I292" i="21"/>
  <c r="K292" i="21"/>
  <c r="O292" i="21"/>
  <c r="T292" i="21"/>
  <c r="G295" i="21"/>
  <c r="M295" i="21" s="1"/>
  <c r="I295" i="21"/>
  <c r="K295" i="21"/>
  <c r="O295" i="21"/>
  <c r="T295" i="21"/>
  <c r="G298" i="21"/>
  <c r="M298" i="21" s="1"/>
  <c r="I298" i="21"/>
  <c r="K298" i="21"/>
  <c r="O298" i="21"/>
  <c r="T298" i="21"/>
  <c r="G300" i="21"/>
  <c r="M300" i="21" s="1"/>
  <c r="I300" i="21"/>
  <c r="K300" i="21"/>
  <c r="O300" i="21"/>
  <c r="T300" i="21"/>
  <c r="G302" i="21"/>
  <c r="M302" i="21" s="1"/>
  <c r="I302" i="21"/>
  <c r="K302" i="21"/>
  <c r="O302" i="21"/>
  <c r="T302" i="21"/>
  <c r="G303" i="21"/>
  <c r="M303" i="21" s="1"/>
  <c r="I303" i="21"/>
  <c r="K303" i="21"/>
  <c r="O303" i="21"/>
  <c r="T303" i="21"/>
  <c r="G304" i="21"/>
  <c r="M304" i="21" s="1"/>
  <c r="I304" i="21"/>
  <c r="K304" i="21"/>
  <c r="O304" i="21"/>
  <c r="T304" i="21"/>
  <c r="G305" i="21"/>
  <c r="M305" i="21" s="1"/>
  <c r="I305" i="21"/>
  <c r="K305" i="21"/>
  <c r="O305" i="21"/>
  <c r="T305" i="21"/>
  <c r="G306" i="21"/>
  <c r="M306" i="21" s="1"/>
  <c r="I306" i="21"/>
  <c r="K306" i="21"/>
  <c r="O306" i="21"/>
  <c r="T306" i="21"/>
  <c r="G307" i="21"/>
  <c r="M307" i="21" s="1"/>
  <c r="I307" i="21"/>
  <c r="K307" i="21"/>
  <c r="O307" i="21"/>
  <c r="T307" i="21"/>
  <c r="G308" i="21"/>
  <c r="M308" i="21" s="1"/>
  <c r="I308" i="21"/>
  <c r="K308" i="21"/>
  <c r="O308" i="21"/>
  <c r="T308" i="21"/>
  <c r="G309" i="21"/>
  <c r="M309" i="21" s="1"/>
  <c r="I309" i="21"/>
  <c r="K309" i="21"/>
  <c r="O309" i="21"/>
  <c r="T309" i="21"/>
  <c r="G310" i="21"/>
  <c r="I310" i="21"/>
  <c r="K310" i="21"/>
  <c r="M310" i="21"/>
  <c r="O310" i="21"/>
  <c r="T310" i="21"/>
  <c r="G312" i="21"/>
  <c r="I312" i="21"/>
  <c r="K312" i="21"/>
  <c r="M312" i="21"/>
  <c r="O312" i="21"/>
  <c r="T312" i="21"/>
  <c r="G314" i="21"/>
  <c r="M314" i="21" s="1"/>
  <c r="I314" i="21"/>
  <c r="K314" i="21"/>
  <c r="O314" i="21"/>
  <c r="T314" i="21"/>
  <c r="G315" i="21"/>
  <c r="M315" i="21" s="1"/>
  <c r="I315" i="21"/>
  <c r="K315" i="21"/>
  <c r="O315" i="21"/>
  <c r="T315" i="21"/>
  <c r="G317" i="21"/>
  <c r="I317" i="21"/>
  <c r="K317" i="21"/>
  <c r="O317" i="21"/>
  <c r="T317" i="21"/>
  <c r="G318" i="21"/>
  <c r="M318" i="21" s="1"/>
  <c r="I318" i="21"/>
  <c r="K318" i="21"/>
  <c r="O318" i="21"/>
  <c r="T318" i="21"/>
  <c r="G319" i="21"/>
  <c r="M319" i="21" s="1"/>
  <c r="I319" i="21"/>
  <c r="K319" i="21"/>
  <c r="O319" i="21"/>
  <c r="T319" i="21"/>
  <c r="G320" i="21"/>
  <c r="I320" i="21"/>
  <c r="K320" i="21"/>
  <c r="M320" i="21"/>
  <c r="O320" i="21"/>
  <c r="T320" i="21"/>
  <c r="G321" i="21"/>
  <c r="M321" i="21" s="1"/>
  <c r="I321" i="21"/>
  <c r="K321" i="21"/>
  <c r="O321" i="21"/>
  <c r="T321" i="21"/>
  <c r="G322" i="21"/>
  <c r="M322" i="21" s="1"/>
  <c r="I322" i="21"/>
  <c r="K322" i="21"/>
  <c r="O322" i="21"/>
  <c r="T322" i="21"/>
  <c r="G323" i="21"/>
  <c r="M323" i="21" s="1"/>
  <c r="I323" i="21"/>
  <c r="K323" i="21"/>
  <c r="O323" i="21"/>
  <c r="T323" i="21"/>
  <c r="G324" i="21"/>
  <c r="M324" i="21" s="1"/>
  <c r="I324" i="21"/>
  <c r="K324" i="21"/>
  <c r="O324" i="21"/>
  <c r="T324" i="21"/>
  <c r="G325" i="21"/>
  <c r="M325" i="21" s="1"/>
  <c r="I325" i="21"/>
  <c r="K325" i="21"/>
  <c r="O325" i="21"/>
  <c r="T325" i="21"/>
  <c r="G326" i="21"/>
  <c r="M326" i="21" s="1"/>
  <c r="I326" i="21"/>
  <c r="K326" i="21"/>
  <c r="O326" i="21"/>
  <c r="T326" i="21"/>
  <c r="G327" i="21"/>
  <c r="M327" i="21" s="1"/>
  <c r="I327" i="21"/>
  <c r="K327" i="21"/>
  <c r="O327" i="21"/>
  <c r="T327" i="21"/>
  <c r="G328" i="21"/>
  <c r="M328" i="21" s="1"/>
  <c r="I328" i="21"/>
  <c r="K328" i="21"/>
  <c r="O328" i="21"/>
  <c r="T328" i="21"/>
  <c r="G329" i="21"/>
  <c r="I329" i="21"/>
  <c r="K329" i="21"/>
  <c r="M329" i="21"/>
  <c r="O329" i="21"/>
  <c r="T329" i="21"/>
  <c r="G330" i="21"/>
  <c r="M330" i="21" s="1"/>
  <c r="I330" i="21"/>
  <c r="K330" i="21"/>
  <c r="O330" i="21"/>
  <c r="T330" i="21"/>
  <c r="G331" i="21"/>
  <c r="M331" i="21" s="1"/>
  <c r="I331" i="21"/>
  <c r="K331" i="21"/>
  <c r="O331" i="21"/>
  <c r="T331" i="21"/>
  <c r="G332" i="21"/>
  <c r="M332" i="21" s="1"/>
  <c r="I332" i="21"/>
  <c r="K332" i="21"/>
  <c r="O332" i="21"/>
  <c r="T332" i="21"/>
  <c r="G334" i="21"/>
  <c r="M334" i="21" s="1"/>
  <c r="I334" i="21"/>
  <c r="K334" i="21"/>
  <c r="O334" i="21"/>
  <c r="T334" i="21"/>
  <c r="G336" i="21"/>
  <c r="M336" i="21" s="1"/>
  <c r="I336" i="21"/>
  <c r="K336" i="21"/>
  <c r="O336" i="21"/>
  <c r="T336" i="21"/>
  <c r="G338" i="21"/>
  <c r="M338" i="21" s="1"/>
  <c r="I338" i="21"/>
  <c r="K338" i="21"/>
  <c r="O338" i="21"/>
  <c r="T338" i="21"/>
  <c r="G340" i="21"/>
  <c r="I340" i="21"/>
  <c r="K340" i="21"/>
  <c r="M340" i="21"/>
  <c r="O340" i="21"/>
  <c r="T340" i="21"/>
  <c r="G341" i="21"/>
  <c r="I341" i="21"/>
  <c r="K341" i="21"/>
  <c r="M341" i="21"/>
  <c r="O341" i="21"/>
  <c r="T341" i="21"/>
  <c r="G342" i="21"/>
  <c r="M342" i="21" s="1"/>
  <c r="I342" i="21"/>
  <c r="K342" i="21"/>
  <c r="O342" i="21"/>
  <c r="T342" i="21"/>
  <c r="G344" i="21"/>
  <c r="I344" i="21"/>
  <c r="K344" i="21"/>
  <c r="O344" i="21"/>
  <c r="T344" i="21"/>
  <c r="G345" i="21"/>
  <c r="M345" i="21" s="1"/>
  <c r="I345" i="21"/>
  <c r="K345" i="21"/>
  <c r="O345" i="21"/>
  <c r="T345" i="21"/>
  <c r="G346" i="21"/>
  <c r="M346" i="21" s="1"/>
  <c r="I346" i="21"/>
  <c r="K346" i="21"/>
  <c r="O346" i="21"/>
  <c r="T346" i="21"/>
  <c r="G353" i="21"/>
  <c r="M353" i="21" s="1"/>
  <c r="I353" i="21"/>
  <c r="K353" i="21"/>
  <c r="O353" i="21"/>
  <c r="T353" i="21"/>
  <c r="G360" i="21"/>
  <c r="I360" i="21"/>
  <c r="K360" i="21"/>
  <c r="M360" i="21"/>
  <c r="O360" i="21"/>
  <c r="T360" i="21"/>
  <c r="G367" i="21"/>
  <c r="M367" i="21" s="1"/>
  <c r="I367" i="21"/>
  <c r="K367" i="21"/>
  <c r="O367" i="21"/>
  <c r="T367" i="21"/>
  <c r="G374" i="21"/>
  <c r="M374" i="21" s="1"/>
  <c r="I374" i="21"/>
  <c r="K374" i="21"/>
  <c r="O374" i="21"/>
  <c r="T374" i="21"/>
  <c r="G375" i="21"/>
  <c r="I375" i="21"/>
  <c r="K375" i="21"/>
  <c r="M375" i="21"/>
  <c r="O375" i="21"/>
  <c r="T375" i="21"/>
  <c r="G376" i="21"/>
  <c r="M376" i="21" s="1"/>
  <c r="I376" i="21"/>
  <c r="K376" i="21"/>
  <c r="O376" i="21"/>
  <c r="T376" i="21"/>
  <c r="G380" i="21"/>
  <c r="M380" i="21" s="1"/>
  <c r="I380" i="21"/>
  <c r="K380" i="21"/>
  <c r="O380" i="21"/>
  <c r="T380" i="21"/>
  <c r="G384" i="21"/>
  <c r="M384" i="21" s="1"/>
  <c r="I384" i="21"/>
  <c r="K384" i="21"/>
  <c r="O384" i="21"/>
  <c r="T384" i="21"/>
  <c r="G388" i="21"/>
  <c r="M388" i="21" s="1"/>
  <c r="I388" i="21"/>
  <c r="K388" i="21"/>
  <c r="O388" i="21"/>
  <c r="T388" i="21"/>
  <c r="G390" i="21"/>
  <c r="M390" i="21" s="1"/>
  <c r="I390" i="21"/>
  <c r="K390" i="21"/>
  <c r="O390" i="21"/>
  <c r="O389" i="21" s="1"/>
  <c r="T390" i="21"/>
  <c r="G391" i="21"/>
  <c r="M391" i="21" s="1"/>
  <c r="I391" i="21"/>
  <c r="K391" i="21"/>
  <c r="O391" i="21"/>
  <c r="T391" i="21"/>
  <c r="G392" i="21"/>
  <c r="M392" i="21" s="1"/>
  <c r="I392" i="21"/>
  <c r="K392" i="21"/>
  <c r="O392" i="21"/>
  <c r="T392" i="21"/>
  <c r="G393" i="21"/>
  <c r="M393" i="21" s="1"/>
  <c r="I393" i="21"/>
  <c r="K393" i="21"/>
  <c r="O393" i="21"/>
  <c r="T393" i="21"/>
  <c r="G394" i="21"/>
  <c r="M394" i="21" s="1"/>
  <c r="I394" i="21"/>
  <c r="K394" i="21"/>
  <c r="O394" i="21"/>
  <c r="T394" i="21"/>
  <c r="AC396" i="21"/>
  <c r="F54" i="1" s="1"/>
  <c r="AY20" i="20"/>
  <c r="AY13" i="20"/>
  <c r="AY11" i="20"/>
  <c r="AY9" i="20"/>
  <c r="G8" i="20"/>
  <c r="I102" i="1" s="1"/>
  <c r="G10" i="20"/>
  <c r="M10" i="20" s="1"/>
  <c r="I10" i="20"/>
  <c r="K10" i="20"/>
  <c r="K8" i="20" s="1"/>
  <c r="O10" i="20"/>
  <c r="T10" i="20"/>
  <c r="G12" i="20"/>
  <c r="I12" i="20"/>
  <c r="K12" i="20"/>
  <c r="M12" i="20"/>
  <c r="O12" i="20"/>
  <c r="T12" i="20"/>
  <c r="G15" i="20"/>
  <c r="M15" i="20" s="1"/>
  <c r="I15" i="20"/>
  <c r="K15" i="20"/>
  <c r="O15" i="20"/>
  <c r="T15" i="20"/>
  <c r="G16" i="20"/>
  <c r="M16" i="20" s="1"/>
  <c r="I16" i="20"/>
  <c r="K16" i="20"/>
  <c r="O16" i="20"/>
  <c r="T16" i="20"/>
  <c r="G17" i="20"/>
  <c r="M17" i="20" s="1"/>
  <c r="I17" i="20"/>
  <c r="K17" i="20"/>
  <c r="O17" i="20"/>
  <c r="T17" i="20"/>
  <c r="G18" i="20"/>
  <c r="M18" i="20" s="1"/>
  <c r="I18" i="20"/>
  <c r="K18" i="20"/>
  <c r="O18" i="20"/>
  <c r="T18" i="20"/>
  <c r="G21" i="20"/>
  <c r="M21" i="20" s="1"/>
  <c r="M19" i="20" s="1"/>
  <c r="I21" i="20"/>
  <c r="I19" i="20" s="1"/>
  <c r="K21" i="20"/>
  <c r="K19" i="20" s="1"/>
  <c r="O21" i="20"/>
  <c r="O19" i="20" s="1"/>
  <c r="T21" i="20"/>
  <c r="T19" i="20" s="1"/>
  <c r="AC29" i="20"/>
  <c r="F51" i="1" s="1"/>
  <c r="AW155" i="19"/>
  <c r="AW131" i="19"/>
  <c r="AW129" i="19"/>
  <c r="AW127" i="19"/>
  <c r="AW52" i="19"/>
  <c r="AW12" i="19"/>
  <c r="AW10" i="19"/>
  <c r="G9" i="19"/>
  <c r="M9" i="19" s="1"/>
  <c r="I9" i="19"/>
  <c r="K9" i="19"/>
  <c r="R9" i="19"/>
  <c r="G11" i="19"/>
  <c r="M11" i="19" s="1"/>
  <c r="I11" i="19"/>
  <c r="K11" i="19"/>
  <c r="R11" i="19"/>
  <c r="G13" i="19"/>
  <c r="M13" i="19" s="1"/>
  <c r="I13" i="19"/>
  <c r="K13" i="19"/>
  <c r="R13" i="19"/>
  <c r="G14" i="19"/>
  <c r="M14" i="19" s="1"/>
  <c r="I14" i="19"/>
  <c r="K14" i="19"/>
  <c r="R14" i="19"/>
  <c r="G16" i="19"/>
  <c r="M16" i="19" s="1"/>
  <c r="I16" i="19"/>
  <c r="K16" i="19"/>
  <c r="R16" i="19"/>
  <c r="G17" i="19"/>
  <c r="I17" i="19"/>
  <c r="K17" i="19"/>
  <c r="R17" i="19"/>
  <c r="G19" i="19"/>
  <c r="M19" i="19" s="1"/>
  <c r="M18" i="19" s="1"/>
  <c r="I19" i="19"/>
  <c r="I18" i="19" s="1"/>
  <c r="K19" i="19"/>
  <c r="K18" i="19" s="1"/>
  <c r="R19" i="19"/>
  <c r="R18" i="19" s="1"/>
  <c r="G22" i="19"/>
  <c r="I22" i="19"/>
  <c r="K22" i="19"/>
  <c r="M22" i="19"/>
  <c r="R22" i="19"/>
  <c r="G23" i="19"/>
  <c r="M23" i="19" s="1"/>
  <c r="I23" i="19"/>
  <c r="K23" i="19"/>
  <c r="R23" i="19"/>
  <c r="G25" i="19"/>
  <c r="I25" i="19"/>
  <c r="K25" i="19"/>
  <c r="R25" i="19"/>
  <c r="G27" i="19"/>
  <c r="I27" i="19"/>
  <c r="K27" i="19"/>
  <c r="M27" i="19"/>
  <c r="R27" i="19"/>
  <c r="G28" i="19"/>
  <c r="M28" i="19" s="1"/>
  <c r="I28" i="19"/>
  <c r="K28" i="19"/>
  <c r="R28" i="19"/>
  <c r="K29" i="19"/>
  <c r="G30" i="19"/>
  <c r="M30" i="19" s="1"/>
  <c r="M29" i="19" s="1"/>
  <c r="I30" i="19"/>
  <c r="I29" i="19" s="1"/>
  <c r="K30" i="19"/>
  <c r="R30" i="19"/>
  <c r="R29" i="19" s="1"/>
  <c r="G32" i="19"/>
  <c r="G31" i="19" s="1"/>
  <c r="I141" i="1" s="1"/>
  <c r="I32" i="19"/>
  <c r="I31" i="19" s="1"/>
  <c r="K32" i="19"/>
  <c r="M32" i="19"/>
  <c r="R32" i="19"/>
  <c r="R31" i="19" s="1"/>
  <c r="G33" i="19"/>
  <c r="M33" i="19" s="1"/>
  <c r="I33" i="19"/>
  <c r="K33" i="19"/>
  <c r="R33" i="19"/>
  <c r="G35" i="19"/>
  <c r="M35" i="19" s="1"/>
  <c r="M34" i="19" s="1"/>
  <c r="I35" i="19"/>
  <c r="I34" i="19" s="1"/>
  <c r="K35" i="19"/>
  <c r="K34" i="19" s="1"/>
  <c r="R35" i="19"/>
  <c r="R34" i="19" s="1"/>
  <c r="G37" i="19"/>
  <c r="G36" i="19" s="1"/>
  <c r="I143" i="1" s="1"/>
  <c r="I37" i="19"/>
  <c r="K37" i="19"/>
  <c r="K36" i="19" s="1"/>
  <c r="R37" i="19"/>
  <c r="G38" i="19"/>
  <c r="M38" i="19" s="1"/>
  <c r="I38" i="19"/>
  <c r="K38" i="19"/>
  <c r="R38" i="19"/>
  <c r="G39" i="19"/>
  <c r="I144" i="1" s="1"/>
  <c r="G40" i="19"/>
  <c r="M40" i="19" s="1"/>
  <c r="M39" i="19" s="1"/>
  <c r="I40" i="19"/>
  <c r="I39" i="19" s="1"/>
  <c r="K40" i="19"/>
  <c r="K39" i="19" s="1"/>
  <c r="R40" i="19"/>
  <c r="R39" i="19" s="1"/>
  <c r="G42" i="19"/>
  <c r="M42" i="19" s="1"/>
  <c r="I42" i="19"/>
  <c r="K42" i="19"/>
  <c r="R42" i="19"/>
  <c r="G43" i="19"/>
  <c r="I43" i="19"/>
  <c r="K43" i="19"/>
  <c r="M43" i="19"/>
  <c r="R43" i="19"/>
  <c r="G44" i="19"/>
  <c r="M44" i="19" s="1"/>
  <c r="I44" i="19"/>
  <c r="K44" i="19"/>
  <c r="R44" i="19"/>
  <c r="G46" i="19"/>
  <c r="M46" i="19" s="1"/>
  <c r="M45" i="19" s="1"/>
  <c r="I46" i="19"/>
  <c r="I45" i="19" s="1"/>
  <c r="K46" i="19"/>
  <c r="K45" i="19" s="1"/>
  <c r="R46" i="19"/>
  <c r="R45" i="19" s="1"/>
  <c r="G48" i="19"/>
  <c r="I147" i="1" s="1"/>
  <c r="G49" i="19"/>
  <c r="I49" i="19"/>
  <c r="I48" i="19" s="1"/>
  <c r="K49" i="19"/>
  <c r="K48" i="19" s="1"/>
  <c r="M49" i="19"/>
  <c r="M48" i="19" s="1"/>
  <c r="R49" i="19"/>
  <c r="R48" i="19" s="1"/>
  <c r="G51" i="19"/>
  <c r="I51" i="19"/>
  <c r="K51" i="19"/>
  <c r="R51" i="19"/>
  <c r="G53" i="19"/>
  <c r="I53" i="19"/>
  <c r="K53" i="19"/>
  <c r="M53" i="19"/>
  <c r="R53" i="19"/>
  <c r="G55" i="19"/>
  <c r="M55" i="19" s="1"/>
  <c r="I55" i="19"/>
  <c r="K55" i="19"/>
  <c r="R55" i="19"/>
  <c r="G57" i="19"/>
  <c r="M57" i="19" s="1"/>
  <c r="I57" i="19"/>
  <c r="K57" i="19"/>
  <c r="R57" i="19"/>
  <c r="G59" i="19"/>
  <c r="M59" i="19" s="1"/>
  <c r="M58" i="19" s="1"/>
  <c r="I59" i="19"/>
  <c r="I58" i="19" s="1"/>
  <c r="K59" i="19"/>
  <c r="K58" i="19" s="1"/>
  <c r="R59" i="19"/>
  <c r="R58" i="19" s="1"/>
  <c r="G61" i="19"/>
  <c r="M61" i="19" s="1"/>
  <c r="M60" i="19" s="1"/>
  <c r="I61" i="19"/>
  <c r="K61" i="19"/>
  <c r="R61" i="19"/>
  <c r="G62" i="19"/>
  <c r="I62" i="19"/>
  <c r="K62" i="19"/>
  <c r="M62" i="19"/>
  <c r="R62" i="19"/>
  <c r="G63" i="19"/>
  <c r="M63" i="19" s="1"/>
  <c r="I63" i="19"/>
  <c r="K63" i="19"/>
  <c r="R63" i="19"/>
  <c r="G65" i="19"/>
  <c r="I65" i="19"/>
  <c r="K65" i="19"/>
  <c r="R65" i="19"/>
  <c r="G66" i="19"/>
  <c r="M66" i="19" s="1"/>
  <c r="I66" i="19"/>
  <c r="K66" i="19"/>
  <c r="R66" i="19"/>
  <c r="G67" i="19"/>
  <c r="M67" i="19" s="1"/>
  <c r="I67" i="19"/>
  <c r="K67" i="19"/>
  <c r="R67" i="19"/>
  <c r="G68" i="19"/>
  <c r="I68" i="19"/>
  <c r="K68" i="19"/>
  <c r="M68" i="19"/>
  <c r="R68" i="19"/>
  <c r="G70" i="19"/>
  <c r="G69" i="19" s="1"/>
  <c r="I152" i="1" s="1"/>
  <c r="I70" i="19"/>
  <c r="I69" i="19" s="1"/>
  <c r="K70" i="19"/>
  <c r="K69" i="19" s="1"/>
  <c r="M70" i="19"/>
  <c r="M69" i="19" s="1"/>
  <c r="R70" i="19"/>
  <c r="R69" i="19" s="1"/>
  <c r="I71" i="19"/>
  <c r="G72" i="19"/>
  <c r="G71" i="19" s="1"/>
  <c r="I153" i="1" s="1"/>
  <c r="I72" i="19"/>
  <c r="K72" i="19"/>
  <c r="K71" i="19" s="1"/>
  <c r="R72" i="19"/>
  <c r="R71" i="19" s="1"/>
  <c r="G74" i="19"/>
  <c r="M74" i="19" s="1"/>
  <c r="I74" i="19"/>
  <c r="K74" i="19"/>
  <c r="R74" i="19"/>
  <c r="G75" i="19"/>
  <c r="M75" i="19" s="1"/>
  <c r="I75" i="19"/>
  <c r="K75" i="19"/>
  <c r="R75" i="19"/>
  <c r="R73" i="19" s="1"/>
  <c r="G76" i="19"/>
  <c r="M76" i="19" s="1"/>
  <c r="I76" i="19"/>
  <c r="K76" i="19"/>
  <c r="R76" i="19"/>
  <c r="G78" i="19"/>
  <c r="I78" i="19"/>
  <c r="K78" i="19"/>
  <c r="R78" i="19"/>
  <c r="G79" i="19"/>
  <c r="M79" i="19" s="1"/>
  <c r="I79" i="19"/>
  <c r="K79" i="19"/>
  <c r="R79" i="19"/>
  <c r="G81" i="19"/>
  <c r="I81" i="19"/>
  <c r="K81" i="19"/>
  <c r="R81" i="19"/>
  <c r="G82" i="19"/>
  <c r="M82" i="19" s="1"/>
  <c r="I82" i="19"/>
  <c r="K82" i="19"/>
  <c r="R82" i="19"/>
  <c r="G83" i="19"/>
  <c r="M83" i="19" s="1"/>
  <c r="I83" i="19"/>
  <c r="K83" i="19"/>
  <c r="R83" i="19"/>
  <c r="G84" i="19"/>
  <c r="I84" i="19"/>
  <c r="K84" i="19"/>
  <c r="M84" i="19"/>
  <c r="R84" i="19"/>
  <c r="G85" i="19"/>
  <c r="M85" i="19" s="1"/>
  <c r="I85" i="19"/>
  <c r="K85" i="19"/>
  <c r="R85" i="19"/>
  <c r="G87" i="19"/>
  <c r="M87" i="19" s="1"/>
  <c r="I87" i="19"/>
  <c r="K87" i="19"/>
  <c r="R87" i="19"/>
  <c r="G88" i="19"/>
  <c r="I88" i="19"/>
  <c r="K88" i="19"/>
  <c r="M88" i="19"/>
  <c r="R88" i="19"/>
  <c r="G89" i="19"/>
  <c r="I89" i="19"/>
  <c r="K89" i="19"/>
  <c r="R89" i="19"/>
  <c r="G90" i="19"/>
  <c r="M90" i="19" s="1"/>
  <c r="I90" i="19"/>
  <c r="K90" i="19"/>
  <c r="R90" i="19"/>
  <c r="G91" i="19"/>
  <c r="M91" i="19" s="1"/>
  <c r="I91" i="19"/>
  <c r="K91" i="19"/>
  <c r="R91" i="19"/>
  <c r="G93" i="19"/>
  <c r="G92" i="19" s="1"/>
  <c r="I158" i="1" s="1"/>
  <c r="I93" i="19"/>
  <c r="I92" i="19" s="1"/>
  <c r="K93" i="19"/>
  <c r="K92" i="19" s="1"/>
  <c r="R93" i="19"/>
  <c r="R92" i="19" s="1"/>
  <c r="G96" i="19"/>
  <c r="I96" i="19"/>
  <c r="K96" i="19"/>
  <c r="R96" i="19"/>
  <c r="G122" i="19"/>
  <c r="M122" i="19" s="1"/>
  <c r="I122" i="19"/>
  <c r="K122" i="19"/>
  <c r="R122" i="19"/>
  <c r="G123" i="19"/>
  <c r="M123" i="19" s="1"/>
  <c r="I123" i="19"/>
  <c r="K123" i="19"/>
  <c r="R123" i="19"/>
  <c r="G124" i="19"/>
  <c r="M124" i="19" s="1"/>
  <c r="I124" i="19"/>
  <c r="K124" i="19"/>
  <c r="R124" i="19"/>
  <c r="G126" i="19"/>
  <c r="M126" i="19" s="1"/>
  <c r="I126" i="19"/>
  <c r="K126" i="19"/>
  <c r="R126" i="19"/>
  <c r="G128" i="19"/>
  <c r="M128" i="19" s="1"/>
  <c r="I128" i="19"/>
  <c r="K128" i="19"/>
  <c r="R128" i="19"/>
  <c r="G130" i="19"/>
  <c r="I130" i="19"/>
  <c r="K130" i="19"/>
  <c r="R130" i="19"/>
  <c r="G132" i="19"/>
  <c r="I132" i="19"/>
  <c r="K132" i="19"/>
  <c r="M132" i="19"/>
  <c r="R132" i="19"/>
  <c r="G133" i="19"/>
  <c r="M133" i="19" s="1"/>
  <c r="I133" i="19"/>
  <c r="K133" i="19"/>
  <c r="R133" i="19"/>
  <c r="G134" i="19"/>
  <c r="I134" i="19"/>
  <c r="K134" i="19"/>
  <c r="M134" i="19"/>
  <c r="R134" i="19"/>
  <c r="G136" i="19"/>
  <c r="M136" i="19" s="1"/>
  <c r="I136" i="19"/>
  <c r="K136" i="19"/>
  <c r="R136" i="19"/>
  <c r="G137" i="19"/>
  <c r="M137" i="19" s="1"/>
  <c r="I137" i="19"/>
  <c r="K137" i="19"/>
  <c r="R137" i="19"/>
  <c r="G139" i="19"/>
  <c r="G138" i="19" s="1"/>
  <c r="I162" i="1" s="1"/>
  <c r="I139" i="19"/>
  <c r="K139" i="19"/>
  <c r="R139" i="19"/>
  <c r="R138" i="19" s="1"/>
  <c r="G140" i="19"/>
  <c r="M140" i="19" s="1"/>
  <c r="I140" i="19"/>
  <c r="K140" i="19"/>
  <c r="R140" i="19"/>
  <c r="G142" i="19"/>
  <c r="G141" i="19" s="1"/>
  <c r="I163" i="1" s="1"/>
  <c r="I142" i="19"/>
  <c r="K142" i="19"/>
  <c r="R142" i="19"/>
  <c r="G143" i="19"/>
  <c r="M143" i="19" s="1"/>
  <c r="I143" i="19"/>
  <c r="K143" i="19"/>
  <c r="K141" i="19" s="1"/>
  <c r="R143" i="19"/>
  <c r="G144" i="19"/>
  <c r="I164" i="1" s="1"/>
  <c r="K144" i="19"/>
  <c r="G145" i="19"/>
  <c r="M145" i="19" s="1"/>
  <c r="M144" i="19" s="1"/>
  <c r="I145" i="19"/>
  <c r="I144" i="19" s="1"/>
  <c r="K145" i="19"/>
  <c r="R145" i="19"/>
  <c r="R144" i="19" s="1"/>
  <c r="G147" i="19"/>
  <c r="I147" i="19"/>
  <c r="K147" i="19"/>
  <c r="R147" i="19"/>
  <c r="G148" i="19"/>
  <c r="I148" i="19"/>
  <c r="K148" i="19"/>
  <c r="M148" i="19"/>
  <c r="R148" i="19"/>
  <c r="G149" i="19"/>
  <c r="M149" i="19" s="1"/>
  <c r="I149" i="19"/>
  <c r="K149" i="19"/>
  <c r="R149" i="19"/>
  <c r="G151" i="19"/>
  <c r="M151" i="19" s="1"/>
  <c r="I151" i="19"/>
  <c r="K151" i="19"/>
  <c r="R151" i="19"/>
  <c r="G152" i="19"/>
  <c r="M152" i="19" s="1"/>
  <c r="I152" i="19"/>
  <c r="K152" i="19"/>
  <c r="R152" i="19"/>
  <c r="G153" i="19"/>
  <c r="M153" i="19" s="1"/>
  <c r="I153" i="19"/>
  <c r="K153" i="19"/>
  <c r="R153" i="19"/>
  <c r="G154" i="19"/>
  <c r="M154" i="19" s="1"/>
  <c r="I154" i="19"/>
  <c r="K154" i="19"/>
  <c r="R154" i="19"/>
  <c r="AA157" i="19"/>
  <c r="F50" i="1" s="1"/>
  <c r="AW11" i="18"/>
  <c r="G9" i="18"/>
  <c r="M9" i="18" s="1"/>
  <c r="I9" i="18"/>
  <c r="K9" i="18"/>
  <c r="R9" i="18"/>
  <c r="G10" i="18"/>
  <c r="I10" i="18"/>
  <c r="K10" i="18"/>
  <c r="R10" i="18"/>
  <c r="G12" i="18"/>
  <c r="M12" i="18" s="1"/>
  <c r="I12" i="18"/>
  <c r="K12" i="18"/>
  <c r="R12" i="18"/>
  <c r="G14" i="18"/>
  <c r="M14" i="18" s="1"/>
  <c r="I14" i="18"/>
  <c r="K14" i="18"/>
  <c r="R14" i="18"/>
  <c r="G15" i="18"/>
  <c r="I15" i="18"/>
  <c r="K15" i="18"/>
  <c r="M15" i="18"/>
  <c r="R15" i="18"/>
  <c r="G16" i="18"/>
  <c r="M16" i="18" s="1"/>
  <c r="I16" i="18"/>
  <c r="K16" i="18"/>
  <c r="R16" i="18"/>
  <c r="G17" i="18"/>
  <c r="M17" i="18" s="1"/>
  <c r="I17" i="18"/>
  <c r="K17" i="18"/>
  <c r="R17" i="18"/>
  <c r="G18" i="18"/>
  <c r="M18" i="18" s="1"/>
  <c r="I18" i="18"/>
  <c r="K18" i="18"/>
  <c r="R18" i="18"/>
  <c r="G19" i="18"/>
  <c r="M19" i="18" s="1"/>
  <c r="I19" i="18"/>
  <c r="K19" i="18"/>
  <c r="R19" i="18"/>
  <c r="G21" i="18"/>
  <c r="I21" i="18"/>
  <c r="K21" i="18"/>
  <c r="M21" i="18"/>
  <c r="R21" i="18"/>
  <c r="G22" i="18"/>
  <c r="M22" i="18" s="1"/>
  <c r="I22" i="18"/>
  <c r="K22" i="18"/>
  <c r="R22" i="18"/>
  <c r="G23" i="18"/>
  <c r="M23" i="18" s="1"/>
  <c r="I23" i="18"/>
  <c r="K23" i="18"/>
  <c r="R23" i="18"/>
  <c r="G24" i="18"/>
  <c r="I24" i="18"/>
  <c r="K24" i="18"/>
  <c r="M24" i="18"/>
  <c r="R24" i="18"/>
  <c r="G25" i="18"/>
  <c r="M25" i="18" s="1"/>
  <c r="I25" i="18"/>
  <c r="K25" i="18"/>
  <c r="R25" i="18"/>
  <c r="G26" i="18"/>
  <c r="M26" i="18" s="1"/>
  <c r="I26" i="18"/>
  <c r="K26" i="18"/>
  <c r="R26" i="18"/>
  <c r="G27" i="18"/>
  <c r="M27" i="18" s="1"/>
  <c r="I27" i="18"/>
  <c r="K27" i="18"/>
  <c r="R27" i="18"/>
  <c r="G28" i="18"/>
  <c r="M28" i="18" s="1"/>
  <c r="I28" i="18"/>
  <c r="K28" i="18"/>
  <c r="R28" i="18"/>
  <c r="G29" i="18"/>
  <c r="M29" i="18" s="1"/>
  <c r="I29" i="18"/>
  <c r="K29" i="18"/>
  <c r="R29" i="18"/>
  <c r="G30" i="18"/>
  <c r="M30" i="18" s="1"/>
  <c r="I30" i="18"/>
  <c r="K30" i="18"/>
  <c r="R30" i="18"/>
  <c r="G31" i="18"/>
  <c r="M31" i="18" s="1"/>
  <c r="I31" i="18"/>
  <c r="K31" i="18"/>
  <c r="R31" i="18"/>
  <c r="G32" i="18"/>
  <c r="M32" i="18" s="1"/>
  <c r="I32" i="18"/>
  <c r="K32" i="18"/>
  <c r="R32" i="18"/>
  <c r="G33" i="18"/>
  <c r="I33" i="18"/>
  <c r="K33" i="18"/>
  <c r="M33" i="18"/>
  <c r="R33" i="18"/>
  <c r="G34" i="18"/>
  <c r="M34" i="18" s="1"/>
  <c r="I34" i="18"/>
  <c r="K34" i="18"/>
  <c r="R34" i="18"/>
  <c r="G35" i="18"/>
  <c r="I35" i="18"/>
  <c r="K35" i="18"/>
  <c r="M35" i="18"/>
  <c r="R35" i="18"/>
  <c r="G36" i="18"/>
  <c r="M36" i="18" s="1"/>
  <c r="I36" i="18"/>
  <c r="K36" i="18"/>
  <c r="R36" i="18"/>
  <c r="G37" i="18"/>
  <c r="M37" i="18" s="1"/>
  <c r="I37" i="18"/>
  <c r="K37" i="18"/>
  <c r="R37" i="18"/>
  <c r="G38" i="18"/>
  <c r="M38" i="18" s="1"/>
  <c r="I38" i="18"/>
  <c r="K38" i="18"/>
  <c r="R38" i="18"/>
  <c r="G39" i="18"/>
  <c r="M39" i="18" s="1"/>
  <c r="I39" i="18"/>
  <c r="K39" i="18"/>
  <c r="R39" i="18"/>
  <c r="G40" i="18"/>
  <c r="I40" i="18"/>
  <c r="K40" i="18"/>
  <c r="M40" i="18"/>
  <c r="R40" i="18"/>
  <c r="G41" i="18"/>
  <c r="M41" i="18" s="1"/>
  <c r="I41" i="18"/>
  <c r="K41" i="18"/>
  <c r="R41" i="18"/>
  <c r="G42" i="18"/>
  <c r="M42" i="18" s="1"/>
  <c r="I42" i="18"/>
  <c r="K42" i="18"/>
  <c r="R42" i="18"/>
  <c r="G43" i="18"/>
  <c r="I43" i="18"/>
  <c r="K43" i="18"/>
  <c r="M43" i="18"/>
  <c r="R43" i="18"/>
  <c r="G45" i="18"/>
  <c r="M45" i="18" s="1"/>
  <c r="I45" i="18"/>
  <c r="K45" i="18"/>
  <c r="R45" i="18"/>
  <c r="G46" i="18"/>
  <c r="M46" i="18" s="1"/>
  <c r="I46" i="18"/>
  <c r="K46" i="18"/>
  <c r="R46" i="18"/>
  <c r="G47" i="18"/>
  <c r="M47" i="18" s="1"/>
  <c r="I47" i="18"/>
  <c r="K47" i="18"/>
  <c r="R47" i="18"/>
  <c r="G48" i="18"/>
  <c r="M48" i="18" s="1"/>
  <c r="I48" i="18"/>
  <c r="K48" i="18"/>
  <c r="R48" i="18"/>
  <c r="G49" i="18"/>
  <c r="M49" i="18" s="1"/>
  <c r="I49" i="18"/>
  <c r="K49" i="18"/>
  <c r="R49" i="18"/>
  <c r="G51" i="18"/>
  <c r="M51" i="18" s="1"/>
  <c r="I51" i="18"/>
  <c r="K51" i="18"/>
  <c r="R51" i="18"/>
  <c r="G52" i="18"/>
  <c r="I52" i="18"/>
  <c r="K52" i="18"/>
  <c r="R52" i="18"/>
  <c r="R50" i="18" s="1"/>
  <c r="G53" i="18"/>
  <c r="M53" i="18" s="1"/>
  <c r="I53" i="18"/>
  <c r="K53" i="18"/>
  <c r="R53" i="18"/>
  <c r="G54" i="18"/>
  <c r="M54" i="18" s="1"/>
  <c r="I54" i="18"/>
  <c r="K54" i="18"/>
  <c r="R54" i="18"/>
  <c r="G55" i="18"/>
  <c r="M55" i="18" s="1"/>
  <c r="I55" i="18"/>
  <c r="K55" i="18"/>
  <c r="R55" i="18"/>
  <c r="G56" i="18"/>
  <c r="M56" i="18" s="1"/>
  <c r="I56" i="18"/>
  <c r="K56" i="18"/>
  <c r="R56" i="18"/>
  <c r="AA58" i="18"/>
  <c r="F49" i="1" s="1"/>
  <c r="G9" i="17"/>
  <c r="M9" i="17" s="1"/>
  <c r="I9" i="17"/>
  <c r="K9" i="17"/>
  <c r="R9" i="17"/>
  <c r="G10" i="17"/>
  <c r="M10" i="17" s="1"/>
  <c r="I10" i="17"/>
  <c r="K10" i="17"/>
  <c r="R10" i="17"/>
  <c r="G11" i="17"/>
  <c r="I11" i="17"/>
  <c r="K11" i="17"/>
  <c r="M11" i="17"/>
  <c r="R11" i="17"/>
  <c r="G12" i="17"/>
  <c r="M12" i="17" s="1"/>
  <c r="I12" i="17"/>
  <c r="K12" i="17"/>
  <c r="R12" i="17"/>
  <c r="G13" i="17"/>
  <c r="M13" i="17" s="1"/>
  <c r="I13" i="17"/>
  <c r="K13" i="17"/>
  <c r="R13" i="17"/>
  <c r="G14" i="17"/>
  <c r="M14" i="17" s="1"/>
  <c r="I14" i="17"/>
  <c r="K14" i="17"/>
  <c r="R14" i="17"/>
  <c r="G15" i="17"/>
  <c r="M15" i="17" s="1"/>
  <c r="I15" i="17"/>
  <c r="K15" i="17"/>
  <c r="R15" i="17"/>
  <c r="G16" i="17"/>
  <c r="I16" i="17"/>
  <c r="K16" i="17"/>
  <c r="R16" i="17"/>
  <c r="G17" i="17"/>
  <c r="M17" i="17" s="1"/>
  <c r="I17" i="17"/>
  <c r="K17" i="17"/>
  <c r="R17" i="17"/>
  <c r="G18" i="17"/>
  <c r="M18" i="17" s="1"/>
  <c r="I18" i="17"/>
  <c r="K18" i="17"/>
  <c r="R18" i="17"/>
  <c r="G19" i="17"/>
  <c r="I19" i="17"/>
  <c r="K19" i="17"/>
  <c r="M19" i="17"/>
  <c r="R19" i="17"/>
  <c r="G21" i="17"/>
  <c r="I21" i="17"/>
  <c r="K21" i="17"/>
  <c r="M21" i="17"/>
  <c r="R21" i="17"/>
  <c r="G22" i="17"/>
  <c r="M22" i="17" s="1"/>
  <c r="I22" i="17"/>
  <c r="K22" i="17"/>
  <c r="R22" i="17"/>
  <c r="G23" i="17"/>
  <c r="I23" i="17"/>
  <c r="K23" i="17"/>
  <c r="M23" i="17"/>
  <c r="R23" i="17"/>
  <c r="G24" i="17"/>
  <c r="M24" i="17" s="1"/>
  <c r="I24" i="17"/>
  <c r="K24" i="17"/>
  <c r="R24" i="17"/>
  <c r="G25" i="17"/>
  <c r="M25" i="17" s="1"/>
  <c r="I25" i="17"/>
  <c r="K25" i="17"/>
  <c r="R25" i="17"/>
  <c r="G26" i="17"/>
  <c r="M26" i="17" s="1"/>
  <c r="I26" i="17"/>
  <c r="K26" i="17"/>
  <c r="R26" i="17"/>
  <c r="G27" i="17"/>
  <c r="M27" i="17" s="1"/>
  <c r="I27" i="17"/>
  <c r="K27" i="17"/>
  <c r="R27" i="17"/>
  <c r="G28" i="17"/>
  <c r="M28" i="17" s="1"/>
  <c r="I28" i="17"/>
  <c r="K28" i="17"/>
  <c r="R28" i="17"/>
  <c r="G29" i="17"/>
  <c r="M29" i="17" s="1"/>
  <c r="I29" i="17"/>
  <c r="K29" i="17"/>
  <c r="R29" i="17"/>
  <c r="G30" i="17"/>
  <c r="M30" i="17" s="1"/>
  <c r="I30" i="17"/>
  <c r="K30" i="17"/>
  <c r="R30" i="17"/>
  <c r="G31" i="17"/>
  <c r="M31" i="17" s="1"/>
  <c r="I31" i="17"/>
  <c r="K31" i="17"/>
  <c r="R31" i="17"/>
  <c r="G32" i="17"/>
  <c r="M32" i="17" s="1"/>
  <c r="I32" i="17"/>
  <c r="K32" i="17"/>
  <c r="R32" i="17"/>
  <c r="G33" i="17"/>
  <c r="M33" i="17" s="1"/>
  <c r="I33" i="17"/>
  <c r="K33" i="17"/>
  <c r="R33" i="17"/>
  <c r="G34" i="17"/>
  <c r="M34" i="17" s="1"/>
  <c r="I34" i="17"/>
  <c r="K34" i="17"/>
  <c r="R34" i="17"/>
  <c r="G35" i="17"/>
  <c r="M35" i="17" s="1"/>
  <c r="I35" i="17"/>
  <c r="K35" i="17"/>
  <c r="R35" i="17"/>
  <c r="G36" i="17"/>
  <c r="M36" i="17" s="1"/>
  <c r="I36" i="17"/>
  <c r="K36" i="17"/>
  <c r="R36" i="17"/>
  <c r="G37" i="17"/>
  <c r="M37" i="17" s="1"/>
  <c r="I37" i="17"/>
  <c r="K37" i="17"/>
  <c r="R37" i="17"/>
  <c r="G38" i="17"/>
  <c r="M38" i="17" s="1"/>
  <c r="I38" i="17"/>
  <c r="K38" i="17"/>
  <c r="R38" i="17"/>
  <c r="G39" i="17"/>
  <c r="M39" i="17" s="1"/>
  <c r="I39" i="17"/>
  <c r="K39" i="17"/>
  <c r="R39" i="17"/>
  <c r="G40" i="17"/>
  <c r="M40" i="17" s="1"/>
  <c r="I40" i="17"/>
  <c r="K40" i="17"/>
  <c r="R40" i="17"/>
  <c r="G41" i="17"/>
  <c r="M41" i="17" s="1"/>
  <c r="I41" i="17"/>
  <c r="K41" i="17"/>
  <c r="R41" i="17"/>
  <c r="G42" i="17"/>
  <c r="M42" i="17" s="1"/>
  <c r="I42" i="17"/>
  <c r="K42" i="17"/>
  <c r="R42" i="17"/>
  <c r="G43" i="17"/>
  <c r="I43" i="17"/>
  <c r="K43" i="17"/>
  <c r="M43" i="17"/>
  <c r="R43" i="17"/>
  <c r="G44" i="17"/>
  <c r="M44" i="17" s="1"/>
  <c r="I44" i="17"/>
  <c r="K44" i="17"/>
  <c r="R44" i="17"/>
  <c r="G45" i="17"/>
  <c r="M45" i="17" s="1"/>
  <c r="I45" i="17"/>
  <c r="K45" i="17"/>
  <c r="R45" i="17"/>
  <c r="G46" i="17"/>
  <c r="M46" i="17" s="1"/>
  <c r="I46" i="17"/>
  <c r="K46" i="17"/>
  <c r="R46" i="17"/>
  <c r="G47" i="17"/>
  <c r="M47" i="17" s="1"/>
  <c r="I47" i="17"/>
  <c r="K47" i="17"/>
  <c r="R47" i="17"/>
  <c r="G48" i="17"/>
  <c r="M48" i="17" s="1"/>
  <c r="I48" i="17"/>
  <c r="K48" i="17"/>
  <c r="R48" i="17"/>
  <c r="G49" i="17"/>
  <c r="M49" i="17" s="1"/>
  <c r="I49" i="17"/>
  <c r="K49" i="17"/>
  <c r="R49" i="17"/>
  <c r="G50" i="17"/>
  <c r="M50" i="17" s="1"/>
  <c r="I50" i="17"/>
  <c r="K50" i="17"/>
  <c r="R50" i="17"/>
  <c r="G51" i="17"/>
  <c r="M51" i="17" s="1"/>
  <c r="I51" i="17"/>
  <c r="K51" i="17"/>
  <c r="R51" i="17"/>
  <c r="G53" i="17"/>
  <c r="I53" i="17"/>
  <c r="K53" i="17"/>
  <c r="M53" i="17"/>
  <c r="R53" i="17"/>
  <c r="G54" i="17"/>
  <c r="M54" i="17" s="1"/>
  <c r="I54" i="17"/>
  <c r="K54" i="17"/>
  <c r="R54" i="17"/>
  <c r="G55" i="17"/>
  <c r="I55" i="17"/>
  <c r="K55" i="17"/>
  <c r="M55" i="17"/>
  <c r="R55" i="17"/>
  <c r="G56" i="17"/>
  <c r="M56" i="17" s="1"/>
  <c r="I56" i="17"/>
  <c r="K56" i="17"/>
  <c r="R56" i="17"/>
  <c r="G57" i="17"/>
  <c r="M57" i="17" s="1"/>
  <c r="I57" i="17"/>
  <c r="K57" i="17"/>
  <c r="R57" i="17"/>
  <c r="G58" i="17"/>
  <c r="M58" i="17" s="1"/>
  <c r="I58" i="17"/>
  <c r="K58" i="17"/>
  <c r="R58" i="17"/>
  <c r="G59" i="17"/>
  <c r="I59" i="17"/>
  <c r="K59" i="17"/>
  <c r="M59" i="17"/>
  <c r="R59" i="17"/>
  <c r="G60" i="17"/>
  <c r="M60" i="17" s="1"/>
  <c r="I60" i="17"/>
  <c r="K60" i="17"/>
  <c r="R60" i="17"/>
  <c r="G61" i="17"/>
  <c r="M61" i="17" s="1"/>
  <c r="I61" i="17"/>
  <c r="K61" i="17"/>
  <c r="R61" i="17"/>
  <c r="G62" i="17"/>
  <c r="M62" i="17" s="1"/>
  <c r="I62" i="17"/>
  <c r="K62" i="17"/>
  <c r="R62" i="17"/>
  <c r="G63" i="17"/>
  <c r="M63" i="17" s="1"/>
  <c r="I63" i="17"/>
  <c r="K63" i="17"/>
  <c r="R63" i="17"/>
  <c r="G64" i="17"/>
  <c r="M64" i="17" s="1"/>
  <c r="I64" i="17"/>
  <c r="K64" i="17"/>
  <c r="R64" i="17"/>
  <c r="G65" i="17"/>
  <c r="M65" i="17" s="1"/>
  <c r="I65" i="17"/>
  <c r="K65" i="17"/>
  <c r="R65" i="17"/>
  <c r="G66" i="17"/>
  <c r="M66" i="17" s="1"/>
  <c r="I66" i="17"/>
  <c r="K66" i="17"/>
  <c r="R66" i="17"/>
  <c r="G67" i="17"/>
  <c r="M67" i="17" s="1"/>
  <c r="I67" i="17"/>
  <c r="K67" i="17"/>
  <c r="R67" i="17"/>
  <c r="G68" i="17"/>
  <c r="M68" i="17" s="1"/>
  <c r="I68" i="17"/>
  <c r="K68" i="17"/>
  <c r="R68" i="17"/>
  <c r="G69" i="17"/>
  <c r="M69" i="17" s="1"/>
  <c r="I69" i="17"/>
  <c r="K69" i="17"/>
  <c r="R69" i="17"/>
  <c r="G70" i="17"/>
  <c r="M70" i="17" s="1"/>
  <c r="I70" i="17"/>
  <c r="K70" i="17"/>
  <c r="R70" i="17"/>
  <c r="G72" i="17"/>
  <c r="I72" i="17"/>
  <c r="K72" i="17"/>
  <c r="R72" i="17"/>
  <c r="G73" i="17"/>
  <c r="M73" i="17" s="1"/>
  <c r="I73" i="17"/>
  <c r="K73" i="17"/>
  <c r="R73" i="17"/>
  <c r="G74" i="17"/>
  <c r="M74" i="17" s="1"/>
  <c r="I74" i="17"/>
  <c r="K74" i="17"/>
  <c r="R74" i="17"/>
  <c r="G75" i="17"/>
  <c r="M75" i="17" s="1"/>
  <c r="I75" i="17"/>
  <c r="K75" i="17"/>
  <c r="R75" i="17"/>
  <c r="G76" i="17"/>
  <c r="M76" i="17" s="1"/>
  <c r="I76" i="17"/>
  <c r="K76" i="17"/>
  <c r="R76" i="17"/>
  <c r="G77" i="17"/>
  <c r="M77" i="17" s="1"/>
  <c r="I77" i="17"/>
  <c r="K77" i="17"/>
  <c r="R77" i="17"/>
  <c r="G78" i="17"/>
  <c r="M78" i="17" s="1"/>
  <c r="I78" i="17"/>
  <c r="K78" i="17"/>
  <c r="R78" i="17"/>
  <c r="G79" i="17"/>
  <c r="M79" i="17" s="1"/>
  <c r="I79" i="17"/>
  <c r="K79" i="17"/>
  <c r="R79" i="17"/>
  <c r="AA81" i="17"/>
  <c r="F48" i="1" s="1"/>
  <c r="BA116" i="16"/>
  <c r="BA114" i="16"/>
  <c r="BA111" i="16"/>
  <c r="BA109" i="16"/>
  <c r="BA101" i="16"/>
  <c r="BA70" i="16"/>
  <c r="BA68" i="16"/>
  <c r="BA56" i="16"/>
  <c r="BA53" i="16"/>
  <c r="BA46" i="16"/>
  <c r="BA40" i="16"/>
  <c r="BA37" i="16"/>
  <c r="BA25" i="16"/>
  <c r="BA23" i="16"/>
  <c r="BA21" i="16"/>
  <c r="BA19" i="16"/>
  <c r="BA17" i="16"/>
  <c r="BA15" i="16"/>
  <c r="BA13" i="16"/>
  <c r="BA10" i="16"/>
  <c r="G9" i="16"/>
  <c r="I9" i="16"/>
  <c r="K9" i="16"/>
  <c r="M9" i="16"/>
  <c r="O9" i="16"/>
  <c r="Q9" i="16"/>
  <c r="V9" i="16"/>
  <c r="G12" i="16"/>
  <c r="M12" i="16" s="1"/>
  <c r="I12" i="16"/>
  <c r="K12" i="16"/>
  <c r="O12" i="16"/>
  <c r="Q12" i="16"/>
  <c r="V12" i="16"/>
  <c r="G14" i="16"/>
  <c r="I14" i="16"/>
  <c r="K14" i="16"/>
  <c r="M14" i="16"/>
  <c r="O14" i="16"/>
  <c r="Q14" i="16"/>
  <c r="V14" i="16"/>
  <c r="G16" i="16"/>
  <c r="M16" i="16" s="1"/>
  <c r="I16" i="16"/>
  <c r="K16" i="16"/>
  <c r="O16" i="16"/>
  <c r="Q16" i="16"/>
  <c r="V16" i="16"/>
  <c r="G18" i="16"/>
  <c r="M18" i="16" s="1"/>
  <c r="I18" i="16"/>
  <c r="K18" i="16"/>
  <c r="O18" i="16"/>
  <c r="Q18" i="16"/>
  <c r="V18" i="16"/>
  <c r="G20" i="16"/>
  <c r="M20" i="16" s="1"/>
  <c r="I20" i="16"/>
  <c r="K20" i="16"/>
  <c r="O20" i="16"/>
  <c r="Q20" i="16"/>
  <c r="V20" i="16"/>
  <c r="G22" i="16"/>
  <c r="M22" i="16" s="1"/>
  <c r="I22" i="16"/>
  <c r="K22" i="16"/>
  <c r="O22" i="16"/>
  <c r="Q22" i="16"/>
  <c r="V22" i="16"/>
  <c r="G24" i="16"/>
  <c r="I24" i="16"/>
  <c r="K24" i="16"/>
  <c r="O24" i="16"/>
  <c r="Q24" i="16"/>
  <c r="V24" i="16"/>
  <c r="G26" i="16"/>
  <c r="I26" i="16"/>
  <c r="K26" i="16"/>
  <c r="M26" i="16"/>
  <c r="O26" i="16"/>
  <c r="Q26" i="16"/>
  <c r="V26" i="16"/>
  <c r="G29" i="16"/>
  <c r="M29" i="16" s="1"/>
  <c r="I29" i="16"/>
  <c r="K29" i="16"/>
  <c r="O29" i="16"/>
  <c r="Q29" i="16"/>
  <c r="V29" i="16"/>
  <c r="G31" i="16"/>
  <c r="M31" i="16" s="1"/>
  <c r="I31" i="16"/>
  <c r="K31" i="16"/>
  <c r="O31" i="16"/>
  <c r="Q31" i="16"/>
  <c r="V31" i="16"/>
  <c r="G32" i="16"/>
  <c r="I32" i="16"/>
  <c r="K32" i="16"/>
  <c r="M32" i="16"/>
  <c r="O32" i="16"/>
  <c r="Q32" i="16"/>
  <c r="V32" i="16"/>
  <c r="G36" i="16"/>
  <c r="M36" i="16" s="1"/>
  <c r="I36" i="16"/>
  <c r="K36" i="16"/>
  <c r="O36" i="16"/>
  <c r="Q36" i="16"/>
  <c r="V36" i="16"/>
  <c r="G39" i="16"/>
  <c r="M39" i="16" s="1"/>
  <c r="I39" i="16"/>
  <c r="K39" i="16"/>
  <c r="O39" i="16"/>
  <c r="Q39" i="16"/>
  <c r="V39" i="16"/>
  <c r="G41" i="16"/>
  <c r="M41" i="16" s="1"/>
  <c r="I41" i="16"/>
  <c r="K41" i="16"/>
  <c r="O41" i="16"/>
  <c r="Q41" i="16"/>
  <c r="V41" i="16"/>
  <c r="G43" i="16"/>
  <c r="M43" i="16" s="1"/>
  <c r="I43" i="16"/>
  <c r="K43" i="16"/>
  <c r="O43" i="16"/>
  <c r="Q43" i="16"/>
  <c r="V43" i="16"/>
  <c r="G45" i="16"/>
  <c r="M45" i="16" s="1"/>
  <c r="I45" i="16"/>
  <c r="K45" i="16"/>
  <c r="O45" i="16"/>
  <c r="Q45" i="16"/>
  <c r="V45" i="16"/>
  <c r="G47" i="16"/>
  <c r="I47" i="16"/>
  <c r="K47" i="16"/>
  <c r="M47" i="16"/>
  <c r="O47" i="16"/>
  <c r="Q47" i="16"/>
  <c r="V47" i="16"/>
  <c r="G49" i="16"/>
  <c r="M49" i="16" s="1"/>
  <c r="I49" i="16"/>
  <c r="K49" i="16"/>
  <c r="O49" i="16"/>
  <c r="Q49" i="16"/>
  <c r="V49" i="16"/>
  <c r="G51" i="16"/>
  <c r="O51" i="16"/>
  <c r="G52" i="16"/>
  <c r="M52" i="16" s="1"/>
  <c r="M51" i="16" s="1"/>
  <c r="I52" i="16"/>
  <c r="I51" i="16" s="1"/>
  <c r="K52" i="16"/>
  <c r="K51" i="16" s="1"/>
  <c r="O52" i="16"/>
  <c r="Q52" i="16"/>
  <c r="Q51" i="16" s="1"/>
  <c r="V52" i="16"/>
  <c r="G55" i="16"/>
  <c r="M55" i="16" s="1"/>
  <c r="I55" i="16"/>
  <c r="K55" i="16"/>
  <c r="O55" i="16"/>
  <c r="Q55" i="16"/>
  <c r="V55" i="16"/>
  <c r="V57" i="16"/>
  <c r="G58" i="16"/>
  <c r="G57" i="16" s="1"/>
  <c r="I58" i="16"/>
  <c r="I57" i="16" s="1"/>
  <c r="K58" i="16"/>
  <c r="K57" i="16" s="1"/>
  <c r="O58" i="16"/>
  <c r="O57" i="16" s="1"/>
  <c r="Q58" i="16"/>
  <c r="Q57" i="16" s="1"/>
  <c r="V58" i="16"/>
  <c r="G62" i="16"/>
  <c r="I62" i="16"/>
  <c r="K62" i="16"/>
  <c r="M62" i="16"/>
  <c r="O62" i="16"/>
  <c r="Q62" i="16"/>
  <c r="V62" i="16"/>
  <c r="V61" i="16" s="1"/>
  <c r="G63" i="16"/>
  <c r="M63" i="16" s="1"/>
  <c r="I63" i="16"/>
  <c r="K63" i="16"/>
  <c r="O63" i="16"/>
  <c r="Q63" i="16"/>
  <c r="V63" i="16"/>
  <c r="G65" i="16"/>
  <c r="I65" i="16"/>
  <c r="K65" i="16"/>
  <c r="M65" i="16"/>
  <c r="O65" i="16"/>
  <c r="Q65" i="16"/>
  <c r="V65" i="16"/>
  <c r="G67" i="16"/>
  <c r="M67" i="16" s="1"/>
  <c r="I67" i="16"/>
  <c r="K67" i="16"/>
  <c r="O67" i="16"/>
  <c r="Q67" i="16"/>
  <c r="V67" i="16"/>
  <c r="G69" i="16"/>
  <c r="M69" i="16" s="1"/>
  <c r="I69" i="16"/>
  <c r="K69" i="16"/>
  <c r="O69" i="16"/>
  <c r="Q69" i="16"/>
  <c r="V69" i="16"/>
  <c r="G71" i="16"/>
  <c r="M71" i="16" s="1"/>
  <c r="I71" i="16"/>
  <c r="K71" i="16"/>
  <c r="O71" i="16"/>
  <c r="Q71" i="16"/>
  <c r="V71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I75" i="16"/>
  <c r="K75" i="16"/>
  <c r="M75" i="16"/>
  <c r="O75" i="16"/>
  <c r="Q75" i="16"/>
  <c r="V75" i="16"/>
  <c r="G76" i="16"/>
  <c r="I76" i="16"/>
  <c r="K76" i="16"/>
  <c r="M76" i="16"/>
  <c r="O76" i="16"/>
  <c r="Q76" i="16"/>
  <c r="V76" i="16"/>
  <c r="G77" i="16"/>
  <c r="M77" i="16" s="1"/>
  <c r="I77" i="16"/>
  <c r="K77" i="16"/>
  <c r="O77" i="16"/>
  <c r="Q77" i="16"/>
  <c r="V77" i="16"/>
  <c r="G78" i="16"/>
  <c r="M78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G80" i="16"/>
  <c r="M80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3" i="16"/>
  <c r="I83" i="16"/>
  <c r="I82" i="16" s="1"/>
  <c r="K83" i="16"/>
  <c r="K82" i="16" s="1"/>
  <c r="M83" i="16"/>
  <c r="O83" i="16"/>
  <c r="O82" i="16" s="1"/>
  <c r="Q83" i="16"/>
  <c r="Q82" i="16" s="1"/>
  <c r="V83" i="16"/>
  <c r="G86" i="16"/>
  <c r="G82" i="16" s="1"/>
  <c r="I86" i="16"/>
  <c r="K86" i="16"/>
  <c r="O86" i="16"/>
  <c r="Q86" i="16"/>
  <c r="V86" i="16"/>
  <c r="G89" i="16"/>
  <c r="I93" i="1" s="1"/>
  <c r="G90" i="16"/>
  <c r="M90" i="16" s="1"/>
  <c r="M89" i="16" s="1"/>
  <c r="I90" i="16"/>
  <c r="I89" i="16" s="1"/>
  <c r="K90" i="16"/>
  <c r="K89" i="16" s="1"/>
  <c r="O90" i="16"/>
  <c r="O89" i="16" s="1"/>
  <c r="Q90" i="16"/>
  <c r="Q89" i="16" s="1"/>
  <c r="V90" i="16"/>
  <c r="V89" i="16" s="1"/>
  <c r="G94" i="16"/>
  <c r="I94" i="16"/>
  <c r="K94" i="16"/>
  <c r="M94" i="16"/>
  <c r="O94" i="16"/>
  <c r="Q94" i="16"/>
  <c r="Q93" i="16" s="1"/>
  <c r="V94" i="16"/>
  <c r="G96" i="16"/>
  <c r="M96" i="16" s="1"/>
  <c r="I96" i="16"/>
  <c r="K96" i="16"/>
  <c r="O96" i="16"/>
  <c r="Q96" i="16"/>
  <c r="V96" i="16"/>
  <c r="G97" i="16"/>
  <c r="I97" i="16"/>
  <c r="K97" i="16"/>
  <c r="O97" i="16"/>
  <c r="Q97" i="16"/>
  <c r="V97" i="16"/>
  <c r="G103" i="16"/>
  <c r="M103" i="16" s="1"/>
  <c r="I103" i="16"/>
  <c r="K103" i="16"/>
  <c r="O103" i="16"/>
  <c r="Q103" i="16"/>
  <c r="V103" i="16"/>
  <c r="G104" i="16"/>
  <c r="I104" i="16"/>
  <c r="K104" i="16"/>
  <c r="M104" i="16"/>
  <c r="O104" i="16"/>
  <c r="Q104" i="16"/>
  <c r="V104" i="16"/>
  <c r="G106" i="16"/>
  <c r="M106" i="16" s="1"/>
  <c r="I106" i="16"/>
  <c r="K106" i="16"/>
  <c r="O106" i="16"/>
  <c r="Q106" i="16"/>
  <c r="V106" i="16"/>
  <c r="O107" i="16"/>
  <c r="G108" i="16"/>
  <c r="M108" i="16" s="1"/>
  <c r="M107" i="16" s="1"/>
  <c r="I108" i="16"/>
  <c r="K108" i="16"/>
  <c r="K107" i="16" s="1"/>
  <c r="O108" i="16"/>
  <c r="Q108" i="16"/>
  <c r="V108" i="16"/>
  <c r="G110" i="16"/>
  <c r="I110" i="16"/>
  <c r="K110" i="16"/>
  <c r="M110" i="16"/>
  <c r="O110" i="16"/>
  <c r="Q110" i="16"/>
  <c r="V110" i="16"/>
  <c r="G113" i="16"/>
  <c r="G112" i="16" s="1"/>
  <c r="I171" i="1" s="1"/>
  <c r="I20" i="1" s="1"/>
  <c r="I113" i="16"/>
  <c r="I112" i="16" s="1"/>
  <c r="K113" i="16"/>
  <c r="O113" i="16"/>
  <c r="Q113" i="16"/>
  <c r="V113" i="16"/>
  <c r="G115" i="16"/>
  <c r="I115" i="16"/>
  <c r="K115" i="16"/>
  <c r="M115" i="16"/>
  <c r="O115" i="16"/>
  <c r="O112" i="16" s="1"/>
  <c r="Q115" i="16"/>
  <c r="V115" i="16"/>
  <c r="AE118" i="16"/>
  <c r="F47" i="1" s="1"/>
  <c r="BA62" i="15"/>
  <c r="BA14" i="15"/>
  <c r="G9" i="15"/>
  <c r="M9" i="15" s="1"/>
  <c r="I9" i="15"/>
  <c r="K9" i="15"/>
  <c r="O9" i="15"/>
  <c r="O8" i="15" s="1"/>
  <c r="Q9" i="15"/>
  <c r="V9" i="15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O12" i="15"/>
  <c r="G13" i="15"/>
  <c r="M13" i="15" s="1"/>
  <c r="M12" i="15" s="1"/>
  <c r="I13" i="15"/>
  <c r="I12" i="15" s="1"/>
  <c r="K13" i="15"/>
  <c r="K12" i="15" s="1"/>
  <c r="O13" i="15"/>
  <c r="Q13" i="15"/>
  <c r="Q12" i="15" s="1"/>
  <c r="V13" i="15"/>
  <c r="V12" i="15" s="1"/>
  <c r="G16" i="15"/>
  <c r="M16" i="15" s="1"/>
  <c r="I16" i="15"/>
  <c r="K16" i="15"/>
  <c r="O16" i="15"/>
  <c r="Q16" i="15"/>
  <c r="V16" i="15"/>
  <c r="G18" i="15"/>
  <c r="I18" i="15"/>
  <c r="K18" i="15"/>
  <c r="O18" i="15"/>
  <c r="Q18" i="15"/>
  <c r="V18" i="15"/>
  <c r="G20" i="15"/>
  <c r="M20" i="15" s="1"/>
  <c r="I20" i="15"/>
  <c r="K20" i="15"/>
  <c r="O20" i="15"/>
  <c r="Q20" i="15"/>
  <c r="V20" i="15"/>
  <c r="G28" i="15"/>
  <c r="I28" i="15"/>
  <c r="K28" i="15"/>
  <c r="M28" i="15"/>
  <c r="O28" i="15"/>
  <c r="Q28" i="15"/>
  <c r="V28" i="15"/>
  <c r="V15" i="15" s="1"/>
  <c r="G32" i="15"/>
  <c r="M32" i="15" s="1"/>
  <c r="I32" i="15"/>
  <c r="K32" i="15"/>
  <c r="O32" i="15"/>
  <c r="Q32" i="15"/>
  <c r="V32" i="15"/>
  <c r="G37" i="15"/>
  <c r="M37" i="15" s="1"/>
  <c r="I37" i="15"/>
  <c r="K37" i="15"/>
  <c r="O37" i="15"/>
  <c r="Q37" i="15"/>
  <c r="V37" i="15"/>
  <c r="G39" i="15"/>
  <c r="M39" i="15" s="1"/>
  <c r="I39" i="15"/>
  <c r="K39" i="15"/>
  <c r="O39" i="15"/>
  <c r="Q39" i="15"/>
  <c r="V39" i="15"/>
  <c r="G41" i="15"/>
  <c r="M41" i="15" s="1"/>
  <c r="I41" i="15"/>
  <c r="K41" i="15"/>
  <c r="O41" i="15"/>
  <c r="Q41" i="15"/>
  <c r="V41" i="15"/>
  <c r="G44" i="15"/>
  <c r="I44" i="15"/>
  <c r="I43" i="15" s="1"/>
  <c r="K44" i="15"/>
  <c r="O44" i="15"/>
  <c r="Q44" i="15"/>
  <c r="V44" i="15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1" i="15"/>
  <c r="M51" i="15" s="1"/>
  <c r="I51" i="15"/>
  <c r="K51" i="15"/>
  <c r="O51" i="15"/>
  <c r="O50" i="15" s="1"/>
  <c r="Q51" i="15"/>
  <c r="Q50" i="15" s="1"/>
  <c r="V51" i="15"/>
  <c r="V50" i="15" s="1"/>
  <c r="G52" i="15"/>
  <c r="M52" i="15" s="1"/>
  <c r="I52" i="15"/>
  <c r="K52" i="15"/>
  <c r="O52" i="15"/>
  <c r="Q52" i="15"/>
  <c r="V52" i="15"/>
  <c r="G54" i="15"/>
  <c r="M54" i="15" s="1"/>
  <c r="I54" i="15"/>
  <c r="K54" i="15"/>
  <c r="O54" i="15"/>
  <c r="Q54" i="15"/>
  <c r="V54" i="15"/>
  <c r="G56" i="15"/>
  <c r="M56" i="15" s="1"/>
  <c r="I56" i="15"/>
  <c r="K56" i="15"/>
  <c r="O56" i="15"/>
  <c r="Q56" i="15"/>
  <c r="V56" i="15"/>
  <c r="G58" i="15"/>
  <c r="I58" i="15"/>
  <c r="K58" i="15"/>
  <c r="M58" i="15"/>
  <c r="O58" i="15"/>
  <c r="Q58" i="15"/>
  <c r="V58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7" i="15"/>
  <c r="M67" i="15" s="1"/>
  <c r="I67" i="15"/>
  <c r="K67" i="15"/>
  <c r="O67" i="15"/>
  <c r="Q67" i="15"/>
  <c r="V67" i="15"/>
  <c r="AE69" i="15"/>
  <c r="F46" i="1" s="1"/>
  <c r="AW78" i="14"/>
  <c r="G9" i="14"/>
  <c r="M9" i="14" s="1"/>
  <c r="I9" i="14"/>
  <c r="K9" i="14"/>
  <c r="R9" i="14"/>
  <c r="G12" i="14"/>
  <c r="M12" i="14" s="1"/>
  <c r="I12" i="14"/>
  <c r="K12" i="14"/>
  <c r="R12" i="14"/>
  <c r="G14" i="14"/>
  <c r="I14" i="14"/>
  <c r="K14" i="14"/>
  <c r="M14" i="14"/>
  <c r="R14" i="14"/>
  <c r="G15" i="14"/>
  <c r="M15" i="14" s="1"/>
  <c r="I15" i="14"/>
  <c r="K15" i="14"/>
  <c r="R15" i="14"/>
  <c r="G17" i="14"/>
  <c r="M17" i="14" s="1"/>
  <c r="I17" i="14"/>
  <c r="K17" i="14"/>
  <c r="R17" i="14"/>
  <c r="G20" i="14"/>
  <c r="M20" i="14" s="1"/>
  <c r="I20" i="14"/>
  <c r="K20" i="14"/>
  <c r="R20" i="14"/>
  <c r="G21" i="14"/>
  <c r="I21" i="14"/>
  <c r="K21" i="14"/>
  <c r="R21" i="14"/>
  <c r="G22" i="14"/>
  <c r="I22" i="14"/>
  <c r="K22" i="14"/>
  <c r="M22" i="14"/>
  <c r="R22" i="14"/>
  <c r="G23" i="14"/>
  <c r="M23" i="14" s="1"/>
  <c r="I23" i="14"/>
  <c r="K23" i="14"/>
  <c r="R23" i="14"/>
  <c r="G25" i="14"/>
  <c r="M25" i="14" s="1"/>
  <c r="I25" i="14"/>
  <c r="K25" i="14"/>
  <c r="R25" i="14"/>
  <c r="G26" i="14"/>
  <c r="M26" i="14" s="1"/>
  <c r="I26" i="14"/>
  <c r="K26" i="14"/>
  <c r="R26" i="14"/>
  <c r="G27" i="14"/>
  <c r="M27" i="14" s="1"/>
  <c r="I27" i="14"/>
  <c r="K27" i="14"/>
  <c r="R27" i="14"/>
  <c r="G28" i="14"/>
  <c r="M28" i="14" s="1"/>
  <c r="I28" i="14"/>
  <c r="K28" i="14"/>
  <c r="R28" i="14"/>
  <c r="G30" i="14"/>
  <c r="M30" i="14" s="1"/>
  <c r="I30" i="14"/>
  <c r="K30" i="14"/>
  <c r="R30" i="14"/>
  <c r="G31" i="14"/>
  <c r="M31" i="14" s="1"/>
  <c r="I31" i="14"/>
  <c r="K31" i="14"/>
  <c r="R31" i="14"/>
  <c r="G32" i="14"/>
  <c r="M32" i="14" s="1"/>
  <c r="I32" i="14"/>
  <c r="K32" i="14"/>
  <c r="R32" i="14"/>
  <c r="G34" i="14"/>
  <c r="M34" i="14" s="1"/>
  <c r="I34" i="14"/>
  <c r="K34" i="14"/>
  <c r="R34" i="14"/>
  <c r="G35" i="14"/>
  <c r="M35" i="14" s="1"/>
  <c r="I35" i="14"/>
  <c r="K35" i="14"/>
  <c r="R35" i="14"/>
  <c r="G37" i="14"/>
  <c r="M37" i="14" s="1"/>
  <c r="I37" i="14"/>
  <c r="K37" i="14"/>
  <c r="R37" i="14"/>
  <c r="G39" i="14"/>
  <c r="I39" i="14"/>
  <c r="K39" i="14"/>
  <c r="M39" i="14"/>
  <c r="R39" i="14"/>
  <c r="G41" i="14"/>
  <c r="M41" i="14" s="1"/>
  <c r="I41" i="14"/>
  <c r="K41" i="14"/>
  <c r="R41" i="14"/>
  <c r="G43" i="14"/>
  <c r="M43" i="14" s="1"/>
  <c r="I43" i="14"/>
  <c r="K43" i="14"/>
  <c r="R43" i="14"/>
  <c r="G44" i="14"/>
  <c r="M44" i="14" s="1"/>
  <c r="I44" i="14"/>
  <c r="K44" i="14"/>
  <c r="R44" i="14"/>
  <c r="G45" i="14"/>
  <c r="M45" i="14" s="1"/>
  <c r="I45" i="14"/>
  <c r="K45" i="14"/>
  <c r="R45" i="14"/>
  <c r="G46" i="14"/>
  <c r="M46" i="14" s="1"/>
  <c r="I46" i="14"/>
  <c r="K46" i="14"/>
  <c r="R46" i="14"/>
  <c r="G47" i="14"/>
  <c r="M47" i="14" s="1"/>
  <c r="I47" i="14"/>
  <c r="K47" i="14"/>
  <c r="R47" i="14"/>
  <c r="G48" i="14"/>
  <c r="M48" i="14" s="1"/>
  <c r="I48" i="14"/>
  <c r="K48" i="14"/>
  <c r="R48" i="14"/>
  <c r="G49" i="14"/>
  <c r="I49" i="14"/>
  <c r="K49" i="14"/>
  <c r="M49" i="14"/>
  <c r="R49" i="14"/>
  <c r="G51" i="14"/>
  <c r="M51" i="14" s="1"/>
  <c r="I51" i="14"/>
  <c r="K51" i="14"/>
  <c r="R51" i="14"/>
  <c r="G53" i="14"/>
  <c r="M53" i="14" s="1"/>
  <c r="I53" i="14"/>
  <c r="K53" i="14"/>
  <c r="R53" i="14"/>
  <c r="G55" i="14"/>
  <c r="M55" i="14" s="1"/>
  <c r="I55" i="14"/>
  <c r="K55" i="14"/>
  <c r="R55" i="14"/>
  <c r="G56" i="14"/>
  <c r="M56" i="14" s="1"/>
  <c r="I56" i="14"/>
  <c r="K56" i="14"/>
  <c r="R56" i="14"/>
  <c r="G57" i="14"/>
  <c r="M57" i="14" s="1"/>
  <c r="I57" i="14"/>
  <c r="K57" i="14"/>
  <c r="R57" i="14"/>
  <c r="G58" i="14"/>
  <c r="M58" i="14" s="1"/>
  <c r="I58" i="14"/>
  <c r="K58" i="14"/>
  <c r="R58" i="14"/>
  <c r="G59" i="14"/>
  <c r="M59" i="14" s="1"/>
  <c r="I59" i="14"/>
  <c r="K59" i="14"/>
  <c r="R59" i="14"/>
  <c r="G60" i="14"/>
  <c r="M60" i="14" s="1"/>
  <c r="I60" i="14"/>
  <c r="K60" i="14"/>
  <c r="R60" i="14"/>
  <c r="G61" i="14"/>
  <c r="M61" i="14" s="1"/>
  <c r="I61" i="14"/>
  <c r="K61" i="14"/>
  <c r="R61" i="14"/>
  <c r="G62" i="14"/>
  <c r="M62" i="14" s="1"/>
  <c r="I62" i="14"/>
  <c r="K62" i="14"/>
  <c r="R62" i="14"/>
  <c r="G63" i="14"/>
  <c r="M63" i="14" s="1"/>
  <c r="I63" i="14"/>
  <c r="K63" i="14"/>
  <c r="R63" i="14"/>
  <c r="G64" i="14"/>
  <c r="M64" i="14" s="1"/>
  <c r="I64" i="14"/>
  <c r="K64" i="14"/>
  <c r="R64" i="14"/>
  <c r="G65" i="14"/>
  <c r="M65" i="14" s="1"/>
  <c r="I65" i="14"/>
  <c r="K65" i="14"/>
  <c r="R65" i="14"/>
  <c r="G66" i="14"/>
  <c r="I66" i="14"/>
  <c r="K66" i="14"/>
  <c r="M66" i="14"/>
  <c r="R66" i="14"/>
  <c r="G67" i="14"/>
  <c r="M67" i="14" s="1"/>
  <c r="I67" i="14"/>
  <c r="K67" i="14"/>
  <c r="R67" i="14"/>
  <c r="G68" i="14"/>
  <c r="I68" i="14"/>
  <c r="K68" i="14"/>
  <c r="M68" i="14"/>
  <c r="R68" i="14"/>
  <c r="G69" i="14"/>
  <c r="M69" i="14" s="1"/>
  <c r="I69" i="14"/>
  <c r="K69" i="14"/>
  <c r="R69" i="14"/>
  <c r="G70" i="14"/>
  <c r="M70" i="14" s="1"/>
  <c r="I70" i="14"/>
  <c r="K70" i="14"/>
  <c r="R70" i="14"/>
  <c r="G71" i="14"/>
  <c r="M71" i="14" s="1"/>
  <c r="I71" i="14"/>
  <c r="K71" i="14"/>
  <c r="R71" i="14"/>
  <c r="G72" i="14"/>
  <c r="M72" i="14" s="1"/>
  <c r="I72" i="14"/>
  <c r="K72" i="14"/>
  <c r="R72" i="14"/>
  <c r="G73" i="14"/>
  <c r="M73" i="14" s="1"/>
  <c r="I73" i="14"/>
  <c r="K73" i="14"/>
  <c r="R73" i="14"/>
  <c r="G74" i="14"/>
  <c r="M74" i="14" s="1"/>
  <c r="I74" i="14"/>
  <c r="K74" i="14"/>
  <c r="R74" i="14"/>
  <c r="G75" i="14"/>
  <c r="M75" i="14" s="1"/>
  <c r="I75" i="14"/>
  <c r="K75" i="14"/>
  <c r="R75" i="14"/>
  <c r="G77" i="14"/>
  <c r="I77" i="14"/>
  <c r="K77" i="14"/>
  <c r="R77" i="14"/>
  <c r="G79" i="14"/>
  <c r="M79" i="14" s="1"/>
  <c r="I79" i="14"/>
  <c r="K79" i="14"/>
  <c r="R79" i="14"/>
  <c r="G80" i="14"/>
  <c r="M80" i="14" s="1"/>
  <c r="I80" i="14"/>
  <c r="K80" i="14"/>
  <c r="R80" i="14"/>
  <c r="I81" i="14"/>
  <c r="G82" i="14"/>
  <c r="G81" i="14" s="1"/>
  <c r="I121" i="1" s="1"/>
  <c r="I82" i="14"/>
  <c r="K82" i="14"/>
  <c r="R82" i="14"/>
  <c r="G83" i="14"/>
  <c r="I83" i="14"/>
  <c r="K83" i="14"/>
  <c r="M83" i="14"/>
  <c r="R83" i="14"/>
  <c r="G85" i="14"/>
  <c r="M85" i="14" s="1"/>
  <c r="I85" i="14"/>
  <c r="K85" i="14"/>
  <c r="R85" i="14"/>
  <c r="G86" i="14"/>
  <c r="M86" i="14" s="1"/>
  <c r="I86" i="14"/>
  <c r="K86" i="14"/>
  <c r="R86" i="14"/>
  <c r="G87" i="14"/>
  <c r="I87" i="14"/>
  <c r="K87" i="14"/>
  <c r="M87" i="14"/>
  <c r="R87" i="14"/>
  <c r="G88" i="14"/>
  <c r="M88" i="14" s="1"/>
  <c r="I88" i="14"/>
  <c r="K88" i="14"/>
  <c r="R88" i="14"/>
  <c r="G89" i="14"/>
  <c r="M89" i="14" s="1"/>
  <c r="I89" i="14"/>
  <c r="K89" i="14"/>
  <c r="R89" i="14"/>
  <c r="G90" i="14"/>
  <c r="M90" i="14" s="1"/>
  <c r="I90" i="14"/>
  <c r="K90" i="14"/>
  <c r="R90" i="14"/>
  <c r="G91" i="14"/>
  <c r="M91" i="14" s="1"/>
  <c r="I91" i="14"/>
  <c r="K91" i="14"/>
  <c r="R91" i="14"/>
  <c r="G93" i="14"/>
  <c r="M93" i="14" s="1"/>
  <c r="I93" i="14"/>
  <c r="K93" i="14"/>
  <c r="R93" i="14"/>
  <c r="G94" i="14"/>
  <c r="M94" i="14" s="1"/>
  <c r="I94" i="14"/>
  <c r="K94" i="14"/>
  <c r="R94" i="14"/>
  <c r="AA96" i="14"/>
  <c r="F45" i="1" s="1"/>
  <c r="BA268" i="13"/>
  <c r="BA191" i="13"/>
  <c r="BA175" i="13"/>
  <c r="BA171" i="13"/>
  <c r="BA139" i="13"/>
  <c r="BA121" i="13"/>
  <c r="BA118" i="13"/>
  <c r="BA92" i="13"/>
  <c r="BA89" i="13"/>
  <c r="BA59" i="13"/>
  <c r="BA51" i="13"/>
  <c r="BA33" i="13"/>
  <c r="BA25" i="13"/>
  <c r="BA22" i="13"/>
  <c r="BA20" i="13"/>
  <c r="BA17" i="13"/>
  <c r="BA14" i="13"/>
  <c r="BA12" i="13"/>
  <c r="BA10" i="13"/>
  <c r="G9" i="13"/>
  <c r="M9" i="13" s="1"/>
  <c r="I9" i="13"/>
  <c r="K9" i="13"/>
  <c r="O9" i="13"/>
  <c r="Q9" i="13"/>
  <c r="V9" i="13"/>
  <c r="G11" i="13"/>
  <c r="I11" i="13"/>
  <c r="K11" i="13"/>
  <c r="M11" i="13"/>
  <c r="O11" i="13"/>
  <c r="Q11" i="13"/>
  <c r="V11" i="13"/>
  <c r="G13" i="13"/>
  <c r="M13" i="13" s="1"/>
  <c r="I13" i="13"/>
  <c r="K13" i="13"/>
  <c r="O13" i="13"/>
  <c r="Q13" i="13"/>
  <c r="V13" i="13"/>
  <c r="G16" i="13"/>
  <c r="M16" i="13" s="1"/>
  <c r="I16" i="13"/>
  <c r="K16" i="13"/>
  <c r="O16" i="13"/>
  <c r="Q16" i="13"/>
  <c r="V16" i="13"/>
  <c r="G19" i="13"/>
  <c r="M19" i="13" s="1"/>
  <c r="I19" i="13"/>
  <c r="K19" i="13"/>
  <c r="O19" i="13"/>
  <c r="Q19" i="13"/>
  <c r="V19" i="13"/>
  <c r="G21" i="13"/>
  <c r="M21" i="13" s="1"/>
  <c r="I21" i="13"/>
  <c r="K21" i="13"/>
  <c r="O21" i="13"/>
  <c r="Q21" i="13"/>
  <c r="V21" i="13"/>
  <c r="G24" i="13"/>
  <c r="M24" i="13" s="1"/>
  <c r="I24" i="13"/>
  <c r="K24" i="13"/>
  <c r="O24" i="13"/>
  <c r="Q24" i="13"/>
  <c r="V24" i="13"/>
  <c r="G26" i="13"/>
  <c r="I26" i="13"/>
  <c r="K26" i="13"/>
  <c r="O26" i="13"/>
  <c r="Q26" i="13"/>
  <c r="V26" i="13"/>
  <c r="G29" i="13"/>
  <c r="M29" i="13" s="1"/>
  <c r="I29" i="13"/>
  <c r="K29" i="13"/>
  <c r="O29" i="13"/>
  <c r="Q29" i="13"/>
  <c r="V29" i="13"/>
  <c r="G32" i="13"/>
  <c r="M32" i="13" s="1"/>
  <c r="I32" i="13"/>
  <c r="K32" i="13"/>
  <c r="O32" i="13"/>
  <c r="Q32" i="13"/>
  <c r="V32" i="13"/>
  <c r="G35" i="13"/>
  <c r="M35" i="13" s="1"/>
  <c r="I35" i="13"/>
  <c r="K35" i="13"/>
  <c r="O35" i="13"/>
  <c r="Q35" i="13"/>
  <c r="V35" i="13"/>
  <c r="G38" i="13"/>
  <c r="M38" i="13" s="1"/>
  <c r="I38" i="13"/>
  <c r="K38" i="13"/>
  <c r="O38" i="13"/>
  <c r="Q38" i="13"/>
  <c r="V38" i="13"/>
  <c r="G41" i="13"/>
  <c r="M41" i="13" s="1"/>
  <c r="I41" i="13"/>
  <c r="K41" i="13"/>
  <c r="O41" i="13"/>
  <c r="Q41" i="13"/>
  <c r="V41" i="13"/>
  <c r="G43" i="13"/>
  <c r="M43" i="13" s="1"/>
  <c r="I43" i="13"/>
  <c r="K43" i="13"/>
  <c r="O43" i="13"/>
  <c r="Q43" i="13"/>
  <c r="V43" i="13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Q46" i="13"/>
  <c r="V46" i="13"/>
  <c r="G50" i="13"/>
  <c r="M50" i="13" s="1"/>
  <c r="I50" i="13"/>
  <c r="K50" i="13"/>
  <c r="O50" i="13"/>
  <c r="Q50" i="13"/>
  <c r="V50" i="13"/>
  <c r="G53" i="13"/>
  <c r="M53" i="13" s="1"/>
  <c r="I53" i="13"/>
  <c r="K53" i="13"/>
  <c r="O53" i="13"/>
  <c r="Q53" i="13"/>
  <c r="V53" i="13"/>
  <c r="G55" i="13"/>
  <c r="M55" i="13" s="1"/>
  <c r="I55" i="13"/>
  <c r="K55" i="13"/>
  <c r="O55" i="13"/>
  <c r="Q55" i="13"/>
  <c r="V55" i="13"/>
  <c r="G58" i="13"/>
  <c r="M58" i="13" s="1"/>
  <c r="I58" i="13"/>
  <c r="K58" i="13"/>
  <c r="O58" i="13"/>
  <c r="Q58" i="13"/>
  <c r="V58" i="13"/>
  <c r="G61" i="13"/>
  <c r="M61" i="13" s="1"/>
  <c r="I61" i="13"/>
  <c r="K61" i="13"/>
  <c r="O61" i="13"/>
  <c r="Q61" i="13"/>
  <c r="V61" i="13"/>
  <c r="G63" i="13"/>
  <c r="M63" i="13" s="1"/>
  <c r="I63" i="13"/>
  <c r="K63" i="13"/>
  <c r="O63" i="13"/>
  <c r="Q63" i="13"/>
  <c r="V63" i="13"/>
  <c r="G64" i="13"/>
  <c r="I64" i="13"/>
  <c r="K64" i="13"/>
  <c r="M64" i="13"/>
  <c r="O64" i="13"/>
  <c r="Q64" i="13"/>
  <c r="V64" i="13"/>
  <c r="G65" i="13"/>
  <c r="M65" i="13" s="1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9" i="13"/>
  <c r="I69" i="13"/>
  <c r="K69" i="13"/>
  <c r="M69" i="13"/>
  <c r="O69" i="13"/>
  <c r="Q69" i="13"/>
  <c r="V69" i="13"/>
  <c r="G72" i="13"/>
  <c r="M72" i="13" s="1"/>
  <c r="I72" i="13"/>
  <c r="K72" i="13"/>
  <c r="O72" i="13"/>
  <c r="Q72" i="13"/>
  <c r="V72" i="13"/>
  <c r="G74" i="13"/>
  <c r="I74" i="13"/>
  <c r="K74" i="13"/>
  <c r="M74" i="13"/>
  <c r="O74" i="13"/>
  <c r="Q74" i="13"/>
  <c r="V74" i="13"/>
  <c r="G79" i="13"/>
  <c r="I79" i="13"/>
  <c r="K79" i="13"/>
  <c r="M79" i="13"/>
  <c r="O79" i="13"/>
  <c r="Q79" i="13"/>
  <c r="V79" i="13"/>
  <c r="G82" i="13"/>
  <c r="M82" i="13" s="1"/>
  <c r="I82" i="13"/>
  <c r="K82" i="13"/>
  <c r="O82" i="13"/>
  <c r="Q82" i="13"/>
  <c r="V82" i="13"/>
  <c r="G85" i="13"/>
  <c r="M85" i="13" s="1"/>
  <c r="I85" i="13"/>
  <c r="K85" i="13"/>
  <c r="O85" i="13"/>
  <c r="Q85" i="13"/>
  <c r="V85" i="13"/>
  <c r="G88" i="13"/>
  <c r="M88" i="13" s="1"/>
  <c r="I88" i="13"/>
  <c r="K88" i="13"/>
  <c r="O88" i="13"/>
  <c r="Q88" i="13"/>
  <c r="V88" i="13"/>
  <c r="G91" i="13"/>
  <c r="I91" i="13"/>
  <c r="K91" i="13"/>
  <c r="M91" i="13"/>
  <c r="O91" i="13"/>
  <c r="Q91" i="13"/>
  <c r="V91" i="13"/>
  <c r="G94" i="13"/>
  <c r="M94" i="13" s="1"/>
  <c r="I94" i="13"/>
  <c r="K94" i="13"/>
  <c r="O94" i="13"/>
  <c r="Q94" i="13"/>
  <c r="V94" i="13"/>
  <c r="G98" i="13"/>
  <c r="M98" i="13" s="1"/>
  <c r="I98" i="13"/>
  <c r="K98" i="13"/>
  <c r="O98" i="13"/>
  <c r="Q98" i="13"/>
  <c r="V98" i="13"/>
  <c r="G101" i="13"/>
  <c r="M101" i="13" s="1"/>
  <c r="I101" i="13"/>
  <c r="K101" i="13"/>
  <c r="O101" i="13"/>
  <c r="Q101" i="13"/>
  <c r="V101" i="13"/>
  <c r="G104" i="13"/>
  <c r="I104" i="13"/>
  <c r="K104" i="13"/>
  <c r="O104" i="13"/>
  <c r="Q104" i="13"/>
  <c r="Q103" i="13" s="1"/>
  <c r="V104" i="13"/>
  <c r="G107" i="13"/>
  <c r="M107" i="13" s="1"/>
  <c r="I107" i="13"/>
  <c r="K107" i="13"/>
  <c r="O107" i="13"/>
  <c r="Q107" i="13"/>
  <c r="V107" i="13"/>
  <c r="G111" i="13"/>
  <c r="I111" i="13"/>
  <c r="K111" i="13"/>
  <c r="M111" i="13"/>
  <c r="O111" i="13"/>
  <c r="Q111" i="13"/>
  <c r="V111" i="13"/>
  <c r="G114" i="13"/>
  <c r="M114" i="13" s="1"/>
  <c r="I114" i="13"/>
  <c r="K114" i="13"/>
  <c r="O114" i="13"/>
  <c r="Q114" i="13"/>
  <c r="V114" i="13"/>
  <c r="G117" i="13"/>
  <c r="M117" i="13" s="1"/>
  <c r="I117" i="13"/>
  <c r="K117" i="13"/>
  <c r="O117" i="13"/>
  <c r="Q117" i="13"/>
  <c r="V117" i="13"/>
  <c r="G120" i="13"/>
  <c r="M120" i="13" s="1"/>
  <c r="I120" i="13"/>
  <c r="K120" i="13"/>
  <c r="O120" i="13"/>
  <c r="Q120" i="13"/>
  <c r="V120" i="13"/>
  <c r="G123" i="13"/>
  <c r="M123" i="13" s="1"/>
  <c r="I123" i="13"/>
  <c r="K123" i="13"/>
  <c r="O123" i="13"/>
  <c r="Q123" i="13"/>
  <c r="V123" i="13"/>
  <c r="G125" i="13"/>
  <c r="I125" i="13"/>
  <c r="K125" i="13"/>
  <c r="M125" i="13"/>
  <c r="O125" i="13"/>
  <c r="Q125" i="13"/>
  <c r="V125" i="13"/>
  <c r="G127" i="13"/>
  <c r="I83" i="1" s="1"/>
  <c r="O127" i="13"/>
  <c r="G128" i="13"/>
  <c r="M128" i="13" s="1"/>
  <c r="M127" i="13" s="1"/>
  <c r="I128" i="13"/>
  <c r="I127" i="13" s="1"/>
  <c r="K128" i="13"/>
  <c r="K127" i="13" s="1"/>
  <c r="O128" i="13"/>
  <c r="Q128" i="13"/>
  <c r="Q127" i="13" s="1"/>
  <c r="V128" i="13"/>
  <c r="V127" i="13" s="1"/>
  <c r="K131" i="13"/>
  <c r="Q131" i="13"/>
  <c r="V131" i="13"/>
  <c r="G132" i="13"/>
  <c r="G131" i="13" s="1"/>
  <c r="I84" i="1" s="1"/>
  <c r="I132" i="13"/>
  <c r="I131" i="13" s="1"/>
  <c r="K132" i="13"/>
  <c r="O132" i="13"/>
  <c r="O131" i="13" s="1"/>
  <c r="Q132" i="13"/>
  <c r="V132" i="13"/>
  <c r="G135" i="13"/>
  <c r="G134" i="13" s="1"/>
  <c r="I85" i="1" s="1"/>
  <c r="I135" i="13"/>
  <c r="I134" i="13" s="1"/>
  <c r="K135" i="13"/>
  <c r="M135" i="13"/>
  <c r="M134" i="13" s="1"/>
  <c r="O135" i="13"/>
  <c r="O134" i="13" s="1"/>
  <c r="Q135" i="13"/>
  <c r="V135" i="13"/>
  <c r="G138" i="13"/>
  <c r="I138" i="13"/>
  <c r="K138" i="13"/>
  <c r="M138" i="13"/>
  <c r="O138" i="13"/>
  <c r="Q138" i="13"/>
  <c r="V138" i="13"/>
  <c r="G142" i="13"/>
  <c r="I142" i="13"/>
  <c r="K142" i="13"/>
  <c r="O142" i="13"/>
  <c r="Q142" i="13"/>
  <c r="V142" i="13"/>
  <c r="G145" i="13"/>
  <c r="M145" i="13" s="1"/>
  <c r="I145" i="13"/>
  <c r="K145" i="13"/>
  <c r="O145" i="13"/>
  <c r="Q145" i="13"/>
  <c r="V145" i="13"/>
  <c r="G148" i="13"/>
  <c r="M148" i="13" s="1"/>
  <c r="I148" i="13"/>
  <c r="K148" i="13"/>
  <c r="O148" i="13"/>
  <c r="Q148" i="13"/>
  <c r="V148" i="13"/>
  <c r="G150" i="13"/>
  <c r="I150" i="13"/>
  <c r="K150" i="13"/>
  <c r="O150" i="13"/>
  <c r="O149" i="13" s="1"/>
  <c r="Q150" i="13"/>
  <c r="Q149" i="13" s="1"/>
  <c r="V150" i="13"/>
  <c r="G152" i="13"/>
  <c r="M152" i="13" s="1"/>
  <c r="I152" i="13"/>
  <c r="I149" i="13" s="1"/>
  <c r="K152" i="13"/>
  <c r="O152" i="13"/>
  <c r="Q152" i="13"/>
  <c r="V152" i="13"/>
  <c r="V154" i="13"/>
  <c r="G155" i="13"/>
  <c r="G154" i="13" s="1"/>
  <c r="I89" i="1" s="1"/>
  <c r="I155" i="13"/>
  <c r="I154" i="13" s="1"/>
  <c r="K155" i="13"/>
  <c r="K154" i="13" s="1"/>
  <c r="O155" i="13"/>
  <c r="O154" i="13" s="1"/>
  <c r="Q155" i="13"/>
  <c r="Q154" i="13" s="1"/>
  <c r="V155" i="13"/>
  <c r="G157" i="13"/>
  <c r="G156" i="13" s="1"/>
  <c r="I157" i="13"/>
  <c r="K157" i="13"/>
  <c r="M157" i="13"/>
  <c r="O157" i="13"/>
  <c r="Q157" i="13"/>
  <c r="Q156" i="13" s="1"/>
  <c r="V157" i="13"/>
  <c r="G159" i="13"/>
  <c r="M159" i="13" s="1"/>
  <c r="I159" i="13"/>
  <c r="K159" i="13"/>
  <c r="O159" i="13"/>
  <c r="Q159" i="13"/>
  <c r="V159" i="13"/>
  <c r="G160" i="13"/>
  <c r="I160" i="13"/>
  <c r="K160" i="13"/>
  <c r="M160" i="13"/>
  <c r="O160" i="13"/>
  <c r="Q160" i="13"/>
  <c r="V160" i="13"/>
  <c r="G163" i="13"/>
  <c r="M163" i="13" s="1"/>
  <c r="I163" i="13"/>
  <c r="K163" i="13"/>
  <c r="O163" i="13"/>
  <c r="Q163" i="13"/>
  <c r="V163" i="13"/>
  <c r="G166" i="13"/>
  <c r="I166" i="13"/>
  <c r="K166" i="13"/>
  <c r="M166" i="13"/>
  <c r="O166" i="13"/>
  <c r="Q166" i="13"/>
  <c r="V166" i="13"/>
  <c r="G170" i="13"/>
  <c r="I170" i="13"/>
  <c r="K170" i="13"/>
  <c r="M170" i="13"/>
  <c r="O170" i="13"/>
  <c r="Q170" i="13"/>
  <c r="V170" i="13"/>
  <c r="G174" i="13"/>
  <c r="M174" i="13" s="1"/>
  <c r="I174" i="13"/>
  <c r="K174" i="13"/>
  <c r="O174" i="13"/>
  <c r="Q174" i="13"/>
  <c r="V174" i="13"/>
  <c r="G178" i="13"/>
  <c r="I178" i="13"/>
  <c r="K178" i="13"/>
  <c r="M178" i="13"/>
  <c r="O178" i="13"/>
  <c r="Q178" i="13"/>
  <c r="V178" i="13"/>
  <c r="G180" i="13"/>
  <c r="M180" i="13" s="1"/>
  <c r="I180" i="13"/>
  <c r="K180" i="13"/>
  <c r="O180" i="13"/>
  <c r="Q180" i="13"/>
  <c r="V180" i="13"/>
  <c r="G182" i="13"/>
  <c r="I182" i="13"/>
  <c r="K182" i="13"/>
  <c r="M182" i="13"/>
  <c r="O182" i="13"/>
  <c r="Q182" i="13"/>
  <c r="V182" i="13"/>
  <c r="G184" i="13"/>
  <c r="M184" i="13" s="1"/>
  <c r="I184" i="13"/>
  <c r="K184" i="13"/>
  <c r="O184" i="13"/>
  <c r="Q184" i="13"/>
  <c r="V184" i="13"/>
  <c r="G186" i="13"/>
  <c r="M186" i="13" s="1"/>
  <c r="I186" i="13"/>
  <c r="K186" i="13"/>
  <c r="O186" i="13"/>
  <c r="Q186" i="13"/>
  <c r="V186" i="13"/>
  <c r="I189" i="13"/>
  <c r="G190" i="13"/>
  <c r="I190" i="13"/>
  <c r="K190" i="13"/>
  <c r="K189" i="13" s="1"/>
  <c r="M190" i="13"/>
  <c r="O190" i="13"/>
  <c r="Q190" i="13"/>
  <c r="Q189" i="13" s="1"/>
  <c r="V190" i="13"/>
  <c r="V189" i="13" s="1"/>
  <c r="G195" i="13"/>
  <c r="M195" i="13" s="1"/>
  <c r="I195" i="13"/>
  <c r="K195" i="13"/>
  <c r="O195" i="13"/>
  <c r="Q195" i="13"/>
  <c r="V195" i="13"/>
  <c r="G198" i="13"/>
  <c r="I198" i="13"/>
  <c r="K198" i="13"/>
  <c r="M198" i="13"/>
  <c r="O198" i="13"/>
  <c r="O197" i="13" s="1"/>
  <c r="Q198" i="13"/>
  <c r="Q197" i="13" s="1"/>
  <c r="V198" i="13"/>
  <c r="G201" i="13"/>
  <c r="M201" i="13" s="1"/>
  <c r="I201" i="13"/>
  <c r="K201" i="13"/>
  <c r="O201" i="13"/>
  <c r="Q201" i="13"/>
  <c r="V201" i="13"/>
  <c r="G204" i="13"/>
  <c r="M204" i="13" s="1"/>
  <c r="I204" i="13"/>
  <c r="K204" i="13"/>
  <c r="O204" i="13"/>
  <c r="Q204" i="13"/>
  <c r="V204" i="13"/>
  <c r="G207" i="13"/>
  <c r="M207" i="13" s="1"/>
  <c r="I207" i="13"/>
  <c r="K207" i="13"/>
  <c r="O207" i="13"/>
  <c r="Q207" i="13"/>
  <c r="V207" i="13"/>
  <c r="G209" i="13"/>
  <c r="M209" i="13" s="1"/>
  <c r="I209" i="13"/>
  <c r="K209" i="13"/>
  <c r="O209" i="13"/>
  <c r="Q209" i="13"/>
  <c r="V209" i="13"/>
  <c r="G212" i="13"/>
  <c r="I212" i="13"/>
  <c r="K212" i="13"/>
  <c r="M212" i="13"/>
  <c r="O212" i="13"/>
  <c r="Q212" i="13"/>
  <c r="V212" i="13"/>
  <c r="G214" i="13"/>
  <c r="M214" i="13" s="1"/>
  <c r="I214" i="13"/>
  <c r="K214" i="13"/>
  <c r="O214" i="13"/>
  <c r="Q214" i="13"/>
  <c r="V214" i="13"/>
  <c r="G217" i="13"/>
  <c r="G216" i="13" s="1"/>
  <c r="I95" i="1" s="1"/>
  <c r="I217" i="13"/>
  <c r="I216" i="13" s="1"/>
  <c r="K217" i="13"/>
  <c r="K216" i="13" s="1"/>
  <c r="M217" i="13"/>
  <c r="M216" i="13" s="1"/>
  <c r="O217" i="13"/>
  <c r="O216" i="13" s="1"/>
  <c r="Q217" i="13"/>
  <c r="V217" i="13"/>
  <c r="G219" i="13"/>
  <c r="I219" i="13"/>
  <c r="K219" i="13"/>
  <c r="M219" i="13"/>
  <c r="O219" i="13"/>
  <c r="Q219" i="13"/>
  <c r="V219" i="13"/>
  <c r="G222" i="13"/>
  <c r="M222" i="13" s="1"/>
  <c r="I222" i="13"/>
  <c r="I221" i="13" s="1"/>
  <c r="K222" i="13"/>
  <c r="O222" i="13"/>
  <c r="O221" i="13" s="1"/>
  <c r="Q222" i="13"/>
  <c r="V222" i="13"/>
  <c r="G224" i="13"/>
  <c r="M224" i="13" s="1"/>
  <c r="I224" i="13"/>
  <c r="K224" i="13"/>
  <c r="O224" i="13"/>
  <c r="Q224" i="13"/>
  <c r="V224" i="13"/>
  <c r="K225" i="13"/>
  <c r="G226" i="13"/>
  <c r="M226" i="13" s="1"/>
  <c r="I226" i="13"/>
  <c r="K226" i="13"/>
  <c r="O226" i="13"/>
  <c r="Q226" i="13"/>
  <c r="V226" i="13"/>
  <c r="G228" i="13"/>
  <c r="M228" i="13" s="1"/>
  <c r="I228" i="13"/>
  <c r="K228" i="13"/>
  <c r="O228" i="13"/>
  <c r="Q228" i="13"/>
  <c r="Q225" i="13" s="1"/>
  <c r="V228" i="13"/>
  <c r="G235" i="13"/>
  <c r="M235" i="13" s="1"/>
  <c r="I235" i="13"/>
  <c r="K235" i="13"/>
  <c r="O235" i="13"/>
  <c r="Q235" i="13"/>
  <c r="V235" i="13"/>
  <c r="G238" i="13"/>
  <c r="I238" i="13"/>
  <c r="K238" i="13"/>
  <c r="M238" i="13"/>
  <c r="O238" i="13"/>
  <c r="Q238" i="13"/>
  <c r="V238" i="13"/>
  <c r="G239" i="13"/>
  <c r="M239" i="13" s="1"/>
  <c r="I239" i="13"/>
  <c r="K239" i="13"/>
  <c r="O239" i="13"/>
  <c r="Q239" i="13"/>
  <c r="V239" i="13"/>
  <c r="G240" i="13"/>
  <c r="M240" i="13" s="1"/>
  <c r="I240" i="13"/>
  <c r="K240" i="13"/>
  <c r="O240" i="13"/>
  <c r="Q240" i="13"/>
  <c r="V240" i="13"/>
  <c r="G242" i="13"/>
  <c r="M242" i="13" s="1"/>
  <c r="I242" i="13"/>
  <c r="K242" i="13"/>
  <c r="O242" i="13"/>
  <c r="Q242" i="13"/>
  <c r="V242" i="13"/>
  <c r="G245" i="13"/>
  <c r="M245" i="13" s="1"/>
  <c r="I245" i="13"/>
  <c r="I244" i="13" s="1"/>
  <c r="K245" i="13"/>
  <c r="K244" i="13" s="1"/>
  <c r="O245" i="13"/>
  <c r="Q245" i="13"/>
  <c r="V245" i="13"/>
  <c r="G246" i="13"/>
  <c r="M246" i="13" s="1"/>
  <c r="I246" i="13"/>
  <c r="K246" i="13"/>
  <c r="O246" i="13"/>
  <c r="Q246" i="13"/>
  <c r="V246" i="13"/>
  <c r="G247" i="13"/>
  <c r="M247" i="13" s="1"/>
  <c r="I247" i="13"/>
  <c r="K247" i="13"/>
  <c r="O247" i="13"/>
  <c r="Q247" i="13"/>
  <c r="V247" i="13"/>
  <c r="G248" i="13"/>
  <c r="I248" i="13"/>
  <c r="K248" i="13"/>
  <c r="M248" i="13"/>
  <c r="O248" i="13"/>
  <c r="Q248" i="13"/>
  <c r="V248" i="13"/>
  <c r="G250" i="13"/>
  <c r="M250" i="13" s="1"/>
  <c r="I250" i="13"/>
  <c r="K250" i="13"/>
  <c r="O250" i="13"/>
  <c r="O249" i="13" s="1"/>
  <c r="Q250" i="13"/>
  <c r="V250" i="13"/>
  <c r="G252" i="13"/>
  <c r="M252" i="13" s="1"/>
  <c r="I252" i="13"/>
  <c r="K252" i="13"/>
  <c r="O252" i="13"/>
  <c r="Q252" i="13"/>
  <c r="V252" i="13"/>
  <c r="K253" i="13"/>
  <c r="G254" i="13"/>
  <c r="G253" i="13" s="1"/>
  <c r="I135" i="1" s="1"/>
  <c r="I254" i="13"/>
  <c r="I253" i="13" s="1"/>
  <c r="K254" i="13"/>
  <c r="O254" i="13"/>
  <c r="O253" i="13" s="1"/>
  <c r="Q254" i="13"/>
  <c r="Q253" i="13" s="1"/>
  <c r="V254" i="13"/>
  <c r="V253" i="13" s="1"/>
  <c r="G255" i="13"/>
  <c r="G256" i="13"/>
  <c r="M256" i="13" s="1"/>
  <c r="M255" i="13" s="1"/>
  <c r="I256" i="13"/>
  <c r="K256" i="13"/>
  <c r="O256" i="13"/>
  <c r="Q256" i="13"/>
  <c r="Q255" i="13" s="1"/>
  <c r="V256" i="13"/>
  <c r="G257" i="13"/>
  <c r="I257" i="13"/>
  <c r="K257" i="13"/>
  <c r="M257" i="13"/>
  <c r="O257" i="13"/>
  <c r="O255" i="13" s="1"/>
  <c r="Q257" i="13"/>
  <c r="V257" i="13"/>
  <c r="G259" i="13"/>
  <c r="M259" i="13" s="1"/>
  <c r="I259" i="13"/>
  <c r="K259" i="13"/>
  <c r="O259" i="13"/>
  <c r="Q259" i="13"/>
  <c r="V259" i="13"/>
  <c r="G261" i="13"/>
  <c r="I261" i="13"/>
  <c r="K261" i="13"/>
  <c r="M261" i="13"/>
  <c r="O261" i="13"/>
  <c r="Q261" i="13"/>
  <c r="V261" i="13"/>
  <c r="G263" i="13"/>
  <c r="M263" i="13" s="1"/>
  <c r="I263" i="13"/>
  <c r="K263" i="13"/>
  <c r="O263" i="13"/>
  <c r="Q263" i="13"/>
  <c r="V263" i="13"/>
  <c r="G264" i="13"/>
  <c r="M264" i="13" s="1"/>
  <c r="I264" i="13"/>
  <c r="K264" i="13"/>
  <c r="O264" i="13"/>
  <c r="Q264" i="13"/>
  <c r="V264" i="13"/>
  <c r="G270" i="13"/>
  <c r="M270" i="13" s="1"/>
  <c r="I270" i="13"/>
  <c r="K270" i="13"/>
  <c r="O270" i="13"/>
  <c r="Q270" i="13"/>
  <c r="V270" i="13"/>
  <c r="G271" i="13"/>
  <c r="M271" i="13" s="1"/>
  <c r="I271" i="13"/>
  <c r="K271" i="13"/>
  <c r="O271" i="13"/>
  <c r="Q271" i="13"/>
  <c r="V271" i="13"/>
  <c r="G273" i="13"/>
  <c r="I273" i="13"/>
  <c r="K273" i="13"/>
  <c r="M273" i="13"/>
  <c r="O273" i="13"/>
  <c r="Q273" i="13"/>
  <c r="V273" i="13"/>
  <c r="AE275" i="13"/>
  <c r="F44" i="1" s="1"/>
  <c r="AW46" i="12"/>
  <c r="AW44" i="12"/>
  <c r="AW42" i="12"/>
  <c r="AW40" i="12"/>
  <c r="AW38" i="12"/>
  <c r="AW36" i="12"/>
  <c r="AW34" i="12"/>
  <c r="AW32" i="12"/>
  <c r="AW30" i="12"/>
  <c r="AW28" i="12"/>
  <c r="AW26" i="12"/>
  <c r="AW19" i="12"/>
  <c r="AW17" i="12"/>
  <c r="AW15" i="12"/>
  <c r="AW10" i="12"/>
  <c r="G9" i="12"/>
  <c r="M9" i="12" s="1"/>
  <c r="I9" i="12"/>
  <c r="K9" i="12"/>
  <c r="R9" i="12"/>
  <c r="G11" i="12"/>
  <c r="M11" i="12" s="1"/>
  <c r="I11" i="12"/>
  <c r="K11" i="12"/>
  <c r="R11" i="12"/>
  <c r="G12" i="12"/>
  <c r="M12" i="12" s="1"/>
  <c r="I12" i="12"/>
  <c r="K12" i="12"/>
  <c r="R12" i="12"/>
  <c r="G14" i="12"/>
  <c r="I14" i="12"/>
  <c r="K14" i="12"/>
  <c r="M14" i="12"/>
  <c r="R14" i="12"/>
  <c r="G16" i="12"/>
  <c r="M16" i="12" s="1"/>
  <c r="I16" i="12"/>
  <c r="K16" i="12"/>
  <c r="R16" i="12"/>
  <c r="G18" i="12"/>
  <c r="M18" i="12" s="1"/>
  <c r="I18" i="12"/>
  <c r="K18" i="12"/>
  <c r="R18" i="12"/>
  <c r="G20" i="12"/>
  <c r="M20" i="12" s="1"/>
  <c r="I20" i="12"/>
  <c r="K20" i="12"/>
  <c r="R20" i="12"/>
  <c r="G22" i="12"/>
  <c r="M22" i="12" s="1"/>
  <c r="I22" i="12"/>
  <c r="K22" i="12"/>
  <c r="R22" i="12"/>
  <c r="G23" i="12"/>
  <c r="M23" i="12" s="1"/>
  <c r="I23" i="12"/>
  <c r="K23" i="12"/>
  <c r="R23" i="12"/>
  <c r="G25" i="12"/>
  <c r="M25" i="12" s="1"/>
  <c r="I25" i="12"/>
  <c r="K25" i="12"/>
  <c r="R25" i="12"/>
  <c r="G27" i="12"/>
  <c r="M27" i="12" s="1"/>
  <c r="I27" i="12"/>
  <c r="K27" i="12"/>
  <c r="R27" i="12"/>
  <c r="G29" i="12"/>
  <c r="M29" i="12" s="1"/>
  <c r="I29" i="12"/>
  <c r="K29" i="12"/>
  <c r="R29" i="12"/>
  <c r="G31" i="12"/>
  <c r="I31" i="12"/>
  <c r="K31" i="12"/>
  <c r="M31" i="12"/>
  <c r="R31" i="12"/>
  <c r="G33" i="12"/>
  <c r="M33" i="12" s="1"/>
  <c r="I33" i="12"/>
  <c r="K33" i="12"/>
  <c r="R33" i="12"/>
  <c r="G35" i="12"/>
  <c r="M35" i="12" s="1"/>
  <c r="I35" i="12"/>
  <c r="K35" i="12"/>
  <c r="R35" i="12"/>
  <c r="G37" i="12"/>
  <c r="M37" i="12" s="1"/>
  <c r="I37" i="12"/>
  <c r="K37" i="12"/>
  <c r="R37" i="12"/>
  <c r="G39" i="12"/>
  <c r="M39" i="12" s="1"/>
  <c r="I39" i="12"/>
  <c r="K39" i="12"/>
  <c r="R39" i="12"/>
  <c r="G41" i="12"/>
  <c r="M41" i="12" s="1"/>
  <c r="I41" i="12"/>
  <c r="K41" i="12"/>
  <c r="R41" i="12"/>
  <c r="G43" i="12"/>
  <c r="M43" i="12" s="1"/>
  <c r="I43" i="12"/>
  <c r="K43" i="12"/>
  <c r="R43" i="12"/>
  <c r="G45" i="12"/>
  <c r="M45" i="12" s="1"/>
  <c r="I45" i="12"/>
  <c r="K45" i="12"/>
  <c r="R45" i="12"/>
  <c r="G47" i="12"/>
  <c r="M47" i="12" s="1"/>
  <c r="I47" i="12"/>
  <c r="K47" i="12"/>
  <c r="R47" i="12"/>
  <c r="G48" i="12"/>
  <c r="M48" i="12" s="1"/>
  <c r="I48" i="12"/>
  <c r="K48" i="12"/>
  <c r="R48" i="12"/>
  <c r="G49" i="12"/>
  <c r="M49" i="12" s="1"/>
  <c r="I49" i="12"/>
  <c r="K49" i="12"/>
  <c r="R49" i="12"/>
  <c r="G51" i="12"/>
  <c r="M51" i="12" s="1"/>
  <c r="I51" i="12"/>
  <c r="K51" i="12"/>
  <c r="R51" i="12"/>
  <c r="G52" i="12"/>
  <c r="M52" i="12" s="1"/>
  <c r="I52" i="12"/>
  <c r="K52" i="12"/>
  <c r="R52" i="12"/>
  <c r="G53" i="12"/>
  <c r="M53" i="12" s="1"/>
  <c r="I53" i="12"/>
  <c r="K53" i="12"/>
  <c r="R53" i="12"/>
  <c r="G54" i="12"/>
  <c r="I54" i="12"/>
  <c r="K54" i="12"/>
  <c r="M54" i="12"/>
  <c r="R54" i="12"/>
  <c r="G55" i="12"/>
  <c r="M55" i="12" s="1"/>
  <c r="I55" i="12"/>
  <c r="K55" i="12"/>
  <c r="R55" i="12"/>
  <c r="AA57" i="12"/>
  <c r="F40" i="1" s="1"/>
  <c r="H52" i="1"/>
  <c r="H42" i="1"/>
  <c r="J28" i="1"/>
  <c r="J26" i="1"/>
  <c r="G38" i="1"/>
  <c r="F38" i="1"/>
  <c r="J23" i="1"/>
  <c r="J24" i="1"/>
  <c r="J25" i="1"/>
  <c r="J27" i="1"/>
  <c r="E24" i="1"/>
  <c r="E26" i="1"/>
  <c r="M244" i="13" l="1"/>
  <c r="K197" i="13"/>
  <c r="AF275" i="13"/>
  <c r="G44" i="1" s="1"/>
  <c r="H44" i="1" s="1"/>
  <c r="I44" i="1" s="1"/>
  <c r="O258" i="13"/>
  <c r="M258" i="13"/>
  <c r="K255" i="13"/>
  <c r="I249" i="13"/>
  <c r="Q244" i="13"/>
  <c r="Q221" i="13"/>
  <c r="O189" i="13"/>
  <c r="V141" i="13"/>
  <c r="K103" i="13"/>
  <c r="O71" i="13"/>
  <c r="I71" i="13"/>
  <c r="Q8" i="13"/>
  <c r="R76" i="14"/>
  <c r="R8" i="14"/>
  <c r="K43" i="15"/>
  <c r="Q112" i="16"/>
  <c r="V107" i="16"/>
  <c r="V51" i="16"/>
  <c r="I135" i="19"/>
  <c r="G50" i="19"/>
  <c r="I148" i="1" s="1"/>
  <c r="I41" i="19"/>
  <c r="R36" i="19"/>
  <c r="M8" i="20"/>
  <c r="I255" i="13"/>
  <c r="V165" i="13"/>
  <c r="V134" i="13"/>
  <c r="Q107" i="16"/>
  <c r="K93" i="16"/>
  <c r="G95" i="19"/>
  <c r="I159" i="1" s="1"/>
  <c r="I343" i="21"/>
  <c r="M228" i="23"/>
  <c r="O244" i="13"/>
  <c r="V216" i="13"/>
  <c r="M132" i="13"/>
  <c r="M131" i="13" s="1"/>
  <c r="O8" i="13"/>
  <c r="I225" i="13"/>
  <c r="Q216" i="13"/>
  <c r="V197" i="13"/>
  <c r="O141" i="13"/>
  <c r="Q134" i="13"/>
  <c r="V103" i="13"/>
  <c r="K8" i="13"/>
  <c r="R92" i="14"/>
  <c r="V43" i="15"/>
  <c r="G43" i="15"/>
  <c r="O15" i="15"/>
  <c r="V82" i="16"/>
  <c r="G8" i="16"/>
  <c r="R44" i="18"/>
  <c r="R135" i="19"/>
  <c r="K77" i="19"/>
  <c r="K64" i="19"/>
  <c r="I36" i="19"/>
  <c r="G18" i="19"/>
  <c r="I138" i="1" s="1"/>
  <c r="I55" i="21"/>
  <c r="G225" i="13"/>
  <c r="O165" i="13"/>
  <c r="M155" i="13"/>
  <c r="M154" i="13" s="1"/>
  <c r="I8" i="13"/>
  <c r="K92" i="14"/>
  <c r="Q61" i="16"/>
  <c r="K31" i="19"/>
  <c r="G244" i="13"/>
  <c r="I98" i="1" s="1"/>
  <c r="I197" i="13"/>
  <c r="K165" i="13"/>
  <c r="G141" i="13"/>
  <c r="I87" i="1" s="1"/>
  <c r="O103" i="13"/>
  <c r="Q53" i="15"/>
  <c r="I15" i="15"/>
  <c r="V8" i="15"/>
  <c r="I44" i="18"/>
  <c r="R21" i="19"/>
  <c r="I17" i="21"/>
  <c r="I165" i="13"/>
  <c r="O53" i="15"/>
  <c r="O61" i="16"/>
  <c r="V8" i="16"/>
  <c r="G15" i="19"/>
  <c r="I137" i="1" s="1"/>
  <c r="V258" i="13"/>
  <c r="Q141" i="13"/>
  <c r="G8" i="14"/>
  <c r="K53" i="15"/>
  <c r="K50" i="15"/>
  <c r="Q15" i="15"/>
  <c r="Q8" i="16"/>
  <c r="I50" i="18"/>
  <c r="R8" i="18"/>
  <c r="K138" i="19"/>
  <c r="I77" i="19"/>
  <c r="K21" i="19"/>
  <c r="R15" i="19"/>
  <c r="I141" i="13"/>
  <c r="V93" i="16"/>
  <c r="O93" i="16"/>
  <c r="I103" i="13"/>
  <c r="G8" i="13"/>
  <c r="Q258" i="13"/>
  <c r="V255" i="13"/>
  <c r="M254" i="13"/>
  <c r="M253" i="13" s="1"/>
  <c r="V249" i="13"/>
  <c r="V225" i="13"/>
  <c r="K221" i="13"/>
  <c r="G197" i="13"/>
  <c r="I94" i="1" s="1"/>
  <c r="M189" i="13"/>
  <c r="K156" i="13"/>
  <c r="K149" i="13"/>
  <c r="G103" i="13"/>
  <c r="I82" i="1" s="1"/>
  <c r="V71" i="13"/>
  <c r="I53" i="15"/>
  <c r="I50" i="15"/>
  <c r="K15" i="15"/>
  <c r="K8" i="15"/>
  <c r="K112" i="16"/>
  <c r="K61" i="16"/>
  <c r="O8" i="16"/>
  <c r="I146" i="19"/>
  <c r="I138" i="19"/>
  <c r="G77" i="19"/>
  <c r="I155" i="1" s="1"/>
  <c r="I60" i="19"/>
  <c r="G34" i="19"/>
  <c r="I142" i="1" s="1"/>
  <c r="R8" i="19"/>
  <c r="T8" i="20"/>
  <c r="R134" i="22"/>
  <c r="I235" i="23"/>
  <c r="V156" i="13"/>
  <c r="I156" i="13"/>
  <c r="K141" i="13"/>
  <c r="Q71" i="13"/>
  <c r="V53" i="15"/>
  <c r="I8" i="15"/>
  <c r="AF118" i="16"/>
  <c r="G47" i="1" s="1"/>
  <c r="H47" i="1" s="1"/>
  <c r="I47" i="1" s="1"/>
  <c r="I93" i="16"/>
  <c r="I61" i="16"/>
  <c r="R41" i="19"/>
  <c r="O8" i="20"/>
  <c r="K8" i="21"/>
  <c r="K227" i="23"/>
  <c r="K258" i="13"/>
  <c r="Q165" i="13"/>
  <c r="O156" i="13"/>
  <c r="V149" i="13"/>
  <c r="G149" i="13"/>
  <c r="I88" i="1" s="1"/>
  <c r="K134" i="13"/>
  <c r="G92" i="14"/>
  <c r="K84" i="14"/>
  <c r="Q43" i="15"/>
  <c r="M8" i="15"/>
  <c r="I107" i="16"/>
  <c r="G93" i="16"/>
  <c r="M86" i="16"/>
  <c r="M82" i="16" s="1"/>
  <c r="K8" i="16"/>
  <c r="M96" i="19"/>
  <c r="M72" i="19"/>
  <c r="M71" i="19" s="1"/>
  <c r="K50" i="19"/>
  <c r="K113" i="22"/>
  <c r="F41" i="1"/>
  <c r="Q8" i="15"/>
  <c r="Q249" i="13"/>
  <c r="V244" i="13"/>
  <c r="I258" i="13"/>
  <c r="K249" i="13"/>
  <c r="O225" i="13"/>
  <c r="V221" i="13"/>
  <c r="G189" i="13"/>
  <c r="I92" i="1" s="1"/>
  <c r="K71" i="13"/>
  <c r="V8" i="13"/>
  <c r="K81" i="14"/>
  <c r="G50" i="15"/>
  <c r="I167" i="1" s="1"/>
  <c r="O43" i="15"/>
  <c r="G15" i="15"/>
  <c r="G8" i="15"/>
  <c r="V112" i="16"/>
  <c r="I8" i="16"/>
  <c r="I141" i="19"/>
  <c r="K186" i="23"/>
  <c r="AB278" i="23"/>
  <c r="G56" i="1" s="1"/>
  <c r="H56" i="1" s="1"/>
  <c r="I56" i="1" s="1"/>
  <c r="R126" i="23"/>
  <c r="K235" i="23"/>
  <c r="G235" i="23"/>
  <c r="I133" i="1" s="1"/>
  <c r="I227" i="23"/>
  <c r="K126" i="23"/>
  <c r="R8" i="23"/>
  <c r="K242" i="23"/>
  <c r="K8" i="23"/>
  <c r="I242" i="23"/>
  <c r="R235" i="23"/>
  <c r="I8" i="23"/>
  <c r="I126" i="23"/>
  <c r="G242" i="23"/>
  <c r="I134" i="1" s="1"/>
  <c r="G186" i="23"/>
  <c r="I130" i="1" s="1"/>
  <c r="I186" i="23"/>
  <c r="G8" i="23"/>
  <c r="R242" i="23"/>
  <c r="R186" i="23"/>
  <c r="R227" i="23"/>
  <c r="G134" i="22"/>
  <c r="I113" i="22"/>
  <c r="R78" i="22"/>
  <c r="I120" i="22"/>
  <c r="K78" i="22"/>
  <c r="I127" i="1"/>
  <c r="F53" i="1"/>
  <c r="G113" i="22"/>
  <c r="I119" i="1" s="1"/>
  <c r="AB139" i="22"/>
  <c r="G55" i="1" s="1"/>
  <c r="H55" i="1" s="1"/>
  <c r="I55" i="1" s="1"/>
  <c r="I78" i="22"/>
  <c r="R8" i="22"/>
  <c r="K134" i="22"/>
  <c r="K120" i="22"/>
  <c r="I134" i="22"/>
  <c r="K8" i="22"/>
  <c r="G120" i="22"/>
  <c r="I125" i="1" s="1"/>
  <c r="R113" i="22"/>
  <c r="I8" i="22"/>
  <c r="R120" i="22"/>
  <c r="G78" i="22"/>
  <c r="G8" i="22"/>
  <c r="G139" i="22" s="1"/>
  <c r="O316" i="21"/>
  <c r="K389" i="21"/>
  <c r="T140" i="21"/>
  <c r="K69" i="21"/>
  <c r="K36" i="21"/>
  <c r="K17" i="21"/>
  <c r="I8" i="21"/>
  <c r="G343" i="21"/>
  <c r="I122" i="1" s="1"/>
  <c r="T333" i="21"/>
  <c r="I333" i="21"/>
  <c r="I140" i="21"/>
  <c r="G17" i="21"/>
  <c r="I105" i="1" s="1"/>
  <c r="G8" i="21"/>
  <c r="O255" i="21"/>
  <c r="AD396" i="21"/>
  <c r="T389" i="21"/>
  <c r="K343" i="21"/>
  <c r="I316" i="21"/>
  <c r="O129" i="21"/>
  <c r="I69" i="21"/>
  <c r="T55" i="21"/>
  <c r="G333" i="21"/>
  <c r="I116" i="1" s="1"/>
  <c r="G316" i="21"/>
  <c r="I115" i="1" s="1"/>
  <c r="T255" i="21"/>
  <c r="G55" i="21"/>
  <c r="I107" i="1" s="1"/>
  <c r="O55" i="21"/>
  <c r="I36" i="21"/>
  <c r="T8" i="21"/>
  <c r="T343" i="21"/>
  <c r="K316" i="21"/>
  <c r="G255" i="21"/>
  <c r="I114" i="1" s="1"/>
  <c r="O140" i="21"/>
  <c r="T129" i="21"/>
  <c r="I129" i="21"/>
  <c r="T69" i="21"/>
  <c r="K333" i="21"/>
  <c r="I255" i="21"/>
  <c r="K255" i="21"/>
  <c r="K140" i="21"/>
  <c r="G69" i="21"/>
  <c r="I111" i="1" s="1"/>
  <c r="O69" i="21"/>
  <c r="K55" i="21"/>
  <c r="T36" i="21"/>
  <c r="T17" i="21"/>
  <c r="I389" i="21"/>
  <c r="O343" i="21"/>
  <c r="O333" i="21"/>
  <c r="T316" i="21"/>
  <c r="G129" i="21"/>
  <c r="I112" i="1" s="1"/>
  <c r="K129" i="21"/>
  <c r="O36" i="21"/>
  <c r="O17" i="21"/>
  <c r="O8" i="21"/>
  <c r="G14" i="20"/>
  <c r="I108" i="1" s="1"/>
  <c r="I14" i="20"/>
  <c r="AD29" i="20"/>
  <c r="G51" i="1" s="1"/>
  <c r="H51" i="1" s="1"/>
  <c r="I51" i="1" s="1"/>
  <c r="G19" i="20"/>
  <c r="I120" i="1" s="1"/>
  <c r="M14" i="20"/>
  <c r="T14" i="20"/>
  <c r="O14" i="20"/>
  <c r="I8" i="20"/>
  <c r="K14" i="20"/>
  <c r="I150" i="19"/>
  <c r="G146" i="19"/>
  <c r="I165" i="1" s="1"/>
  <c r="G125" i="19"/>
  <c r="I160" i="1" s="1"/>
  <c r="I125" i="19"/>
  <c r="R95" i="19"/>
  <c r="I86" i="19"/>
  <c r="G73" i="19"/>
  <c r="I154" i="1" s="1"/>
  <c r="M41" i="19"/>
  <c r="I8" i="19"/>
  <c r="M31" i="19"/>
  <c r="G150" i="19"/>
  <c r="I166" i="1" s="1"/>
  <c r="K135" i="19"/>
  <c r="K95" i="19"/>
  <c r="G8" i="19"/>
  <c r="I95" i="19"/>
  <c r="R80" i="19"/>
  <c r="R64" i="19"/>
  <c r="K60" i="19"/>
  <c r="R50" i="19"/>
  <c r="G41" i="19"/>
  <c r="I145" i="1" s="1"/>
  <c r="G21" i="19"/>
  <c r="I139" i="1" s="1"/>
  <c r="R141" i="19"/>
  <c r="M135" i="19"/>
  <c r="K80" i="19"/>
  <c r="R77" i="19"/>
  <c r="K73" i="19"/>
  <c r="M51" i="19"/>
  <c r="M50" i="19" s="1"/>
  <c r="I21" i="19"/>
  <c r="K15" i="19"/>
  <c r="R150" i="19"/>
  <c r="K146" i="19"/>
  <c r="R146" i="19"/>
  <c r="M142" i="19"/>
  <c r="M141" i="19" s="1"/>
  <c r="K125" i="19"/>
  <c r="R125" i="19"/>
  <c r="R86" i="19"/>
  <c r="I80" i="19"/>
  <c r="M78" i="19"/>
  <c r="M77" i="19" s="1"/>
  <c r="I73" i="19"/>
  <c r="I64" i="19"/>
  <c r="G60" i="19"/>
  <c r="I150" i="1" s="1"/>
  <c r="G45" i="19"/>
  <c r="I146" i="1" s="1"/>
  <c r="G29" i="19"/>
  <c r="I140" i="1" s="1"/>
  <c r="I15" i="19"/>
  <c r="M150" i="19"/>
  <c r="G80" i="19"/>
  <c r="I156" i="1" s="1"/>
  <c r="M73" i="19"/>
  <c r="G64" i="19"/>
  <c r="I151" i="1" s="1"/>
  <c r="I50" i="19"/>
  <c r="M17" i="19"/>
  <c r="M15" i="19" s="1"/>
  <c r="AB157" i="19"/>
  <c r="G50" i="1" s="1"/>
  <c r="H50" i="1" s="1"/>
  <c r="I50" i="1" s="1"/>
  <c r="K150" i="19"/>
  <c r="M95" i="19"/>
  <c r="G86" i="19"/>
  <c r="I157" i="1" s="1"/>
  <c r="K86" i="19"/>
  <c r="R60" i="19"/>
  <c r="K41" i="19"/>
  <c r="K8" i="19"/>
  <c r="G44" i="18"/>
  <c r="K44" i="18"/>
  <c r="R20" i="18"/>
  <c r="G8" i="18"/>
  <c r="G50" i="18"/>
  <c r="I20" i="18"/>
  <c r="M44" i="18"/>
  <c r="K8" i="18"/>
  <c r="K20" i="18"/>
  <c r="G20" i="18"/>
  <c r="I8" i="18"/>
  <c r="K50" i="18"/>
  <c r="R20" i="17"/>
  <c r="AB81" i="17"/>
  <c r="G48" i="1" s="1"/>
  <c r="H48" i="1" s="1"/>
  <c r="I48" i="1" s="1"/>
  <c r="R71" i="17"/>
  <c r="K71" i="17"/>
  <c r="I52" i="17"/>
  <c r="R8" i="17"/>
  <c r="I71" i="17"/>
  <c r="R52" i="17"/>
  <c r="I20" i="17"/>
  <c r="K8" i="17"/>
  <c r="G71" i="17"/>
  <c r="I123" i="1" s="1"/>
  <c r="K52" i="17"/>
  <c r="I8" i="17"/>
  <c r="K20" i="17"/>
  <c r="G8" i="17"/>
  <c r="G19" i="14"/>
  <c r="K8" i="14"/>
  <c r="R19" i="14"/>
  <c r="I8" i="14"/>
  <c r="F43" i="1"/>
  <c r="K76" i="14"/>
  <c r="I19" i="14"/>
  <c r="AB96" i="14"/>
  <c r="I92" i="14"/>
  <c r="I84" i="14"/>
  <c r="R81" i="14"/>
  <c r="I76" i="14"/>
  <c r="G76" i="14"/>
  <c r="K19" i="14"/>
  <c r="R84" i="14"/>
  <c r="G84" i="14"/>
  <c r="I126" i="1" s="1"/>
  <c r="R8" i="12"/>
  <c r="G8" i="12"/>
  <c r="F39" i="1"/>
  <c r="K8" i="12"/>
  <c r="I8" i="12"/>
  <c r="M235" i="23"/>
  <c r="M227" i="23"/>
  <c r="M186" i="23"/>
  <c r="M126" i="23"/>
  <c r="G126" i="23"/>
  <c r="I129" i="1" s="1"/>
  <c r="M23" i="23"/>
  <c r="M8" i="23" s="1"/>
  <c r="M243" i="23"/>
  <c r="M242" i="23" s="1"/>
  <c r="M113" i="22"/>
  <c r="M122" i="22"/>
  <c r="M120" i="22" s="1"/>
  <c r="M96" i="22"/>
  <c r="M82" i="22"/>
  <c r="M78" i="22" s="1"/>
  <c r="M57" i="22"/>
  <c r="M8" i="22" s="1"/>
  <c r="M136" i="22"/>
  <c r="M134" i="22" s="1"/>
  <c r="M389" i="21"/>
  <c r="M255" i="21"/>
  <c r="M36" i="21"/>
  <c r="M8" i="21"/>
  <c r="M140" i="21"/>
  <c r="M333" i="21"/>
  <c r="G140" i="21"/>
  <c r="I113" i="1" s="1"/>
  <c r="G36" i="21"/>
  <c r="I106" i="1" s="1"/>
  <c r="G389" i="21"/>
  <c r="I124" i="1" s="1"/>
  <c r="M344" i="21"/>
  <c r="M343" i="21" s="1"/>
  <c r="M317" i="21"/>
  <c r="M316" i="21" s="1"/>
  <c r="M137" i="21"/>
  <c r="M129" i="21" s="1"/>
  <c r="M72" i="21"/>
  <c r="M69" i="21" s="1"/>
  <c r="M60" i="21"/>
  <c r="M55" i="21" s="1"/>
  <c r="M18" i="21"/>
  <c r="M17" i="21" s="1"/>
  <c r="M8" i="19"/>
  <c r="G135" i="19"/>
  <c r="I161" i="1" s="1"/>
  <c r="M93" i="19"/>
  <c r="M92" i="19" s="1"/>
  <c r="G58" i="19"/>
  <c r="I149" i="1" s="1"/>
  <c r="M147" i="19"/>
  <c r="M146" i="19" s="1"/>
  <c r="M139" i="19"/>
  <c r="M138" i="19" s="1"/>
  <c r="M130" i="19"/>
  <c r="M125" i="19" s="1"/>
  <c r="M25" i="19"/>
  <c r="M21" i="19" s="1"/>
  <c r="M89" i="19"/>
  <c r="M86" i="19" s="1"/>
  <c r="M81" i="19"/>
  <c r="M80" i="19" s="1"/>
  <c r="M65" i="19"/>
  <c r="M64" i="19" s="1"/>
  <c r="M37" i="19"/>
  <c r="M36" i="19" s="1"/>
  <c r="M20" i="18"/>
  <c r="AB58" i="18"/>
  <c r="G49" i="1" s="1"/>
  <c r="H49" i="1" s="1"/>
  <c r="I49" i="1" s="1"/>
  <c r="M52" i="18"/>
  <c r="M50" i="18" s="1"/>
  <c r="M10" i="18"/>
  <c r="M8" i="18" s="1"/>
  <c r="M20" i="17"/>
  <c r="M52" i="17"/>
  <c r="G52" i="17"/>
  <c r="I117" i="1" s="1"/>
  <c r="G20" i="17"/>
  <c r="M72" i="17"/>
  <c r="M71" i="17" s="1"/>
  <c r="M16" i="17"/>
  <c r="M8" i="17" s="1"/>
  <c r="M61" i="16"/>
  <c r="G107" i="16"/>
  <c r="I169" i="1" s="1"/>
  <c r="M58" i="16"/>
  <c r="M57" i="16" s="1"/>
  <c r="M24" i="16"/>
  <c r="M8" i="16" s="1"/>
  <c r="M113" i="16"/>
  <c r="M112" i="16" s="1"/>
  <c r="M97" i="16"/>
  <c r="M93" i="16" s="1"/>
  <c r="G61" i="16"/>
  <c r="I86" i="1" s="1"/>
  <c r="M53" i="15"/>
  <c r="M50" i="15"/>
  <c r="AF69" i="15"/>
  <c r="G46" i="1" s="1"/>
  <c r="H46" i="1" s="1"/>
  <c r="I46" i="1" s="1"/>
  <c r="M44" i="15"/>
  <c r="M43" i="15" s="1"/>
  <c r="M18" i="15"/>
  <c r="M15" i="15" s="1"/>
  <c r="G53" i="15"/>
  <c r="M8" i="14"/>
  <c r="M84" i="14"/>
  <c r="M92" i="14"/>
  <c r="M77" i="14"/>
  <c r="M76" i="14" s="1"/>
  <c r="M21" i="14"/>
  <c r="M19" i="14" s="1"/>
  <c r="M82" i="14"/>
  <c r="M81" i="14" s="1"/>
  <c r="M197" i="13"/>
  <c r="M71" i="13"/>
  <c r="M165" i="13"/>
  <c r="M156" i="13"/>
  <c r="M225" i="13"/>
  <c r="M221" i="13"/>
  <c r="M249" i="13"/>
  <c r="G258" i="13"/>
  <c r="G249" i="13"/>
  <c r="I99" i="1" s="1"/>
  <c r="G221" i="13"/>
  <c r="I96" i="1" s="1"/>
  <c r="G71" i="13"/>
  <c r="I81" i="1" s="1"/>
  <c r="G165" i="13"/>
  <c r="I91" i="1" s="1"/>
  <c r="M142" i="13"/>
  <c r="M141" i="13" s="1"/>
  <c r="M104" i="13"/>
  <c r="M103" i="13" s="1"/>
  <c r="M26" i="13"/>
  <c r="M8" i="13" s="1"/>
  <c r="M150" i="13"/>
  <c r="M149" i="13" s="1"/>
  <c r="M8" i="12"/>
  <c r="AB57" i="12"/>
  <c r="G69" i="15" l="1"/>
  <c r="I80" i="1"/>
  <c r="I16" i="1" s="1"/>
  <c r="G275" i="13"/>
  <c r="G118" i="16"/>
  <c r="I17" i="1"/>
  <c r="I97" i="1"/>
  <c r="I90" i="1"/>
  <c r="I168" i="1"/>
  <c r="I118" i="1"/>
  <c r="I128" i="1"/>
  <c r="G278" i="23"/>
  <c r="I100" i="1"/>
  <c r="I109" i="1"/>
  <c r="I104" i="1"/>
  <c r="G396" i="21"/>
  <c r="G54" i="1"/>
  <c r="H54" i="1" s="1"/>
  <c r="I54" i="1" s="1"/>
  <c r="G53" i="1"/>
  <c r="H53" i="1" s="1"/>
  <c r="I53" i="1" s="1"/>
  <c r="G29" i="20"/>
  <c r="I136" i="1"/>
  <c r="G157" i="19"/>
  <c r="I103" i="1"/>
  <c r="G58" i="18"/>
  <c r="I110" i="1"/>
  <c r="I101" i="1"/>
  <c r="G81" i="17"/>
  <c r="I18" i="1"/>
  <c r="G96" i="14"/>
  <c r="G43" i="1"/>
  <c r="H43" i="1" s="1"/>
  <c r="I43" i="1" s="1"/>
  <c r="G45" i="1"/>
  <c r="H45" i="1" s="1"/>
  <c r="I45" i="1" s="1"/>
  <c r="F57" i="1"/>
  <c r="I170" i="1"/>
  <c r="G57" i="12"/>
  <c r="G40" i="1"/>
  <c r="H40" i="1" s="1"/>
  <c r="I40" i="1" s="1"/>
  <c r="G39" i="1"/>
  <c r="G41" i="1"/>
  <c r="H41" i="1" s="1"/>
  <c r="I41" i="1" s="1"/>
  <c r="G57" i="1" l="1"/>
  <c r="G25" i="1" s="1"/>
  <c r="A25" i="1" s="1"/>
  <c r="I172" i="1"/>
  <c r="I19" i="1"/>
  <c r="I21" i="1" s="1"/>
  <c r="G23" i="1"/>
  <c r="A23" i="1" s="1"/>
  <c r="H39" i="1"/>
  <c r="H57" i="1" s="1"/>
  <c r="G28" i="1" l="1"/>
  <c r="A24" i="1"/>
  <c r="G24" i="1"/>
  <c r="J171" i="1"/>
  <c r="J135" i="1"/>
  <c r="J91" i="1"/>
  <c r="J88" i="1"/>
  <c r="J120" i="1"/>
  <c r="J152" i="1"/>
  <c r="J109" i="1"/>
  <c r="J86" i="1"/>
  <c r="J158" i="1"/>
  <c r="J163" i="1"/>
  <c r="J125" i="1"/>
  <c r="J94" i="1"/>
  <c r="J154" i="1"/>
  <c r="J167" i="1"/>
  <c r="J166" i="1"/>
  <c r="J170" i="1"/>
  <c r="J106" i="1"/>
  <c r="J115" i="1"/>
  <c r="J132" i="1"/>
  <c r="J118" i="1"/>
  <c r="J149" i="1"/>
  <c r="J126" i="1"/>
  <c r="J80" i="1"/>
  <c r="J112" i="1"/>
  <c r="J146" i="1"/>
  <c r="J134" i="1"/>
  <c r="J116" i="1"/>
  <c r="J150" i="1"/>
  <c r="J142" i="1"/>
  <c r="J127" i="1"/>
  <c r="J111" i="1"/>
  <c r="J92" i="1"/>
  <c r="J124" i="1"/>
  <c r="J156" i="1"/>
  <c r="J117" i="1"/>
  <c r="J98" i="1"/>
  <c r="J162" i="1"/>
  <c r="J133" i="1"/>
  <c r="J102" i="1"/>
  <c r="J99" i="1"/>
  <c r="J100" i="1"/>
  <c r="J164" i="1"/>
  <c r="J143" i="1"/>
  <c r="J89" i="1"/>
  <c r="J114" i="1"/>
  <c r="J87" i="1"/>
  <c r="J136" i="1"/>
  <c r="J145" i="1"/>
  <c r="J97" i="1"/>
  <c r="J157" i="1"/>
  <c r="J90" i="1"/>
  <c r="J107" i="1"/>
  <c r="J131" i="1"/>
  <c r="J96" i="1"/>
  <c r="J128" i="1"/>
  <c r="J160" i="1"/>
  <c r="J129" i="1"/>
  <c r="J110" i="1"/>
  <c r="J81" i="1"/>
  <c r="J141" i="1"/>
  <c r="J137" i="1"/>
  <c r="J119" i="1"/>
  <c r="J168" i="1"/>
  <c r="J147" i="1"/>
  <c r="J122" i="1"/>
  <c r="J103" i="1"/>
  <c r="J144" i="1"/>
  <c r="J93" i="1"/>
  <c r="J161" i="1"/>
  <c r="J113" i="1"/>
  <c r="J83" i="1"/>
  <c r="J148" i="1"/>
  <c r="J159" i="1"/>
  <c r="J104" i="1"/>
  <c r="J82" i="1"/>
  <c r="J123" i="1"/>
  <c r="J169" i="1"/>
  <c r="J95" i="1"/>
  <c r="J139" i="1"/>
  <c r="J108" i="1"/>
  <c r="J140" i="1"/>
  <c r="J85" i="1"/>
  <c r="J153" i="1"/>
  <c r="J138" i="1"/>
  <c r="J151" i="1"/>
  <c r="J105" i="1"/>
  <c r="J165" i="1"/>
  <c r="J130" i="1"/>
  <c r="J155" i="1"/>
  <c r="J84" i="1"/>
  <c r="J101" i="1"/>
  <c r="J121" i="1"/>
  <c r="I39" i="1"/>
  <c r="I57" i="1" s="1"/>
  <c r="G26" i="1"/>
  <c r="A26" i="1"/>
  <c r="J54" i="1" l="1"/>
  <c r="J41" i="1"/>
  <c r="J48" i="1"/>
  <c r="J44" i="1"/>
  <c r="J39" i="1"/>
  <c r="J57" i="1" s="1"/>
  <c r="J46" i="1"/>
  <c r="J56" i="1"/>
  <c r="J40" i="1"/>
  <c r="J50" i="1"/>
  <c r="J43" i="1"/>
  <c r="J53" i="1"/>
  <c r="J55" i="1"/>
  <c r="J45" i="1"/>
  <c r="J47" i="1"/>
  <c r="J49" i="1"/>
  <c r="J51" i="1"/>
  <c r="A27" i="1"/>
  <c r="J172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Čekal</author>
  </authors>
  <commentList>
    <comment ref="O6" authorId="0" shapeId="0" xr:uid="{8D1CA2DA-4356-40C0-BB1F-29E945D3D3B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P6" authorId="0" shapeId="0" xr:uid="{EC3F25B6-4E8F-4CC8-8AF7-B38367DBE13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Čekal</author>
  </authors>
  <commentList>
    <comment ref="S6" authorId="0" shapeId="0" xr:uid="{4FECF610-6ACA-4B92-9497-740AEC226E8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5C249E3-A80E-4E6D-9B6E-4EC3CC16FAC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Čekal</author>
  </authors>
  <commentList>
    <comment ref="O6" authorId="0" shapeId="0" xr:uid="{EE4F6E8B-83D3-4664-A4EB-37E20649B6D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P6" authorId="0" shapeId="0" xr:uid="{693A122B-7B7A-4382-850B-1996EDE2C3A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Čekal</author>
  </authors>
  <commentList>
    <comment ref="S6" authorId="0" shapeId="0" xr:uid="{D0142AB8-E9BC-4F62-8052-829C0007BCD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D725FEF-B195-4E09-8167-0A1420F655C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Čekal</author>
  </authors>
  <commentList>
    <comment ref="S6" authorId="0" shapeId="0" xr:uid="{5268CA8E-4DD3-4E52-8EE5-9B3719577AE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339934B-744C-4007-A1F3-B032CE795AD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Čekal</author>
  </authors>
  <commentList>
    <comment ref="O6" authorId="0" shapeId="0" xr:uid="{58F1D971-047F-4007-A4BF-166D216261D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P6" authorId="0" shapeId="0" xr:uid="{2D6A7E65-7A5E-4CD4-8D49-F28CB0FCB42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Čekal</author>
  </authors>
  <commentList>
    <comment ref="O6" authorId="0" shapeId="0" xr:uid="{0CF5046B-AB99-4078-943B-DF3C5441EB2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P6" authorId="0" shapeId="0" xr:uid="{15FA0348-E756-4596-9E3F-5E27D651CAD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Čekal</author>
  </authors>
  <commentList>
    <comment ref="O6" authorId="0" shapeId="0" xr:uid="{7D056F99-931E-4BCC-BC62-35E98AB91C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P6" authorId="0" shapeId="0" xr:uid="{9FD8C8DE-B603-4E8E-B0E3-298D108874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Čekal</author>
  </authors>
  <commentList>
    <comment ref="Q6" authorId="0" shapeId="0" xr:uid="{E8B4ED38-BD30-4A35-A61F-071AFEE11B6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R6" authorId="0" shapeId="0" xr:uid="{E724F59E-9F17-4076-8D3C-676B5C57E7A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Čekal</author>
  </authors>
  <commentList>
    <comment ref="Q6" authorId="0" shapeId="0" xr:uid="{D4C3A5AC-698F-49AC-AE0B-1E46875DAFA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R6" authorId="0" shapeId="0" xr:uid="{A2B57AA3-8A33-4A3A-9354-89B566A1A99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Čekal</author>
  </authors>
  <commentList>
    <comment ref="O6" authorId="0" shapeId="0" xr:uid="{24303AF6-D6B9-429F-8500-D57E96CB93B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P6" authorId="0" shapeId="0" xr:uid="{EFA8B70C-10E4-4F6B-852E-38D20AF2F1E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Čekal</author>
  </authors>
  <commentList>
    <comment ref="O6" authorId="0" shapeId="0" xr:uid="{D3AA133B-C4DA-4B29-BB92-D5E1F4729EE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P6" authorId="0" shapeId="0" xr:uid="{BC262609-9F94-4BCC-BF74-36BE9CA5FE4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<sst xmlns="http://schemas.openxmlformats.org/spreadsheetml/2006/main" count="10134" uniqueCount="2377">
  <si>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</si>
  <si>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</si>
  <si>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</si>
  <si>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</si>
  <si>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</si>
  <si>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</si>
  <si>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</si>
  <si>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</si>
  <si>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</si>
  <si>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</si>
  <si>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</si>
  <si>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</si>
  <si>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</si>
  <si>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</si>
  <si>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</si>
  <si>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</si>
  <si>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</si>
  <si>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</si>
  <si>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</si>
  <si>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</si>
  <si>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</si>
  <si>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</si>
  <si>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</si>
  <si>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</si>
  <si>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</si>
  <si>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</si>
  <si>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</si>
  <si>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</si>
  <si>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</si>
  <si>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</si>
  <si>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</si>
  <si>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</si>
  <si>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</si>
  <si>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</si>
  <si>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</si>
  <si>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</si>
  <si>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</si>
  <si>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</si>
  <si>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</si>
  <si>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</si>
  <si>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</si>
  <si>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</si>
  <si>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</si>
  <si>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21097-4</t>
  </si>
  <si>
    <t>Rekonstrukce objektu 360 ve Šlapanově</t>
  </si>
  <si>
    <t>Stavba</t>
  </si>
  <si>
    <t>Ostatní a vedlejší náklady</t>
  </si>
  <si>
    <t>VRN</t>
  </si>
  <si>
    <t>Vedlejší rozpočtové náklady</t>
  </si>
  <si>
    <t>Stavební objekt</t>
  </si>
  <si>
    <t>SO 360</t>
  </si>
  <si>
    <t>Stáčiště ŽC</t>
  </si>
  <si>
    <t>01</t>
  </si>
  <si>
    <t>Stavební část</t>
  </si>
  <si>
    <t>02</t>
  </si>
  <si>
    <t>Elektro část</t>
  </si>
  <si>
    <t>03</t>
  </si>
  <si>
    <t>Ocelové konstrukce</t>
  </si>
  <si>
    <t>04</t>
  </si>
  <si>
    <t>Kanalizace zaolejovaná</t>
  </si>
  <si>
    <t>05</t>
  </si>
  <si>
    <t>EPS</t>
  </si>
  <si>
    <t>06</t>
  </si>
  <si>
    <t>DHP</t>
  </si>
  <si>
    <t>07</t>
  </si>
  <si>
    <t>Rozvody SLP elektroinstalace</t>
  </si>
  <si>
    <t>08</t>
  </si>
  <si>
    <t>HVAC</t>
  </si>
  <si>
    <t>Provozní soubor</t>
  </si>
  <si>
    <t>PS 360</t>
  </si>
  <si>
    <t>Strojnětechnologická část</t>
  </si>
  <si>
    <t>ASŘ + MaR</t>
  </si>
  <si>
    <t>Celkem za stavbu</t>
  </si>
  <si>
    <t>CZK</t>
  </si>
  <si>
    <t>#POPS</t>
  </si>
  <si>
    <t>Popis stavby: 21097-4 - Rekonstrukce objektu 360 ve Šlapanově</t>
  </si>
  <si>
    <t>#POPO</t>
  </si>
  <si>
    <t>Popis objektu: PS 360 - Stáčiště ŽC</t>
  </si>
  <si>
    <t>#POPR</t>
  </si>
  <si>
    <t>Popis rozpočtu: 01 - Strojnětechnologická část</t>
  </si>
  <si>
    <t>Popis rozpočtu: 02 - Elektro část</t>
  </si>
  <si>
    <t>Popis rozpočtu: 03 - ASŘ + MaR</t>
  </si>
  <si>
    <t>Popis objektu: SO 360 - Stáčiště ŽC</t>
  </si>
  <si>
    <t>Popis rozpočtu: 01 - Stavební část</t>
  </si>
  <si>
    <t>Popis rozpočtu: 03 - Ocelové konstrukce</t>
  </si>
  <si>
    <t>Popis rozpočtu: 04 - Kanalizace zaolejovaná</t>
  </si>
  <si>
    <t>Popis rozpočtu: 05 - EPS</t>
  </si>
  <si>
    <t>Popis rozpočtu: 06 - DHP</t>
  </si>
  <si>
    <t>Popis rozpočtu: 07 - Rozvody SLP elektroinstalace</t>
  </si>
  <si>
    <t>Popis rozpočtu: 08 - HVAC</t>
  </si>
  <si>
    <t>Popis objektu: V - Vedlejší rozpočtové náklady</t>
  </si>
  <si>
    <t>Popis rozpočtu: VRN - Vedlejší rozpočtové náklady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</si>
  <si>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</si>
  <si>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</si>
  <si>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</si>
  <si>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</si>
  <si>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</si>
  <si>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</si>
  <si>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</si>
  <si>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</si>
  <si>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</si>
  <si>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</si>
  <si>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</si>
  <si>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</si>
  <si>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</si>
  <si>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</si>
  <si>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</si>
  <si>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</si>
  <si>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</si>
  <si>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</si>
  <si>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</si>
  <si>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</si>
  <si>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</si>
  <si>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</si>
  <si>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</si>
  <si>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</si>
  <si>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</si>
  <si>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</si>
  <si>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</si>
  <si>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</si>
  <si>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</si>
  <si>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</si>
  <si>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711</t>
  </si>
  <si>
    <t>Izolace proti vodě</t>
  </si>
  <si>
    <t>722</t>
  </si>
  <si>
    <t>Vnitřní vodovod</t>
  </si>
  <si>
    <t>733</t>
  </si>
  <si>
    <t>Rozvod potrubí</t>
  </si>
  <si>
    <t>767</t>
  </si>
  <si>
    <t>Konstrukce zámečnické</t>
  </si>
  <si>
    <t>783</t>
  </si>
  <si>
    <t>Nátěry</t>
  </si>
  <si>
    <t>784</t>
  </si>
  <si>
    <t>Malby</t>
  </si>
  <si>
    <t>Dodávky</t>
  </si>
  <si>
    <t>Nová technologie</t>
  </si>
  <si>
    <t>Stroje a zařízení</t>
  </si>
  <si>
    <t>Technologie</t>
  </si>
  <si>
    <t>1A</t>
  </si>
  <si>
    <t>1B</t>
  </si>
  <si>
    <t>Armatury</t>
  </si>
  <si>
    <t>1C</t>
  </si>
  <si>
    <t>Schwer</t>
  </si>
  <si>
    <t>1D</t>
  </si>
  <si>
    <t>Ostatní</t>
  </si>
  <si>
    <t>Další příslušenství</t>
  </si>
  <si>
    <t>Montážní materiál a práce</t>
  </si>
  <si>
    <t>Rozvody</t>
  </si>
  <si>
    <t>2A</t>
  </si>
  <si>
    <t>Potrubí-NEREZ-potrubí odstřiků FAME, průsakové vody, rezeva pro obchod a víko tubusu měření hladiny</t>
  </si>
  <si>
    <t>2B</t>
  </si>
  <si>
    <t>Podzemní potrubí - vnější trubky dvouplášťového potrubí (izolace proti zemní vlhkosti)</t>
  </si>
  <si>
    <t>2C</t>
  </si>
  <si>
    <t>Potrubí a potrubní díly z uhlíkové oceli</t>
  </si>
  <si>
    <t>2D</t>
  </si>
  <si>
    <t>Uložení</t>
  </si>
  <si>
    <t>2E</t>
  </si>
  <si>
    <t>Kapalinový uzávěr</t>
  </si>
  <si>
    <t>DEMONTÁŽE</t>
  </si>
  <si>
    <t>Demontážní a opětovné montážní práce stávající technologie</t>
  </si>
  <si>
    <t>Demontážní práce</t>
  </si>
  <si>
    <t>Demontážní práce s ekologickou likvidací</t>
  </si>
  <si>
    <t>Provozní zařízení - nátěry</t>
  </si>
  <si>
    <t>Provozní zařízení - nátěry a izolace</t>
  </si>
  <si>
    <t>Speciální práce</t>
  </si>
  <si>
    <t>5</t>
  </si>
  <si>
    <t>Provozní zařízení - ostatní</t>
  </si>
  <si>
    <t>Zemní a stavební práce</t>
  </si>
  <si>
    <t>Zemní a stavební práce (ve splupráci s PS360)</t>
  </si>
  <si>
    <t>6</t>
  </si>
  <si>
    <t>A2</t>
  </si>
  <si>
    <t>Rozváděč +360DT1 v S0360.1</t>
  </si>
  <si>
    <t>B2</t>
  </si>
  <si>
    <t>Polní instrumentace - SO 360 - STÁČENÍ Z  ŽC</t>
  </si>
  <si>
    <t>C2</t>
  </si>
  <si>
    <t>Kabeláž a elektroinstalační materiál - SO 360 - ŽC</t>
  </si>
  <si>
    <t>D</t>
  </si>
  <si>
    <t>Instalační materiál</t>
  </si>
  <si>
    <t>E</t>
  </si>
  <si>
    <t>Práce</t>
  </si>
  <si>
    <t>F</t>
  </si>
  <si>
    <t>G</t>
  </si>
  <si>
    <t>M22</t>
  </si>
  <si>
    <t>Montáž sdělovací a zabezp. techniky</t>
  </si>
  <si>
    <t>M22_01_01</t>
  </si>
  <si>
    <t>Plechové žlaby a příslušenství</t>
  </si>
  <si>
    <t>M22_01_02</t>
  </si>
  <si>
    <t>Trubky a příslušenství</t>
  </si>
  <si>
    <t>M22_01_03</t>
  </si>
  <si>
    <t>Izolační pásky</t>
  </si>
  <si>
    <t>M22_01_04</t>
  </si>
  <si>
    <t>Příchytky, stahovací pásky</t>
  </si>
  <si>
    <t>M22_02_01</t>
  </si>
  <si>
    <t>Kabely sdělovací - telefonní, ostatní</t>
  </si>
  <si>
    <t>M22_02_02</t>
  </si>
  <si>
    <t>Kabely sdělovací stíněné</t>
  </si>
  <si>
    <t>M22_02_03</t>
  </si>
  <si>
    <t>Kabely optické</t>
  </si>
  <si>
    <t>M22_02_04</t>
  </si>
  <si>
    <t>Propojovací kabely optické</t>
  </si>
  <si>
    <t>M22_02_05</t>
  </si>
  <si>
    <t>Kabely a vodiče silové</t>
  </si>
  <si>
    <t>M22_02_06</t>
  </si>
  <si>
    <t>M22_03_01</t>
  </si>
  <si>
    <t>Datové rozvaděče - stojanové a příslušenství</t>
  </si>
  <si>
    <t>M22_03_02</t>
  </si>
  <si>
    <t>Datové rozvaděče - nástěnné</t>
  </si>
  <si>
    <t>M22_03_03</t>
  </si>
  <si>
    <t>Kamerové rozvaděče a příslušenství</t>
  </si>
  <si>
    <t>M22_03_04</t>
  </si>
  <si>
    <t>Rozvodné panely - neosazené</t>
  </si>
  <si>
    <t>M22_03_05</t>
  </si>
  <si>
    <t>Rozvaděče optické 19", nástěnné a příslušenství</t>
  </si>
  <si>
    <t>M22_03_06</t>
  </si>
  <si>
    <t>Rozvaděče telefonní a příslušenství</t>
  </si>
  <si>
    <t>M22_04_01</t>
  </si>
  <si>
    <t>Pigtaily</t>
  </si>
  <si>
    <t>M22_04_02</t>
  </si>
  <si>
    <t>Optické spojky</t>
  </si>
  <si>
    <t>M22_04_03</t>
  </si>
  <si>
    <t>Konektory, spojky, krytky, keystone, inserty</t>
  </si>
  <si>
    <t>M22_04_04</t>
  </si>
  <si>
    <t>Panely plné, vyvazovací, police přístrojové</t>
  </si>
  <si>
    <t>M22_04_05</t>
  </si>
  <si>
    <t>Označovací štítky</t>
  </si>
  <si>
    <t>M22_05_01</t>
  </si>
  <si>
    <t>Tmely, ostatní</t>
  </si>
  <si>
    <t>M22_05_02</t>
  </si>
  <si>
    <t>Průrazy, ucpávky</t>
  </si>
  <si>
    <t>M22_06_01</t>
  </si>
  <si>
    <t>Systém VSS</t>
  </si>
  <si>
    <t>M22_06_02</t>
  </si>
  <si>
    <t>Switche, servery, pracovní stanice aj. VSS včetně příslušenství</t>
  </si>
  <si>
    <t>M22_07_01</t>
  </si>
  <si>
    <t>Zakončení optického kabelu</t>
  </si>
  <si>
    <t>M22_07_02</t>
  </si>
  <si>
    <t>Instalace metalických ukončovacích prvků - zapojení</t>
  </si>
  <si>
    <t>M22_08_01</t>
  </si>
  <si>
    <t>Měření</t>
  </si>
  <si>
    <t>M22_09_01</t>
  </si>
  <si>
    <t>Demontáže a přesuny</t>
  </si>
  <si>
    <t>M22_98_VRN</t>
  </si>
  <si>
    <t>M22_99_ON</t>
  </si>
  <si>
    <t>M23</t>
  </si>
  <si>
    <t>Montáže potrubí</t>
  </si>
  <si>
    <t>D96</t>
  </si>
  <si>
    <t>PSU</t>
  </si>
  <si>
    <t>VN</t>
  </si>
  <si>
    <t>ON</t>
  </si>
  <si>
    <t>Soupis vedlejších a ostatních nákladů</t>
  </si>
  <si>
    <t>#TypZaznamu#</t>
  </si>
  <si>
    <t>STA</t>
  </si>
  <si>
    <t>V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</si>
  <si>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</si>
  <si>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</si>
  <si>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</si>
  <si>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</si>
  <si>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</si>
  <si>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</si>
  <si>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</si>
  <si>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</si>
  <si>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</si>
  <si>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</si>
  <si>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</si>
  <si>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</si>
  <si>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</si>
  <si>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</si>
  <si>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</si>
  <si>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</si>
  <si>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</si>
  <si>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</si>
  <si>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</si>
  <si>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</si>
  <si>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</si>
  <si>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</si>
  <si>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</si>
  <si>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</si>
  <si>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</si>
  <si>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</si>
  <si>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</si>
  <si>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004111020R02</t>
  </si>
  <si>
    <t>Dodavatelská, předávací dokumentace</t>
  </si>
  <si>
    <t>Vlastní</t>
  </si>
  <si>
    <t>Indiv</t>
  </si>
  <si>
    <t>Běžná</t>
  </si>
  <si>
    <t>POL99_2</t>
  </si>
  <si>
    <t>Náklady spojené s vypracováním dodavatelské dokumentace, většinou v obsahu a rozsahu dodavatelské dokumentace pro provádění stavby, ale mohou zde být obsaženy i náklady na jiné stupně projektové dokumentace, pokud jsou součástí požadavků objednatele.</t>
  </si>
  <si>
    <t>POP</t>
  </si>
  <si>
    <t>00511 R</t>
  </si>
  <si>
    <t xml:space="preserve">Geodetické práce </t>
  </si>
  <si>
    <t>RTS 24/ II</t>
  </si>
  <si>
    <t>005121 R</t>
  </si>
  <si>
    <t>Zařízení staveniště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</si>
  <si>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</si>
  <si>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</si>
  <si>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</si>
  <si>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</si>
  <si>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005123 R</t>
  </si>
  <si>
    <t>Územní vlivy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</si>
  <si>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</si>
  <si>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</si>
  <si>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</si>
  <si>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</si>
  <si>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005124010R01</t>
  </si>
  <si>
    <t>Inženýrská, koordinační a kompletační činnost</t>
  </si>
  <si>
    <t>Inženýrská a kompletační činnost. Koordinace stavebních a technologických dodávek stavby.</t>
  </si>
  <si>
    <t>00521 R01</t>
  </si>
  <si>
    <t>Elektrická energie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</si>
  <si>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</si>
  <si>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</si>
  <si>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</si>
  <si>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</si>
  <si>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</si>
  <si>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</si>
  <si>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</si>
  <si>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</si>
  <si>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</si>
  <si>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00523  R 01</t>
  </si>
  <si>
    <t>Výchozí revize, TIČR</t>
  </si>
  <si>
    <t>Náklady zhotovitele, související s prováděním revizí předepsaných technickými normami nebo objednatelem a které jsou pro provedení díla nezbytné.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</si>
  <si>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</si>
  <si>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</si>
  <si>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 Náklady na současné vládní a epidemiologické opatření, které jsou nezbytné a nutné k legislativnímu dodržení nařízení.</t>
  </si>
  <si>
    <t>00523  R 02</t>
  </si>
  <si>
    <t>Stavební zkouška</t>
  </si>
  <si>
    <t>Náklady zhotovitele, související s prováděním stavebních zkoušek předepsaných technickými normami nebo objednatelem a které jsou pro provedení díla nezbytné.</t>
  </si>
  <si>
    <t>005231020R</t>
  </si>
  <si>
    <t>Individuální a komplexní vyzkoušení</t>
  </si>
  <si>
    <t>Náklady na individuální zkoušky dodaných a smontovaných technologických zařízení včetně komplexního vyzkoušení.</t>
  </si>
  <si>
    <t>005231030R</t>
  </si>
  <si>
    <t xml:space="preserve">Zkušební provoz </t>
  </si>
  <si>
    <t>Náklady zhotovitele na účast na zkušebním provozu včetně všech rizik vyplývajících z nutnosti zásahu či úprav zkoušeného zařízení.</t>
  </si>
  <si>
    <t>005231040R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</si>
  <si>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</si>
  <si>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</si>
  <si>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</si>
  <si>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</si>
  <si>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</si>
  <si>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</si>
  <si>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</si>
  <si>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</si>
  <si>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</si>
  <si>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</si>
  <si>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</si>
  <si>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005231021R</t>
  </si>
  <si>
    <t>Záruční listy, návody</t>
  </si>
  <si>
    <t>005231022R</t>
  </si>
  <si>
    <t>Prohlášení o shodě</t>
  </si>
  <si>
    <t>005231023R</t>
  </si>
  <si>
    <t>Zaškolení obsluhy vč.protokolu</t>
  </si>
  <si>
    <t>Náklady na zaškolení obsluhy včetně vyhotovení protokolu.</t>
  </si>
  <si>
    <t>005231080R01</t>
  </si>
  <si>
    <t>Náklady na přesun hmot montáží</t>
  </si>
  <si>
    <t>POL99_7</t>
  </si>
  <si>
    <t>005231080R03</t>
  </si>
  <si>
    <t>Náklady na opravy v záruce montáží</t>
  </si>
  <si>
    <t>005231080R04</t>
  </si>
  <si>
    <t>Nákladní automibilová doprava montáží</t>
  </si>
  <si>
    <t>005231080R05</t>
  </si>
  <si>
    <t>Podíl přidružených výkonů montáží</t>
  </si>
  <si>
    <t>005231080R06</t>
  </si>
  <si>
    <t>Podíl přidružených výkonů zemních prací</t>
  </si>
  <si>
    <t>SUM</t>
  </si>
  <si>
    <t>END</t>
  </si>
  <si>
    <t>Položkový soupis prací a dodávek</t>
  </si>
  <si>
    <t>115101241R00</t>
  </si>
  <si>
    <t>Čerpání vody na dopravní výšku přes 25 do 50 m s uvažovaným průměrným přítokem do 500 l/min</t>
  </si>
  <si>
    <t>h</t>
  </si>
  <si>
    <t>800-1</t>
  </si>
  <si>
    <t>RTS 24/ I</t>
  </si>
  <si>
    <t>POL1_</t>
  </si>
  <si>
    <t>na vzdálenost od hladiny vody v jímce po výšku roviny proložené osou nejvyššího bodu výtlačného potrubí. Včetně odpadní potrubí v délce do 20 m.</t>
  </si>
  <si>
    <t>SPI</t>
  </si>
  <si>
    <t>115101341R00</t>
  </si>
  <si>
    <t>Pohotovost záložní čerpací soupravy na dopravní výšku přes 25 do 50 m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</si>
  <si>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</si>
  <si>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</si>
  <si>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121101100R00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</si>
  <si>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</si>
  <si>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</si>
  <si>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</si>
  <si>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>technolog.potrubí : 29,51</t>
  </si>
  <si>
    <t>VV</t>
  </si>
  <si>
    <t>131201111R00</t>
  </si>
  <si>
    <t>Hloubení nezapažených jam a zářezů do 100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</si>
  <si>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</si>
  <si>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technolog.potrubí : 448,5/2</t>
  </si>
  <si>
    <t>131201119R00</t>
  </si>
  <si>
    <t xml:space="preserve">Hloubení nezapažených jam a zářezů příplatek za lepivost, v hornině 3,  </t>
  </si>
  <si>
    <t>131301201R00</t>
  </si>
  <si>
    <t>Hloubení zapažených jam a zářezů do 100 m3, v hornině 4, převážně ručně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</si>
  <si>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</si>
  <si>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technolog.potrubí : 448,5/2+130</t>
  </si>
  <si>
    <t>131301209R00</t>
  </si>
  <si>
    <t xml:space="preserve">Hloubení zapažených jam a zářezů příplatek za lepivost, v hornině 4,  </t>
  </si>
  <si>
    <t>139601103R00</t>
  </si>
  <si>
    <t>Ruční výkop jam, rýh a šachet v hornině 4</t>
  </si>
  <si>
    <t>s přehozením na vzdálenost do 5 m nebo s naložením na ruční dopravní prostředek</t>
  </si>
  <si>
    <t>technolog.potrubí : 91</t>
  </si>
  <si>
    <t>139711101R00</t>
  </si>
  <si>
    <t>Vykopávka v uzavřených prostorách v hornině 1-4</t>
  </si>
  <si>
    <t>s naložením výkopku na dopravní prostředek</t>
  </si>
  <si>
    <t>technolog.potrubí : 11,96</t>
  </si>
  <si>
    <t>161101501R00</t>
  </si>
  <si>
    <t>Svislé přemístění výkopku nošením z horniny 1 až 4</t>
  </si>
  <si>
    <t xml:space="preserve"> bez naložení, avšak s vyprázdněním nádoby na hromady nebo do dopravního prostředku, na každých třeba i započatých 3 m výšky,</t>
  </si>
  <si>
    <t>91+11,96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</si>
  <si>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</si>
  <si>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</si>
  <si>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</si>
  <si>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technolog.potrubí : 681,46</t>
  </si>
  <si>
    <t>162701105R00</t>
  </si>
  <si>
    <t>Vodorovné přemístění výkopku z horniny 1 až 4, na vzdálenost přes 9 000  do 10 000 m</t>
  </si>
  <si>
    <t>technolog.potrubí : 60,06*2+136,3</t>
  </si>
  <si>
    <t>162701109R00</t>
  </si>
  <si>
    <t>Vodorovné přemístění výkopku příplatek k ceně za každých dalších i započatých 1 000 m přes 10 000 m z horniny 1 až 4</t>
  </si>
  <si>
    <t>167101102R00</t>
  </si>
  <si>
    <t>Nakládání, skládání, překládání neulehlého výkopku nakládání výkopku přes 100 m3, z horniny 1 až 4</t>
  </si>
  <si>
    <t>741,52*2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</si>
  <si>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</si>
  <si>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</si>
  <si>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</si>
  <si>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</si>
  <si>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</si>
  <si>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</si>
  <si>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technolog.potrubí : 741,52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</si>
  <si>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</si>
  <si>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</si>
  <si>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</si>
  <si>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360.1 : 0,52</t>
  </si>
  <si>
    <t>181201102R00</t>
  </si>
  <si>
    <t>Úprava pláně v násypech v hornině 1 až 4, se zhutněním</t>
  </si>
  <si>
    <t>m2</t>
  </si>
  <si>
    <t>vyrovnání výškových rozdílů, plochy vodorovné a plochy do sklonu 1 : 5,</t>
  </si>
  <si>
    <t>182101101R00</t>
  </si>
  <si>
    <t>Svahování v zářezech v hornině 1 až 4</t>
  </si>
  <si>
    <t>trvalých svahů do projektovaných profilů s potřebným přemístěním výkopku při svahování v zářezech,</t>
  </si>
  <si>
    <t>technolog.potrubí : 3,6*2,5*2+9*3</t>
  </si>
  <si>
    <t>182301122R00</t>
  </si>
  <si>
    <t>Rozprostření a urovnání ornice ve svahu v souvislé ploše do 500 m2, tloušťka vrstvy přes 100 do 150 mm</t>
  </si>
  <si>
    <t>s případným nutným přemístěním hromad nebo dočasných skládek na místo potřeby ze vzdálenosti do 30 m, ve svahu sklonu přes 1 : 5,</t>
  </si>
  <si>
    <t>technolog.potrubí : 29,51/0,15</t>
  </si>
  <si>
    <t>151101303R00</t>
  </si>
  <si>
    <t>Rozepření stěn pažení - příložné ocelová rozpěra -  hl. do 8 m</t>
  </si>
  <si>
    <t>Kalkul</t>
  </si>
  <si>
    <t>technolog.potrubí : 4,55*2</t>
  </si>
  <si>
    <t>151101313R00</t>
  </si>
  <si>
    <t>Odstranění rozepření stěn - příložné - hl. do 8 m</t>
  </si>
  <si>
    <t>RTS 22/ II</t>
  </si>
  <si>
    <t>151811726R00</t>
  </si>
  <si>
    <t>Montáž pažicího boxu dl.5m,š.4m, hl.5,2m</t>
  </si>
  <si>
    <t>kus</t>
  </si>
  <si>
    <t>151812726R00</t>
  </si>
  <si>
    <t>Pronájem pažic.boxu dl.5m, š.4m, hl.5,2m</t>
  </si>
  <si>
    <t xml:space="preserve">den   </t>
  </si>
  <si>
    <t>151813726R00</t>
  </si>
  <si>
    <t>Dmtž pažicího boxu dl.5m, š.4m, hl.5,2m</t>
  </si>
  <si>
    <t>199000004R00</t>
  </si>
  <si>
    <t>Poplatek za skládku zeminy 1- 4 kontaminované</t>
  </si>
  <si>
    <t>t</t>
  </si>
  <si>
    <t>136,3*1,6</t>
  </si>
  <si>
    <t>59691019.AR</t>
  </si>
  <si>
    <t>zemina recyklovaná</t>
  </si>
  <si>
    <t xml:space="preserve">m3    </t>
  </si>
  <si>
    <t>SPCM</t>
  </si>
  <si>
    <t>Specifikace</t>
  </si>
  <si>
    <t>POL3_</t>
  </si>
  <si>
    <t>technolog.potrubí : 60,06</t>
  </si>
  <si>
    <t>271531111R00</t>
  </si>
  <si>
    <t>Polštáře zhutněné pod základy kamenivo hrubé, drcené, frakce 16 - 63 mm</t>
  </si>
  <si>
    <t>800-2</t>
  </si>
  <si>
    <t>technolog.potrubí : 20,28</t>
  </si>
  <si>
    <t>273321321R00</t>
  </si>
  <si>
    <t>Beton základových desek železový třídy C 20/25, Beton čerstvý obyčejný;  C 20/25;  prostředí: X0;  cement: CEM I;  Dmax = 22 mm;  S 3</t>
  </si>
  <si>
    <t>801-1</t>
  </si>
  <si>
    <t>bez dodávky a uložení výztuže</t>
  </si>
  <si>
    <t>technolog.potrubí : 2,6</t>
  </si>
  <si>
    <t>drážky : 2,15</t>
  </si>
  <si>
    <t>360.1 : 0,03</t>
  </si>
  <si>
    <t>273361921RT8</t>
  </si>
  <si>
    <t>Výztuž základových desek ze svařovaných sítí průměr drátu 8 mm, velikost oka 100/100 mm</t>
  </si>
  <si>
    <t>včetně distančních prvků</t>
  </si>
  <si>
    <t>technolog.potrubí : 1,56*0,0079*1,15</t>
  </si>
  <si>
    <t>274272110R00</t>
  </si>
  <si>
    <t>Zdivo základové z bednicích tvárnic tloušťky 150 mm, výplň betonem C 8/10, Beton čerstvý obyčejný;  C 8/10;  prostředí: X0;  cement: CEM II;  Dmax = 22 mm;  S 2</t>
  </si>
  <si>
    <t>s výplní betonem, bez výztuže,</t>
  </si>
  <si>
    <t>technolog.potrubí : 9,533</t>
  </si>
  <si>
    <t>279321511R00</t>
  </si>
  <si>
    <t>Beton základových zdí železový třídy C 30/37</t>
  </si>
  <si>
    <t>bez výztuže</t>
  </si>
  <si>
    <t>jímka : 1,56</t>
  </si>
  <si>
    <t>279351105R00</t>
  </si>
  <si>
    <t>Bednění základových zdí oboustranné, zřízení</t>
  </si>
  <si>
    <t>bednění svislé nebo šikmé (odkloněné), půdorysně přímé nebo zalomené základových zdí ve volných nebo zapažených jámách, rýhách, šachtách, včetně případných vzpěr,</t>
  </si>
  <si>
    <t>jímka : 13</t>
  </si>
  <si>
    <t>279351106R00</t>
  </si>
  <si>
    <t>Bednění základových zdí oboustranné, odstranění</t>
  </si>
  <si>
    <t>Včetně  očištění, vytřídění a uložení bednicího materiálu.</t>
  </si>
  <si>
    <t>279361821R00</t>
  </si>
  <si>
    <t>Výztuž základových zdí z betonářské oceli 10 505(R)</t>
  </si>
  <si>
    <t>jímka : 5,2*0,00089*1,15</t>
  </si>
  <si>
    <t>technolog.potrubí : 13,91*0,00089*1,15</t>
  </si>
  <si>
    <t>279361921RT8</t>
  </si>
  <si>
    <t>Výztuž základových zdí ze svařovaných sítí průměr drátu 8 mm, velikost oka 100/100 mm</t>
  </si>
  <si>
    <t>jímka : 7,8*0,0079*1,15</t>
  </si>
  <si>
    <t>271531115R00</t>
  </si>
  <si>
    <t>Polštář základu z kameniva drceného 4-8 mm</t>
  </si>
  <si>
    <t>technolog.potrubí : 13,78</t>
  </si>
  <si>
    <t>311231114R00</t>
  </si>
  <si>
    <t>Zdivo nosné z cihel a tvarovek pálených pod omítku z cihel plných, 290x140x65 mm, P 15, na maltu MVC 2,5, Prvek zdicí pálený P;  funkce: cihla plná;  tvar: základní;  l = 290 mm;  w = 140 mm;  h = 65 mm;  styčná plocha: hladká;  fb = 20,0 N/mm2;  barva:...</t>
  </si>
  <si>
    <t>Včetně pomocného lešení o výšce podlahy do 1,90 m a pro zatížení do 1,5 kPa.</t>
  </si>
  <si>
    <t>360.1 : 1,82</t>
  </si>
  <si>
    <t>311941111R00</t>
  </si>
  <si>
    <t>Připojení zděných stěn ke konstrukci hmoždinkou</t>
  </si>
  <si>
    <t>m</t>
  </si>
  <si>
    <t>nerezovou kotvou ve spáře nového zdiva (4 ks/m spáry)</t>
  </si>
  <si>
    <t>Včetně dodávky kotev i spojovacího materiálu.</t>
  </si>
  <si>
    <t>360.1 : 3*3</t>
  </si>
  <si>
    <t>317941121RT2</t>
  </si>
  <si>
    <t xml:space="preserve">Osazení ocelových válcovaných nosníků na zdivu profil I, výšky 100 mm </t>
  </si>
  <si>
    <t>profilu I, nebo IE, nebo U, nebo UE, nebo L</t>
  </si>
  <si>
    <t>360.1 : 0,00834*1,18*4,6</t>
  </si>
  <si>
    <t>341321610R00</t>
  </si>
  <si>
    <t>Beton stěn nosných a výplňových železový třídy C 30/37</t>
  </si>
  <si>
    <t>bez výztuže, s pomocným lešením o výšce podlahy do 1,90 m a pro zatížení do 1,5 kPa,</t>
  </si>
  <si>
    <t>technolog.potrubí : 1,04</t>
  </si>
  <si>
    <t>341351903R00</t>
  </si>
  <si>
    <t>Bednění stěn a příček bednění otvoru plochy do 2,25 m2</t>
  </si>
  <si>
    <t>svislé nebo šikmé (odkloněné), půdorysně přímé nebo zalomené, stěn nosných, výplňových, nebo příček, včetně vzpěr nebo jiného zajištění</t>
  </si>
  <si>
    <t>technolog.potrubí 3,12m2 : 4</t>
  </si>
  <si>
    <t>380932115R00</t>
  </si>
  <si>
    <t>Vlepení výztuže do vrtu v betonu průměr výztuže 12 mm</t>
  </si>
  <si>
    <t>801-4</t>
  </si>
  <si>
    <t>Vyvrtání otvoru v betonu, dvojnásobné vyfouknutí prachu z otvoru, dvojnásobné protažení kartáčkem, opět dvojnásobné vyfouknutí, vyplnění otvoru chemickou maltou do 2/3 hloubky otvoru a zasunutí betonářské oceli. Včetně dodávky chemické malty. Bez dodávky výztuže.</t>
  </si>
  <si>
    <t>technolog.potrubí : 13,91/0,25*0,1</t>
  </si>
  <si>
    <t>319211312R00</t>
  </si>
  <si>
    <t>Ošetření ploch těsnicí hydroizolační maltou odolnou proti ropnám látkám</t>
  </si>
  <si>
    <t>jímka : 955,5</t>
  </si>
  <si>
    <t>342668112R00</t>
  </si>
  <si>
    <t>Vyplnění prostupů konstrukcí PU pěnou</t>
  </si>
  <si>
    <t>technolog.potrubí : 1,3</t>
  </si>
  <si>
    <t>451572111R00</t>
  </si>
  <si>
    <t>Lože pod potrubí, stoky a drobné objekty z kameniva drobného těženého 0÷4 mm</t>
  </si>
  <si>
    <t>827-1</t>
  </si>
  <si>
    <t>v otevřeném výkopu,</t>
  </si>
  <si>
    <t>drážky : 1,3</t>
  </si>
  <si>
    <t>612421637R00</t>
  </si>
  <si>
    <t>Omítky vnitřní stěn vápenné nebo vápenocementové v podlaží i ve schodišti štukové</t>
  </si>
  <si>
    <t>360.1 : 21,84</t>
  </si>
  <si>
    <t>631312141R00</t>
  </si>
  <si>
    <t>Doplnění mazanin betonem prostým rýh v dosavadních mazaninách</t>
  </si>
  <si>
    <t>prostým betonem (s dodáním hmot) bez potěru,</t>
  </si>
  <si>
    <t>360.1 20/25 : 0,03</t>
  </si>
  <si>
    <t>631571010R00</t>
  </si>
  <si>
    <t>Násyp pod podlahy z kameniva bez dodávky materiálu  bez určení tloušťky</t>
  </si>
  <si>
    <t>pod mazaniny a dlažby, popř. na plochých střechách, vodorovný nebo ve spádu, s udusáním a urovnáním povrchu,</t>
  </si>
  <si>
    <t>360.1 zásyp šachty sutí : 0,52</t>
  </si>
  <si>
    <t>914991003R00</t>
  </si>
  <si>
    <t>Dočasné dopravní značení montáž , zábrany včetně sloupků a podstavců</t>
  </si>
  <si>
    <t>822-1</t>
  </si>
  <si>
    <t>technolog.potrubí : 3*10</t>
  </si>
  <si>
    <t>technolog.potrubí : (14+4+14+8)/2</t>
  </si>
  <si>
    <t>914992003R00</t>
  </si>
  <si>
    <t>Dočasné dopravní značení vlastní nájem, zábrany včetně sloupků a podstavců</t>
  </si>
  <si>
    <t>technolog.potrubí : 30*10</t>
  </si>
  <si>
    <t>technolog.potrubí : 20*20</t>
  </si>
  <si>
    <t>914993003R00</t>
  </si>
  <si>
    <t>Demontáž dočasného dopravního značení zábrany včetně sloupků a podstavců</t>
  </si>
  <si>
    <t>936451121R00</t>
  </si>
  <si>
    <t>Výplň potrubí izolačním pěnobetonem</t>
  </si>
  <si>
    <t>technolog.potrubí : 8,84+4,42</t>
  </si>
  <si>
    <t>938907111R01</t>
  </si>
  <si>
    <t>Očištění stropů, stěn a podlah tlakovou vodou, odmaštění</t>
  </si>
  <si>
    <t>941955002R00</t>
  </si>
  <si>
    <t>Lešení lehké pracovní pomocné pomocné, o výšce lešeňové podlahy přes 1,2 do 1,9 m</t>
  </si>
  <si>
    <t>800-3</t>
  </si>
  <si>
    <t>953981205R00</t>
  </si>
  <si>
    <t>Chemické kotvy do betonu, do cihelného zdiva do betonu, hloubky 170 mm, M 20, malta pro chemické kotvy dvousložková do plných materiálů</t>
  </si>
  <si>
    <t>jímka : 32</t>
  </si>
  <si>
    <t>952901221R01</t>
  </si>
  <si>
    <t>Vyčištění a vyklizení průmyslových budov a objektů výrobních</t>
  </si>
  <si>
    <t>953981203R01</t>
  </si>
  <si>
    <t>Chemické kotvy, beton, hl.170 mm, M12, malta 2slož</t>
  </si>
  <si>
    <t>360.1 zdvojená podlaha : 32</t>
  </si>
  <si>
    <t>technolog.potrubí : 32</t>
  </si>
  <si>
    <t>953981207R00</t>
  </si>
  <si>
    <t>Chemické kotvy, beton, hl.170 mm, M18, malta 2slož s navářkami</t>
  </si>
  <si>
    <t>961055111R00</t>
  </si>
  <si>
    <t>Bourání základů železobetonových</t>
  </si>
  <si>
    <t>801-3</t>
  </si>
  <si>
    <t>nebo vybourání otvorů průřezové plochy přes 4 m2 v základech</t>
  </si>
  <si>
    <t>tech.potrubí část zdí a strop : 18,2</t>
  </si>
  <si>
    <t>drážky : 6,05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</si>
  <si>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</si>
  <si>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</si>
  <si>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</si>
  <si>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jímka : 0,78</t>
  </si>
  <si>
    <t>360.1 : 2,86</t>
  </si>
  <si>
    <t>962052211R00</t>
  </si>
  <si>
    <t>Bourání zdiva železobetonového nadzákladového</t>
  </si>
  <si>
    <t>nebo vybourání otvorů průřezové plochy přes 4 m2 ve zdivu železobetonovém, včetně pomocného lešení o výšce podlahy do 1900 mm a pro zatížení do 1,5 kPa  (150 kg/m2),</t>
  </si>
  <si>
    <t>prostupy do obj.220 : 1,3</t>
  </si>
  <si>
    <t>968071136R00</t>
  </si>
  <si>
    <t>Vyvěšení nebo zavěšení kovových křídel vrat, plochy do 4 m2</t>
  </si>
  <si>
    <t>s případným uložením a opětovným zavěšením po provedení stavebních změn,</t>
  </si>
  <si>
    <t>968072558R00</t>
  </si>
  <si>
    <t>Vybourání a vyjmutí kovových rámů a rolet rámů, včetně pomocného lešení o výšce podlahy do 1900 mm a pro zatížení do 1,5 kPa  (150 kg/m2) vrat, plochy do 5 m2</t>
  </si>
  <si>
    <t>360.1 : 1,45*2,5</t>
  </si>
  <si>
    <t>970051018R00</t>
  </si>
  <si>
    <t>Jádrové vrtání, kruhové prostupy v železobetonu jádrové vrtání , d 14-18 mm</t>
  </si>
  <si>
    <t>970251100R00</t>
  </si>
  <si>
    <t>Řezání železobetonu hloubka řezu 100 mm</t>
  </si>
  <si>
    <t>drážky : (4,7+4,83)*2*11+(0,83+0,7)*2*10</t>
  </si>
  <si>
    <t>970251250R00</t>
  </si>
  <si>
    <t>Řezání železobetonu hloubka řezu 250 mm</t>
  </si>
  <si>
    <t>jímka : (1,7+1,3)*2</t>
  </si>
  <si>
    <t>drážky : (4+4)*2*10</t>
  </si>
  <si>
    <t>979951111R00</t>
  </si>
  <si>
    <t>Výkup kovů železný šrot, tloušťky do 4 mm</t>
  </si>
  <si>
    <t>Pro vyjádření výnosu ve prospěch zhotovitele je nutné jednotkovou cenu uvést se záporným znaménkem. (Získaná částka ponižuje náklad stavby.)</t>
  </si>
  <si>
    <t>technolog.potrubí : 1,6367</t>
  </si>
  <si>
    <t>vrata 360.1 : 0,2175</t>
  </si>
  <si>
    <t>trubky : 0,55978</t>
  </si>
  <si>
    <t>979990266R00</t>
  </si>
  <si>
    <t>Poplatek za uložení kontaminované demoliční suti s obsahem nebezpečných látek</t>
  </si>
  <si>
    <t>120*0,04*2,4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</si>
  <si>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</si>
  <si>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ALP, Hmota nátěrová asfaltová; typ: lak, penetrace; funkce: zpevnění povrchu, adhezní můstek; vrstva: podkladní; exteriér; podklad: beton, keramika; bar...</t>
  </si>
  <si>
    <t>800-711</t>
  </si>
  <si>
    <t>technolog.potrubí : 14,95*2+9,75*2</t>
  </si>
  <si>
    <t>jímka : 8,45*2</t>
  </si>
  <si>
    <t>711191272RT2</t>
  </si>
  <si>
    <t>Provedení izolace proti zemní vlhkosti ostatní svislé uložení, ochranná textilie, 300 g/m2, Geosyntetika pro zemní práce</t>
  </si>
  <si>
    <t>jímka : 16,9</t>
  </si>
  <si>
    <t>technolog.potrubí : 18,2+13</t>
  </si>
  <si>
    <t>711172559RV4</t>
  </si>
  <si>
    <t>Provedení izolace proti vlhkosti na ploše svislé, fólií, volně, včetně fólie PE Penefol 950, tl.2 mm</t>
  </si>
  <si>
    <t>jímka : 8,45</t>
  </si>
  <si>
    <t>technolog.potrubí : 10,4</t>
  </si>
  <si>
    <t>711212013R00</t>
  </si>
  <si>
    <t>Izolace proti vodě a vlhkosti, hydroizolační olejotěsná stěrka tl.10mm</t>
  </si>
  <si>
    <t>360 záchytná vana : 955,5</t>
  </si>
  <si>
    <t>711792185R00</t>
  </si>
  <si>
    <t>Provedení detailů, na ploše svislé, těsnící páskou</t>
  </si>
  <si>
    <t>technolog.potrubí : 12,35</t>
  </si>
  <si>
    <t>jímka : 16,12</t>
  </si>
  <si>
    <t>58128500R</t>
  </si>
  <si>
    <t>těsnění bobtnající pro pracovní spáry; bentonit, butyl kaučuk; schopnost bobtnání 100 až 500 %; 20 x 25 mm</t>
  </si>
  <si>
    <t>28,47*1,05</t>
  </si>
  <si>
    <t>998711202R00</t>
  </si>
  <si>
    <t>Přesun hmot pro izolace proti vodě svisle do 12 m</t>
  </si>
  <si>
    <t>Přesun hmot</t>
  </si>
  <si>
    <t>POL7_</t>
  </si>
  <si>
    <t>50 m vodorovně měřeno od těžiště půdorysné plochy skládky do těžiště půdorysné plochy objektu</t>
  </si>
  <si>
    <t>722130926R00</t>
  </si>
  <si>
    <t>Přeřezání ocelové trubky do DN 800 cm</t>
  </si>
  <si>
    <t xml:space="preserve">m     </t>
  </si>
  <si>
    <t>technolog.potrubí : 2*2,4+12,74</t>
  </si>
  <si>
    <t>998722202R00</t>
  </si>
  <si>
    <t>Přesun hmot pro vnitřní vodovod v objektech výšky do 12 m</t>
  </si>
  <si>
    <t>800-721</t>
  </si>
  <si>
    <t>vodorovně do 50 m</t>
  </si>
  <si>
    <t>733123935R00</t>
  </si>
  <si>
    <t>Svařovaný spoj potrubí ocelového hladkého D 823 mm</t>
  </si>
  <si>
    <t>jímka : 4</t>
  </si>
  <si>
    <t>998733203R00</t>
  </si>
  <si>
    <t>Přesun hmot pro rozvody potrubí v objektech výšky do 24 m</t>
  </si>
  <si>
    <t>800-731</t>
  </si>
  <si>
    <t>767590120R00</t>
  </si>
  <si>
    <t>Montáž podlahových konstrukcí podlahových roštů šroubováním</t>
  </si>
  <si>
    <t>kg</t>
  </si>
  <si>
    <t>800-767</t>
  </si>
  <si>
    <t>360.1 : 10,5</t>
  </si>
  <si>
    <t>767995103R00</t>
  </si>
  <si>
    <t>Výroba a montáž atypických kovovových doplňků staveb hmotnosti přes 10 do 20 kg</t>
  </si>
  <si>
    <t>lístkový plech tl.4mm : 0,52*34,22</t>
  </si>
  <si>
    <t>360.1 zdvojená podlaha : 497+20,75+27+888,97+13,38+11,93</t>
  </si>
  <si>
    <t>plech 1400x1050x12mm 2x : 180,05*2</t>
  </si>
  <si>
    <t>vyřezání otvorů : 12</t>
  </si>
  <si>
    <t>uzavření tr.pr.250 tl.5mm 6x : 0,0492*40*6</t>
  </si>
  <si>
    <t>uzavření tr.pr.150 tl.5mm 2x : 0,0177*40*2</t>
  </si>
  <si>
    <t>767996801R00</t>
  </si>
  <si>
    <t>Demontáž ostatních doplňků staveb atypických konstrukcí o hmotnosti přes 20 do 50 kg</t>
  </si>
  <si>
    <t>trubka pr.219mm : 12,87*41,911</t>
  </si>
  <si>
    <t>trubka pr.114mm : 1,82*11,2</t>
  </si>
  <si>
    <t>76764211101</t>
  </si>
  <si>
    <t>Vnitřní ocelové jednokř.plné hladké dveře, vč.ocelové zárubně š.150mm</t>
  </si>
  <si>
    <t>76764211102</t>
  </si>
  <si>
    <t>Vstupní ocelové jednokř.plné hladké dveře, vč.ocelové zárubně š.150mm, 0,9x2,5m vč.kování</t>
  </si>
  <si>
    <t>55347146R</t>
  </si>
  <si>
    <t>rošt podlahový svařovaný; š = 1 000 mm; l = 1 000 mm; nosný prut 30/3; oko 30/30; povrch žárové zinkování</t>
  </si>
  <si>
    <t xml:space="preserve">m2    </t>
  </si>
  <si>
    <t>360.1 : 0,34*1,05</t>
  </si>
  <si>
    <t>998767202R00</t>
  </si>
  <si>
    <t>Přesun hmot pro kovové stavební doplňk. konstrukce v objektech výšky do 12 m</t>
  </si>
  <si>
    <t>50 m vodorovně</t>
  </si>
  <si>
    <t>783108811R00</t>
  </si>
  <si>
    <t>Čištění povrchu otryskáním minerálním materiálem, stupeň očištění Sa 1, tryskací materiál křemičitan hlinitý</t>
  </si>
  <si>
    <t>800-783</t>
  </si>
  <si>
    <t>783903811R00</t>
  </si>
  <si>
    <t>Ostatní práce odmaštění chemickými rozpuštědly</t>
  </si>
  <si>
    <t>783108800R00</t>
  </si>
  <si>
    <t>Omytí vysokotlakou vodou</t>
  </si>
  <si>
    <t>783151317R00</t>
  </si>
  <si>
    <t>Nátěr OK "C" nebo "CC" 2x základní epoxid + 1x vrchní polyuretan</t>
  </si>
  <si>
    <t>R-položka</t>
  </si>
  <si>
    <t>POL12_1</t>
  </si>
  <si>
    <t>784191301R00</t>
  </si>
  <si>
    <t>Příprava povrchu Penetrace (napouštění) podkladu protiplísňová, jednonásobná</t>
  </si>
  <si>
    <t>800-784</t>
  </si>
  <si>
    <t>784195622R00</t>
  </si>
  <si>
    <t>Malby z malířských směsí protiplísňové,  , barevné, dvojnásobné</t>
  </si>
  <si>
    <t>220301601R00</t>
  </si>
  <si>
    <t>Koberec dielektrický</t>
  </si>
  <si>
    <t>230030005R00</t>
  </si>
  <si>
    <t>Montáž trubních dílů přírubových do 100 kg</t>
  </si>
  <si>
    <t>31946019R</t>
  </si>
  <si>
    <t>Příruba přivařovací plochá PN 6 11373 DN 823</t>
  </si>
  <si>
    <t>979081121R00</t>
  </si>
  <si>
    <t>Odvoz suti a vybouraných hmot na skládku příplatek za každý další 1 km</t>
  </si>
  <si>
    <t>75,93372*19</t>
  </si>
  <si>
    <t>979082121R00</t>
  </si>
  <si>
    <t>Vnitrostaveništní doprava suti a vybouraných hmot příplatek k ceně za každých dalších 5 m</t>
  </si>
  <si>
    <t>75,93372*4</t>
  </si>
  <si>
    <t>979990101R00</t>
  </si>
  <si>
    <t>Poplatek za skládku směsi betonu a cihel do 30x30 cm, skupina 17 01 01 a 17 01 02 z Katalogu odpadů</t>
  </si>
  <si>
    <t>RTS 23/ II</t>
  </si>
  <si>
    <t>RTS 23/ I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</si>
  <si>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</si>
  <si>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</si>
  <si>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</si>
  <si>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</si>
  <si>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</si>
  <si>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</si>
  <si>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</si>
  <si>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</si>
  <si>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</si>
  <si>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</si>
  <si>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979011221R00</t>
  </si>
  <si>
    <t>Svislá doprava suti a vybouraných hmot nošením za prvé podlaží pod základním podlažím</t>
  </si>
  <si>
    <t>979081111R00</t>
  </si>
  <si>
    <t>Odvoz suti a vybouraných hmot na skládku do 1 km</t>
  </si>
  <si>
    <t>Včetně naložení na dopravní prostředek a složení na skládku, bez poplatku za skládku.</t>
  </si>
  <si>
    <t>979082111R00</t>
  </si>
  <si>
    <t>Vnitrostaveništní doprava suti a vybouraných hmot do 10 m</t>
  </si>
  <si>
    <t>1.1</t>
  </si>
  <si>
    <t>Lineární nevýbušné LED svídidlo, 28W, 4360lm, IP66, II 2 G Ex eb mb q II T4 Gb</t>
  </si>
  <si>
    <t>ks</t>
  </si>
  <si>
    <t>POL3_0</t>
  </si>
  <si>
    <t>Generi e865F 12L42</t>
  </si>
  <si>
    <t>+ 1ks propojovací sada (DV) 5x2,5 mm2 pro průběžné 3f.elektrické propojení svítidel</t>
  </si>
  <si>
    <t>1.2</t>
  </si>
  <si>
    <t>Lineární nevýbušné LED svídidlo, 15W, 2170lm, IP66, II 2 G Ex eb mb q II T4 Gb</t>
  </si>
  <si>
    <t>Generi e865F 06L22</t>
  </si>
  <si>
    <t>1.3</t>
  </si>
  <si>
    <t>Příplatek recyklace elektromateriálu</t>
  </si>
  <si>
    <t>1.4</t>
  </si>
  <si>
    <t>Nevýbušný střídavý přepínač řazení 6, V029/10A, IP65, II 2G Ex de IIC T6 Gb IP65</t>
  </si>
  <si>
    <t>X20SA1</t>
  </si>
  <si>
    <t>1.5</t>
  </si>
  <si>
    <t>Svorkovnicová skříň nevýbušná, OS23 4xM20, IP66, II 2G Ex eb IIC T6 Gb</t>
  </si>
  <si>
    <t>X12X1</t>
  </si>
  <si>
    <t>2.1</t>
  </si>
  <si>
    <t>Montáž svítidel LED nevýbušné</t>
  </si>
  <si>
    <t>POL1_1</t>
  </si>
  <si>
    <t>2.2</t>
  </si>
  <si>
    <t>Montáž elektroinstalčních krabic nevýbušné</t>
  </si>
  <si>
    <t>2.3</t>
  </si>
  <si>
    <t>Montáž přepínače nevýbušný</t>
  </si>
  <si>
    <t>2.4</t>
  </si>
  <si>
    <t>Elektroinstalační trubka tuhá zinkovaná DN25 včetně příslušenství</t>
  </si>
  <si>
    <t>(podpěr, příchytek, vývodek, spojek atd.)</t>
  </si>
  <si>
    <t>2.5</t>
  </si>
  <si>
    <t>Kabelový žlab 125x100 včetně víka, závěsu a závitových tyčí</t>
  </si>
  <si>
    <t>2.6</t>
  </si>
  <si>
    <t>Vodič CY4 Z-Ž včetně ukončení - doplňující ochranné pospojování</t>
  </si>
  <si>
    <t>2.7</t>
  </si>
  <si>
    <t>Vodič CY6 Z-Ž včetně ukončení - ochranné pospojování</t>
  </si>
  <si>
    <t>2.8</t>
  </si>
  <si>
    <t>Stožár JŽ 10</t>
  </si>
  <si>
    <t>12100-00141</t>
  </si>
  <si>
    <t>2.9</t>
  </si>
  <si>
    <t>Výložník  - JŽ 1-900</t>
  </si>
  <si>
    <t>2.10</t>
  </si>
  <si>
    <t>Stožárová svorkovnice SŽRP</t>
  </si>
  <si>
    <t>2.11</t>
  </si>
  <si>
    <t>LED svítidlo</t>
  </si>
  <si>
    <t>BRP102 LED75/740 II DM42-60A</t>
  </si>
  <si>
    <t>2.12</t>
  </si>
  <si>
    <t>Betonová směs pro základ stožáru 1 m3</t>
  </si>
  <si>
    <t>2.13</t>
  </si>
  <si>
    <t>ABB vypínač č.1 So</t>
  </si>
  <si>
    <t>3559-A01345</t>
  </si>
  <si>
    <t>2.14</t>
  </si>
  <si>
    <t>ABB vypínač č.1 So, IP44</t>
  </si>
  <si>
    <t>3559-A06940B</t>
  </si>
  <si>
    <t>2.15</t>
  </si>
  <si>
    <t>Kryt jednoduchý TANGO Bílá ABB</t>
  </si>
  <si>
    <t>3558A-A651 B</t>
  </si>
  <si>
    <t>2.16</t>
  </si>
  <si>
    <t>ABB Tango rámeček bílá</t>
  </si>
  <si>
    <t>3901A-B10 B</t>
  </si>
  <si>
    <t>2.17</t>
  </si>
  <si>
    <t>Lištová instalační krabice jednoduchá TANGO LK 80x28/T</t>
  </si>
  <si>
    <t>2.18</t>
  </si>
  <si>
    <t>Elektroinstalční krabice 75x75x40, E125, IP54</t>
  </si>
  <si>
    <t>2.19</t>
  </si>
  <si>
    <t>Wago svorky mini 2273-205, 5x2,5mm - balení 100ks</t>
  </si>
  <si>
    <t>2.20</t>
  </si>
  <si>
    <t>Elektroinstalační plastová lišta 15x10, 3m</t>
  </si>
  <si>
    <t>2.21</t>
  </si>
  <si>
    <t>Elektroinstalační plastová lišta 20x20, 2m</t>
  </si>
  <si>
    <t>2.22</t>
  </si>
  <si>
    <t>Elektroinstalační plastová lišta 100x50, 2m</t>
  </si>
  <si>
    <t>2.23</t>
  </si>
  <si>
    <t>Přímotop 2000W</t>
  </si>
  <si>
    <t>FENIX ATLANTIC F125-D 20</t>
  </si>
  <si>
    <t>2.24</t>
  </si>
  <si>
    <t>Topný kabel, 5 m</t>
  </si>
  <si>
    <t>ELSR-M10-2-BO</t>
  </si>
  <si>
    <t>2.25</t>
  </si>
  <si>
    <t>Univerzální elektronický termostat</t>
  </si>
  <si>
    <t>AZT-I 524 510</t>
  </si>
  <si>
    <t>2.26</t>
  </si>
  <si>
    <t>Kabel CYKY-J 3x1,5 včetně ukončení a označení štítky</t>
  </si>
  <si>
    <t>2.27</t>
  </si>
  <si>
    <t>Kabel CYKY-J 3x2,5 včetně ukončení a označení štítky</t>
  </si>
  <si>
    <t>2.28</t>
  </si>
  <si>
    <t>Kabel CYKY-J 5x2,5 včetně ukončení a označení štítky</t>
  </si>
  <si>
    <t>2.29</t>
  </si>
  <si>
    <t>Drát AlMgSi průměr 8 mm</t>
  </si>
  <si>
    <t>2.30</t>
  </si>
  <si>
    <t>Zemnící drát  ? = 8 mm, FeZn</t>
  </si>
  <si>
    <t>2.31</t>
  </si>
  <si>
    <t>Zemnící páska 30x4 FeZn</t>
  </si>
  <si>
    <t>2.32</t>
  </si>
  <si>
    <t>Zkušební svorka SZb FeZn</t>
  </si>
  <si>
    <t>2.33</t>
  </si>
  <si>
    <t>Podpěra vedení na střechy PV24</t>
  </si>
  <si>
    <t>2.34</t>
  </si>
  <si>
    <t>Podpěra vedení do zdiva PV 17 8/160, FeZn</t>
  </si>
  <si>
    <t>2.35</t>
  </si>
  <si>
    <t>Držák ochranného úhelníku DuD 8/160 FeZn</t>
  </si>
  <si>
    <t>2.36</t>
  </si>
  <si>
    <t>Ochranný úhelník hromosvodu - 1700mm, FeZn</t>
  </si>
  <si>
    <t>2.37</t>
  </si>
  <si>
    <t>Izolační tyč pro vodič, 200 mm, IZT</t>
  </si>
  <si>
    <t>2.38</t>
  </si>
  <si>
    <t>D - OH ST UNI držák oddáleného hromosvodu</t>
  </si>
  <si>
    <t>2.39</t>
  </si>
  <si>
    <t>Svorka páska drát SR 3b, FeZn</t>
  </si>
  <si>
    <t>2.40</t>
  </si>
  <si>
    <t>Svorka páska páska SR 3b, FeZn</t>
  </si>
  <si>
    <t>2.41</t>
  </si>
  <si>
    <t>Svorka na okapové žlaby SOb</t>
  </si>
  <si>
    <t>2.42</t>
  </si>
  <si>
    <t>Svorka připojovací SP1</t>
  </si>
  <si>
    <t>2.43</t>
  </si>
  <si>
    <t>Svorka PV44</t>
  </si>
  <si>
    <t>2.44</t>
  </si>
  <si>
    <t>Označovací šítek svodu</t>
  </si>
  <si>
    <t>2.45</t>
  </si>
  <si>
    <t>Svorka drát-drát SS</t>
  </si>
  <si>
    <t>2.46</t>
  </si>
  <si>
    <t>Podružný materiál</t>
  </si>
  <si>
    <t>set</t>
  </si>
  <si>
    <t>3.1</t>
  </si>
  <si>
    <t>Demontáž stávající elektroinstalace</t>
  </si>
  <si>
    <t>(světelná, zásuvková) včetně nosných systémů (žlabů, roštů, trubek) v objektu stáčení ŽC - objekt 360 a sklad - objekt 360.1</t>
  </si>
  <si>
    <t>3.2</t>
  </si>
  <si>
    <t>Stávající kabeláž mezi skladem - objektem 360.1 a stáčení ŽC - objekt 360</t>
  </si>
  <si>
    <t>3.3</t>
  </si>
  <si>
    <t>Demontáž stáv. zemnícího pásku okolo objektu 360.1 a stáčení ŽC objekt 360</t>
  </si>
  <si>
    <t>4.1</t>
  </si>
  <si>
    <t>Antikorozní ochrana uzemňovacích spojů (svarů) včetně přívodů</t>
  </si>
  <si>
    <t>4.2</t>
  </si>
  <si>
    <t>Označení uzemňovacích vodičů, pásků Z-Ž pruhy</t>
  </si>
  <si>
    <t>5.1</t>
  </si>
  <si>
    <t>Vytýčení podzemních inženýrských sítí</t>
  </si>
  <si>
    <t>5.2</t>
  </si>
  <si>
    <t>Výkop zemní rýhy 35x80cm pro uzemnění</t>
  </si>
  <si>
    <t>5.3</t>
  </si>
  <si>
    <t>Zához zemní rýhy 35x80cm pro uzemnění</t>
  </si>
  <si>
    <t>5.4</t>
  </si>
  <si>
    <t>Odstranění dřevitého porostu</t>
  </si>
  <si>
    <t>5.5</t>
  </si>
  <si>
    <t>Provizorní úprava terénu pro uzemnění</t>
  </si>
  <si>
    <t>5.6</t>
  </si>
  <si>
    <t>Vybourání otvoru ve stěně</t>
  </si>
  <si>
    <t>5.7</t>
  </si>
  <si>
    <t>Zazdívka otvorů ve stěně</t>
  </si>
  <si>
    <t>6.1</t>
  </si>
  <si>
    <t>Prověření stávajícího stavu</t>
  </si>
  <si>
    <t>hod</t>
  </si>
  <si>
    <t>6.2</t>
  </si>
  <si>
    <t>Dokončovací práce</t>
  </si>
  <si>
    <t>953981103R00</t>
  </si>
  <si>
    <t>Chemické kotvy do betonu, do cihelného zdiva do betonu, hloubky 110 mm, M 12, ampule pro chemickou kotvu</t>
  </si>
  <si>
    <t>953981104R00</t>
  </si>
  <si>
    <t>Chemické kotvy do betonu, do cihelného zdiva do betonu, hloubky 125 mm, M 16, ampule pro chemickou kotvu</t>
  </si>
  <si>
    <t>953981204R01</t>
  </si>
  <si>
    <t>Chemické kotvy, beton, hl.130 mm, pro nerez kotvu pr.8mm, malta 2slož</t>
  </si>
  <si>
    <t>767161110R00</t>
  </si>
  <si>
    <t>Montáž zábradlí rovného z trubek nebo tenkostěnných profilů do zdiva, o hmotnosti 1 m zábradlí do 20 kg</t>
  </si>
  <si>
    <t>zpětná montáž schodiště : 230</t>
  </si>
  <si>
    <t>767211111R00</t>
  </si>
  <si>
    <t>Montáž schodů ocelových rovných a podest  osazených na ocelovou konstrukci šroubováním</t>
  </si>
  <si>
    <t>zpětná montáž schodiště : 330</t>
  </si>
  <si>
    <t>767995102R00</t>
  </si>
  <si>
    <t>Výroba a montáž atypických kovovových doplňků staveb hmotnosti přes 5 do 10 kg</t>
  </si>
  <si>
    <t>oprava ocelové kce : 2000</t>
  </si>
  <si>
    <t>kce pro odvodnění střechy : 650</t>
  </si>
  <si>
    <t>odnímatelné zábradlí : 3800</t>
  </si>
  <si>
    <t>sklopné schůdky vč.pojezdu : 14*168</t>
  </si>
  <si>
    <t>podlahový rošt : 39100</t>
  </si>
  <si>
    <t>elektrolávky : 800</t>
  </si>
  <si>
    <t>uchycení elektrokamer : 400</t>
  </si>
  <si>
    <t>úprava střechy : 12200</t>
  </si>
  <si>
    <t>nosník pro pojezd schůdků : 20500</t>
  </si>
  <si>
    <t>podpěrná kce vyplechov.a roštu : 4617</t>
  </si>
  <si>
    <t>Demontáž ostatních doplňků staveb atypických konstrukcí  o hmotnosti přes 20 do 50 kg</t>
  </si>
  <si>
    <t>vyřezání otvorů v plechu : 8*10</t>
  </si>
  <si>
    <t>zábradlí, sklopné schůdky : 10000</t>
  </si>
  <si>
    <t>podlahový rošt na kanálu : 10850</t>
  </si>
  <si>
    <t>schodiště se zábradlím : 330+230</t>
  </si>
  <si>
    <t>767991923R00</t>
  </si>
  <si>
    <t>Opravy ostatní řezání plechu tl. do 4 mm</t>
  </si>
  <si>
    <t>zkrácení šířky plošiny : 120*2</t>
  </si>
  <si>
    <t>767995101R01</t>
  </si>
  <si>
    <t>Výroba a montáž oplechování nerez plechem tl.3mm</t>
  </si>
  <si>
    <t>vyplechování nerez : 66422</t>
  </si>
  <si>
    <t>plechová krytina : 4900</t>
  </si>
  <si>
    <t>ocelová kce : 4000</t>
  </si>
  <si>
    <t>31948314.AR1</t>
  </si>
  <si>
    <t>Příruba koncová DN 250 mm nerez</t>
  </si>
  <si>
    <t>21,49*19</t>
  </si>
  <si>
    <t>21,49*4</t>
  </si>
  <si>
    <t>121101101R00</t>
  </si>
  <si>
    <t>3,5*2*0,15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</si>
  <si>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</si>
  <si>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</si>
  <si>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</si>
  <si>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</si>
  <si>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</si>
  <si>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</si>
  <si>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132201219R00</t>
  </si>
  <si>
    <t xml:space="preserve">Hloubení rýh šířky přes 60 do 200 cm příplatek za lepivost, v hornině 3,  </t>
  </si>
  <si>
    <t>132301210R00</t>
  </si>
  <si>
    <t xml:space="preserve">Hloubení rýh šířky přes 60 do 200 cm do 50 m3, v hornině 4, hloubení strojně </t>
  </si>
  <si>
    <t>132301219R00</t>
  </si>
  <si>
    <t xml:space="preserve">Hloubení rýh šířky přes 60 do 200 cm příplatek za lepivost, v hornině 4,  </t>
  </si>
  <si>
    <t>141741113R00</t>
  </si>
  <si>
    <t>Protlačování - beranění ocelových trub vnějšího průměru do 159 mm</t>
  </si>
  <si>
    <t>Protlačování trub v hornině 1 - 4 s výjimkou tekoucího písku a hornin kašovité konzistence metodou ramování (zatloukání) ocelových trub s následným čistěním. Úprava čela potrubí pro protlačení, spojování potlačovaných trub, odstranění horniny z protlačovaných trub stlačeným vzduchem, vodorovné a svislé přemístění výkopku z protlačovaného potrubí a montážní jámy na přilehlé území.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</si>
  <si>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</si>
  <si>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</si>
  <si>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</si>
  <si>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1,26+0,63+0,07*0,07*3,15*7</t>
  </si>
  <si>
    <t>9-1,26-0,63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</si>
  <si>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</si>
  <si>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</si>
  <si>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</si>
  <si>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3,5*1,2*0,3</t>
  </si>
  <si>
    <t>181101102R00</t>
  </si>
  <si>
    <t>Úprava pláně v zářezech v hornině 1 až 4, se zhutněním</t>
  </si>
  <si>
    <t>vyrovnáním výškových rozdílů, ploch vodorovných a ploch do sklonu 1 : 5.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</si>
  <si>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</si>
  <si>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</si>
  <si>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</si>
  <si>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(1,26+0,63)*1,6</t>
  </si>
  <si>
    <t>14215924R</t>
  </si>
  <si>
    <t>trubka bezešvá hladká kruhová 11353; svařitelnost zaručená; vnější průměr 159,0 mm; tloušťka stěny 8,0 mm</t>
  </si>
  <si>
    <t>7*1,1</t>
  </si>
  <si>
    <t>215901101RT5</t>
  </si>
  <si>
    <t>Zhutnění podloží z rostlé horniny 1 až 4 pod násypy z hornin soudržných do 92% PS a nesoudržných  sypkých relativní ulehlosti l(d) do 0,8 vibrační deskou</t>
  </si>
  <si>
    <t>z rostlé horniny tř.1 - 4 pod násypy z hornin soudržných do 92% PS a hornin nesoudržných sypkých relativní ulehlosti I(d) do 0,8</t>
  </si>
  <si>
    <t>3,5*1,2</t>
  </si>
  <si>
    <t>212810010RAC</t>
  </si>
  <si>
    <t>Trativody z flexibilních trubek lože ze štěrkopísku a obsyp z drceného kameniva, d 100 mm</t>
  </si>
  <si>
    <t>AP-HSV</t>
  </si>
  <si>
    <t>Součtová</t>
  </si>
  <si>
    <t>Agregovaná položka</t>
  </si>
  <si>
    <t>POL2_</t>
  </si>
  <si>
    <t>Lože pro trativody, položení trubek, obsyp potrubí sypaninou z vhodných hornin, nebo materiálem připraveným podél výkopu ve vzdálenosti do 3 m od jeho kraje.  Bez výkopu rýhy.</t>
  </si>
  <si>
    <t>3,5*1,2*0,15</t>
  </si>
  <si>
    <t>857601101RT1</t>
  </si>
  <si>
    <t>Montáž litinových tvarovek na potrubí litinovém tlakovém jednoosých, na potrubí z trub hrdlových  v otevřeném výkopu, v otevřeném kanálu nebo v šachtě, DN 80 mm</t>
  </si>
  <si>
    <t>871211121R00</t>
  </si>
  <si>
    <t>Montáž potrubí z plastických hmot z tlakových trubek polyetylenových, vnějšího průměru 63 mm</t>
  </si>
  <si>
    <t>877212121R00</t>
  </si>
  <si>
    <t>Montáž elektrotvarovek přirážka za 1 spoj elektrotvarovky, vnějšího průměru 63 mm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</si>
  <si>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</si>
  <si>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</si>
  <si>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</si>
  <si>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892233111R00</t>
  </si>
  <si>
    <t>Proplach a desinfekce vodovodního potrubí DN od 40 do 70 mm</t>
  </si>
  <si>
    <t>napuštění a vypuštění vody, dodání vody a desinfekčního prostředku, náklady na bakteriologický rozbor vody,</t>
  </si>
  <si>
    <t>892575111R00</t>
  </si>
  <si>
    <t>Zkoušky těsnosti kanalizačního potrubí zabezpečení konců a zkouška vzduchem kanalizačního potrubí  do DN 200 mm</t>
  </si>
  <si>
    <t>úsek</t>
  </si>
  <si>
    <t>vodou nebo vzduchem,</t>
  </si>
  <si>
    <t>892855111R00</t>
  </si>
  <si>
    <t>Kamerové prohlídky potrubí do 15 m</t>
  </si>
  <si>
    <t>899711122R00</t>
  </si>
  <si>
    <t>Výstražné fólie výstražná fólie pro kanalizaci, šířka 30 cm</t>
  </si>
  <si>
    <t>899731111R00</t>
  </si>
  <si>
    <t>Signalizační vodič CYY, 1,5 mm2</t>
  </si>
  <si>
    <t>877445122R00</t>
  </si>
  <si>
    <t>Napojení potrubí DN63 do stávající kanalizační šachty utěsnění prostupu</t>
  </si>
  <si>
    <t>286134604R</t>
  </si>
  <si>
    <t>trubka plastová vodovodní hladká; s certifikací dle PAS 1075; PE 100 RC; SDR 11,0; PN 16; D = 63,0 mm; s = 5,80 mm</t>
  </si>
  <si>
    <t>286538095R</t>
  </si>
  <si>
    <t>koleno PE100; 90,0 °; SDR 11,0; PN 10, PN 16; D = 83,0 mm; di = 63,0 mm; spoj elektrosvařovaný</t>
  </si>
  <si>
    <t>286538109R</t>
  </si>
  <si>
    <t>koleno PE100; 45,0 °; SDR 11,0; PN 10, PN 16; D = 82,0 mm; di = 63,0 mm; spoj elektrosvařovaný</t>
  </si>
  <si>
    <t>28654359R</t>
  </si>
  <si>
    <t>nákružek lemový PPR; PN 20; D = 63,0 mm; spoj svařovaný</t>
  </si>
  <si>
    <t>31946308R</t>
  </si>
  <si>
    <t>příruba přivařovací s krkem; mat. uhlík. ocel (11 416); Js (DN) 65 mm; 0,6 MPa; PN 6; vnitř.D = 70,0 mm; vnější D1= 160 mm; V = 38 mm; ČSN 13 1229</t>
  </si>
  <si>
    <t>0,04*0,04*3,15*0,4</t>
  </si>
  <si>
    <t>970051080R00</t>
  </si>
  <si>
    <t>Jádrové vrtání, kruhové prostupy v železobetonu jádrové vrtání , do D 80 mm</t>
  </si>
  <si>
    <t>do kanal.šachty : 0,15</t>
  </si>
  <si>
    <t>do nové šachty : 0,25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</si>
  <si>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</si>
  <si>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</si>
  <si>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</si>
  <si>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</si>
  <si>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0,00987*19</t>
  </si>
  <si>
    <t>979990103R00</t>
  </si>
  <si>
    <t>Poplatek za skládku za uložení, betonu,  , skupina 17 01 01 z Katalogu odpadů</t>
  </si>
  <si>
    <t>00525  R</t>
  </si>
  <si>
    <t>Protokol o zkoušce vodotěsnosti</t>
  </si>
  <si>
    <t>Soubor</t>
  </si>
  <si>
    <t>POL99_8</t>
  </si>
  <si>
    <t>Náklady zhotovitele, související s prováděním zkoušek a revizí předepsaných technickými normami nebo objednatelem a které jsou pro provedení díla nezbytné.</t>
  </si>
  <si>
    <t>00526  R</t>
  </si>
  <si>
    <t>Protokol o měření míry zhutnění</t>
  </si>
  <si>
    <t>005231024R</t>
  </si>
  <si>
    <t>Záznam z prohlídky kamerou</t>
  </si>
  <si>
    <t>005231025R</t>
  </si>
  <si>
    <t>Kalibrační protokoly</t>
  </si>
  <si>
    <t>Uložení prvku EPS do grafických map nadstavbového programu AlVis</t>
  </si>
  <si>
    <t>Externí zálohovací síťový zdroj230V/24VDC-5A v nástěnném kovovém krytu</t>
  </si>
  <si>
    <t>Akumulátor AKU 12VDC/38Ah</t>
  </si>
  <si>
    <t>Esserbus koppler 4vstupy/2výstupy</t>
  </si>
  <si>
    <t>Kryt pro koppler z plastické hmoty pro montáž na C nebo DIN lištu</t>
  </si>
  <si>
    <t>1.6</t>
  </si>
  <si>
    <t>Adresný automatický optickokouřový hlásič požáru IQ8Quad</t>
  </si>
  <si>
    <t>1.7</t>
  </si>
  <si>
    <t>Standardní patice hlásičů IQ8Quad</t>
  </si>
  <si>
    <t>1.8</t>
  </si>
  <si>
    <t>Adapter pro patice IQ8Quad do vlhka</t>
  </si>
  <si>
    <t>1.9</t>
  </si>
  <si>
    <t>Popisovací štítek pro automatické hlásiče požáru</t>
  </si>
  <si>
    <t>1.10</t>
  </si>
  <si>
    <t>Ukončení a zapojení kabelových výstupů v ostatních zařízeních</t>
  </si>
  <si>
    <t>1.11</t>
  </si>
  <si>
    <t>Certifikovaná požární ucpávka</t>
  </si>
  <si>
    <t>Sdělovací stíněný kabel J-Y(St)Y 2x2x0,8mm</t>
  </si>
  <si>
    <t>Sdělovací stíněný kabel J-Y(St)Y 4x2x0,8mm</t>
  </si>
  <si>
    <t>Sdělovací stíněný kabel J-Y(St)Y 10x2x0,8mm</t>
  </si>
  <si>
    <t>Sdělovací stíněný kabel funkční při požáru JXFE-V 2x2x0,8mm</t>
  </si>
  <si>
    <t>Sdělovací stíněný kabel funkční při požáru JXFE-V 4x2x0,8mm</t>
  </si>
  <si>
    <t>Silový kabel funkční při požáru 1-CXKH-V 2x1,5mm2</t>
  </si>
  <si>
    <t>Silový kabel funkční při požáru 1-CXKH-V 3x1,5mm2</t>
  </si>
  <si>
    <t>Uzemňovací vodič CY 4mm2 (zelenožlutý)</t>
  </si>
  <si>
    <t>Uzemňovací svorka na potrubí (AB, ZSA16)</t>
  </si>
  <si>
    <t>Nerezový pásek pro uzemňovací svorku na potrubí</t>
  </si>
  <si>
    <t>Vkládací lišta z plastické hmoty LV 24x22</t>
  </si>
  <si>
    <t>Vkládací lišta z plastické hmoty LV 40x40</t>
  </si>
  <si>
    <t>Elektroinstalační ohebná trubka z plastické hmoty o průměru dle ČSN 16mm</t>
  </si>
  <si>
    <t>Elektroinstalační ocelová trubka o průměru dle ČSN 16mm</t>
  </si>
  <si>
    <t>Kovová příchytka pro upevnění ocelových trubek o průměru dle ČSN 16mm</t>
  </si>
  <si>
    <t>Ocelový kabelový žlab 60x100mm včetně spojovacího i upevňovacího materiálu</t>
  </si>
  <si>
    <t>Ocelové víko pro kabelový žlab</t>
  </si>
  <si>
    <t>Úchyt víka ke žlabu</t>
  </si>
  <si>
    <t>Ocelový výložník pro upevnění kabelového žlabu na konstrukce objektů</t>
  </si>
  <si>
    <t>Požárně odolná kovová kabelová příchytka jednoduchá</t>
  </si>
  <si>
    <t>Požárně odolná kovová kabelová příchytka dvojitá</t>
  </si>
  <si>
    <t>Požárně odolný ocelový kabelový žlab 60x100mm včetně spojovacího i upevňovacího materiálu</t>
  </si>
  <si>
    <t>Ocelové víko pro požárně odolný kabelový žlab</t>
  </si>
  <si>
    <t>Úchyt víka k požárně odolnému kabelovému žlabu</t>
  </si>
  <si>
    <t>Ocelový výložník pro upevnění požárně odolného kabelového žlabu na konstrukce objektů</t>
  </si>
  <si>
    <t>Kovový kryt proti mechanickému poškození kabelů délky 1500mm</t>
  </si>
  <si>
    <t>Požárně odolná venkovní nástěnná propojovací krabice</t>
  </si>
  <si>
    <t>Nástěnná rozvodná krabice z plastické hmoty 600x600mm včetně montážní desky, osazení komponentů a, zapojení</t>
  </si>
  <si>
    <t>Kovová konstrukce pro upevnění tlačítkového hlásiče požáru na ocelovou konstrukci objektu</t>
  </si>
  <si>
    <t>Kovová konstrukce pro upevnění plamenného hlásiče požáru na ocelovou konstrukci objektu</t>
  </si>
  <si>
    <t>Drobný instalační a spojovací materiál</t>
  </si>
  <si>
    <t>Demontáž stávajícího externího zálohovaného zdroje v nástěnném kovovém krytu včetně akumulátorů</t>
  </si>
  <si>
    <t>Demontáž stávajících koplerů 4vstupy/2výstupy včetně krytu z plastické hmoty</t>
  </si>
  <si>
    <t>Demontáž stávajícího tlačítkového hlásiče požáru včetně povětrnostního krytu</t>
  </si>
  <si>
    <t>3.4</t>
  </si>
  <si>
    <t>Demontáž stávajícího tlačítkového hlásiče požáru do prostor s nebezpečím výbuchu hořlavých plynů a, par včetně povětrnostního krytu</t>
  </si>
  <si>
    <t>3.5</t>
  </si>
  <si>
    <t>Demontáž stávajícího opticko kouřového hlásiče požáru včetně patice</t>
  </si>
  <si>
    <t>3.6</t>
  </si>
  <si>
    <t>Demontáž stávajícího plamenného hlásiče požáru do prostor s nebezpečím výbuchu hořlavých plynů a par, včetně povětrnostního krytu</t>
  </si>
  <si>
    <t>3.7</t>
  </si>
  <si>
    <t>Demontáž stávajících resetovacích modulů</t>
  </si>
  <si>
    <t>3.8</t>
  </si>
  <si>
    <t>Demontáž stávajících resetovacích tlačítek</t>
  </si>
  <si>
    <t>3.9</t>
  </si>
  <si>
    <t>Demontáž stávající nástěnné rozvodné krabice z plastické hmoty</t>
  </si>
  <si>
    <t>3.10</t>
  </si>
  <si>
    <t>Demontáž stávajících kabelových rozvodů</t>
  </si>
  <si>
    <t>3.11</t>
  </si>
  <si>
    <t>Demontáž stávajících kabelových tras</t>
  </si>
  <si>
    <t>3.12</t>
  </si>
  <si>
    <t>Odvíčkování a opětovné zavíčkování stávajícího požárně odolného ocelového kabelového žlabu</t>
  </si>
  <si>
    <t>3.13</t>
  </si>
  <si>
    <t>Uložení nových kabelových rozvodů do stávajících kabelových tras</t>
  </si>
  <si>
    <t>3.14</t>
  </si>
  <si>
    <t>Opětovná montáž stávajícího externího zálohovaného zdroje v nástěnném kovovém krytu včetně, akumulátorů</t>
  </si>
  <si>
    <t>3.15</t>
  </si>
  <si>
    <t>Opětovná montáž stávajícího tlačítkového hlásiče požáru včetně povětrnostního krytu</t>
  </si>
  <si>
    <t>3.16</t>
  </si>
  <si>
    <t>Opětovná montáž stávajícího tlačítkového hlásiče požáru do prostor s nebezpečím výbuchu hořlavých, plynů a par včetně povětrnostního krytu</t>
  </si>
  <si>
    <t>3.17</t>
  </si>
  <si>
    <t>Opětovná montáž stávajícího opticko kouřového hlásiče požáru včetně patice</t>
  </si>
  <si>
    <t>3.18</t>
  </si>
  <si>
    <t>Opětovná montáž stávajícího plamenného hlásiče požáru do prostor s nebezpečím výbuchu hořlavých, plynů a par včetně povětrnostního krytu</t>
  </si>
  <si>
    <t>Montážní plošina pro práce ve výškách</t>
  </si>
  <si>
    <t>4.3</t>
  </si>
  <si>
    <t>Úpravy stávajícího systému EPS</t>
  </si>
  <si>
    <t>4.4</t>
  </si>
  <si>
    <t>Úpravy stávajícího grafického nadstavbového programu AlVis</t>
  </si>
  <si>
    <t>4.5</t>
  </si>
  <si>
    <t>Označení kabelů i kabelových tras systému EPS</t>
  </si>
  <si>
    <t>4.6</t>
  </si>
  <si>
    <t>Kompletace systému EPS</t>
  </si>
  <si>
    <t>4.7</t>
  </si>
  <si>
    <t>Parametrizace systému EPS</t>
  </si>
  <si>
    <t>4.8</t>
  </si>
  <si>
    <t>Softwarové úpravy systému EPS na začátku a konci prací</t>
  </si>
  <si>
    <t>Uložení prvku DHP do grafických map nadstavbového programu AlVis</t>
  </si>
  <si>
    <t>Ústředna DHP obsahující zdroj</t>
  </si>
  <si>
    <t>minimálně sedm vstupů pro připojení detektorů, čtrnáct poplachových výstupů (7x5%DMV a 7x20%DMV), jeden poruchový výstup a dva centrální poplachové výstupy (1x5%DMV a 1x20%DMV) pro výstražnou signalizaci</t>
  </si>
  <si>
    <t>Detektor uhlovodíkových par s infračerveným senzorem (IR) v provedení do prostor s nebezpečím, výbuchu hořlavých plynů a par</t>
  </si>
  <si>
    <t>(nastavení koncentrací 5%DMV a 20%DMV)</t>
  </si>
  <si>
    <t>Venkovní informační panel s popisem 5%DMV signalizující překročení nastavené koncentrace, 9-28V DC,, IP54</t>
  </si>
  <si>
    <t>Venkovní informační panel s popisem 20%DMV signalizující překročení nastavené koncentrace, 9-28V DC,, IP54</t>
  </si>
  <si>
    <t>Venkovní siréna s oranžovým zábleskovým majákem signalizující překročení 5%DMV, 9-28V DC, IP54</t>
  </si>
  <si>
    <t>Venkovní siréna s červeným zábleskovým majákem signalizující překročení 5%DMV, 9-28V DC, IP54</t>
  </si>
  <si>
    <t>Sdělovací stíněný kabel JYTY 4x1mm2</t>
  </si>
  <si>
    <t>Silový kabel CYKY 3x1,5mm2</t>
  </si>
  <si>
    <t>Elektroinstalační ohebná trubka z plastické hmoty o průměru dle ČSN 29mm</t>
  </si>
  <si>
    <t>Elektroinstalační tuhá trubka z plastické hmoty o průměru dle ČSN 16mm</t>
  </si>
  <si>
    <t>Příchytka pro upevnění tuhých trubek o průměru dle ČSN 16mm</t>
  </si>
  <si>
    <t>Elektroinstalační ocelová trubka o průměru dle ČSN 23mm</t>
  </si>
  <si>
    <t>Ocelová konstrukce pro upevnění detektoru na stěny nebo konstrukce objektů</t>
  </si>
  <si>
    <t>Demontáž stávajících ústředen DHP</t>
  </si>
  <si>
    <t>Demontáž stávajících detektorů uhlovodíkových par do prostor s nebezpečím výbuchu hořlavých plynů a, par</t>
  </si>
  <si>
    <t>Demontáž stávajícího signalizačního zařízení</t>
  </si>
  <si>
    <t>Označení kabelů i kabelových tras systému DHP</t>
  </si>
  <si>
    <t>Kompletace systému DHP</t>
  </si>
  <si>
    <t>Parametrizace systému DHP</t>
  </si>
  <si>
    <t>Žlab 50/50 "ŽZ" 0,7mm- perforovaný, podpěry 2,0m</t>
  </si>
  <si>
    <t>POL1_9</t>
  </si>
  <si>
    <t>včetně spojovacího materiálu, víka včetně uzávěru, spojek, tvarových dílů s víkem, redukčních a koncových dílů, držáků, nosníků, podpěr, stojen, konzolí, úchytů, závěsů, třmenů na potrubí, pospojení, přizemnění aj. příslušenství</t>
  </si>
  <si>
    <t>Žlab 125/50 "ŽZ" 0,7mm- perforovaný, podpěry 2,0m</t>
  </si>
  <si>
    <t>Přepážka pro kabelové žlaby s výškou bočnice 50 mm, povrchová úprava žárový zinek, včetně, spojovacího materiálu</t>
  </si>
  <si>
    <t>Odvíkování a zavíkování stávajícho ocelového žlabu</t>
  </si>
  <si>
    <t>Ocelová trubka závitová žárově zinkovaná O32mm, včetně příchytek, a kotvícího materiálu (vruty,, šrouby, přichytky apod.)</t>
  </si>
  <si>
    <t>Trubka ohebná PVC EN, střední mechanická pevnost O25mm, pevně uložená, včetně příchytek, spojek a, kotvícího materiálu (hmoždinky, vruty apod.)</t>
  </si>
  <si>
    <t>Izolační páska PVC, černá, 15mm/10metrů</t>
  </si>
  <si>
    <t>např. typ COROPLAST</t>
  </si>
  <si>
    <t>Samolepící (šroubovací) příchytky pro pásky, 18,9x18,9 mm, černá</t>
  </si>
  <si>
    <t>Vázací pásky STANDARD, černé, 250x4,8mm</t>
  </si>
  <si>
    <t>např. WAPRO</t>
  </si>
  <si>
    <t>Vázací pásky STANDARD, černé, 300x7,6mm</t>
  </si>
  <si>
    <t>Vázací pásky odolné proti UV, 203x3,6mm, černá</t>
  </si>
  <si>
    <t>Vázací pásky odolné proti UV, 300x7,6mm, černá</t>
  </si>
  <si>
    <t>Kabel sdělovací TCEPKPFLE 3x4x0,6</t>
  </si>
  <si>
    <t>Kabel STP Cat.6a 4x2xAWG23, 500MHz, PE venkovní plášť černý</t>
  </si>
  <si>
    <t>Kabel F/UTP Cat.5e 4x2xAWG24, 100MHz, LSOH plášť modrý</t>
  </si>
  <si>
    <t>7.1</t>
  </si>
  <si>
    <t>Kabel optický armovaný A-DQ(BN)(SR)2Y 12 E9/125 BLK (12vl. SM OS2) - dle standardu OIT</t>
  </si>
  <si>
    <t>8.1</t>
  </si>
  <si>
    <t>Optický propojovací kabel duplex LC-SC 9/125 OS2, 2m</t>
  </si>
  <si>
    <t>8.2</t>
  </si>
  <si>
    <t>Optický propojovací kabel duplex LC-SC 9/125 OS2, 15m</t>
  </si>
  <si>
    <t>9.1</t>
  </si>
  <si>
    <t>H07V-K 6 ŽZ</t>
  </si>
  <si>
    <t>10.1</t>
  </si>
  <si>
    <t>Datová zásuvka pod omítku pro 2 moduly (45°),prázdná,RAL9010</t>
  </si>
  <si>
    <t>10.2</t>
  </si>
  <si>
    <t>Box na omítku pro zásuvky, RAL 9010</t>
  </si>
  <si>
    <t>10.3</t>
  </si>
  <si>
    <t>DIN patchpanel, 1-portový, neosazený</t>
  </si>
  <si>
    <t>11.1</t>
  </si>
  <si>
    <t>Panel 8x230V, overvoltage protection, 2m cable with plug B/F</t>
  </si>
  <si>
    <t>XCZBAC3334061</t>
  </si>
  <si>
    <t>12.1</t>
  </si>
  <si>
    <t>Nástěnný rozvaděč, 19", v. 18U (891mm), h. 500mm, š. 600mm, šedý s odnímatelnými bočnicemi.</t>
  </si>
  <si>
    <t>13.1</t>
  </si>
  <si>
    <t>Kamerový rozvaděč: Venkovní ocelový rozváděč s místem pro záložní baterii</t>
  </si>
  <si>
    <t>Vyhovující požadavkům EN 61439-1 (v certifikaci u TUV SUD). Rozváděč je optimalizovaný zejména pro venkovní instalace průmyslových switchů, PLC a IO modulů METEL. Do rozváděče mohou být rovněž osazeny zařízení jiných výrobců. Rozváděč je osazen těmito komponenty: Zásuvka 230VAC typ E (CZ), napájecí zdroj 48VDC/240W, přepěťová ochrana 1. + 2. stupeň, jistič 4A, proudový chránič, rozměry: 400 x 600 x 250 mm, 230VAC. Vývodky: Univolt SKGL průměr a počet dle instalovaného počtu kabelů, Zebezpečení: Mechanický mikrospínač s přepínacím kontaktem na dveře rozvaděče - zapojeno do switche, komplet vydrátové, zapojené, testováno dle EN 61439-1 (OH6425 - C4.A12.R.P482.SE)</t>
  </si>
  <si>
    <t>13.2</t>
  </si>
  <si>
    <t>Zámek pro ocelové rozvaděče</t>
  </si>
  <si>
    <t>typu OH65.Kompatibilní se všemi typy OH65-PG10, PG12</t>
  </si>
  <si>
    <t>13.3</t>
  </si>
  <si>
    <t>Upevňovací příslušenství na zeď pro ocelové rozváděče</t>
  </si>
  <si>
    <t>série Ohxxxx</t>
  </si>
  <si>
    <t>13.4</t>
  </si>
  <si>
    <t>Mechanický mikrospínač s přepínacím kontaktem na dveře rozvaděče - zapojeno do switche</t>
  </si>
  <si>
    <t>14.1</t>
  </si>
  <si>
    <t>19" patchpanel neosázený, 24xRJ-45, 1U, RAL 7035</t>
  </si>
  <si>
    <t>15.1</t>
  </si>
  <si>
    <t>19" FO vana, výsuvné čelo pro 12xSC-Duplex, neosazená, výška 1U</t>
  </si>
  <si>
    <t>15.2</t>
  </si>
  <si>
    <t>FO kazeta pro 24 svárů, držáky svárů, včetně výka</t>
  </si>
  <si>
    <t>15.3</t>
  </si>
  <si>
    <t>Ochrana svárů</t>
  </si>
  <si>
    <t>16.1</t>
  </si>
  <si>
    <t>MRK 10/20 Rozvaděč na omítku včetně LSA držáku</t>
  </si>
  <si>
    <t>16.2</t>
  </si>
  <si>
    <t>Svorkovnice rozpojovací LSA</t>
  </si>
  <si>
    <t>16.3</t>
  </si>
  <si>
    <t>Zásobník na bleskojistky</t>
  </si>
  <si>
    <t>16.4</t>
  </si>
  <si>
    <t>Bleskojistka siemens 8x6 230V/10A/10KA</t>
  </si>
  <si>
    <t>17.1</t>
  </si>
  <si>
    <t>Pigtail SC, 9/125µm OS2, délka 2m</t>
  </si>
  <si>
    <t>18.1</t>
  </si>
  <si>
    <t>Spojka SC-SC, duplexní SM</t>
  </si>
  <si>
    <t>19.1</t>
  </si>
  <si>
    <t>Konektor RJ-45, STP Cat.5e, pro drát</t>
  </si>
  <si>
    <t>19.2</t>
  </si>
  <si>
    <t>Krytka konektoru RJ-45</t>
  </si>
  <si>
    <t>19.3</t>
  </si>
  <si>
    <t>Keystone modul stíněný, Cat.5, samozářezový</t>
  </si>
  <si>
    <t>20.1</t>
  </si>
  <si>
    <t>19" vyvazovací panel, 5x velké tvrdé plastové oko, 1U, RAL 7035</t>
  </si>
  <si>
    <t>20.2</t>
  </si>
  <si>
    <t>19" polička s podpěrami, hl. 450mm, zátěž 20kg, 1U, RAL 7035</t>
  </si>
  <si>
    <t>21.1</t>
  </si>
  <si>
    <t>Štítky, kabel do 7 mm, šířka 30,48mm, 4,3m/kazeta</t>
  </si>
  <si>
    <t>21.2</t>
  </si>
  <si>
    <t>Štítek Pozor optický kabel samolepící</t>
  </si>
  <si>
    <t>21.3</t>
  </si>
  <si>
    <t>Tabulka samolepící "Pozor! Elektrické zařízení/Nehas vodou ani pěnovými přístroji" velikost A7</t>
  </si>
  <si>
    <t>21.4</t>
  </si>
  <si>
    <t>Popisovací páska do štítkovače ČB 9mm</t>
  </si>
  <si>
    <t>21.5</t>
  </si>
  <si>
    <t>Štítek na kabely 32,6x11,5mm na stahovací pásky</t>
  </si>
  <si>
    <t>22.1</t>
  </si>
  <si>
    <t>Tmel silikonový bílý</t>
  </si>
  <si>
    <t>22.2</t>
  </si>
  <si>
    <t>Tmel akrylátový bílý</t>
  </si>
  <si>
    <t>22.3</t>
  </si>
  <si>
    <t>Stavbařský butylenový tmel</t>
  </si>
  <si>
    <t>22.4</t>
  </si>
  <si>
    <t>Montážní pěna PUR 750 ml</t>
  </si>
  <si>
    <t>22.5</t>
  </si>
  <si>
    <t>Protipožární pěna CFS-F FX 325ml</t>
  </si>
  <si>
    <t>23.1</t>
  </si>
  <si>
    <t>Provedení protipožární ucpávky proškolenou osobou</t>
  </si>
  <si>
    <t>(standard Hilti)</t>
  </si>
  <si>
    <t>24.1</t>
  </si>
  <si>
    <t>IP bullet kamera, 5MP, MZVF, 2.7-13,5mm, WDR 120dB, IR 60m, VCA, IP67</t>
  </si>
  <si>
    <t>Referenční typ:	DS-2CD3656G2-IZS</t>
  </si>
  <si>
    <t>Základní parametry</t>
  </si>
  <si>
    <t>Provedení kamery	 Bullet</t>
  </si>
  <si>
    <t>Počet megapixelů	 5 Megapixel</t>
  </si>
  <si>
    <t>IR přísvit	 60 m</t>
  </si>
  <si>
    <t>WDR	 reálné (True WDR), 120dB</t>
  </si>
  <si>
    <t>Krytí	 IP67</t>
  </si>
  <si>
    <t>Typ objektivu	 motorický</t>
  </si>
  <si>
    <t>Objektiv	 2,7 – 13,5 mm</t>
  </si>
  <si>
    <t>Max. horizontální úhel	 103 °</t>
  </si>
  <si>
    <t>Min. horizontální úhel	 32 °</t>
  </si>
  <si>
    <t>Den/noc	 ano, přepínání mechanicky (IRC)</t>
  </si>
  <si>
    <t>Video komprese	 H.264; H265; MJPEG, H.264+/H.265+</t>
  </si>
  <si>
    <t>Snímací prvek	 1/2,7" CMOS</t>
  </si>
  <si>
    <t>Maximální rozlišení	 2592 x 1944</t>
  </si>
  <si>
    <t>Max. snímková rychlost	 30 fps @ 2688 x 1520</t>
  </si>
  <si>
    <t>Napájení	 12 V DC; PoE</t>
  </si>
  <si>
    <t>Spotřeba	 10 - 15 W</t>
  </si>
  <si>
    <t>Maximální spotřeba	 15 W</t>
  </si>
  <si>
    <t>Redukce šumu	 ano</t>
  </si>
  <si>
    <t>Poplachový vstup / výstup	 1/1</t>
  </si>
  <si>
    <t>Slot pro (micro)SD kartu	 ano</t>
  </si>
  <si>
    <t>Mechanická odolnost	 IK10</t>
  </si>
  <si>
    <t>Pracovní teplota	 -30 - 60 °C</t>
  </si>
  <si>
    <t>Další funkce	 detekce sabotáže, detekce ztráty sítě, 4 streamy</t>
  </si>
  <si>
    <t>24.2</t>
  </si>
  <si>
    <t>Instalační krabice pro IP bullet kamery</t>
  </si>
  <si>
    <t>24.3</t>
  </si>
  <si>
    <t>Provedení kamerové zkoušky za účasti zástupce investora</t>
  </si>
  <si>
    <t>24.4</t>
  </si>
  <si>
    <t>Konfigurace záznamového zařízení včetně naprogramování</t>
  </si>
  <si>
    <t>kpl</t>
  </si>
  <si>
    <t>25.1</t>
  </si>
  <si>
    <t>Průmyslový switch pro kruhovou topologii s 2x SFP slot, 1x GE port, 4x Fast Ethernet port s PoE,, podpora UPOE, POH, 802.3af/at/bt, max. 95W na port</t>
  </si>
  <si>
    <t>maximální celkový odebíraný výkon PoE přes všechny porty je 170W, přepěťové ochrany FE portů 1000A, 2x DI s podporou vyvážených smyček, 1x programovatelné NO/NC RELÉ výstup, 2x RS485 / 1x RS422 BUS (podpora MIOS modulů, TCP server, UDP mode), USB port pro lokální management, redundantní vstup napájení, přepěťové ochrany na všech vstupech, EVENT MANAGEMENT: SMTP, TCP eventy, ETH eventy, HTTP klient (řízení kamer), 8x IPWatchdog.... , provozní teplota –40…+70°C, VLAN, QoS, IGMP, SNMPv2/v3, SNTP, instalace na rovný podklad nebo DIN35, 12VDC/24VDC/48VDC/12VAC/24VAC/56VDC</t>
  </si>
  <si>
    <t>25.2</t>
  </si>
  <si>
    <t>Small Form-factor Pluggable transceivery,1000BaseBX (2G), Tx1310nm/Rx1550nm, MM/SM univerzální, WDM</t>
  </si>
  <si>
    <t>(obousměrná komunikace po jednom vláknu), rozsah pracovních teplot od -40 do +70 °C, 3.3VDC, optický konektor SC/PC</t>
  </si>
  <si>
    <t>25.3</t>
  </si>
  <si>
    <t>Small Form-factor Pluggable transceivery, 1000BaseBX (2G), Tx1550nm/Rx1310nm , MM/SM univerzální,, WDM</t>
  </si>
  <si>
    <t>25.4</t>
  </si>
  <si>
    <t>Cisco Catalyst 2960CX-8PC-L</t>
  </si>
  <si>
    <t>25.5</t>
  </si>
  <si>
    <t>Cisco SPA112 2-Port Phone Adapter včetně napájecího adaptéru</t>
  </si>
  <si>
    <t>25.6</t>
  </si>
  <si>
    <t>Zapojení, konfigurace, oživení aktivních prvků</t>
  </si>
  <si>
    <t>26.1</t>
  </si>
  <si>
    <t>Svár optického vlákna SM</t>
  </si>
  <si>
    <t>26.2</t>
  </si>
  <si>
    <t>Odmaštění a příprava konce kabelu(kab.forma)</t>
  </si>
  <si>
    <t>27.1</t>
  </si>
  <si>
    <t>Ukončení kabelu FTP 4páry na keystone</t>
  </si>
  <si>
    <t>27.2</t>
  </si>
  <si>
    <t>Zapojení 1 páru tel.kabelu na svorkovnici</t>
  </si>
  <si>
    <t>28.1</t>
  </si>
  <si>
    <t>Měření opt.vlákna met.OTDR SM, 2 vln.délky - obousměrně</t>
  </si>
  <si>
    <t>28.2</t>
  </si>
  <si>
    <t>Měření metalické linky FTP vč.certif.protokolu</t>
  </si>
  <si>
    <t>29.1</t>
  </si>
  <si>
    <t>Demontáž stávajcího telefonního kabelu v délce cca 30m u objektu 360 - kabel využít jako protahovací, prvek</t>
  </si>
  <si>
    <t>30.1</t>
  </si>
  <si>
    <t>Vzorkování</t>
  </si>
  <si>
    <t>30.2</t>
  </si>
  <si>
    <t>Průzkumy a měření, případné doplňující průzkumy</t>
  </si>
  <si>
    <t>30.</t>
  </si>
  <si>
    <t>Pomocná a montážní lešení</t>
  </si>
  <si>
    <t>31.1</t>
  </si>
  <si>
    <t>Úklidové práce po instalaci a ekologická likvidace vzniklého odpadu včetně přebytečné zeminy</t>
  </si>
  <si>
    <t>31.2</t>
  </si>
  <si>
    <t>Stavební přípomoce, průrazy, zapravení aj.</t>
  </si>
  <si>
    <t>31.4</t>
  </si>
  <si>
    <t>Autorský dozor</t>
  </si>
  <si>
    <t>31.3</t>
  </si>
  <si>
    <t>SBI oživení okruhů CCTV, závěrečný test CCTV, umístění symbolů CCTV, nastavení operátorských práv, CCTV, oživení okruhů CCTV, závěrečné testy CCTV</t>
  </si>
  <si>
    <t>Koordinace s realizátorem části CCTV, Zavedení a konfigurace okruhů do SBI Master, SBI VP, nastavení replikací, včetně certifikátů, Oživení okruhů v SBI Master, nastavení práv operátorů, nastavení kamerových matic, SBI vytvoření a úprava podkladů, aj.</t>
  </si>
  <si>
    <t>Klimatizace rozvodny 360.1: KLIMATIZAČNÍ SESTAVA (SPLIT); INVERTER; SESTAVA 1 KS VENKOVNÍ A 1 KS VNITŘNÍ JEDNOTKA (VZOROVÉ - MOŽNÉ- ŘEŠENÍ: NABÍDKA BLUE TRADE 001-1179-22/KU Z 25.08.2022 - PŘÍLOHA TZ)</t>
  </si>
  <si>
    <t>VNĚJŠÍ JEDNOTKA: INVERTER</t>
  </si>
  <si>
    <t>CELKOVÉ NOMINÁLNÍ VÝKONY: CHLAZENÍ 7,1 kW; TOPENÍ 8,0 kW;  PŘÍKON 2,03 kW / 400 V / 50Hz. CHLADIVO R 32; Lw = 67 dB; Lp (1m) = 50 dB(A); VLASTNÍ ŘÍDÍCÍ SYSTÉM - SOUČÁST JEDNOTKY. PROVOZUSCHOPNOST: -20 AŽ +40 °C (SCHOPNOST CHLAZENÍ I V ZIMĚ)</t>
  </si>
  <si>
    <t>VNITŘNÍ  JEDNOTKA: PODSTROPNÍ TYP</t>
  </si>
  <si>
    <t>PROVOZUSCHOPNOST: ZIMA (TOPNÝ I CHLADÍCÍ REŽIM) DO -20°C. CHLADÍCÍ/TOPNÝ VÝKON 6,8/8,0 kW. AUTOMATICKÝ RESTART PO VÝPADKU SÍTĚ. DÁLKOVÉ OVLÁDÁNÍ PO DRÁTĚ, NA STĚNU. NAPÁJENÍ 230V/50HZ.</t>
  </si>
  <si>
    <t>DÁLKOVÝ OVLADAČ (PO DRÁTĚ)</t>
  </si>
  <si>
    <t>CHLADIVOVÉ SVAZKY (Sestávající z trubek plynné a kapalné fáze, silové a ovládací vodiče, izolace)</t>
  </si>
  <si>
    <t>bm</t>
  </si>
  <si>
    <t>DALŠÍ MONTÁŽNÍ MATERIÁL (Závěsy jednotek, spojovací materiál, plast. trubka napojení odvodu, kondenzátu)</t>
  </si>
  <si>
    <t>CHLADIVO R 32 / COOLANT R32</t>
  </si>
  <si>
    <t>l</t>
  </si>
  <si>
    <t>POZN.: DRUH NÁTĚROVÉ HMOTY A ODSTÍN URČIT S INVESTOREM PŘI REALIZACI DLE JEHO ZVYKLOSTÍ; NÁTĚROVÉ HMOTY MUSÍ ODOLÁVAT PROVOZNÍM PODMÍNKÁM  - PŮSOBENÍ MEDIA  - PHM</t>
  </si>
  <si>
    <t>NÁTĚRY DOPLŇKOVÝCH KONSTRUKCÍ - DLE POTŘEBY  - V CELKOVÉ VÝMĚŘE</t>
  </si>
  <si>
    <t>M2</t>
  </si>
  <si>
    <t>NÁTĚROVÝ SYSTÉM NS1 (UHLÍKATÁ OCEL, DOPLŇKOVÉ KONSTRUKCE):</t>
  </si>
  <si>
    <t>ODREZIVĚNÍ POVRCHU - 100%, 4m2</t>
  </si>
  <si>
    <t>ODMAŠTĚNÍ POVRCHU - 100%, 4m2</t>
  </si>
  <si>
    <t>OPRÁŠENÍ POVRCHU - 100%, 4m2</t>
  </si>
  <si>
    <t>ZÁKLADNÍ NÁTĚR -2X, 8m2</t>
  </si>
  <si>
    <t>VRCHNÍ NÁTĚR - 2X, 8m2</t>
  </si>
  <si>
    <t>PRO</t>
  </si>
  <si>
    <t>1A.1</t>
  </si>
  <si>
    <t>Pozice P 36001 - Čerpadlo průsakových vod</t>
  </si>
  <si>
    <t>samonasávací odstředivý kalový čerpací agregát pro medium – směs vody s benzínem automobilovým nebo naftou motorovou, pevné částice do 5%, (velikost max 3 mm) - měrná hmotnost  cca 750-1000 kg/m3, teplota media při čerpání +5°C až +25°C), sání DN40/PN16, výtlak DN40/PN16 (např. typ S45 70G312)</t>
  </si>
  <si>
    <t>dopravní množství Q= ~166 l/min (10 m3/h), dopravní výška H= 30-40 m, mechanická ucpávka, lamelová spojka, čerpadlo na společné základové desce s elektromotorem včetně osazení, základových šroubů a vyrovnávacích kostek, soustrojí v provedení pro venkovní umístění pod přístřeškem – teplota okolí -20 °C ÷ + 30 °C, pracovní prostředí s nebezpečím výbuchu hořlavých plynů a par – zóna Z1, elektromotor 2920 ot/min, 4 kW, 400 V, 50 Hz, teplotní čidlo PT100 na tělese čerpadla (ložisko nebo skříň) s integrovaným převodníkem 4-20mA/HART (248HANA) v hlavici, bez displeje, se závitem pro kabelovou vývodku M20x1,5 (bez vývodky), v provedení 4 vodič do prostředí II 1/2G Ex d IIC T6, svorkovnice musí být dodány včetně Ex vývodek a rezervních záslepek, soustrojí s certifikátem ATEX zona Z1 (II 2G)</t>
  </si>
  <si>
    <t>1A.2</t>
  </si>
  <si>
    <t>Poz. S36001 - Rozdělovací šachta</t>
  </si>
  <si>
    <t>provedení podle výkresu č. 360-DPS-D-D2-PS360-01-310, svařenec z plechu tl. 4 mm s deštitěsným uzamykatelným poklopem, (rozměry cca 1010x1010x1500) včetně vnější izolace proti zemní vlhkosti a vnitřního nátěru</t>
  </si>
  <si>
    <t>1A.3</t>
  </si>
  <si>
    <t>DEMONTÁŽ / MONTÁŽ pozic M36001 až 07 - měřicí trať - průtokoměr SMITH Prisma + ventil 210,, DN100/PN16</t>
  </si>
  <si>
    <t>1A.4</t>
  </si>
  <si>
    <t>Kloubový kompenzátor přivařovací DN200, PN16, dilatace +- 13°</t>
  </si>
  <si>
    <t>(např. BBA BKT 307/250N, L= 495 mm)</t>
  </si>
  <si>
    <t>1B.1</t>
  </si>
  <si>
    <t>Poz. ZS 360 01+02, 03+04, 05+06, Kulový kohout přírubový TROJCESTNÝ vrtání "L" pro PHM, DN50/PN16</t>
  </si>
  <si>
    <t>L= 253 mm, (např. Sf Ref. 783), se signalizací polohy, 2x indukční snímač (Namur) II 2G Ex ia IIC T6 (Atex) s kabelovou vývodkou M20x1,5 ;  včetně finálního nátěru ~240 mikronů (90+90+60) v odstínu RAL 5009 (nebo jiný po dohodě)</t>
  </si>
  <si>
    <t>1B.2</t>
  </si>
  <si>
    <t>Mezipřírubový zpětný ventil, DN100, PN16</t>
  </si>
  <si>
    <t>(např. C09402-040)</t>
  </si>
  <si>
    <t>1B.3</t>
  </si>
  <si>
    <t>Mezipřírubový zpětný ventil, DN40, PN16</t>
  </si>
  <si>
    <t>1B.4</t>
  </si>
  <si>
    <t>Filtr Y, síto 1,6 mm, přírubový DN100/PN16</t>
  </si>
  <si>
    <t>(1.0619) Poptat filtry s nevrtanymi přírubami PN40. Úprava tělesa DN100/PN40 na PN16.</t>
  </si>
  <si>
    <t>1B.5</t>
  </si>
  <si>
    <t>Kulový kohout přírubový s plným průtokem pro PHM, DN50/PN16</t>
  </si>
  <si>
    <t>L= 150 mm, (např. KV-L6N 1.0619), včetně finálního nátěru ~240 mikronů (90+90+60) v odstínu RAL 5009 (nebo jiný po dohodě)</t>
  </si>
  <si>
    <t>1B.6</t>
  </si>
  <si>
    <t>L= 150 mm, mat. nerez, např. KV-L6N)</t>
  </si>
  <si>
    <t>1B.7</t>
  </si>
  <si>
    <t>Kulový kohout přírubový trojdílný s plným průtokem pro PHM, DN25/PN16</t>
  </si>
  <si>
    <t>L= 160 mm, (např. K 83 111 016), mat. nerez</t>
  </si>
  <si>
    <t>1B.8</t>
  </si>
  <si>
    <t>Průhledítko přírubové, DN100/PN16</t>
  </si>
  <si>
    <t>L= 350 mm, nerez U70-016</t>
  </si>
  <si>
    <t>1B.9</t>
  </si>
  <si>
    <t>Kulový kohout přírubový, plný průtok, DN100/PN16</t>
  </si>
  <si>
    <t>L= 350 mm, 1.0619, s ruční pákou, včetně finálního nátěru ~240 mikronů (90+90+60) v odstínu RAL 5009 (nebo jiný po dohodě)</t>
  </si>
  <si>
    <t>1C.1</t>
  </si>
  <si>
    <t>Kulový kohout 2dílný, závitový s plným průtokem, s vratnou pružinou v ruční  páce, G 1/2"</t>
  </si>
  <si>
    <t>(např. Schwer A-BV2G12RH-5i, mat. 1.4408)</t>
  </si>
  <si>
    <t>1C.2</t>
  </si>
  <si>
    <t>Vsuvka s 6-ti hranem R1/2"</t>
  </si>
  <si>
    <t>(např. Schwer GF-10712-4i)</t>
  </si>
  <si>
    <t>1C.3</t>
  </si>
  <si>
    <t>Hrdlo přímé R1/2", D 12 mm</t>
  </si>
  <si>
    <t>(např. Schwer u2-MCm12R12-4, 1.4401)</t>
  </si>
  <si>
    <t>1C.4</t>
  </si>
  <si>
    <t>Trubka metrická SS, D 12 mm</t>
  </si>
  <si>
    <t>(např. Schwer T-Rm12x1, 1.4571)</t>
  </si>
  <si>
    <t>1C.5</t>
  </si>
  <si>
    <t>Hrdlo celé G 6/4"</t>
  </si>
  <si>
    <t>(např. Schwer GF-101G112-7, 1.4571)</t>
  </si>
  <si>
    <t>1C.6</t>
  </si>
  <si>
    <t>Hrdlo celé G 1"</t>
  </si>
  <si>
    <t>(např. Schwer GF-101G1-7, 1.4571)</t>
  </si>
  <si>
    <t>1C.7</t>
  </si>
  <si>
    <t>Zátka s vnějším 6-ti hranem R 1"</t>
  </si>
  <si>
    <t>(např. Schwer GF-111R1-7)</t>
  </si>
  <si>
    <t>1C.8</t>
  </si>
  <si>
    <t>Kulový kohout 3dílný, závitový s plným průtokem, G 1/2"</t>
  </si>
  <si>
    <t>(např. Schwer A-BV3G12-8i) , mat. nerez)</t>
  </si>
  <si>
    <t>1C.9</t>
  </si>
  <si>
    <t>Hadicový adaptér R1/4"/ pr. 6mm</t>
  </si>
  <si>
    <t>SA-AGR6R14</t>
  </si>
  <si>
    <t>1D.1</t>
  </si>
  <si>
    <t>Šroubení s víčkem, ELAFLEX, VK50+MB50 SS</t>
  </si>
  <si>
    <t>7020050</t>
  </si>
  <si>
    <t>1D.2</t>
  </si>
  <si>
    <t>Nálevka (svařenec z plechu tl. 2 mm, s víkem pr. 315 mm tl. 3 mm, mat. nerez)</t>
  </si>
  <si>
    <t>viz. v.č.: 21097-2-DVZ-D-D2-PS360-01-304</t>
  </si>
  <si>
    <t>1D.3</t>
  </si>
  <si>
    <t>Držák hadic (svařenec z plechu tl. 3 mm, mat. nerez)</t>
  </si>
  <si>
    <t>viz. v.č.: 21097-2-DVZ-D-D2-PS360-01-401</t>
  </si>
  <si>
    <t>1D.4</t>
  </si>
  <si>
    <t>Přivařovací spojka Ww 5 1/2" AG (A202.100)</t>
  </si>
  <si>
    <t>1D.5</t>
  </si>
  <si>
    <t>Stáčecí hadice DN100 pro stáčení NM ze ŽC, kompozitní</t>
  </si>
  <si>
    <t>L=6m, barva modrá, koncovky 2x převl. matice Ww 5 1/2"Al (dtto jako MC100-5 1/2"W)</t>
  </si>
  <si>
    <t>1D.6</t>
  </si>
  <si>
    <t>Stáčecí hadice DN100 pro stáčení BA ze ŽC, kompozitní</t>
  </si>
  <si>
    <t>L=6m, barva oranžová, koncovky 2x převl. matice Ww 5 1/2"Al (dtto jako MC100-5 1/2"W)</t>
  </si>
  <si>
    <t>1D.7</t>
  </si>
  <si>
    <t>Hadička pro svod netěsností z dvouplášťového potrubí</t>
  </si>
  <si>
    <t>Plastová trubka 8/6, CP-8/6-NA (STASTO), vnější pr. 8mm, vnitřní 6mm</t>
  </si>
  <si>
    <t>2A.1</t>
  </si>
  <si>
    <t>Trubka svařovaná DN 250, pr. 273 x 3,2, ČSN EN 10217-7, mater. 1.4301,</t>
  </si>
  <si>
    <t>2A.2</t>
  </si>
  <si>
    <t>Trubka svařovaná DN 250, pr. 273 x 6,3, ČSN EN 10217-7, mater. 1.4301,</t>
  </si>
  <si>
    <t>2A.4</t>
  </si>
  <si>
    <t>Trubka svařovaná DN 200, pr. 219,1 x 3,2, ČSN EN 10217-7, mater. 1.4301</t>
  </si>
  <si>
    <t>2A.5</t>
  </si>
  <si>
    <t>Trubka svařovaná DN 100, pr. 114,3 x 2,6, ČSN EN 10217-7, mater. 1.4301,</t>
  </si>
  <si>
    <t>2A.6</t>
  </si>
  <si>
    <t>Trubka svařovaná DN 80, pr. 88,9 x 2, ČSN EN 10217-7, mater. 1.4301,</t>
  </si>
  <si>
    <t>2A.7</t>
  </si>
  <si>
    <t>Trubka svařovaná DN 50, pr. 60,3 x 2 ČSN EN 10217-7, mater. 1.4301,</t>
  </si>
  <si>
    <t>2A.8</t>
  </si>
  <si>
    <t>Trubka DN 25, pr. 33,7 x 2, ČSN EN 10217-7, mater. 1.4301,</t>
  </si>
  <si>
    <t>2A.9</t>
  </si>
  <si>
    <t>Přechod přímý PN40, DN50/40, EN 10253, mater. 1.4301</t>
  </si>
  <si>
    <t>1317052</t>
  </si>
  <si>
    <t>2A.10</t>
  </si>
  <si>
    <t>Oblouk svařovaný DN 200, typ 3D, 45°, EN 10253, mater. 1.4301, 219,1x3,2</t>
  </si>
  <si>
    <t>1517151</t>
  </si>
  <si>
    <t>2A.11</t>
  </si>
  <si>
    <t>Oblouk svařovaný DN 80, typ 3D, 90°, EN 10253, mater. 1.4301</t>
  </si>
  <si>
    <t>1517080</t>
  </si>
  <si>
    <t>2A.12</t>
  </si>
  <si>
    <t>Oblouk svařovaný DN 80, typ 3D, 45°, EN 10253, mater. 1.4301</t>
  </si>
  <si>
    <t>1517081</t>
  </si>
  <si>
    <t>2A.13</t>
  </si>
  <si>
    <t>Oblouk svařovaný DN 50, typ 3D, 90°, EN 10253, mater. 1.4301</t>
  </si>
  <si>
    <t>1517050</t>
  </si>
  <si>
    <t>2A.14</t>
  </si>
  <si>
    <t>Oblouk svařovaný DN 50, typ 3D, 45°, EN 10253, mater. 1.4301</t>
  </si>
  <si>
    <t>1517051</t>
  </si>
  <si>
    <t>2A.15</t>
  </si>
  <si>
    <t>Oblouk svařovaný DN 50 typ 5D, EN 10253, mater. 1.4301</t>
  </si>
  <si>
    <t>1527050</t>
  </si>
  <si>
    <t>2A.16</t>
  </si>
  <si>
    <t>T-kus,  DN80/80, EN 10253, mater. 1.4301</t>
  </si>
  <si>
    <t>1747080</t>
  </si>
  <si>
    <t>2A.17</t>
  </si>
  <si>
    <t>T-kus,  redukovaný DN80/50, EN 10253, mater. 1.4301</t>
  </si>
  <si>
    <t>1747082</t>
  </si>
  <si>
    <t>2A.18</t>
  </si>
  <si>
    <t>T-kus DN50/50, EN 10253, mater. 1.4301</t>
  </si>
  <si>
    <t>1747050</t>
  </si>
  <si>
    <t>2A.19</t>
  </si>
  <si>
    <t>Odbočka DN250/25, na montáži</t>
  </si>
  <si>
    <t>1842258</t>
  </si>
  <si>
    <t>2A.20</t>
  </si>
  <si>
    <t>Odbočka DN200/25, na montáži</t>
  </si>
  <si>
    <t>1842209</t>
  </si>
  <si>
    <t>2A.21</t>
  </si>
  <si>
    <t>Odbočka DN150/25, na montáži</t>
  </si>
  <si>
    <t>1842157</t>
  </si>
  <si>
    <t>2A.22</t>
  </si>
  <si>
    <t>Odbočka DN100/25, na montáži</t>
  </si>
  <si>
    <t>1842106</t>
  </si>
  <si>
    <t>2A.23</t>
  </si>
  <si>
    <t>Odbočka DN80/25, na montáži</t>
  </si>
  <si>
    <t>1842085</t>
  </si>
  <si>
    <t>2A.24</t>
  </si>
  <si>
    <t>Příruba plochá DN 50, TYP 01, PN  6, EN 1092-1/01 B, mater. 1.4301,</t>
  </si>
  <si>
    <t>3127050</t>
  </si>
  <si>
    <t>2A.25</t>
  </si>
  <si>
    <t>Příruba krková DN 50, TYP 11, PN 6, EN 1092-1/11 B, mater. 1.4301,</t>
  </si>
  <si>
    <t>3727050</t>
  </si>
  <si>
    <t>2A.26</t>
  </si>
  <si>
    <t>Příruba krková DN 200, TYP 11, PN 16, EN 1092-1/11 B, mater. 1.4301,</t>
  </si>
  <si>
    <t>3747150</t>
  </si>
  <si>
    <t>2A.27</t>
  </si>
  <si>
    <t>Příruba krková DN 80, TYP 11, PN 16, EN 1092-1/11 B, mater. 1.4301,</t>
  </si>
  <si>
    <t>3747080</t>
  </si>
  <si>
    <t>2A.28</t>
  </si>
  <si>
    <t>Příruba krková DN 50, TYP 11, PN 16, EN 1092-1/11 B, mater. 1.4301,</t>
  </si>
  <si>
    <t>3747050</t>
  </si>
  <si>
    <t>2A.29</t>
  </si>
  <si>
    <t>Příruba krková DN 40, TYP 11, PN 16, EN 1092-1/11 B, mater. 1.4301,</t>
  </si>
  <si>
    <t>3747040</t>
  </si>
  <si>
    <t>2A.30</t>
  </si>
  <si>
    <t>Příruba zaslep. DN 250, TYP 05, PN  6, EN 1092-1/05 B, mater. 1,4301, uprav.</t>
  </si>
  <si>
    <t>3527250</t>
  </si>
  <si>
    <t>2A.31</t>
  </si>
  <si>
    <t>Příruba zaslep. DN 200, TYP 05, PN 16, EN 1092-1/05 B, mater. 1,4301,</t>
  </si>
  <si>
    <t>3547150</t>
  </si>
  <si>
    <t>2A.32</t>
  </si>
  <si>
    <t>Příruba zaslep. DN 80, TYP 05, PN 16, EN 1092-1/05 B, mater. 1,4301,</t>
  </si>
  <si>
    <t>3547080</t>
  </si>
  <si>
    <t>2A.33</t>
  </si>
  <si>
    <t>Příruba zaslep. DN 32, TYP 05, PN  6, EN 1092-1/05 B, mater. 1,4301, s dírou pr. 41</t>
  </si>
  <si>
    <t>3527032</t>
  </si>
  <si>
    <t>2A.34</t>
  </si>
  <si>
    <t>Příruba zaslep. DN 50, TYP 05, PN  6, EN 1092-1/05 B, mater. 1,4301, s dírou pr. 41</t>
  </si>
  <si>
    <t>2A.35</t>
  </si>
  <si>
    <t>Oblouk DN 25, typ 3D, 90°, EN 10253, mater. 1.4301</t>
  </si>
  <si>
    <t>2B.1</t>
  </si>
  <si>
    <t>Trubka DN 250, pr.273 x 7, ČSN 42 5715, mater. P265GH, tovární uzolace BRALEN</t>
  </si>
  <si>
    <t>2B.2</t>
  </si>
  <si>
    <t>2B.3</t>
  </si>
  <si>
    <t>Trubka DN 150, pr. 168,3 x 4,5, ČSN 42 5715, mater. P265GH, tovární uzolace BRALEN</t>
  </si>
  <si>
    <t>2B.4</t>
  </si>
  <si>
    <t>Trubka DN 100, pr. 114,3 x 3,6, ČSN 42 5715, mater. P265GH, tovární uzolace BRALEN</t>
  </si>
  <si>
    <t>2B.5</t>
  </si>
  <si>
    <t>Trubka DN 80, pr. 88,9 x 3,6, ČSN 42 5715, mater. P265GH, tovární uzolace BRALEN</t>
  </si>
  <si>
    <t>2B.6</t>
  </si>
  <si>
    <t>Dodatečná izolace svarů a kolen - Samolepicí ochranná páska Serviwrap R30A 100 mm</t>
  </si>
  <si>
    <t>2B.7</t>
  </si>
  <si>
    <t>Kluzná objímka RACI, typ B, výška 50 mm</t>
  </si>
  <si>
    <t>2B.8</t>
  </si>
  <si>
    <t>Kluzná objímka RACI, typ F, výška 41 mm</t>
  </si>
  <si>
    <t>2B.9</t>
  </si>
  <si>
    <t>Kluzná objímka RACI, typ M, výška 50 mm</t>
  </si>
  <si>
    <t>2B.10</t>
  </si>
  <si>
    <t>Kluzná objímka RACI, typ N, výška 50 mm</t>
  </si>
  <si>
    <t>2C.1</t>
  </si>
  <si>
    <t>Trubka DN 200, pr. 219,1 x 6,3, EN 10216-2, mater. P265GH</t>
  </si>
  <si>
    <t>1112200</t>
  </si>
  <si>
    <t>2C.2</t>
  </si>
  <si>
    <t>Trubka DN 100, pr. 114,3 x 4, EN 10216-2, mater. P265GH</t>
  </si>
  <si>
    <t>2C.3</t>
  </si>
  <si>
    <t>Trubka DN 100, pr. 108 x 4, EN 10216-2, mater. P265GH</t>
  </si>
  <si>
    <t>2C.4</t>
  </si>
  <si>
    <t>Trubka DN 80, pr. 88,9 x 2,9, EN 10216-2, mater. P265GH</t>
  </si>
  <si>
    <t>2C.5</t>
  </si>
  <si>
    <t>Trubka DN 50, pr. 60,3 x 2,9, EN 10216-2, mater. P265GH</t>
  </si>
  <si>
    <t>2C.6</t>
  </si>
  <si>
    <t>Trubka DN 25, pr. 33,7 x 2,6, EN 10216-2, mater. P265GH</t>
  </si>
  <si>
    <t>2C.7</t>
  </si>
  <si>
    <t>Trubka DN 15, pr. 21,3 x 2,6, EN 10216-2, mater. P265GH</t>
  </si>
  <si>
    <t>2C.8</t>
  </si>
  <si>
    <t>Oblouk DN 250 (pr. 273x7,1), typ 3D, DN 45°, EN 10253, mater. P265GH</t>
  </si>
  <si>
    <t>1512251</t>
  </si>
  <si>
    <t>2C.9</t>
  </si>
  <si>
    <t>Oblouk DN 200 (pr. 219,1x6,3), typ 3D, 90°, EN 10253, mater. P265GH</t>
  </si>
  <si>
    <t>1512200</t>
  </si>
  <si>
    <t>2C.10</t>
  </si>
  <si>
    <t>Oblouk DN 200 (pr. 219,1x6,3), typ 3D, 45°, EN 10253, mater. P265GH</t>
  </si>
  <si>
    <t>1512201</t>
  </si>
  <si>
    <t>2C.11</t>
  </si>
  <si>
    <t>Oblouk DN 150 (pr. 168,3x5), typ 3D, 45°, EN 10253, mater. P265GH</t>
  </si>
  <si>
    <t>2C.12</t>
  </si>
  <si>
    <t>Oblouk DN 100 (pr. 114,3x4), typ 3D, 90°, EN 10253, mater. P265GH</t>
  </si>
  <si>
    <t>2C.13</t>
  </si>
  <si>
    <t>Oblouk DN 100 (pr. 114,3x4), typ 3D, 45°, EN 10253, mater. P265GH</t>
  </si>
  <si>
    <t>2C.14</t>
  </si>
  <si>
    <t>Oblouk DN 80 (pr. 88,9x3,6), typ 3D, 45°, EN 10253, mater. P265GH</t>
  </si>
  <si>
    <t>2C.15</t>
  </si>
  <si>
    <t>Oblouk DN 80 (pr. 88,9x3,6), typ 3D, 90°, EN 10253, mater. P265GH</t>
  </si>
  <si>
    <t>2C.16</t>
  </si>
  <si>
    <t>Oblouk DN 50 (pr. 60,3x2,9), typ 3D, 90°, EN 10253, mater. P265GH</t>
  </si>
  <si>
    <t>1512050</t>
  </si>
  <si>
    <t>2C.17</t>
  </si>
  <si>
    <t>Oblouk DN 25 (pr. 33,7x2,6), typ 3D, 90°, EN 10253, mater. P265GH</t>
  </si>
  <si>
    <t>1512025</t>
  </si>
  <si>
    <t>2C.18</t>
  </si>
  <si>
    <t>Ohyb na montáži DN 15 (pr. 21,3x2,6)</t>
  </si>
  <si>
    <t>1512015</t>
  </si>
  <si>
    <t>2C.19</t>
  </si>
  <si>
    <t>T-kus DN200/200, pr. 219,1x6,3/219,1x6,3, EN 10253, mater. P265GH</t>
  </si>
  <si>
    <t>1742200</t>
  </si>
  <si>
    <t>2C.20</t>
  </si>
  <si>
    <t>T-kus redukovaný DN200/100, pr. 219,1x6,3/114,3x3,6, EN 10253, mater. P265GH</t>
  </si>
  <si>
    <t>1742203</t>
  </si>
  <si>
    <t>2C.21</t>
  </si>
  <si>
    <t>T-kus DN100/100, pr. 114,3x4/114,3x4, EN 10253, mater. P265GH</t>
  </si>
  <si>
    <t>1742100</t>
  </si>
  <si>
    <t>2C.22</t>
  </si>
  <si>
    <t>T-kus DN80/80, pr. 88,9x3,2/88,9x3,2, EN 10253, mater. P265GH</t>
  </si>
  <si>
    <t>2C.23</t>
  </si>
  <si>
    <t>T-kus DN25/25, pr. 33,7x2,6/33,7x2,6, EN 10253, mater. P265GH</t>
  </si>
  <si>
    <t>2C.24</t>
  </si>
  <si>
    <t>T-kus redukovaný DN100/50, pr. 114,3x3,6/60,3x2,9, EN 10253, mater. P265GH</t>
  </si>
  <si>
    <t>1742103</t>
  </si>
  <si>
    <t>2C.25</t>
  </si>
  <si>
    <t>Odbočka na montáži DN80 (P265GH)</t>
  </si>
  <si>
    <t>2C.26</t>
  </si>
  <si>
    <t>Odbočka na montáži DN25 (P265GH)</t>
  </si>
  <si>
    <t>2C.27</t>
  </si>
  <si>
    <t>Odbočka na montáži DN15 (P265GH)</t>
  </si>
  <si>
    <t>1842108</t>
  </si>
  <si>
    <t>2C.28</t>
  </si>
  <si>
    <t>Příruba krková DN 200, TYP 11, PN 16, EN 1092-1/11 B, mater. P245GH</t>
  </si>
  <si>
    <t>3741200</t>
  </si>
  <si>
    <t>2C.29</t>
  </si>
  <si>
    <t>Příruba krková DN 100 (114,3), TYP 11, PN 16, EN 1092-1/11 B, mater. P245GH</t>
  </si>
  <si>
    <t>3741100</t>
  </si>
  <si>
    <t>2C.30</t>
  </si>
  <si>
    <t>Příruba krková DN 80, TYP 11, PN 16, EN 1092-1/11 B, mater. P245GH,</t>
  </si>
  <si>
    <t>2C.31</t>
  </si>
  <si>
    <t>Příruba krková DN 50, TYP 11, PN 16, EN 1092-1/11 B, mater. P245GH</t>
  </si>
  <si>
    <t>3741050</t>
  </si>
  <si>
    <t>2C.32</t>
  </si>
  <si>
    <t>Příruba krková DN 25, TYP 11, PN 40, EN 1092-1/11 B, mater. P245GH</t>
  </si>
  <si>
    <t>3741025</t>
  </si>
  <si>
    <t>2C.33</t>
  </si>
  <si>
    <t>Příruba zaslep. DN 200, TYP 05, PN 16, EN 1092-1/05 B, mater. P265GH upravená</t>
  </si>
  <si>
    <t>2C.34</t>
  </si>
  <si>
    <t>Příruba zaslep. DN 200, TYP 05, PN 16, EN 1092-1/05 B, mater. P265GH</t>
  </si>
  <si>
    <t>2C.35</t>
  </si>
  <si>
    <t>Příruba zaslep. DN 100, TYP 05, PN 16, EN 1092-1/05 B, mater. P265GH</t>
  </si>
  <si>
    <t>2C.36</t>
  </si>
  <si>
    <t>Příruba zaslep. DN 100, TYP 05, PN 16, EN 1092-1/05 B, mater. P265GH upravená</t>
  </si>
  <si>
    <t>2C.37</t>
  </si>
  <si>
    <t>Příruba zaslep. DN 50, TYP 05, PN 6, EN 1092-1/05 B, mater. P265GH, upravená pro nátrubek G1"</t>
  </si>
  <si>
    <t>2C.38</t>
  </si>
  <si>
    <t>Příruba zaslep. DN 80, TYP 05, PN 16, EN 1092-1/05 B, mater. P265GH</t>
  </si>
  <si>
    <t>2C.39</t>
  </si>
  <si>
    <t>Příruba plochá DN 200, TYP 05, PN 16, EN 1092-1/05 B, mater. P265GH</t>
  </si>
  <si>
    <t>2C.40</t>
  </si>
  <si>
    <t>Příruba plochá DN 100, TYP 05, PN 16, EN 1092-1/05 B, mater. P265GH</t>
  </si>
  <si>
    <t>2C.41</t>
  </si>
  <si>
    <t>Příruba plochá DN 80, TYP 05, PN 16, EN 1092-1/05 B, mater. P265GH</t>
  </si>
  <si>
    <t>2C.42</t>
  </si>
  <si>
    <t>Příruba plochá DN 50, TYP 05, PN 6, EN 1092-1/05 B, mater. P265GH</t>
  </si>
  <si>
    <t>2C.43</t>
  </si>
  <si>
    <t>Záslepka potrubí DN 100, PN 16, ČSN 13 1180, mater. P265GH</t>
  </si>
  <si>
    <t>3940100</t>
  </si>
  <si>
    <t>2C.44</t>
  </si>
  <si>
    <t>Záslepka potrubí DN 25, PN 40, ČSN 13 1180, mater. P265GH</t>
  </si>
  <si>
    <t>2C.46</t>
  </si>
  <si>
    <t>Př. spoj DN 200 / PN16, 12x M20x90, ČSN 13 1092,  (n-šroubů,  n-matic, 2n-podložek, 1x těsnění)</t>
  </si>
  <si>
    <t>PŘÍR. SPOJE PŘEMOSTĚNÉ - Materiálové provedení spojovacího materiálu pro přírubové spoje: Šrouby:: M..x..-8.8-A3L, Zn ČSN EN 24014, mater. 12040.6, Matice: M..-8-A3L, Zn, ČSN EN 24032, mater. 12050.6, Vějířovitá podložka, Zn, DIN 6798, mater. 11 701, Těsnění ploché, Temaplus, tl. 2 mm</t>
  </si>
  <si>
    <t>4040200</t>
  </si>
  <si>
    <t>2C.47</t>
  </si>
  <si>
    <t>Př. spoj DN 100 / PN16, 8x M16x75, ČSN 13 1092,  (n-šroubů,  n-matic, 2n-podložek, 1x těsnění)</t>
  </si>
  <si>
    <t>4040100</t>
  </si>
  <si>
    <t>2C.48</t>
  </si>
  <si>
    <t>Př. spoj DN 100 / PN16, 8x M16x90, ČSN 13 1092,  (n-šroubů,  n-matic, 2n-podložek, 1x těsnění) pro, brýlovou záslepku</t>
  </si>
  <si>
    <t>2C.49</t>
  </si>
  <si>
    <t>Př. spoj DN 100 / PN16, 8x M16x140 ČSN 13 1092,  (n-šroubů,  n-matic, 2n-podložek, 1x těsnění) pro, MZV</t>
  </si>
  <si>
    <t>2C.50</t>
  </si>
  <si>
    <t>Př. spoj DN 80 / PN16, 8x M16x70, ČSN 13 1092,  (n-šroubů,  n-matic, 2n-podložek, 1x těsnění)</t>
  </si>
  <si>
    <t>4040080</t>
  </si>
  <si>
    <t>2C.51</t>
  </si>
  <si>
    <t>Př. spoj DN 50 / PN16, 4x M16x60, ČSN 13 1092,  (n-šroubů,  n-matic, 2n-podložek, 1x těsnění)</t>
  </si>
  <si>
    <t>4040050</t>
  </si>
  <si>
    <t>2C.52</t>
  </si>
  <si>
    <t>Př. spoj DN 25 / PN40, 4x M12x50, ČSN 13 1092,  (n-šroubů,  n-matic, 2n-podložek, 1x těsnění)</t>
  </si>
  <si>
    <t>2C.53</t>
  </si>
  <si>
    <t>Př. spoj DN 25 / PN40, 4x M12x50, ČSN 13 1092,  (n-šroubů,  n-matic, 2n-podložek, 1x těsnění) pro, brýlovou záslepku</t>
  </si>
  <si>
    <t>2C.54</t>
  </si>
  <si>
    <t>Př. spoj DN 250 / PN6, 12x M16x65, ČSN 13 1092,  (n-šroubů,  n-matic, 2n-podložek, 1x těsnění)</t>
  </si>
  <si>
    <t>4020250</t>
  </si>
  <si>
    <t>2C.55</t>
  </si>
  <si>
    <t>Př. spoj DN 50 / PN6, 4x M12x50, ČSN 13 1092,  (n-šroubů,  n-matic, 2n-podložek, 1x těsnění)</t>
  </si>
  <si>
    <t>4020050</t>
  </si>
  <si>
    <t>2C.56</t>
  </si>
  <si>
    <t>Př. spoj DN 32 / PN6, 4x M12x45, ČSN 13 1092,  (n-šroubů,  n-matic, 2n-podložek, 1x těsnění)</t>
  </si>
  <si>
    <t>4020032</t>
  </si>
  <si>
    <t>2C.57</t>
  </si>
  <si>
    <t>Př. spoj DN 200 / PN16, 8x M20x90, ČSN 13 1092,  (n-šroubů,  n-matic, 2n-podložek, 1x těsnění)</t>
  </si>
  <si>
    <t>4040150</t>
  </si>
  <si>
    <t>2C.58</t>
  </si>
  <si>
    <t>2C.59</t>
  </si>
  <si>
    <t>Př. spoj DN 40 / PN16, 4x M16x60, ČSN 13 1092,  (n-šroubů,  n-matic, 2n-podložek, 1x těsnění)</t>
  </si>
  <si>
    <t>4040040</t>
  </si>
  <si>
    <t>2C.60</t>
  </si>
  <si>
    <t>Př. spoj DN 40 / PN16, 4x M16x95, ČSN 13 1092,  (n-šroubů,  n-matic, 2n-podložek, 1x těsnění) pro, MZV</t>
  </si>
  <si>
    <t>2C.61</t>
  </si>
  <si>
    <t>Návarek přivařovací s vnějším závitem G2", 1.4301</t>
  </si>
  <si>
    <t>2C.62</t>
  </si>
  <si>
    <t>Návarek přivařovací s vnějším závitem G1/2", P245GH</t>
  </si>
  <si>
    <t>2C.63</t>
  </si>
  <si>
    <t>Návarek přivařovací s vnitřním závitem G1", P245GH</t>
  </si>
  <si>
    <t>2C.64</t>
  </si>
  <si>
    <t>Návarek přivařovací s vnitřním závitem G1/4", P245GH</t>
  </si>
  <si>
    <t>2C.65</t>
  </si>
  <si>
    <t>Zátka s vnějším závitem G1", pozink, ČSN EN 10242, T9</t>
  </si>
  <si>
    <t>2C.66</t>
  </si>
  <si>
    <t>Zátka s vnějším závitem G1/4", pozink, ČSN EN 10242, T9</t>
  </si>
  <si>
    <t>2C.67</t>
  </si>
  <si>
    <t>Řez na stávajícím potrubí DN200</t>
  </si>
  <si>
    <t>2C.68</t>
  </si>
  <si>
    <t>Řez na stávajícím potrubí DN100</t>
  </si>
  <si>
    <t>2C.69</t>
  </si>
  <si>
    <t>Řez na stávajícím potrubí DN80</t>
  </si>
  <si>
    <t>Př. spoj DN 250 / PN6, 12x M16x60, ČSN 13 1092,  (n-šroubů,  n-matic, 2n-podložek, 1x těsnění)</t>
  </si>
  <si>
    <t>2D.1</t>
  </si>
  <si>
    <t>Třmen posuvný L2, DN250, ČSN 13 0725.0, pozink.</t>
  </si>
  <si>
    <t>8120250</t>
  </si>
  <si>
    <t>2D.2</t>
  </si>
  <si>
    <t>Třmen posuvný L2, DN200, ČSN 13 0725.0, pozink.</t>
  </si>
  <si>
    <t>8120200</t>
  </si>
  <si>
    <t>2D.3</t>
  </si>
  <si>
    <t>Třmen posuvný L2, DN150, ČSN 13 0725.0, pozink.</t>
  </si>
  <si>
    <t>8120150</t>
  </si>
  <si>
    <t>2D.4</t>
  </si>
  <si>
    <t>Třmen posuvný L2, DN100, ČSN 13 0725.0, pozink.</t>
  </si>
  <si>
    <t>8120100</t>
  </si>
  <si>
    <t>2D.5</t>
  </si>
  <si>
    <t>Třmen posuvný L2, DN80, ČSN 13 0725.0, pozink.</t>
  </si>
  <si>
    <t>8120080</t>
  </si>
  <si>
    <t>2D.6</t>
  </si>
  <si>
    <t>Třmen posuvný L2, DN50, ČSN 13 0725.0, pozink.</t>
  </si>
  <si>
    <t>8120050</t>
  </si>
  <si>
    <t>2D.7</t>
  </si>
  <si>
    <t>Tyč L 70x70x7, EN 10056, mater. S 235JR,</t>
  </si>
  <si>
    <t>2D.8</t>
  </si>
  <si>
    <t>Tyč L 60x60x6, EN 10056, mater. S 235JR,</t>
  </si>
  <si>
    <t>5100060</t>
  </si>
  <si>
    <t>2D.9</t>
  </si>
  <si>
    <t>Tyč L 50x50x5, EN 10056, mater. S 235JR,</t>
  </si>
  <si>
    <t>5100050</t>
  </si>
  <si>
    <t>2D.10</t>
  </si>
  <si>
    <t>Tyč U 160, ČSN 42 5570, mater. S 235JR,</t>
  </si>
  <si>
    <t>2D.11</t>
  </si>
  <si>
    <t>Tyč U 140, ČSN 42 5570, mater. S 235JR,</t>
  </si>
  <si>
    <t>5500140</t>
  </si>
  <si>
    <t>2D.12</t>
  </si>
  <si>
    <t>Tyč U 120, ČSN 42 5570, mater. S 235JR,</t>
  </si>
  <si>
    <t>5500120</t>
  </si>
  <si>
    <t>2D.13</t>
  </si>
  <si>
    <t>Tyč U 100, ČSN 42 5570, mater. S 235JR,</t>
  </si>
  <si>
    <t>5500100</t>
  </si>
  <si>
    <t>2D.14</t>
  </si>
  <si>
    <t>Tyč U 50, ČSN 42 5570, mater. S 235JR,</t>
  </si>
  <si>
    <t>5500050</t>
  </si>
  <si>
    <t>2D.15</t>
  </si>
  <si>
    <t>Ocelová deska tl. 6 mm, 150 x 100 mm, ČSN 42 5308, mater. S 235JR,</t>
  </si>
  <si>
    <t>5800156</t>
  </si>
  <si>
    <t>2D.16</t>
  </si>
  <si>
    <t>Ocelová deska tl. 8 mm, 190 x 70 mm, ČSN 42 5308, mater. S 235JR,</t>
  </si>
  <si>
    <t>5800217</t>
  </si>
  <si>
    <t>2D.17</t>
  </si>
  <si>
    <t>Ocelová deska tl. 8 mm, 190 x 140 mm, ČSN 42 5308, mater. S 235JR,</t>
  </si>
  <si>
    <t>5800218</t>
  </si>
  <si>
    <t>2D.18</t>
  </si>
  <si>
    <t>Ocelová deska tl. 6 mm, 120 x 80 mm uprav. ČSN 42 5308, mater. S 235JR</t>
  </si>
  <si>
    <t>2D.19</t>
  </si>
  <si>
    <t>Ocelová deska tl. 6 mm, 100 x 80 mm ČSN 42 5308, mater. S 235JR</t>
  </si>
  <si>
    <t>2D.20</t>
  </si>
  <si>
    <t>Ocelová deska tl. 6 mm, 100 x 70 mm ČSN 42 5308, mater. S 235JR</t>
  </si>
  <si>
    <t>2D.21</t>
  </si>
  <si>
    <t>Ocelová deska tl. 4 mm, pr. 60mm ČSN 42 5308, mater. S 235JR</t>
  </si>
  <si>
    <t>2D.22</t>
  </si>
  <si>
    <t>Chem. patrona, HVU M10</t>
  </si>
  <si>
    <t>Hilti</t>
  </si>
  <si>
    <t>5901010</t>
  </si>
  <si>
    <t>2D.23</t>
  </si>
  <si>
    <t>Kotevní šroub, HAS M10 x 90/21</t>
  </si>
  <si>
    <t>5902010</t>
  </si>
  <si>
    <t>2D.24</t>
  </si>
  <si>
    <t>Uzemňovací praporec, dle dokumentace, 30x5-200, mater. uhlík. ocel,</t>
  </si>
  <si>
    <t>9001000</t>
  </si>
  <si>
    <t>2D.25</t>
  </si>
  <si>
    <t>Uzemňovací praporec, dle dokumentace, 30x5-200, mater. nerez,</t>
  </si>
  <si>
    <t>9007000</t>
  </si>
  <si>
    <t>2D.26</t>
  </si>
  <si>
    <t>Plechový kroužek tl. 6 mm, průměr 273/222 mm, mat. 1.4301</t>
  </si>
  <si>
    <t>2D.28</t>
  </si>
  <si>
    <t>Plechový kroužek tl. 6 mm, průměr 168/116 mm, mat. 1.4301</t>
  </si>
  <si>
    <t>2D.29</t>
  </si>
  <si>
    <t>Plechový kroužek tl. 6 mm, průměr 114/90 mm, mat. 1.4301</t>
  </si>
  <si>
    <t>2D.30</t>
  </si>
  <si>
    <t>Plechový kroužek tl. 6 mm, průměr 88/62 mm, mat. 1.4301</t>
  </si>
  <si>
    <t>2D.31</t>
  </si>
  <si>
    <t>Plechový kroužek tl. 6 mm, průměr 273/222 mm, mat. S235JR2</t>
  </si>
  <si>
    <t>2D.33</t>
  </si>
  <si>
    <t>Plechový kroužek tl. 6 mm, průměr 168/116 mm, mat. S235JR2</t>
  </si>
  <si>
    <t>2D.34</t>
  </si>
  <si>
    <t>Plechový kroužek tl. 6 mm, průměr 114/90 mm, mat. S235JR2</t>
  </si>
  <si>
    <t>2D.35</t>
  </si>
  <si>
    <t>Plechový kroužek tl. 6 mm, průměr 88/62 mm, mat. S235JR2</t>
  </si>
  <si>
    <t>2D.36</t>
  </si>
  <si>
    <t>Podkladní plech pro třmen DN80, mat. 1.4301</t>
  </si>
  <si>
    <t>viz. v.č.: -PS360-01-402</t>
  </si>
  <si>
    <t>2D.37</t>
  </si>
  <si>
    <t>Podkladní plech pro třmen DN50, mat. 1.4301</t>
  </si>
  <si>
    <t>2D.38</t>
  </si>
  <si>
    <t>Tyč průměr 15 mm, mat. 1.4301</t>
  </si>
  <si>
    <t>2D.39</t>
  </si>
  <si>
    <t>Tyč průměr 8 mm, mat. 1.4301</t>
  </si>
  <si>
    <t>2E.1</t>
  </si>
  <si>
    <t>Trubka DN 250, pr. 273 x 7, EN 10216-2, mater. P265GH</t>
  </si>
  <si>
    <t>2E.2</t>
  </si>
  <si>
    <t>2E.3</t>
  </si>
  <si>
    <t>2E.4</t>
  </si>
  <si>
    <t>2E.5</t>
  </si>
  <si>
    <t>Trubka DN 25, pr. 33,7 x 2,0, EN 10216-, mater. 1.4301</t>
  </si>
  <si>
    <t>2E.6</t>
  </si>
  <si>
    <t>2E.7</t>
  </si>
  <si>
    <t>2E.8</t>
  </si>
  <si>
    <t>2E.9</t>
  </si>
  <si>
    <t>Příruba krková DN 25, TYP 11, PN 40, EN 1092-1/11 B, mater. 1.4301</t>
  </si>
  <si>
    <t>2E.10</t>
  </si>
  <si>
    <t>Příruba zaslepovací DN 25, TYP 05, PN 40, EN 1092-1/11 B, mater. 1.4301</t>
  </si>
  <si>
    <t>2E.11</t>
  </si>
  <si>
    <t>Příruba plochá DN 250, TYP 01, PN 6, EN 1092-1/11 B, mater. P265GH</t>
  </si>
  <si>
    <t>2E.12</t>
  </si>
  <si>
    <t>Plech tl. 6 mm, výpalek, pr. 375 mm, ČSN 42 5310, mater. S 235JR,</t>
  </si>
  <si>
    <t>2E.13</t>
  </si>
  <si>
    <t>Plech tl. 6 mm, výpalek, pr. 365 mm, ČSN 42 5310, mater. S 235JR,</t>
  </si>
  <si>
    <t>2E.14</t>
  </si>
  <si>
    <t>Plech tl. 8 mm, 160x100mm upravený, ČSN 42 5310, mater. S 235JR,</t>
  </si>
  <si>
    <t>2E.15</t>
  </si>
  <si>
    <t>Plech tl. 8 mm, 130x80mm upravený, ČSN 42 5310, mater. S 235JR,</t>
  </si>
  <si>
    <t>2E.16</t>
  </si>
  <si>
    <t>Plech tl. 8 mm, 130x80mm, ČSN 42 5310, mater. S 235JR,</t>
  </si>
  <si>
    <t>Trubka DN 200, pr. 219,1 x 6,3, ČSN 42 5715, mater. P265GH,</t>
  </si>
  <si>
    <t>Trubka DN 100, pr. 114,3 x 4, ČSN 42 5715, mater. P265GH,</t>
  </si>
  <si>
    <t>1112100</t>
  </si>
  <si>
    <t>Trubka DN 50, pr. 60,3 x 2,9, ČSN 42 5715, mater. P265GH,</t>
  </si>
  <si>
    <t>1112050</t>
  </si>
  <si>
    <t>Doplňkové ocelové konstrukce</t>
  </si>
  <si>
    <t>Odstředivé čerpadlo (á 90,- kg)</t>
  </si>
  <si>
    <t>Stáčecí skupina (armatury, filtr, průtokoměr, řídicí ventil, šroubení)</t>
  </si>
  <si>
    <t>sd</t>
  </si>
  <si>
    <t>Potrubí (1x základní, 1x mezivrstva, 1x krycí nátěr)</t>
  </si>
  <si>
    <t>POK (1x základní, 1x mezivrstva, 1x krycí nátěr)</t>
  </si>
  <si>
    <t>Trubka DN80, vn.pr. 88,9</t>
  </si>
  <si>
    <t>Otápění potrubí odstřiků MEŘO a průsakových vod</t>
  </si>
  <si>
    <t>druh izolace: minerální vlna</t>
  </si>
  <si>
    <t>oplechování: hliníkový plech</t>
  </si>
  <si>
    <t>podtápění: elektrickým samoregulačním kabelem</t>
  </si>
  <si>
    <t>Izolace nesnímatelná</t>
  </si>
  <si>
    <t>Potrubí a tvarovky: minerální vlna 50 mm, Al plech min. 0,8 mm</t>
  </si>
  <si>
    <t>Trubka DN50, vn.pr. 60,3</t>
  </si>
  <si>
    <t>Koleno DN80, vn.pr. 88,9</t>
  </si>
  <si>
    <t>T-kus DN80, vn.pr. 88,9</t>
  </si>
  <si>
    <t>Uložení DN80</t>
  </si>
  <si>
    <t>Uložení DN50</t>
  </si>
  <si>
    <t>4.9</t>
  </si>
  <si>
    <t>Přírubový spoj DN 80/16</t>
  </si>
  <si>
    <t>Izolace snímatelná</t>
  </si>
  <si>
    <t>Přírubové spoje a armatury</t>
  </si>
  <si>
    <t>minerální vlna 60 mm, Al plech 1,0 mm</t>
  </si>
  <si>
    <t>4.10</t>
  </si>
  <si>
    <t>Přírubový spoj DN 50/16</t>
  </si>
  <si>
    <t>4.11</t>
  </si>
  <si>
    <t>Armatury DN 50/16</t>
  </si>
  <si>
    <t>4.12</t>
  </si>
  <si>
    <t>Čerpadlo</t>
  </si>
  <si>
    <t>Tlaková zkouška vč. přípravků</t>
  </si>
  <si>
    <t>Defektoskopická zkouška potrubí (5%)</t>
  </si>
  <si>
    <t>Zvedací mechanismy, manipulace</t>
  </si>
  <si>
    <t>Lešení</t>
  </si>
  <si>
    <t>Asistence požární jednotky</t>
  </si>
  <si>
    <t>Rozváděč ozn. 360RMS1</t>
  </si>
  <si>
    <t>výzbroj dle výkresu 21097-DPS-D-D2-PS360-03-305</t>
  </si>
  <si>
    <t>Ovládací skříň ozn. 360SB1</t>
  </si>
  <si>
    <t>výzbroj dle výkresu 21097-DPS-D-D2-PS360-03-306</t>
  </si>
  <si>
    <t>Ovládací skříně ozn. 360SB2 a 360SB3</t>
  </si>
  <si>
    <t>výzbroj dle výkresu 21097-DPS-D-D2-PS360-03-307</t>
  </si>
  <si>
    <t>Ovládací skříň ozn. P36001-MS1</t>
  </si>
  <si>
    <t>výzbroj dle výkresu 21097-DPS-D-D2-PS360-03-308</t>
  </si>
  <si>
    <t>Zdroj UPS ozn. 360UPS1:</t>
  </si>
  <si>
    <t>- typ 9SX, 5kVA/4.5kW, provedení Tower</t>
  </si>
  <si>
    <t>- vstup 230VAC, výstup 230VAC</t>
  </si>
  <si>
    <t>- On-line (dvojitá konverze)</t>
  </si>
  <si>
    <t>- doba zálohování minimálně 5minut</t>
  </si>
  <si>
    <t>- vstup RPO (remote power off)</t>
  </si>
  <si>
    <t>- reléový výstup</t>
  </si>
  <si>
    <t>- síťová karta s RJ45</t>
  </si>
  <si>
    <t>- doprava technika na místo</t>
  </si>
  <si>
    <t>- instalace na připravené přívody</t>
  </si>
  <si>
    <t>- revizní zpráva</t>
  </si>
  <si>
    <t>- výrobce/dodavatel: např. EATON s.r.o. Praha</t>
  </si>
  <si>
    <t>Ohřev potrubí ozn. EH36001:</t>
  </si>
  <si>
    <t>35m - samolimitující topný kabel 10FSR2-CF</t>
  </si>
  <si>
    <t>1ks - koncovka na napájené straně BSP4</t>
  </si>
  <si>
    <t>1ks - koncovka na nenapájené straně BES4</t>
  </si>
  <si>
    <t>0.5ks - silikonový tmel RTV-2-40</t>
  </si>
  <si>
    <t>1ks - průchodka izolací M25x1.5</t>
  </si>
  <si>
    <t>3ks - upevňovací páska FT-1L-50 ze skelných vláken</t>
  </si>
  <si>
    <t>2ks - zámek k upevňovací pásce SXB8-W4</t>
  </si>
  <si>
    <t>1m - upevňovací páska antikorozní SBX8-W4</t>
  </si>
  <si>
    <t>11ks - výstražný štítek plastový</t>
  </si>
  <si>
    <t>1ks - svorkovnicová skříň X20X1 TK1/04, II 2G Ex e II T6 IP66</t>
  </si>
  <si>
    <t>1ks - nevýbušná vývodka PGS3 M20</t>
  </si>
  <si>
    <t>1ks - držák svorkovnicové skříně</t>
  </si>
  <si>
    <t>dodavatel - např. Generi Šumperk</t>
  </si>
  <si>
    <t>Ohřev potrubí ozn. EH36002:</t>
  </si>
  <si>
    <t>100m - samolimitující topný kabel 10FSR2-CF</t>
  </si>
  <si>
    <t>4ks - upevňovací páska FT-1L-50 ze skelných vláken</t>
  </si>
  <si>
    <t>20ks - výstražný štítek plastový</t>
  </si>
  <si>
    <t>Ohřev potrubí ozn. EH36003:</t>
  </si>
  <si>
    <t>80m - samolimitující topný kabel 10FSR2-CF</t>
  </si>
  <si>
    <t>Termostat ohřevu potrubí ozn. 360ST1:</t>
  </si>
  <si>
    <t>nevýbušný prostorový termostat II2G Ex ed IIC T6 Gb, IP65, polyester, -20÷+40°C,  230VAC, 16A</t>
  </si>
  <si>
    <t>výrobce/dodavatel: např. Generi Šumperk</t>
  </si>
  <si>
    <t>Montáž topných kabelů ohřevu potrubí</t>
  </si>
  <si>
    <t>Dodávka a montáž tepelné izolace ohřevu potrubí</t>
  </si>
  <si>
    <t>Pojistková vložka nožová 100A/gG</t>
  </si>
  <si>
    <t>Kabelová spojka smršťovací pro kabel 4x50mm2</t>
  </si>
  <si>
    <t>Elektroinstalační krabice s 3-pól. svorkovnicí 10mm2, IP54</t>
  </si>
  <si>
    <t>Pomocná nosná konstrukce zinkovaná pro skříně do 5kg</t>
  </si>
  <si>
    <t>Kabelový žlab zinkovaný (požárně odolný) s integrovanou spojkou 62.5x50mm</t>
  </si>
  <si>
    <t>včetně příslušenství (víka, montážních profilů, podpěr, konzol, nosných, spojovacích a odbočných dílů, tyčového závěsu atd.), E60, P60-R</t>
  </si>
  <si>
    <t>Kabelový žlab zinkovaný s integrovanou spojkou 125x100mm</t>
  </si>
  <si>
    <t>včetně příslušenství (víka, montážních profilů, podpěr, konzol, nosných, spojovacích a odbočných dílů, tyčového závěsu atd.)</t>
  </si>
  <si>
    <t>Kabelový žlab zinkovaný s integrovanou spojkou 250x100mm</t>
  </si>
  <si>
    <t>Kabelový žlab zinkovaný s integrovanou spojkou 500x100mm</t>
  </si>
  <si>
    <t>včetně příslušenství (víka, montážních profilů, podpěr, konzol, nosných, spojovacích a odbočných dílů atd.)</t>
  </si>
  <si>
    <t>Elektroinstalační trubka tuhá zinkovaná DN32</t>
  </si>
  <si>
    <t>včetně příslušenství (podpěr, příchytek, vývodek, spojek atd.)</t>
  </si>
  <si>
    <t>Elektroinstalační trubka tuhá (požárně odolná) zinkovaná DN32</t>
  </si>
  <si>
    <t>včetně příslušenství (podpěr, příchytek, vývodek, spojek atd.),  E60, P60-R</t>
  </si>
  <si>
    <t>Elektroinstalační trubka ohebná DN25</t>
  </si>
  <si>
    <t>Kabel AYKY-J 4x50 včetně ukončení a označení štítky</t>
  </si>
  <si>
    <t>Kabel CYKY-J 3x10 včetně ukončení a označení štítky</t>
  </si>
  <si>
    <t>Šňůra H07RN-F 3x10 včetně ukončení a označení štítky</t>
  </si>
  <si>
    <t>Kabel CYKY-J 3x1.5 včetně ukončení a označení štítky</t>
  </si>
  <si>
    <t>Kabel CYKY-J 3x2.5 včetně ukončení a označení štítky</t>
  </si>
  <si>
    <t>Kabel CYKY-J 3x4 včetně ukončení a označení štítky</t>
  </si>
  <si>
    <t>Kabel CYKY-J 4x4 včetně ukončení a označení štítky</t>
  </si>
  <si>
    <t>Kabel CYKY-J 12x1.5 včetně ukončení a označení štítky</t>
  </si>
  <si>
    <t>Kabel JZ-600-Y-CY 2x1.5 včetně ukončení a označení štítky</t>
  </si>
  <si>
    <t>(jen pokud bude elektromotor čerpadla osazen PTC termistory ve vinutí)</t>
  </si>
  <si>
    <t>Kabel PRAFlaDur+ 2x1.5 včetně ukončení a označení štítky, P60-R, B2ca-s1d1a1</t>
  </si>
  <si>
    <t>Kabel PRAFlaDur+F 1x2x0.8 včetně ukončení a označení štítky, P60-R, B2ca-s1d1a1</t>
  </si>
  <si>
    <t>Vodič CY25 Z-Ž včetně ukončení - ochranné pospojování</t>
  </si>
  <si>
    <t>Pásek FeZn 30x4mm Z-Ž včetně svorek a ukončení - přizemnění</t>
  </si>
  <si>
    <t>Silnoproudá (motorická) elektroinstalace objektu 360</t>
  </si>
  <si>
    <t>(ovládací a svorkovnicové skříně, kabelové rozvody včetně nosných systémů a příslušenství)</t>
  </si>
  <si>
    <t>Silnoproudé (motorické) kabelové rozvody mezi objektem 360 a 360.1</t>
  </si>
  <si>
    <t>Silnoproudé (motorické) kabelové rozvody v rozvodně objektu 360.1</t>
  </si>
  <si>
    <t>Silnoproudý rozváděč v rozvodně objektu 360.1</t>
  </si>
  <si>
    <t>Ekologická likvidace nevyužitých elektro zařízení</t>
  </si>
  <si>
    <t>Bourání betonových povrchů</t>
  </si>
  <si>
    <t>Vyčištění stávajícího kabelového prostupu</t>
  </si>
  <si>
    <t>Výkop rýhy 35x80cm</t>
  </si>
  <si>
    <t>Pískové lože tl. 10cm</t>
  </si>
  <si>
    <t>Výstražná fólie š. 22cm</t>
  </si>
  <si>
    <t>Zához rýhy 35x80cm</t>
  </si>
  <si>
    <t>5.8</t>
  </si>
  <si>
    <t>Plastová chránička DN125</t>
  </si>
  <si>
    <t>5.9</t>
  </si>
  <si>
    <t>Křížení kabelu s podzemními inženýrskými stítěmi</t>
  </si>
  <si>
    <t>5.10</t>
  </si>
  <si>
    <t>Utěsnění prostupu DN100 proti vniknutí vlhkosti nebo vody</t>
  </si>
  <si>
    <t>5.11</t>
  </si>
  <si>
    <t>Utěsnění otvoru do 9dm2 protipožární plynotěsnou přepážkou odolávající ropným produktům min. EI60D1, (např. Hilty)</t>
  </si>
  <si>
    <t>5.12</t>
  </si>
  <si>
    <t>Obnovení betonových povrchů</t>
  </si>
  <si>
    <t>5.13</t>
  </si>
  <si>
    <t>Provizorní úprava terénu</t>
  </si>
  <si>
    <t>Přeložka přípojkového kabelu</t>
  </si>
  <si>
    <t>6.3</t>
  </si>
  <si>
    <t>Oceloplechová skříň 800x2000x400 mm (Š x V x H), IP55/20, RAL7032</t>
  </si>
  <si>
    <t>zámek univerz. elektro, nap.soust. 1NPE~50Hz230V/TN-S, přívody/vývody spodem, Ochranná opatření před úrazem elektrickým proudem dle ČSN 332000-4-41 ed.2 -SELV, FELV, automatickým odpojením od zdroje, značení vodičů dle ČSN EN 60204-1, např. RITTAL ( ekvivalentní zařízení je možné )</t>
  </si>
  <si>
    <t>Příslušenství skříně</t>
  </si>
  <si>
    <t>(dveře, montážní panely, boční, zadní a horní panely), např. RITTAL ( ekvivalentní zařízení je možné )</t>
  </si>
  <si>
    <t>Sokl pro rozváděč 200 mm</t>
  </si>
  <si>
    <t>např. RITTAL ( ekvivalentní zařízení je možné )</t>
  </si>
  <si>
    <t>ET200M, DIN rail for active bus modules, 830mm</t>
  </si>
  <si>
    <t>např. SIEMENS ( ekvivalentní zařízení je možné )</t>
  </si>
  <si>
    <t>ET200M, PS307 STABILIZOVANÝ ZDROJ, 120/230VAC, 24VDC/5A</t>
  </si>
  <si>
    <t>7</t>
  </si>
  <si>
    <t>ET200M, Interface modul IM153-4 for ET 200M</t>
  </si>
  <si>
    <t>ET200M, S7 MICRO MEMORY CARD, 64KB</t>
  </si>
  <si>
    <t>9</t>
  </si>
  <si>
    <t>ET200M, Digital input 32DI, 24V DC; isolated</t>
  </si>
  <si>
    <t>10</t>
  </si>
  <si>
    <t>ET200M, Digital output 32DO, 24V DC, 0.5A; isolated</t>
  </si>
  <si>
    <t>11</t>
  </si>
  <si>
    <t>ET200M, Analog input 8AI; 13-bit; 66 ms; isolated</t>
  </si>
  <si>
    <t>12</t>
  </si>
  <si>
    <t>ET200M, Front connector, 40-pin, with spring-loaded terminals</t>
  </si>
  <si>
    <t>13</t>
  </si>
  <si>
    <t>SIMATIC NET INDUSTRIAL ETHERNET TP CORD RJ45/RJ45, CAT 6</t>
  </si>
  <si>
    <t>14</t>
  </si>
  <si>
    <t>ETHERNET KONEKTOR</t>
  </si>
  <si>
    <t>15</t>
  </si>
  <si>
    <t>OSVĚTLENÍ ROZVÁDĚČE</t>
  </si>
  <si>
    <t>16</t>
  </si>
  <si>
    <t>KONCOVÝ POLOHOVÝ SPÍNAČ NA DVEŘE</t>
  </si>
  <si>
    <t>17</t>
  </si>
  <si>
    <t>SOKLOVÁ ZÁSUVKA NA LIŠTU</t>
  </si>
  <si>
    <t>18</t>
  </si>
  <si>
    <t>VENTILÁTOR 230VAC/30W-155mł/h,IP43,52dB</t>
  </si>
  <si>
    <t>19</t>
  </si>
  <si>
    <t>MŘÍŽKA BEZ FILTRU</t>
  </si>
  <si>
    <t>20</t>
  </si>
  <si>
    <t>FILTR DO SACÍ MŘÍŽKY</t>
  </si>
  <si>
    <t>21</t>
  </si>
  <si>
    <t>VĚTRACÍ STŘÍŠKA PRO ROZVÁDĚČ</t>
  </si>
  <si>
    <t>22</t>
  </si>
  <si>
    <t>TOPNÉ TĚLESO, 230VAC, 200W</t>
  </si>
  <si>
    <t>23</t>
  </si>
  <si>
    <t>TERMOSTAT MAX. SPÍNANÝ PROUD 6A PŘI 250VAC</t>
  </si>
  <si>
    <t>24</t>
  </si>
  <si>
    <t>OVLADAČ "HŘIB ¸40", KOMPLETNÍ PŘÍSTROJ, NOUZOVÉ ZASTAVENÍ, KLÍČEM, IP65</t>
  </si>
  <si>
    <t>např. Telemecanique ( ekvivalentní zařízení je možné )</t>
  </si>
  <si>
    <t>25</t>
  </si>
  <si>
    <t>SPÍNACÍ JEDNOTKA DVOJITÁ (2Z)</t>
  </si>
  <si>
    <t>26</t>
  </si>
  <si>
    <t>STANDARTNÍ NOSIČ ŠTÍTKŮ (30x40 mm)</t>
  </si>
  <si>
    <t>27</t>
  </si>
  <si>
    <t>LED SIGNÁLKA, 230VAC, IP55, ZELENÁ</t>
  </si>
  <si>
    <t>28</t>
  </si>
  <si>
    <t>PŘEPĚŤOVÁ  OCHRANA 3.STUPNĚ, 230AC</t>
  </si>
  <si>
    <t>např. PHOENIX CONTACT ( ekvivalentní zařízení je možné )</t>
  </si>
  <si>
    <t>29</t>
  </si>
  <si>
    <t>PATICE PRO PŘEP. OCHR. 3.STUPNĚ, SE SIGNAZAČNÍM KONTAKTEM</t>
  </si>
  <si>
    <t>30</t>
  </si>
  <si>
    <t>DVOUPÓLOVÝ JISTIČ, D16/2, 16A</t>
  </si>
  <si>
    <t>31</t>
  </si>
  <si>
    <t>DVOUPÓLOVÝ JISTIČ, D6/2, 6A</t>
  </si>
  <si>
    <t>32</t>
  </si>
  <si>
    <t>DVOUPÓLOVÝ JISTIČ, C6/2, 6A</t>
  </si>
  <si>
    <t>33</t>
  </si>
  <si>
    <t>DVOUPÓLOVÝ JISTIČ, C4/2, 4A</t>
  </si>
  <si>
    <t>34</t>
  </si>
  <si>
    <t>DVOUPÓLOVÝ JISTIČ, C2/2, 2A</t>
  </si>
  <si>
    <t>35</t>
  </si>
  <si>
    <t>DVOUPÓLOVÝ JISTIČ, C20/2, 20A, DC</t>
  </si>
  <si>
    <t>36</t>
  </si>
  <si>
    <t>DVOUPÓLOVÝ JISTIČ, C6/2, 6A, DC</t>
  </si>
  <si>
    <t>37</t>
  </si>
  <si>
    <t>DVOUPÓLOVÝ JISTIČ, C2/2, 2A, DC</t>
  </si>
  <si>
    <t>38</t>
  </si>
  <si>
    <t>DVOUPÓLOVÝ JISTIČ, C1/1+N, 1A</t>
  </si>
  <si>
    <t>39</t>
  </si>
  <si>
    <t>DVOUPÓLOVÝ JISTIČ, B4/2, 4A</t>
  </si>
  <si>
    <t>40</t>
  </si>
  <si>
    <t>JEDNOPÓLOVÝ JISTIČ, C2/1, 2A, DC</t>
  </si>
  <si>
    <t>41</t>
  </si>
  <si>
    <t>JEDNOPÓLOVÝ JISTIČ, B2/1, 2A, DC</t>
  </si>
  <si>
    <t>42</t>
  </si>
  <si>
    <t>PODPĚŤOVÁ SPOUŠŤ, 230VAC</t>
  </si>
  <si>
    <t>43</t>
  </si>
  <si>
    <t>SIGNALIZAČNÍ KONTAKT PRO JISTIČE</t>
  </si>
  <si>
    <t>44</t>
  </si>
  <si>
    <t>POMOCNÝ KONTAKT PRO JISTIČE</t>
  </si>
  <si>
    <t>45</t>
  </si>
  <si>
    <t>STABILIZOVANÝ MODULÁRNÍ NAPĚŤOVÝ ZDROJ, 230VAC, VÝSTUP 24VDC, 20A</t>
  </si>
  <si>
    <t>ŘÍZENÝ, IZOLOVANÝ, URČENO PRO REDUNDANTNÍ NAPÁJENÍ, PARALERNÍ CHOD, např. SITOP SIEMENS ( ekvivalentní zařízení je možné )</t>
  </si>
  <si>
    <t>46</t>
  </si>
  <si>
    <t>SIGNALIZAČNÍ MODUL PRO ZDROJ</t>
  </si>
  <si>
    <t>např. SITOP SIEMENS ( ekvivalentní zařízení je možné )</t>
  </si>
  <si>
    <t>47</t>
  </si>
  <si>
    <t>SELEKTIVNÍ MODUL PRO ROZDĚLENÍ ZATÍŽENÍ PŘI 24VDC S HLÍDÁNÍM PŘETÍŽENÍ A ZKRATU</t>
  </si>
  <si>
    <t>4xVSTUP 24VDC A VÝSTUP 24VDC, 20A, např. SITOP SIEMENS ( ekvivalentní zařízení je možné )</t>
  </si>
  <si>
    <t>48</t>
  </si>
  <si>
    <t>POMOCNÉ RELÉ 230VAC, 4xNO/NC, 8A, PATICE, SPONA, SIGNAL. MODUL</t>
  </si>
  <si>
    <t>např. SIEMENS, SCHRACK ( ekvivalentní zařízení je možné )</t>
  </si>
  <si>
    <t>49</t>
  </si>
  <si>
    <t>POMOCNÉ RELÉ 24VDC, 4xNO/NC, 8A, PATICE, SPONA, SIGNAL. MODUL</t>
  </si>
  <si>
    <t>50</t>
  </si>
  <si>
    <t>RC ČLEN PRO RELÉ</t>
  </si>
  <si>
    <t>51</t>
  </si>
  <si>
    <t>BEZPEČNOSTNÍ RELÉ, 24VDC, 4 BEZP KONT, 1 SIG KONT</t>
  </si>
  <si>
    <t>např. PNOZ PILZ ( ekvivalentní zařízení je možné )</t>
  </si>
  <si>
    <t>52</t>
  </si>
  <si>
    <t>ROZŠIŘUJÍCÍ MODUL PRO BEZPEČNOSTNÍ RELÉ, 24VD, 4 BEZP KONT, 1 SIG KONT</t>
  </si>
  <si>
    <t>53</t>
  </si>
  <si>
    <t>PANELOVÁ PORUCHOVÁ SIGNALIZACE, 8xDIGITÁLNÍ VSTUP PRO PORUCHU 24VDC</t>
  </si>
  <si>
    <t>VOLITELNÁ LOGIKA, DIAGNOSTIKA SLEDU PORUCH, ZOBRAZENÍ PORUCH, ARCHIV PORUCH, NASTAVENÍ REAKCE NA PORUCHU, RESETOVACÍ TLAČÍTKO, VÝSTUP RELÉ SDRUŽENÉ PORUCHY, RELÉ PRO HOUKAČKU, NAPÁJENÍ 24VDC, např. MERCOS ( ekvivalentní zařízení je možné )</t>
  </si>
  <si>
    <t>54</t>
  </si>
  <si>
    <t>ODDĚLOVACÍ JEDNOTKA -PROVEDENÍ EEx ia II</t>
  </si>
  <si>
    <t>VSTUPNÍ SIGNÁL 2 x NAMUR, VÝSTUP: 2 KANÁLY , NAPÁJENÍ 20-30V DC, např. PEPPERL+FUCHS ( ekvivalentní zařízení je možné )</t>
  </si>
  <si>
    <t>55</t>
  </si>
  <si>
    <t>ODDĚLOVACÍ JEDNOTKA PRO ANALOG - PROVEDENÍ EEx ia II</t>
  </si>
  <si>
    <t>VSTUPNÍ SIGNÁL 2 x 4-20mA, VÝSTUP: 2 KANÁLY 4-20mA NoEx, NAPÁJENÍ 20-30V DC, např. PEPPERL+FUCHS ( ekvivalentní zařízení je možné )</t>
  </si>
  <si>
    <t>56</t>
  </si>
  <si>
    <t>IZOLOVANÝ PŘEVODNÍK PRO ANALOGOVÝ SIGNÁL SE ZDROJEM POMOCNÉHO NAPĚTÍ</t>
  </si>
  <si>
    <t>4-20mA/4-20mA, MOŽNOST KONFIGURACE, NAPÁJENÍ 24VDC, např. MERCOS, PEPPERL+FUCHS ( ekvivalentní zařízení je možné )</t>
  </si>
  <si>
    <t>57</t>
  </si>
  <si>
    <t>POJISTKOVÁ DESKA S DÁLKOVOU SIGNALIZACÍ; NAPĚTÍ 24VDC/AC; MAX. PROUD DESKY 10A</t>
  </si>
  <si>
    <t>58</t>
  </si>
  <si>
    <t>SERIAL DEVICE SERVER, 2x RS-422/485 PIN PORT, 1x ETH 8 PIN, RJ45, 2 kV ISOLATION PROTECTION</t>
  </si>
  <si>
    <t>např. MOXA ( ekvivalentní zařízení je možné )</t>
  </si>
  <si>
    <t>59</t>
  </si>
  <si>
    <t>NOŽOVÁ POJISTKOVÁ SVORKA; POJISTKA o5x20mm; 30V / 6,3A, LED, BOČNICE</t>
  </si>
  <si>
    <t>60</t>
  </si>
  <si>
    <t>ŘADOVÁ BEZŠROUBÁ PRUŽINOVÁ SVORKA, ŠEDÁ, 2,5 mm2</t>
  </si>
  <si>
    <t>např. WAGO ( ekvivalentní zařízení je možné )</t>
  </si>
  <si>
    <t>ŘADOVÁ BEZŠROUBÁ PRUŽINOVÁ SVORKA, MODRÁ, 2,5 mm2</t>
  </si>
  <si>
    <t>62</t>
  </si>
  <si>
    <t>ŘADOVÁ BEZŠROUBÁ PRUŽINOVÁ SVORKA, ŽLUTO/ZELENÁ, 2,5 mm2</t>
  </si>
  <si>
    <t>ŘADOVÁ BEZŠROUBÁ PRUŽINOVÁ SVORKA, ŠEDÁ, 4 mm2</t>
  </si>
  <si>
    <t>64</t>
  </si>
  <si>
    <t>ŘADOVÁ BEZŠROUBÁ PRUŽINOVÁ SVORKA, ŽLUTO/ZELENÁ, 4 mm2</t>
  </si>
  <si>
    <t>65</t>
  </si>
  <si>
    <t>ŘADOVÁ BEZŠROUBÁ PRUŽINOVÁ SVORKA 4-VODIČOVÁ, ŠEDÁ, 2,5 mm2</t>
  </si>
  <si>
    <t>66</t>
  </si>
  <si>
    <t>ŘADOVÁ BEZŠROUBÁ PRUŽINOVÁ SVORKA 4-VODIČOVÁ, ŽLUTO/ZELENÁ, 2,5 mm2</t>
  </si>
  <si>
    <t>67</t>
  </si>
  <si>
    <t>ŘADOVÁ SVORKA, ŠEDÁ, 10 mm2</t>
  </si>
  <si>
    <t>68</t>
  </si>
  <si>
    <t>ŘADOVÁ SVORKA, ŽLUTO/ZELENÁ, 10 mm2</t>
  </si>
  <si>
    <t>69</t>
  </si>
  <si>
    <t>MONTÁŽNÍ MATERIÁL (ŽLABY, VODIČE, LIŠTY ATD.)</t>
  </si>
  <si>
    <t>72</t>
  </si>
  <si>
    <t>Výdejní automat - budou požity stávající výdejní automaty, které budou upraveny a doplněny</t>
  </si>
  <si>
    <t>Úpravy a doplnění  může být provedeno pouze autorizovanou firmou, která má zkušenosti v oboru a je technicky vybavena pro tyto účely. výdejní automaty budou doplněny o moduly RTD - 7 ks pro měření teploty produktu.</t>
  </si>
  <si>
    <t>73</t>
  </si>
  <si>
    <t>Výdejní automat - SET - KABELOVÉ VÝVODKY</t>
  </si>
  <si>
    <t>DOUBLE SEAL, MOSAZ; 2x1"NPT; 2x1-1/4"NPT; 1x1/2"NPT; 1x1-1/4NPT -1"NPT; 1x1NPT -1/2"NPT; IP66;  Ex d IIC Gb, Ex e IIC Gb, Ex nR IIC Gc, Ex ta IIIC Da, Ex d I Mb, Ex e I Mb např. CMP ( ekvivalentní zařízení je možné )</t>
  </si>
  <si>
    <t>74</t>
  </si>
  <si>
    <t>Výdejní automat - plombovatelná svorkovnicová skříň AC - Ex e IIC</t>
  </si>
  <si>
    <t>T6 krabice, do ZÓNY1, ATEX, polyester, IP65, 2ks Ex em pojistky 400mA, 100 ks svorky 2,5 mm2, 15ks kab. vývodka M25x1,5, rozměry 340x340x151 mm, např. STAHL ( ekvivalentní zařízení je možné )</t>
  </si>
  <si>
    <t>75</t>
  </si>
  <si>
    <t>Výdejní automat - plombovatelná svorkovnicová skříň DC - Ex e IIC</t>
  </si>
  <si>
    <t>T6 krabice, do ZÓNY1, ATEX, polyester, IP65, 150 ks svorky 2,5 mm2, 15ks kab. vývodka M25x1,5, rozměry 340x340x151 mm, např. STAHL ( ekvivalentní zařízení je možné )</t>
  </si>
  <si>
    <t>76</t>
  </si>
  <si>
    <t>Výdejní automat - Ovládací plombovatelný panel -SA1 - tzv. W+M switch - Ex ed IIC</t>
  </si>
  <si>
    <t>T6 krabice, do ZÓNY1, ATEX, polyester, IP65, 1ks pvoupolohový přepínač včetně spínacích jednotek NO/NC 230Vac/2A, 7 ks svorky 2,5 mm2, 1ks kab. vývodka M25x1,5, rozměry 170x112x91 mm, např. STAHL ( ekvivalentní zařízení je možné )</t>
  </si>
  <si>
    <t>77</t>
  </si>
  <si>
    <t>Výdejní automat - instalační rám pro výdejní automat a příslušné svorkovnicové skříně AC a DC a, ovládač W+M</t>
  </si>
  <si>
    <t>78</t>
  </si>
  <si>
    <t>Výdejní automat - instalace</t>
  </si>
  <si>
    <t>81</t>
  </si>
  <si>
    <t>MĚŘENÍ PRŮTOKU U VÝDEJNÍ TRATĚ - PD METER, DN100 PN16 16 bar</t>
  </si>
  <si>
    <t>Viton, DUAL OUTPUT, Ex d IIB T6, ATEX,  tř. přesnosti 0,5%. Pozn.: Průtokoměry budou použity stávající, ale musejí být repasovány autorizovanou firmou, která má zkušenosti v oboru a je technicky vybavena pro tyto účely. Bude nutno provést např. nová těsnění, výměnu/opravu počítače pulsů atd. Součástí je kalibrace průtokoměru po opravě a dodání kalibračního listu</t>
  </si>
  <si>
    <t>82</t>
  </si>
  <si>
    <t>MĚŘENÍ PRŮTOKU U VÝDEJNÍ TRATĚ - Instalace</t>
  </si>
  <si>
    <t>83</t>
  </si>
  <si>
    <t>MĚŘENÍ TEPLOTY U VÝDEJNÍ TRATĚ - ODPOROVÝ TEPLOMĚR -45..+425°C</t>
  </si>
  <si>
    <t>Pt100; DÉLKA 2.5"; JÍMKA; PROCESNÍ PŘIPOJENÍ 3/4"NPT; Exd</t>
  </si>
  <si>
    <t>84</t>
  </si>
  <si>
    <t>MĚŘENÍ TEPLOTY U VÝDEJNÍ TRATĚ - Instalace</t>
  </si>
  <si>
    <t>85</t>
  </si>
  <si>
    <t>REGULAČNÍ VENTIL U VÝDEJNÍ TRATĚ - DIGITAL ELECTRO-HYDR. VENTIL, DN100 (4") PN16</t>
  </si>
  <si>
    <t>2xSOLENOIDS Exd IIB T6, 230Vac, 50Hz, PED, VITON, ATEX. Regulační ventily budou použity stávající, ale musejí být repasovány autorizovanou firmou, která má zkušenosti v oboru a je technicky vybavena pro tyto účely. Bude nutno provést např. nová nástavba se solenoidy, obnova membrán, nová těsnění atd.</t>
  </si>
  <si>
    <t>86</t>
  </si>
  <si>
    <t>REGULAČNÍ VENTIL U VÝDEJNÍ TRATĚ - Instalace</t>
  </si>
  <si>
    <t>87</t>
  </si>
  <si>
    <t>Čidlo polohy - zaparkování posuvných schodů - INDUKČNÍ SNÍMAČ; Ex ia IIC T6</t>
  </si>
  <si>
    <t>PREFABRIKOVANÝ KABEL 10m; FUNKCE SPÍNACÍHO PRVKU: NAMUR/NC; PEPPERL+FUCHS ( ekvivalentní zařízení je možné )</t>
  </si>
  <si>
    <t>88</t>
  </si>
  <si>
    <t>HLADINOVÝ LIMITNÍ SPÍNAČ - VIBRAČNÍ</t>
  </si>
  <si>
    <t>II 1/2G Ex db IIC T6 Ga/Gb, 2xDPDT, 19÷55VDC/19÷253VAC, M20x1,5, IP66/68, ISO228 G1" 316L, DÉLKA 200mm; ENDRESS+HAUSER ( ekvivalentní zařízení je možné )</t>
  </si>
  <si>
    <t>89</t>
  </si>
  <si>
    <t>II 1/2G Ex db IIC T6 Ga/Gb, 2xDPDT, 19÷55VDC/19÷253VAC, M20x1,5, IP66/68, ISO228 G1" 316L, DÉLKA 1000mm; ENDRESS+HAUSER ( ekvivalentní zařízení je možné )</t>
  </si>
  <si>
    <t>90</t>
  </si>
  <si>
    <t>II 1/2G Ex db IIC T6 Ga/Gb, 2xDPDT, 19÷55VDC/19÷253VAC, M20x1,5, IP66/68, ISO228 G1" 316L, DÉLKA 1800mm; ENDRESS+HAUSER ( ekvivalentní zařízení je možné )</t>
  </si>
  <si>
    <t>HLADINOVÝ LIMITNÍ SPÍNAČ - VIBRAČNÍ - instalační set</t>
  </si>
  <si>
    <t>(výložník pro uchycení na stěnu atd.)</t>
  </si>
  <si>
    <t>92</t>
  </si>
  <si>
    <t>REFLEXNÍ RADAR</t>
  </si>
  <si>
    <t>4-20 mA/HART;  II 1/2G Ex db IIC T4 Ga/Gb, IP66, M20x1,5, 316L, TYPE COAXIAL, PROCESS G 1 1/2", DISPLEJ, 2300 mm; Rosemount ( ekvivalentní zařízení je možné )</t>
  </si>
  <si>
    <t>REFLEXNÍ RADAR- instalační set</t>
  </si>
  <si>
    <t>OVLÁDACÍ SKŘÍŇKA Ex ed; PLAST; PRO ZONA 1, 2</t>
  </si>
  <si>
    <t>II 2 G EEx ed IIC T6, ATEX; IP66; 2xOVLÁDACÍ TLAČÍTKO VČETNĚ SPÍNACÍ JEDNOTKY NO; KAB.VÝV. 1xM25; 10xSVORKA 2,5mm2; ROZMĚRY URČÍ VÝROBCE  (170x170,5x131mm), např. STAHL ( ekvivalentní zařízení je možné )</t>
  </si>
  <si>
    <t>SIGNALIZAČNÍ PANEL Ex ed; PLAST; PRO ZONA 1, 2</t>
  </si>
  <si>
    <t>II 2 G EEx ed IIC T6, ATEX; IP66; 4xSIGNÁLKA LED 24VDC; KAB.VÝV. 1xM25; 10xSVORKA 2,5mm2; ROZMĚRY URČÍ VÝROBCE  (170x170,5x131mm), např. STAHL ( ekvivalentní zařízení je možné )</t>
  </si>
  <si>
    <t>Ovládací skříňka/panel - dodavatelská dokumentace</t>
  </si>
  <si>
    <t>98</t>
  </si>
  <si>
    <t>Ovládací skříňka/panel - instalační set na OK</t>
  </si>
  <si>
    <t>např. STAHL ( ekvivalentní zařízení je možné )</t>
  </si>
  <si>
    <t>Ovládací skříňka/panel - instalační rám pro skříně</t>
  </si>
  <si>
    <t>100</t>
  </si>
  <si>
    <t>Čidlo polohy - zaparkování posuvných schodů - INDUKČNÍ SNÍMAČ</t>
  </si>
  <si>
    <t>svorkovnicová skříň pro napojení prefabrikovaných kabelů - SDRUŽOVACÍ SVORKOVNICOVÁ SKŘÍŇ Ex ia; PLAST; PRO ZONA 1, 2; IP66; II 2 G EEx ia IIC T6; ATEX; (170x170,5x131mm); KAB. VÝV.; 2xM20; 6xSVORKY 2,5mm2; ATD., např. STAHL ( ekvivalentní zařízení je možné )</t>
  </si>
  <si>
    <t>101</t>
  </si>
  <si>
    <t>sdružovací svorkovnicová skříň - SDRUŽOVACÍ SVORKOVNICOVÁ SKŘÍŇ Ex ia; PLAST; PRO ZONA 1, 2; IP66; II 2 G EEx ia IIC T6; ATEX; (170x340,5x131mm); KAB. VÝV. 1xM25; 15xM20; ZÁSLEPKY 1xM20; 36xSVORKY 2,5mm2; ATD., např. STAHL ( ekvivalentní zařízení je možné )</t>
  </si>
  <si>
    <t>102</t>
  </si>
  <si>
    <t>MĚŘENÍ TEPLOT - SDRUŽOVACÍ SVORKOVNICOVÁ SKŘÍŇ Ex e; PLAST; PRO ZONA 1, 2; IP66</t>
  </si>
  <si>
    <t>II 2 G EEx e IIC T6; ATEX; (340x170x131mm); KAB. VÝV. 1xM25; 5xM20; ZÁSLEPKY 2xM20; 30xSVORKY 2,5mm2; ATD., např. STAHL ( ekvivalentní zařízení je možné )</t>
  </si>
  <si>
    <t>103</t>
  </si>
  <si>
    <t>SDRUŽOVACÍ SVORKOVNICOVÁ SKŘÍŇ - instalační set pro svorkovnicové skříně na OK</t>
  </si>
  <si>
    <t>104</t>
  </si>
  <si>
    <t>SEMAFOR ; ZELENÁ, ČERVENÁ; II 2 G Ex d IIC T6 Gb, 230VAC, IP66; ATEX</t>
  </si>
  <si>
    <t>105</t>
  </si>
  <si>
    <t>TRVALÝ MAJÁK; LED ZELENÁ; II 2 G Ex d IIC T6 Gb, 24VDC, IP66; ATEX</t>
  </si>
  <si>
    <t>106</t>
  </si>
  <si>
    <t>SEMAFOR + TRVALÝ MAJÁK - instalační set na OK</t>
  </si>
  <si>
    <t>107</t>
  </si>
  <si>
    <t>Elektrická houkačka 230V AC, 40VA v nevýbušném provedení: II 2G Ex d II B T5, ATEX, M20x1,5</t>
  </si>
  <si>
    <t>108</t>
  </si>
  <si>
    <t>Houkačka - instalační set na OK</t>
  </si>
  <si>
    <t>109</t>
  </si>
  <si>
    <t>KABELOVÁ VÝVODKA; M20x1,5; Ex db/eb IIC, ATEX</t>
  </si>
  <si>
    <t>např. CAPRI ( ekvivalentní zařízení je možné )</t>
  </si>
  <si>
    <t>110</t>
  </si>
  <si>
    <t>KABELOVÁ VÝVODKA; PLAST; MODRÁ; M20x1,5; II 2G Ex ia IIC, IP66, -40 BIS +75°C, ATEX</t>
  </si>
  <si>
    <t>114</t>
  </si>
  <si>
    <t>F-CY-JZ 3G2,5; KABEL; STÍNĚNÝ, PVC; 300/500V; o9,8mm; SAMOZHÁŠIVÝ; BARVA ŠEDÁ</t>
  </si>
  <si>
    <t>116</t>
  </si>
  <si>
    <t>JZ-600-Y-CY 3G1,5; KABEL; 600/1000V; UV ODOLNÝ, SAMOZHÁŠIVÝ; BARVA IZOLACE: ČERNÁ; o10,8mm</t>
  </si>
  <si>
    <t>117</t>
  </si>
  <si>
    <t>JZ-600-Y-CY 3G2,5; KABEL; 600/1000V; UV ODOLNÝ, SAMOZHÁŠIVÝ; BARVA IZOLACE: ČERNÁ; o12,8mm</t>
  </si>
  <si>
    <t>118</t>
  </si>
  <si>
    <t>JZ-600-Y-CY 4G1,5; KABEL; 600/1000V; UV ODOLNÝ, SAMOZHÁŠIVÝ; BARVA IZOLACE: ČERNÁ; o11,8mm</t>
  </si>
  <si>
    <t>119</t>
  </si>
  <si>
    <t>JZ-600-Y-CY 5G1,5; KABEL; 600/1000V; UV ODOLNÝ, SAMOZHÁŠIVÝ; BARVA IZOLACE: ČERNÁ; o13,3mm</t>
  </si>
  <si>
    <t>120</t>
  </si>
  <si>
    <t>JZ-600-Y-CY 7G1,5; KABEL; 600/1000V; UV ODOLNÝ, SAMOZHÁŠIVÝ; BARVA IZOLACE: ČERNÁ; o14,2mm</t>
  </si>
  <si>
    <t>121</t>
  </si>
  <si>
    <t>JZ-600-Y-CY 7G2,5; KABEL; 600/1000V; UV ODOLNÝ, SAMOZHÁŠIVÝ; BARVA IZOLACE: ČERNÁ; o16,3mm</t>
  </si>
  <si>
    <t>122</t>
  </si>
  <si>
    <t>JZ-600-Y-CY 12G1,5; KABEL; 600/1000V; UV ODOLNÝ, SAMOZHÁŠIVÝ; BARVA IZOLACE: ČERNÁ; o18,4mm</t>
  </si>
  <si>
    <t>124</t>
  </si>
  <si>
    <t>JZ-600-Y-CY 25G1,5; KABEL; 600/1000V; UV ODOLNÝ, SAMOZHÁŠIVÝ; BARVA IZOLACE: ČERNÁ; o25,4mm</t>
  </si>
  <si>
    <t>125</t>
  </si>
  <si>
    <t>INSTRUMENTATION KABEL, BLACK PLÁŠŤ, TP, STÍNĚNÝ, PE, 300V, 1kV, o7,9mm; RE-2Y(St)Yv 1x2x0,75</t>
  </si>
  <si>
    <t>126</t>
  </si>
  <si>
    <t>INSTRUMENTATION KABEL, MODRÝ PLÁŠŤ, TP, STÍNĚNÝ, PE, 300V, 1kV, o7,9mm; RE-2Y(St)Yv 1x2x0,75 BLUE</t>
  </si>
  <si>
    <t>127</t>
  </si>
  <si>
    <t>INSTRUMENTATION KABEL, ČERNÝ PLÁŠŤ, TP, STÍNĚNÝ, PE, 300V, 1kV, o10,4mm; RE-2Y(St)Yv 2x2x0,75</t>
  </si>
  <si>
    <t>128</t>
  </si>
  <si>
    <t>INSTRUMENTATION KABEL, ČERNÝ PLÁŠŤ, TP, STÍNĚNÝ, PE, 300V, 1kV, o11,9mm; RE-2Y(St)Yv 4x2x0,75</t>
  </si>
  <si>
    <t>129</t>
  </si>
  <si>
    <t>INSTRUMENTATION KABEL, ČERNÝ PLÁŠŤ, TP, STÍNĚNÝ, PE, 300V, 1kV, o15mm; RE-2Y(St)Yv 8x2x0,75</t>
  </si>
  <si>
    <t>130</t>
  </si>
  <si>
    <t>INSTRUMENTATION KABEL, ČERNÝ PLÁŠŤ, TP, STÍNĚNÝ, PVC, 300V, 1kV, o18,3mm; RE-2Y(St)Yv 16x2x0,5 BLACK</t>
  </si>
  <si>
    <t>131</t>
  </si>
  <si>
    <t>INSTRUMENTATION KABEL, MODRÝ PLÁŠŤ, TP, STÍNĚNÝ, PE, 300V, 1kV, o19,5mm; RE-2Y(St)Yv 16x2x0,75 BLUE</t>
  </si>
  <si>
    <t>132</t>
  </si>
  <si>
    <t>INSTRUMENTATION KABEL, ČERNÝ PLÁŠŤ, TP, STÍNĚNÝ, PVC, 300V, 1kV, o22,3mm; RE-2Y(St)Yv 24x2x0,5 BLACK</t>
  </si>
  <si>
    <t>136</t>
  </si>
  <si>
    <t>FLEXIBILNÍ KABEL, UV ODOLNÝ, ODOLNÝ OLEJŮM, KROUCENÝ KABEL PRO VLEČNÉ ŘETĚZYÉ ŘETĚZY , STÍNĚNÝ, 350V, , 1,5 kV, o6,5mm, -C-PUR 1x2x075</t>
  </si>
  <si>
    <t>137</t>
  </si>
  <si>
    <t>Vodič zemnící, CYA, Cu, žlutozelený, 6mm2</t>
  </si>
  <si>
    <t>138</t>
  </si>
  <si>
    <t>Vodič zemnící, CYA, Cu, žlutozelený, 4mm2</t>
  </si>
  <si>
    <t>139</t>
  </si>
  <si>
    <t>Materiál pro zakončení kabelů (lisovací dutinky, vázací pásky,  izolace volných vodičů, …)</t>
  </si>
  <si>
    <t>140</t>
  </si>
  <si>
    <t>Kabelové štítky</t>
  </si>
  <si>
    <t>141</t>
  </si>
  <si>
    <t>Kabelový žlab MARS62/50, ocel, pozink, vč. víka, přepážky, příslušenství</t>
  </si>
  <si>
    <t>142</t>
  </si>
  <si>
    <t>Kabelový žlab MARS125/100 P, ocel, pozink, vč. víka, přepážky, příslušenství</t>
  </si>
  <si>
    <t>143</t>
  </si>
  <si>
    <t>Kabelový žlab MARS250/100 P, ocel, pozink, vč. víka, přepážky, příslušenství</t>
  </si>
  <si>
    <t>144</t>
  </si>
  <si>
    <t>Kabelový žlab MARS500/100 P, ocel, pozink, vč. víka, přepážky, příslušenství</t>
  </si>
  <si>
    <t>145</t>
  </si>
  <si>
    <t>Pancéřová závitová trubka 6020 ZN, ocel, pozink</t>
  </si>
  <si>
    <t>146</t>
  </si>
  <si>
    <t>Pancéřová závitová trubka 6025 ZN, ocel, pozink</t>
  </si>
  <si>
    <t>147</t>
  </si>
  <si>
    <t>Pancéřová závitová trubka 6032 ZN, ocel, pozink</t>
  </si>
  <si>
    <t>148</t>
  </si>
  <si>
    <t>Kabelový rošt šíře 300 mm, profil 50x50x3, příčníky 30x3, pozink</t>
  </si>
  <si>
    <t>149</t>
  </si>
  <si>
    <t>Kabelový rošt šíře 500 mm, profil 50x50x3, příčníky 30x3, pozink</t>
  </si>
  <si>
    <t>150</t>
  </si>
  <si>
    <t>Chránička kabelová ohebná, plastová</t>
  </si>
  <si>
    <t>151</t>
  </si>
  <si>
    <t>Nátěrová barva zinková sprej</t>
  </si>
  <si>
    <t>152</t>
  </si>
  <si>
    <t>Stahovací páska</t>
  </si>
  <si>
    <t>153</t>
  </si>
  <si>
    <t>Ocelová konstrukce obecná (OK, POK)</t>
  </si>
  <si>
    <t>154</t>
  </si>
  <si>
    <t>Spojovací materiál</t>
  </si>
  <si>
    <t>155</t>
  </si>
  <si>
    <t>Utěsnění prostupu stena do 450mm - protipožární ucpávka</t>
  </si>
  <si>
    <t>např. systém Intumex KS30S pro prostředí Ex (ztracené bednění, ucpávka, Intumex MW, S ( ekvivalentní zařízení je možné )</t>
  </si>
  <si>
    <t>157</t>
  </si>
  <si>
    <t>Ostatní instalační materiál</t>
  </si>
  <si>
    <t>159</t>
  </si>
  <si>
    <t>Montáž, usazení, předání atd. rozváděče</t>
  </si>
  <si>
    <t>160</t>
  </si>
  <si>
    <t>Montáž, vystrojení - měřící tratě</t>
  </si>
  <si>
    <t>162</t>
  </si>
  <si>
    <t>Demontáž stávajícího rozváděče MaR a ASŘ ve stávají elektro rozvodně SO360.1</t>
  </si>
  <si>
    <t>163</t>
  </si>
  <si>
    <t>Demontáž stávajících přístrojů v SO360 - odpojení stáv kabeláže a demontáž</t>
  </si>
  <si>
    <t>164</t>
  </si>
  <si>
    <t>Demontáž a likvidace stávajících kabelů z SO360</t>
  </si>
  <si>
    <t>165</t>
  </si>
  <si>
    <t>Demontáž a likvidace stávajících kabelových tras v SO360</t>
  </si>
  <si>
    <t>166</t>
  </si>
  <si>
    <t>Drobné stavební úpravy</t>
  </si>
  <si>
    <t>168</t>
  </si>
  <si>
    <t>Vytyčení trati venkovní vedení nn v přehledném terénu</t>
  </si>
  <si>
    <t>km</t>
  </si>
  <si>
    <t>169</t>
  </si>
  <si>
    <t>Sejmutí drnu - nářez drnu, naložení, odvoz</t>
  </si>
  <si>
    <t>170</t>
  </si>
  <si>
    <t>Hloubení kabelové rýhy, zemina tř.3, šíře 350mm,hloubka 700mm</t>
  </si>
  <si>
    <t>171</t>
  </si>
  <si>
    <t>Zához kabelové rýhy, zemina třídy 3, šíře 350mm,hloubka 700mm</t>
  </si>
  <si>
    <t>172</t>
  </si>
  <si>
    <t>Kabelová chránička DN110</t>
  </si>
  <si>
    <t>173</t>
  </si>
  <si>
    <t>Červená fólie, pískové lože</t>
  </si>
  <si>
    <t>176</t>
  </si>
  <si>
    <t>Sestava měřící tratě - odzkoušení a testování jednotlivých komponentů bez produktu</t>
  </si>
  <si>
    <t>177</t>
  </si>
  <si>
    <t>Sestava měřící tratě - odzkoušení a testování jednotlivých komponentů s produktem např. kontrola, tlakových podmínek, nastavení ventilů atd.</t>
  </si>
  <si>
    <t>180</t>
  </si>
  <si>
    <t>Výdejní automat - odzkoušení a testování jednotlivých vstupů a výstupů pro zařízení např. s, nadřazeným řídicím systémem - test reporty</t>
  </si>
  <si>
    <t>182</t>
  </si>
  <si>
    <t>Výdejní automat - aplikační konfigurace</t>
  </si>
  <si>
    <t>183</t>
  </si>
  <si>
    <t>Výdejní automat - "suché" zkoušky - testování jednotlivých připojených zařízení měřící tratě bez, produktu</t>
  </si>
  <si>
    <t>184</t>
  </si>
  <si>
    <t>Výdejní automat - "mokré" zkoušky - testování jednotlivých připojených zařízení měřící tratě s, produktem (např. seřízení ventilů atd.)</t>
  </si>
  <si>
    <t>186</t>
  </si>
  <si>
    <t>Výdejní automat - zaškolení obsluhy pro práci s výdejním automatem</t>
  </si>
  <si>
    <t>188</t>
  </si>
  <si>
    <t>Aplikační SW komunikace RS pro výdejní automaty</t>
  </si>
  <si>
    <t>189</t>
  </si>
  <si>
    <t>Aplikační sw pro výdej musí akceptovat vazby na import technologických dat do systému Čepro, a.s.</t>
  </si>
  <si>
    <t>190</t>
  </si>
  <si>
    <t>Aplikační SW PLC - řízení nové technologie PS360</t>
  </si>
  <si>
    <t>191</t>
  </si>
  <si>
    <t>Aplikační SW PC, instalace, konfigurace, odzkoušení atd. - dispečerské pracoviště</t>
  </si>
  <si>
    <t>192</t>
  </si>
  <si>
    <t>Vizualizační SW PC, instalace, konfigurace, odzkoušení atd. - dispečerské pracoviště</t>
  </si>
  <si>
    <t>193</t>
  </si>
  <si>
    <t>Aplikační SW PC, instalace, konfigurace, odzkoušení atd. - pracoviště serverů</t>
  </si>
  <si>
    <t>194</t>
  </si>
  <si>
    <t>Vizualizační SW PC, instalace, konfigurace, odzkoušení atd. - pracoviště serverů</t>
  </si>
  <si>
    <t>195</t>
  </si>
  <si>
    <t>Aplikační SW PLC - doplnění/úprava stávajícího systému řízení skladu o novou část technologie PS360</t>
  </si>
  <si>
    <t>196</t>
  </si>
  <si>
    <t>Aplikační SW PC - doplnění/úprava stávajícího dispečerské pracoviště skladu o vazbu na novou, technologii PS360</t>
  </si>
  <si>
    <t>197</t>
  </si>
  <si>
    <t>Vizualizační SW PC - doplnění/úprava stávajícího dispečerské pracoviště skladu o vazbu na novou, technologii PS360</t>
  </si>
  <si>
    <t>198</t>
  </si>
  <si>
    <t>Aplikační SW PLC - doplnění/úprava stávajícího systému řízení serverů o novou část technologie PS360</t>
  </si>
  <si>
    <t>199</t>
  </si>
  <si>
    <t>Aplikační SW PC - doplnění/úprava stávajícího dispečerské pracoviště serverů o vazbu na novou, technologii PS360</t>
  </si>
  <si>
    <t>200</t>
  </si>
  <si>
    <t>Vizualizační SW PC - doplnění/úprava stávajícího dispečerského pracoviště serverů o vazbu na novou, technologii PS360</t>
  </si>
  <si>
    <t>201</t>
  </si>
  <si>
    <t>Integrace nového ASŘ do administrace výdeje PHM</t>
  </si>
  <si>
    <t>202</t>
  </si>
  <si>
    <t>Integrace nového ASŘ do stávajícího SCADA systému</t>
  </si>
  <si>
    <t>204</t>
  </si>
  <si>
    <t>Integrace nového ASŘ do stávajícího systému administrace objednávek odběratelů</t>
  </si>
  <si>
    <t>205</t>
  </si>
  <si>
    <t>Integrace nového ASŘ do stávajícího systému evidence a administrace zákazníků</t>
  </si>
  <si>
    <t>207</t>
  </si>
  <si>
    <t>Oživení, komplexní zkoušky PLC uzlů</t>
  </si>
  <si>
    <t>209</t>
  </si>
  <si>
    <t>Analýza procesu řízení technologie</t>
  </si>
  <si>
    <t>210</t>
  </si>
  <si>
    <t>211</t>
  </si>
  <si>
    <t>FAT (tovární test) + testovací procedury ASŘ</t>
  </si>
  <si>
    <t>214</t>
  </si>
  <si>
    <t>Vedení projektu - odhadovaná doba výstavby celého díla 240 dní</t>
  </si>
  <si>
    <t>218</t>
  </si>
  <si>
    <t>Zpracování harmonogramu přepojení MaR a ASŘ pro SO360</t>
  </si>
  <si>
    <t>222</t>
  </si>
  <si>
    <t>Náklady na zajištění provozu skladu atd. během realizace nových částí ASŘ a během integrace do, stávajících lokálních a centrálních systémů</t>
  </si>
  <si>
    <t>především během přechodů mezi jednotlivými etapami realizace - trvalá účast kvalifikovaného pracovníka v místě, cca xxx dní</t>
  </si>
  <si>
    <t>223</t>
  </si>
  <si>
    <t>Náklady na zajištění kooperace třetích stran při koordinaci oživení a testování ASŘ</t>
  </si>
  <si>
    <t>224</t>
  </si>
  <si>
    <t>Náklady na zajištění kooperace třetích stran při koordinaci oživení a testování komunikace v síti, LAN IndustrialEthernet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</si>
</sst>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5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165" fontId="19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97" t="s">
        <v>39</v>
      </c>
      <c r="B2" s="197"/>
      <c r="C2" s="197"/>
      <c r="D2" s="197"/>
      <c r="E2" s="197"/>
      <c r="F2" s="197"/>
      <c r="G2" s="197"/>
    </row>
  </sheetData>
  <sheetProtection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75"/>
  <sheetViews>
    <sheetView showGridLines="0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32" t="s">
        <v>41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5">
      <c r="A2" s="2"/>
      <c r="B2" s="76" t="s">
        <v>22</v>
      </c>
      <c r="C2" s="77"/>
      <c r="D2" s="78" t="s">
        <v>43</v>
      </c>
      <c r="E2" s="238" t="s">
        <v>44</v>
      </c>
      <c r="F2" s="239"/>
      <c r="G2" s="239"/>
      <c r="H2" s="239"/>
      <c r="I2" s="239"/>
      <c r="J2" s="240"/>
      <c r="O2" s="1"/>
    </row>
    <row r="3" spans="1:15" ht="27" hidden="1" customHeight="1" x14ac:dyDescent="0.25">
      <c r="A3" s="2"/>
      <c r="B3" s="79"/>
      <c r="C3" s="77"/>
      <c r="D3" s="80"/>
      <c r="E3" s="241"/>
      <c r="F3" s="242"/>
      <c r="G3" s="242"/>
      <c r="H3" s="242"/>
      <c r="I3" s="242"/>
      <c r="J3" s="243"/>
    </row>
    <row r="4" spans="1:15" ht="23.25" customHeight="1" x14ac:dyDescent="0.25">
      <c r="A4" s="2"/>
      <c r="B4" s="81"/>
      <c r="C4" s="82"/>
      <c r="D4" s="83"/>
      <c r="E4" s="222"/>
      <c r="F4" s="222"/>
      <c r="G4" s="222"/>
      <c r="H4" s="222"/>
      <c r="I4" s="222"/>
      <c r="J4" s="223"/>
    </row>
    <row r="5" spans="1:15" ht="24" customHeight="1" x14ac:dyDescent="0.25">
      <c r="A5" s="2"/>
      <c r="B5" s="31" t="s">
        <v>42</v>
      </c>
      <c r="D5" s="226"/>
      <c r="E5" s="227"/>
      <c r="F5" s="227"/>
      <c r="G5" s="227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28"/>
      <c r="E6" s="229"/>
      <c r="F6" s="229"/>
      <c r="G6" s="229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30"/>
      <c r="F7" s="231"/>
      <c r="G7" s="231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45"/>
      <c r="E11" s="245"/>
      <c r="F11" s="245"/>
      <c r="G11" s="245"/>
      <c r="H11" s="18" t="s">
        <v>40</v>
      </c>
      <c r="I11" s="85"/>
      <c r="J11" s="8"/>
    </row>
    <row r="12" spans="1:15" ht="15.75" customHeight="1" x14ac:dyDescent="0.25">
      <c r="A12" s="2"/>
      <c r="B12" s="28"/>
      <c r="C12" s="55"/>
      <c r="D12" s="221"/>
      <c r="E12" s="221"/>
      <c r="F12" s="221"/>
      <c r="G12" s="221"/>
      <c r="H12" s="18" t="s">
        <v>34</v>
      </c>
      <c r="I12" s="85"/>
      <c r="J12" s="8"/>
    </row>
    <row r="13" spans="1:15" ht="15.75" customHeight="1" x14ac:dyDescent="0.25">
      <c r="A13" s="2"/>
      <c r="B13" s="29"/>
      <c r="C13" s="56"/>
      <c r="D13" s="84"/>
      <c r="E13" s="224"/>
      <c r="F13" s="225"/>
      <c r="G13" s="225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44"/>
      <c r="F15" s="244"/>
      <c r="G15" s="246"/>
      <c r="H15" s="246"/>
      <c r="I15" s="246" t="s">
        <v>29</v>
      </c>
      <c r="J15" s="247"/>
    </row>
    <row r="16" spans="1:15" ht="23.25" customHeight="1" x14ac:dyDescent="0.25">
      <c r="A16" s="138" t="s">
        <v>24</v>
      </c>
      <c r="B16" s="38" t="s">
        <v>24</v>
      </c>
      <c r="C16" s="62"/>
      <c r="D16" s="63"/>
      <c r="E16" s="210"/>
      <c r="F16" s="211"/>
      <c r="G16" s="210"/>
      <c r="H16" s="211"/>
      <c r="I16" s="210">
        <f>SUMIF(F80:F171,A16,I80:I171)+SUMIF(F80:F171,"PSU",I80:I171)</f>
        <v>0</v>
      </c>
      <c r="J16" s="212"/>
    </row>
    <row r="17" spans="1:10" ht="23.25" customHeight="1" x14ac:dyDescent="0.25">
      <c r="A17" s="138" t="s">
        <v>25</v>
      </c>
      <c r="B17" s="38" t="s">
        <v>25</v>
      </c>
      <c r="C17" s="62"/>
      <c r="D17" s="63"/>
      <c r="E17" s="210"/>
      <c r="F17" s="211"/>
      <c r="G17" s="210"/>
      <c r="H17" s="211"/>
      <c r="I17" s="210">
        <f>SUMIF(F80:F171,A17,I80:I171)</f>
        <v>0</v>
      </c>
      <c r="J17" s="212"/>
    </row>
    <row r="18" spans="1:10" ht="23.25" customHeight="1" x14ac:dyDescent="0.25">
      <c r="A18" s="138" t="s">
        <v>26</v>
      </c>
      <c r="B18" s="38" t="s">
        <v>26</v>
      </c>
      <c r="C18" s="62"/>
      <c r="D18" s="63"/>
      <c r="E18" s="210"/>
      <c r="F18" s="211"/>
      <c r="G18" s="210"/>
      <c r="H18" s="211"/>
      <c r="I18" s="210">
        <f>SUMIF(F80:F171,A18,I80:I171)</f>
        <v>0</v>
      </c>
      <c r="J18" s="212"/>
    </row>
    <row r="19" spans="1:10" ht="23.25" customHeight="1" x14ac:dyDescent="0.25">
      <c r="A19" s="138" t="s">
        <v>247</v>
      </c>
      <c r="B19" s="38" t="s">
        <v>27</v>
      </c>
      <c r="C19" s="62"/>
      <c r="D19" s="63"/>
      <c r="E19" s="210"/>
      <c r="F19" s="211"/>
      <c r="G19" s="210"/>
      <c r="H19" s="211"/>
      <c r="I19" s="210">
        <f>SUMIF(F80:F171,A19,I80:I171)</f>
        <v>0</v>
      </c>
      <c r="J19" s="212"/>
    </row>
    <row r="20" spans="1:10" ht="23.25" customHeight="1" x14ac:dyDescent="0.25">
      <c r="A20" s="138" t="s">
        <v>248</v>
      </c>
      <c r="B20" s="38" t="s">
        <v>28</v>
      </c>
      <c r="C20" s="62"/>
      <c r="D20" s="63"/>
      <c r="E20" s="210"/>
      <c r="F20" s="211"/>
      <c r="G20" s="210"/>
      <c r="H20" s="211"/>
      <c r="I20" s="210">
        <f>SUMIF(F80:F171,A20,I80:I171)</f>
        <v>0</v>
      </c>
      <c r="J20" s="212"/>
    </row>
    <row r="21" spans="1:10" ht="23.25" customHeight="1" x14ac:dyDescent="0.25">
      <c r="A21" s="2"/>
      <c r="B21" s="48" t="s">
        <v>29</v>
      </c>
      <c r="C21" s="64"/>
      <c r="D21" s="65"/>
      <c r="E21" s="213"/>
      <c r="F21" s="248"/>
      <c r="G21" s="213"/>
      <c r="H21" s="248"/>
      <c r="I21" s="213">
        <f>SUM(I16:J20)</f>
        <v>0</v>
      </c>
      <c r="J21" s="214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8">
        <f>ZakladDPHSniVypocet</f>
        <v>0</v>
      </c>
      <c r="H23" s="209"/>
      <c r="I23" s="209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6">
        <f>A23</f>
        <v>0</v>
      </c>
      <c r="H24" s="207"/>
      <c r="I24" s="207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8">
        <f>ZakladDPHZaklVypocet</f>
        <v>0</v>
      </c>
      <c r="H25" s="209"/>
      <c r="I25" s="209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5">
        <f>A25</f>
        <v>0</v>
      </c>
      <c r="H26" s="236"/>
      <c r="I26" s="236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7">
        <f>CenaCelkem-(ZakladDPHSni+DPHSni+ZakladDPHZakl+DPHZakl)</f>
        <v>0</v>
      </c>
      <c r="H27" s="237"/>
      <c r="I27" s="237"/>
      <c r="J27" s="41" t="str">
        <f t="shared" si="0"/>
        <v>CZK</v>
      </c>
    </row>
    <row r="28" spans="1:10" ht="27.75" hidden="1" customHeight="1" thickBot="1" x14ac:dyDescent="0.3">
      <c r="A28" s="2"/>
      <c r="B28" s="111" t="s">
        <v>23</v>
      </c>
      <c r="C28" s="112"/>
      <c r="D28" s="112"/>
      <c r="E28" s="113"/>
      <c r="F28" s="114"/>
      <c r="G28" s="216">
        <f>ZakladDPHSniVypocet+ZakladDPHZaklVypocet</f>
        <v>0</v>
      </c>
      <c r="H28" s="216"/>
      <c r="I28" s="216"/>
      <c r="J28" s="115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1" t="s">
        <v>35</v>
      </c>
      <c r="C29" s="116"/>
      <c r="D29" s="116"/>
      <c r="E29" s="116"/>
      <c r="F29" s="117"/>
      <c r="G29" s="215">
        <f>A27</f>
        <v>0</v>
      </c>
      <c r="H29" s="215"/>
      <c r="I29" s="215"/>
      <c r="J29" s="118" t="s">
        <v>73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7"/>
      <c r="E34" s="218"/>
      <c r="G34" s="219"/>
      <c r="H34" s="220"/>
      <c r="I34" s="220"/>
      <c r="J34" s="25"/>
    </row>
    <row r="35" spans="1:10" ht="12.75" customHeight="1" x14ac:dyDescent="0.25">
      <c r="A35" s="2"/>
      <c r="B35" s="2"/>
      <c r="D35" s="205" t="s">
        <v>2</v>
      </c>
      <c r="E35" s="205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5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45</v>
      </c>
      <c r="C39" s="200"/>
      <c r="D39" s="200"/>
      <c r="E39" s="200"/>
      <c r="F39" s="98">
        <f>'V VRN Naklady'!AA57+'SO 360 01 Pol'!AE275+'SO 360 02 Pol'!AA96+'SO 360 03 Pol'!AE69+'SO 360 04 Pol'!AE118+'SO 360 05 Pol'!AA81+'SO 360 06 Pol'!AA58+'SO 360 07 Pol'!AA157+'SO 360 08 Pol'!AC29+'PS 360 01 Pol'!AC396+'PS 360 02 Pol'!AA139+'PS 360 03 Pol'!AA278</f>
        <v>0</v>
      </c>
      <c r="G39" s="99">
        <f>'V VRN Naklady'!AB57+'SO 360 01 Pol'!AF275+'SO 360 02 Pol'!AB96+'SO 360 03 Pol'!AF69+'SO 360 04 Pol'!AF118+'SO 360 05 Pol'!AB81+'SO 360 06 Pol'!AB58+'SO 360 07 Pol'!AB157+'SO 360 08 Pol'!AD29+'PS 360 01 Pol'!AD396+'PS 360 02 Pol'!AB139+'PS 360 03 Pol'!AB278</f>
        <v>0</v>
      </c>
      <c r="H39" s="100">
        <f t="shared" ref="H39:H56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5">
      <c r="A40" s="87">
        <v>2</v>
      </c>
      <c r="B40" s="102"/>
      <c r="C40" s="204" t="s">
        <v>46</v>
      </c>
      <c r="D40" s="204"/>
      <c r="E40" s="204"/>
      <c r="F40" s="103">
        <f>'V VRN Naklady'!AA57</f>
        <v>0</v>
      </c>
      <c r="G40" s="104">
        <f>'V VRN Naklady'!AB57</f>
        <v>0</v>
      </c>
      <c r="H40" s="104">
        <f t="shared" si="1"/>
        <v>0</v>
      </c>
      <c r="I40" s="104">
        <f>F40+G40+H40</f>
        <v>0</v>
      </c>
      <c r="J40" s="105" t="str">
        <f>IF(CenaCelkemVypocet=0,"",I40/CenaCelkemVypocet*100)</f>
        <v/>
      </c>
    </row>
    <row r="41" spans="1:10" ht="25.5" customHeight="1" x14ac:dyDescent="0.25">
      <c r="A41" s="87">
        <v>3</v>
      </c>
      <c r="B41" s="106" t="s">
        <v>47</v>
      </c>
      <c r="C41" s="200" t="s">
        <v>48</v>
      </c>
      <c r="D41" s="200"/>
      <c r="E41" s="200"/>
      <c r="F41" s="107">
        <f>'V VRN Naklady'!AA57</f>
        <v>0</v>
      </c>
      <c r="G41" s="100">
        <f>'V VRN Naklady'!AB57</f>
        <v>0</v>
      </c>
      <c r="H41" s="100">
        <f t="shared" si="1"/>
        <v>0</v>
      </c>
      <c r="I41" s="100">
        <f>F41+G41+H41</f>
        <v>0</v>
      </c>
      <c r="J41" s="101" t="str">
        <f>IF(CenaCelkemVypocet=0,"",I41/CenaCelkemVypocet*100)</f>
        <v/>
      </c>
    </row>
    <row r="42" spans="1:10" ht="25.5" customHeight="1" x14ac:dyDescent="0.25">
      <c r="A42" s="87">
        <v>2</v>
      </c>
      <c r="B42" s="102"/>
      <c r="C42" s="204" t="s">
        <v>49</v>
      </c>
      <c r="D42" s="204"/>
      <c r="E42" s="204"/>
      <c r="F42" s="103"/>
      <c r="G42" s="104"/>
      <c r="H42" s="104">
        <f t="shared" si="1"/>
        <v>0</v>
      </c>
      <c r="I42" s="104"/>
      <c r="J42" s="105"/>
    </row>
    <row r="43" spans="1:10" ht="25.5" customHeight="1" x14ac:dyDescent="0.25">
      <c r="A43" s="87">
        <v>2</v>
      </c>
      <c r="B43" s="102" t="s">
        <v>50</v>
      </c>
      <c r="C43" s="204" t="s">
        <v>51</v>
      </c>
      <c r="D43" s="204"/>
      <c r="E43" s="204"/>
      <c r="F43" s="103">
        <f>'SO 360 01 Pol'!AE275+'SO 360 02 Pol'!AA96+'SO 360 03 Pol'!AE69+'SO 360 04 Pol'!AE118+'SO 360 05 Pol'!AA81+'SO 360 06 Pol'!AA58+'SO 360 07 Pol'!AA157+'SO 360 08 Pol'!AC29</f>
        <v>0</v>
      </c>
      <c r="G43" s="104">
        <f>'SO 360 01 Pol'!AF275+'SO 360 02 Pol'!AB96+'SO 360 03 Pol'!AF69+'SO 360 04 Pol'!AF118+'SO 360 05 Pol'!AB81+'SO 360 06 Pol'!AB58+'SO 360 07 Pol'!AB157+'SO 360 08 Pol'!AD29</f>
        <v>0</v>
      </c>
      <c r="H43" s="104">
        <f t="shared" si="1"/>
        <v>0</v>
      </c>
      <c r="I43" s="104">
        <f t="shared" ref="I43:I51" si="2">F43+G43+H43</f>
        <v>0</v>
      </c>
      <c r="J43" s="105" t="str">
        <f t="shared" ref="J43:J51" si="3">IF(CenaCelkemVypocet=0,"",I43/CenaCelkemVypocet*100)</f>
        <v/>
      </c>
    </row>
    <row r="44" spans="1:10" ht="25.5" customHeight="1" x14ac:dyDescent="0.25">
      <c r="A44" s="87">
        <v>3</v>
      </c>
      <c r="B44" s="106" t="s">
        <v>52</v>
      </c>
      <c r="C44" s="200" t="s">
        <v>53</v>
      </c>
      <c r="D44" s="200"/>
      <c r="E44" s="200"/>
      <c r="F44" s="107">
        <f>'SO 360 01 Pol'!AE275</f>
        <v>0</v>
      </c>
      <c r="G44" s="100">
        <f>'SO 360 01 Pol'!AF275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5">
      <c r="A45" s="87">
        <v>3</v>
      </c>
      <c r="B45" s="106" t="s">
        <v>54</v>
      </c>
      <c r="C45" s="200" t="s">
        <v>55</v>
      </c>
      <c r="D45" s="200"/>
      <c r="E45" s="200"/>
      <c r="F45" s="107">
        <f>'SO 360 02 Pol'!AA96</f>
        <v>0</v>
      </c>
      <c r="G45" s="100">
        <f>'SO 360 02 Pol'!AB96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5">
      <c r="A46" s="87">
        <v>3</v>
      </c>
      <c r="B46" s="106" t="s">
        <v>56</v>
      </c>
      <c r="C46" s="200" t="s">
        <v>57</v>
      </c>
      <c r="D46" s="200"/>
      <c r="E46" s="200"/>
      <c r="F46" s="107">
        <f>'SO 360 03 Pol'!AE69</f>
        <v>0</v>
      </c>
      <c r="G46" s="100">
        <f>'SO 360 03 Pol'!AF69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5">
      <c r="A47" s="87">
        <v>3</v>
      </c>
      <c r="B47" s="106" t="s">
        <v>58</v>
      </c>
      <c r="C47" s="200" t="s">
        <v>59</v>
      </c>
      <c r="D47" s="200"/>
      <c r="E47" s="200"/>
      <c r="F47" s="107">
        <f>'SO 360 04 Pol'!AE118</f>
        <v>0</v>
      </c>
      <c r="G47" s="100">
        <f>'SO 360 04 Pol'!AF118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5">
      <c r="A48" s="87">
        <v>3</v>
      </c>
      <c r="B48" s="106" t="s">
        <v>60</v>
      </c>
      <c r="C48" s="200" t="s">
        <v>61</v>
      </c>
      <c r="D48" s="200"/>
      <c r="E48" s="200"/>
      <c r="F48" s="107">
        <f>'SO 360 05 Pol'!AA81</f>
        <v>0</v>
      </c>
      <c r="G48" s="100">
        <f>'SO 360 05 Pol'!AB81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</row>
    <row r="49" spans="1:10" ht="25.5" customHeight="1" x14ac:dyDescent="0.25">
      <c r="A49" s="87">
        <v>3</v>
      </c>
      <c r="B49" s="106" t="s">
        <v>62</v>
      </c>
      <c r="C49" s="200" t="s">
        <v>63</v>
      </c>
      <c r="D49" s="200"/>
      <c r="E49" s="200"/>
      <c r="F49" s="107">
        <f>'SO 360 06 Pol'!AA58</f>
        <v>0</v>
      </c>
      <c r="G49" s="100">
        <f>'SO 360 06 Pol'!AB58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</row>
    <row r="50" spans="1:10" ht="25.5" customHeight="1" x14ac:dyDescent="0.25">
      <c r="A50" s="87">
        <v>3</v>
      </c>
      <c r="B50" s="106" t="s">
        <v>64</v>
      </c>
      <c r="C50" s="200" t="s">
        <v>65</v>
      </c>
      <c r="D50" s="200"/>
      <c r="E50" s="200"/>
      <c r="F50" s="107">
        <f>'SO 360 07 Pol'!AA157</f>
        <v>0</v>
      </c>
      <c r="G50" s="100">
        <f>'SO 360 07 Pol'!AB157</f>
        <v>0</v>
      </c>
      <c r="H50" s="100">
        <f t="shared" si="1"/>
        <v>0</v>
      </c>
      <c r="I50" s="100">
        <f t="shared" si="2"/>
        <v>0</v>
      </c>
      <c r="J50" s="101" t="str">
        <f t="shared" si="3"/>
        <v/>
      </c>
    </row>
    <row r="51" spans="1:10" ht="25.5" customHeight="1" x14ac:dyDescent="0.25">
      <c r="A51" s="87">
        <v>3</v>
      </c>
      <c r="B51" s="106" t="s">
        <v>66</v>
      </c>
      <c r="C51" s="200" t="s">
        <v>67</v>
      </c>
      <c r="D51" s="200"/>
      <c r="E51" s="200"/>
      <c r="F51" s="107">
        <f>'SO 360 08 Pol'!AC29</f>
        <v>0</v>
      </c>
      <c r="G51" s="100">
        <f>'SO 360 08 Pol'!AD29</f>
        <v>0</v>
      </c>
      <c r="H51" s="100">
        <f t="shared" si="1"/>
        <v>0</v>
      </c>
      <c r="I51" s="100">
        <f t="shared" si="2"/>
        <v>0</v>
      </c>
      <c r="J51" s="101" t="str">
        <f t="shared" si="3"/>
        <v/>
      </c>
    </row>
    <row r="52" spans="1:10" ht="25.5" customHeight="1" x14ac:dyDescent="0.25">
      <c r="A52" s="87">
        <v>2</v>
      </c>
      <c r="B52" s="102"/>
      <c r="C52" s="204" t="s">
        <v>68</v>
      </c>
      <c r="D52" s="204"/>
      <c r="E52" s="204"/>
      <c r="F52" s="103"/>
      <c r="G52" s="104"/>
      <c r="H52" s="104">
        <f t="shared" si="1"/>
        <v>0</v>
      </c>
      <c r="I52" s="104"/>
      <c r="J52" s="105"/>
    </row>
    <row r="53" spans="1:10" ht="25.5" customHeight="1" x14ac:dyDescent="0.25">
      <c r="A53" s="87">
        <v>2</v>
      </c>
      <c r="B53" s="102" t="s">
        <v>69</v>
      </c>
      <c r="C53" s="204" t="s">
        <v>51</v>
      </c>
      <c r="D53" s="204"/>
      <c r="E53" s="204"/>
      <c r="F53" s="103">
        <f>'PS 360 01 Pol'!AC396+'PS 360 02 Pol'!AA139+'PS 360 03 Pol'!AA278</f>
        <v>0</v>
      </c>
      <c r="G53" s="104">
        <f>'PS 360 01 Pol'!AD396+'PS 360 02 Pol'!AB139+'PS 360 03 Pol'!AB278</f>
        <v>0</v>
      </c>
      <c r="H53" s="104">
        <f t="shared" si="1"/>
        <v>0</v>
      </c>
      <c r="I53" s="104">
        <f>F53+G53+H53</f>
        <v>0</v>
      </c>
      <c r="J53" s="105" t="str">
        <f>IF(CenaCelkemVypocet=0,"",I53/CenaCelkemVypocet*100)</f>
        <v/>
      </c>
    </row>
    <row r="54" spans="1:10" ht="25.5" customHeight="1" x14ac:dyDescent="0.25">
      <c r="A54" s="87">
        <v>3</v>
      </c>
      <c r="B54" s="106" t="s">
        <v>52</v>
      </c>
      <c r="C54" s="200" t="s">
        <v>70</v>
      </c>
      <c r="D54" s="200"/>
      <c r="E54" s="200"/>
      <c r="F54" s="107">
        <f>'PS 360 01 Pol'!AC396</f>
        <v>0</v>
      </c>
      <c r="G54" s="100">
        <f>'PS 360 01 Pol'!AD396</f>
        <v>0</v>
      </c>
      <c r="H54" s="100">
        <f t="shared" si="1"/>
        <v>0</v>
      </c>
      <c r="I54" s="100">
        <f>F54+G54+H54</f>
        <v>0</v>
      </c>
      <c r="J54" s="101" t="str">
        <f>IF(CenaCelkemVypocet=0,"",I54/CenaCelkemVypocet*100)</f>
        <v/>
      </c>
    </row>
    <row r="55" spans="1:10" ht="25.5" customHeight="1" x14ac:dyDescent="0.25">
      <c r="A55" s="87">
        <v>3</v>
      </c>
      <c r="B55" s="106" t="s">
        <v>54</v>
      </c>
      <c r="C55" s="200" t="s">
        <v>55</v>
      </c>
      <c r="D55" s="200"/>
      <c r="E55" s="200"/>
      <c r="F55" s="107">
        <f>'PS 360 02 Pol'!AA139</f>
        <v>0</v>
      </c>
      <c r="G55" s="100">
        <f>'PS 360 02 Pol'!AB139</f>
        <v>0</v>
      </c>
      <c r="H55" s="100">
        <f t="shared" si="1"/>
        <v>0</v>
      </c>
      <c r="I55" s="100">
        <f>F55+G55+H55</f>
        <v>0</v>
      </c>
      <c r="J55" s="101" t="str">
        <f>IF(CenaCelkemVypocet=0,"",I55/CenaCelkemVypocet*100)</f>
        <v/>
      </c>
    </row>
    <row r="56" spans="1:10" ht="25.5" customHeight="1" x14ac:dyDescent="0.25">
      <c r="A56" s="87">
        <v>3</v>
      </c>
      <c r="B56" s="106" t="s">
        <v>56</v>
      </c>
      <c r="C56" s="200" t="s">
        <v>71</v>
      </c>
      <c r="D56" s="200"/>
      <c r="E56" s="200"/>
      <c r="F56" s="107">
        <f>'PS 360 03 Pol'!AA278</f>
        <v>0</v>
      </c>
      <c r="G56" s="100">
        <f>'PS 360 03 Pol'!AB278</f>
        <v>0</v>
      </c>
      <c r="H56" s="100">
        <f t="shared" si="1"/>
        <v>0</v>
      </c>
      <c r="I56" s="100">
        <f>F56+G56+H56</f>
        <v>0</v>
      </c>
      <c r="J56" s="101" t="str">
        <f>IF(CenaCelkemVypocet=0,"",I56/CenaCelkemVypocet*100)</f>
        <v/>
      </c>
    </row>
    <row r="57" spans="1:10" ht="25.5" customHeight="1" x14ac:dyDescent="0.25">
      <c r="A57" s="87"/>
      <c r="B57" s="201" t="s">
        <v>72</v>
      </c>
      <c r="C57" s="202"/>
      <c r="D57" s="202"/>
      <c r="E57" s="203"/>
      <c r="F57" s="108">
        <f>SUMIF(A39:A56,"=1",F39:F56)</f>
        <v>0</v>
      </c>
      <c r="G57" s="109">
        <f>SUMIF(A39:A56,"=1",G39:G56)</f>
        <v>0</v>
      </c>
      <c r="H57" s="109">
        <f>SUMIF(A39:A56,"=1",H39:H56)</f>
        <v>0</v>
      </c>
      <c r="I57" s="109">
        <f>SUMIF(A39:A56,"=1",I39:I56)</f>
        <v>0</v>
      </c>
      <c r="J57" s="110">
        <f>SUMIF(A39:A56,"=1",J39:J56)</f>
        <v>0</v>
      </c>
    </row>
    <row r="59" spans="1:10" x14ac:dyDescent="0.25">
      <c r="A59" t="s">
        <v>74</v>
      </c>
      <c r="B59" t="s">
        <v>75</v>
      </c>
    </row>
    <row r="60" spans="1:10" x14ac:dyDescent="0.25">
      <c r="A60" t="s">
        <v>76</v>
      </c>
      <c r="B60" t="s">
        <v>77</v>
      </c>
    </row>
    <row r="61" spans="1:10" x14ac:dyDescent="0.25">
      <c r="A61" t="s">
        <v>78</v>
      </c>
      <c r="B61" t="s">
        <v>79</v>
      </c>
    </row>
    <row r="62" spans="1:10" x14ac:dyDescent="0.25">
      <c r="A62" t="s">
        <v>78</v>
      </c>
      <c r="B62" t="s">
        <v>80</v>
      </c>
    </row>
    <row r="63" spans="1:10" x14ac:dyDescent="0.25">
      <c r="A63" t="s">
        <v>78</v>
      </c>
      <c r="B63" t="s">
        <v>81</v>
      </c>
    </row>
    <row r="64" spans="1:10" x14ac:dyDescent="0.25">
      <c r="A64" t="s">
        <v>76</v>
      </c>
      <c r="B64" t="s">
        <v>82</v>
      </c>
    </row>
    <row r="65" spans="1:10" x14ac:dyDescent="0.25">
      <c r="A65" t="s">
        <v>78</v>
      </c>
      <c r="B65" t="s">
        <v>83</v>
      </c>
    </row>
    <row r="66" spans="1:10" x14ac:dyDescent="0.25">
      <c r="A66" t="s">
        <v>78</v>
      </c>
      <c r="B66" t="s">
        <v>80</v>
      </c>
    </row>
    <row r="67" spans="1:10" x14ac:dyDescent="0.25">
      <c r="A67" t="s">
        <v>78</v>
      </c>
      <c r="B67" t="s">
        <v>84</v>
      </c>
    </row>
    <row r="68" spans="1:10" x14ac:dyDescent="0.25">
      <c r="A68" t="s">
        <v>78</v>
      </c>
      <c r="B68" t="s">
        <v>85</v>
      </c>
    </row>
    <row r="69" spans="1:10" x14ac:dyDescent="0.25">
      <c r="A69" t="s">
        <v>78</v>
      </c>
      <c r="B69" t="s">
        <v>86</v>
      </c>
    </row>
    <row r="70" spans="1:10" x14ac:dyDescent="0.25">
      <c r="A70" t="s">
        <v>78</v>
      </c>
      <c r="B70" t="s">
        <v>87</v>
      </c>
    </row>
    <row r="71" spans="1:10" x14ac:dyDescent="0.25">
      <c r="A71" t="s">
        <v>78</v>
      </c>
      <c r="B71" t="s">
        <v>88</v>
      </c>
    </row>
    <row r="72" spans="1:10" x14ac:dyDescent="0.25">
      <c r="A72" t="s">
        <v>78</v>
      </c>
      <c r="B72" t="s">
        <v>89</v>
      </c>
    </row>
    <row r="73" spans="1:10" x14ac:dyDescent="0.25">
      <c r="A73" t="s">
        <v>76</v>
      </c>
      <c r="B73" t="s">
        <v>90</v>
      </c>
    </row>
    <row r="74" spans="1:10" x14ac:dyDescent="0.25">
      <c r="A74" t="s">
        <v>78</v>
      </c>
      <c r="B74" t="s">
        <v>91</v>
      </c>
    </row>
    <row r="77" spans="1:10" ht="15.6" x14ac:dyDescent="0.3">
      <c r="B77" s="119" t="s">
        <v>92</v>
      </c>
    </row>
    <row r="79" spans="1:10" ht="25.5" customHeight="1" x14ac:dyDescent="0.25">
      <c r="A79" s="121"/>
      <c r="B79" s="124" t="s">
        <v>17</v>
      </c>
      <c r="C79" s="124" t="s">
        <v>5</v>
      </c>
      <c r="D79" s="125"/>
      <c r="E79" s="125"/>
      <c r="F79" s="126" t="s">
        <v>93</v>
      </c>
      <c r="G79" s="126"/>
      <c r="H79" s="126"/>
      <c r="I79" s="126" t="s">
        <v>29</v>
      </c>
      <c r="J79" s="126" t="s">
        <v>0</v>
      </c>
    </row>
    <row r="80" spans="1:10" ht="36.75" customHeight="1" x14ac:dyDescent="0.25">
      <c r="A80" s="122"/>
      <c r="B80" s="127" t="s">
        <v>94</v>
      </c>
      <c r="C80" s="198" t="s">
        <v>95</v>
      </c>
      <c r="D80" s="199"/>
      <c r="E80" s="199"/>
      <c r="F80" s="134" t="s">
        <v>24</v>
      </c>
      <c r="G80" s="135"/>
      <c r="H80" s="135"/>
      <c r="I80" s="135">
        <f>'SO 360 01 Pol'!G8+'SO 360 04 Pol'!G8</f>
        <v>0</v>
      </c>
      <c r="J80" s="131" t="str">
        <f>IF(I172=0,"",I80/I172*100)</f>
        <v/>
      </c>
    </row>
    <row r="81" spans="1:10" ht="36.75" customHeight="1" x14ac:dyDescent="0.25">
      <c r="A81" s="122"/>
      <c r="B81" s="127" t="s">
        <v>96</v>
      </c>
      <c r="C81" s="198" t="s">
        <v>97</v>
      </c>
      <c r="D81" s="199"/>
      <c r="E81" s="199"/>
      <c r="F81" s="134" t="s">
        <v>24</v>
      </c>
      <c r="G81" s="135"/>
      <c r="H81" s="135"/>
      <c r="I81" s="135">
        <f>'SO 360 01 Pol'!G71+'SO 360 04 Pol'!G51</f>
        <v>0</v>
      </c>
      <c r="J81" s="131" t="str">
        <f>IF(I172=0,"",I81/I172*100)</f>
        <v/>
      </c>
    </row>
    <row r="82" spans="1:10" ht="36.75" customHeight="1" x14ac:dyDescent="0.25">
      <c r="A82" s="122"/>
      <c r="B82" s="127" t="s">
        <v>98</v>
      </c>
      <c r="C82" s="198" t="s">
        <v>99</v>
      </c>
      <c r="D82" s="199"/>
      <c r="E82" s="199"/>
      <c r="F82" s="134" t="s">
        <v>24</v>
      </c>
      <c r="G82" s="135"/>
      <c r="H82" s="135"/>
      <c r="I82" s="135">
        <f>'SO 360 01 Pol'!G103</f>
        <v>0</v>
      </c>
      <c r="J82" s="131" t="str">
        <f>IF(I172=0,"",I82/I172*100)</f>
        <v/>
      </c>
    </row>
    <row r="83" spans="1:10" ht="36.75" customHeight="1" x14ac:dyDescent="0.25">
      <c r="A83" s="122"/>
      <c r="B83" s="127" t="s">
        <v>100</v>
      </c>
      <c r="C83" s="198" t="s">
        <v>101</v>
      </c>
      <c r="D83" s="199"/>
      <c r="E83" s="199"/>
      <c r="F83" s="134" t="s">
        <v>24</v>
      </c>
      <c r="G83" s="135"/>
      <c r="H83" s="135"/>
      <c r="I83" s="135">
        <f>'SO 360 01 Pol'!G127+'SO 360 04 Pol'!G57</f>
        <v>0</v>
      </c>
      <c r="J83" s="131" t="str">
        <f>IF(I172=0,"",I83/I172*100)</f>
        <v/>
      </c>
    </row>
    <row r="84" spans="1:10" ht="36.75" customHeight="1" x14ac:dyDescent="0.25">
      <c r="A84" s="122"/>
      <c r="B84" s="127" t="s">
        <v>102</v>
      </c>
      <c r="C84" s="198" t="s">
        <v>103</v>
      </c>
      <c r="D84" s="199"/>
      <c r="E84" s="199"/>
      <c r="F84" s="134" t="s">
        <v>24</v>
      </c>
      <c r="G84" s="135"/>
      <c r="H84" s="135"/>
      <c r="I84" s="135">
        <f>'SO 360 01 Pol'!G131</f>
        <v>0</v>
      </c>
      <c r="J84" s="131" t="str">
        <f>IF(I172=0,"",I84/I172*100)</f>
        <v/>
      </c>
    </row>
    <row r="85" spans="1:10" ht="36.75" customHeight="1" x14ac:dyDescent="0.25">
      <c r="A85" s="122"/>
      <c r="B85" s="127" t="s">
        <v>104</v>
      </c>
      <c r="C85" s="198" t="s">
        <v>105</v>
      </c>
      <c r="D85" s="199"/>
      <c r="E85" s="199"/>
      <c r="F85" s="134" t="s">
        <v>24</v>
      </c>
      <c r="G85" s="135"/>
      <c r="H85" s="135"/>
      <c r="I85" s="135">
        <f>'SO 360 01 Pol'!G134</f>
        <v>0</v>
      </c>
      <c r="J85" s="131" t="str">
        <f>IF(I172=0,"",I85/I172*100)</f>
        <v/>
      </c>
    </row>
    <row r="86" spans="1:10" ht="36.75" customHeight="1" x14ac:dyDescent="0.25">
      <c r="A86" s="122"/>
      <c r="B86" s="127" t="s">
        <v>106</v>
      </c>
      <c r="C86" s="198" t="s">
        <v>107</v>
      </c>
      <c r="D86" s="199"/>
      <c r="E86" s="199"/>
      <c r="F86" s="134" t="s">
        <v>24</v>
      </c>
      <c r="G86" s="135"/>
      <c r="H86" s="135"/>
      <c r="I86" s="135">
        <f>'SO 360 04 Pol'!G61</f>
        <v>0</v>
      </c>
      <c r="J86" s="131" t="str">
        <f>IF(I172=0,"",I86/I172*100)</f>
        <v/>
      </c>
    </row>
    <row r="87" spans="1:10" ht="36.75" customHeight="1" x14ac:dyDescent="0.25">
      <c r="A87" s="122"/>
      <c r="B87" s="127" t="s">
        <v>108</v>
      </c>
      <c r="C87" s="198" t="s">
        <v>109</v>
      </c>
      <c r="D87" s="199"/>
      <c r="E87" s="199"/>
      <c r="F87" s="134" t="s">
        <v>24</v>
      </c>
      <c r="G87" s="135"/>
      <c r="H87" s="135"/>
      <c r="I87" s="135">
        <f>'SO 360 01 Pol'!G141</f>
        <v>0</v>
      </c>
      <c r="J87" s="131" t="str">
        <f>IF(I172=0,"",I87/I172*100)</f>
        <v/>
      </c>
    </row>
    <row r="88" spans="1:10" ht="36.75" customHeight="1" x14ac:dyDescent="0.25">
      <c r="A88" s="122"/>
      <c r="B88" s="127" t="s">
        <v>110</v>
      </c>
      <c r="C88" s="198" t="s">
        <v>111</v>
      </c>
      <c r="D88" s="199"/>
      <c r="E88" s="199"/>
      <c r="F88" s="134" t="s">
        <v>24</v>
      </c>
      <c r="G88" s="135"/>
      <c r="H88" s="135"/>
      <c r="I88" s="135">
        <f>'SO 360 01 Pol'!G149</f>
        <v>0</v>
      </c>
      <c r="J88" s="131" t="str">
        <f>IF(I172=0,"",I88/I172*100)</f>
        <v/>
      </c>
    </row>
    <row r="89" spans="1:10" ht="36.75" customHeight="1" x14ac:dyDescent="0.25">
      <c r="A89" s="122"/>
      <c r="B89" s="127" t="s">
        <v>112</v>
      </c>
      <c r="C89" s="198" t="s">
        <v>113</v>
      </c>
      <c r="D89" s="199"/>
      <c r="E89" s="199"/>
      <c r="F89" s="134" t="s">
        <v>24</v>
      </c>
      <c r="G89" s="135"/>
      <c r="H89" s="135"/>
      <c r="I89" s="135">
        <f>'SO 360 01 Pol'!G154</f>
        <v>0</v>
      </c>
      <c r="J89" s="131" t="str">
        <f>IF(I172=0,"",I89/I172*100)</f>
        <v/>
      </c>
    </row>
    <row r="90" spans="1:10" ht="36.75" customHeight="1" x14ac:dyDescent="0.25">
      <c r="A90" s="122"/>
      <c r="B90" s="127" t="s">
        <v>114</v>
      </c>
      <c r="C90" s="198" t="s">
        <v>115</v>
      </c>
      <c r="D90" s="199"/>
      <c r="E90" s="199"/>
      <c r="F90" s="134" t="s">
        <v>24</v>
      </c>
      <c r="G90" s="135"/>
      <c r="H90" s="135"/>
      <c r="I90" s="135">
        <f>'SO 360 01 Pol'!G156+'SO 360 03 Pol'!G8</f>
        <v>0</v>
      </c>
      <c r="J90" s="131" t="str">
        <f>IF(I172=0,"",I90/I172*100)</f>
        <v/>
      </c>
    </row>
    <row r="91" spans="1:10" ht="36.75" customHeight="1" x14ac:dyDescent="0.25">
      <c r="A91" s="122"/>
      <c r="B91" s="127" t="s">
        <v>116</v>
      </c>
      <c r="C91" s="198" t="s">
        <v>117</v>
      </c>
      <c r="D91" s="199"/>
      <c r="E91" s="199"/>
      <c r="F91" s="134" t="s">
        <v>24</v>
      </c>
      <c r="G91" s="135"/>
      <c r="H91" s="135"/>
      <c r="I91" s="135">
        <f>'SO 360 01 Pol'!G165+'SO 360 04 Pol'!G82</f>
        <v>0</v>
      </c>
      <c r="J91" s="131" t="str">
        <f>IF(I172=0,"",I91/I172*100)</f>
        <v/>
      </c>
    </row>
    <row r="92" spans="1:10" ht="36.75" customHeight="1" x14ac:dyDescent="0.25">
      <c r="A92" s="122"/>
      <c r="B92" s="127" t="s">
        <v>118</v>
      </c>
      <c r="C92" s="198" t="s">
        <v>119</v>
      </c>
      <c r="D92" s="199"/>
      <c r="E92" s="199"/>
      <c r="F92" s="134" t="s">
        <v>24</v>
      </c>
      <c r="G92" s="135"/>
      <c r="H92" s="135"/>
      <c r="I92" s="135">
        <f>'SO 360 01 Pol'!G189+'SO 360 03 Pol'!G12</f>
        <v>0</v>
      </c>
      <c r="J92" s="131" t="str">
        <f>IF(I172=0,"",I92/I172*100)</f>
        <v/>
      </c>
    </row>
    <row r="93" spans="1:10" ht="36.75" customHeight="1" x14ac:dyDescent="0.25">
      <c r="A93" s="122"/>
      <c r="B93" s="127" t="s">
        <v>120</v>
      </c>
      <c r="C93" s="198" t="s">
        <v>121</v>
      </c>
      <c r="D93" s="199"/>
      <c r="E93" s="199"/>
      <c r="F93" s="134" t="s">
        <v>24</v>
      </c>
      <c r="G93" s="135"/>
      <c r="H93" s="135"/>
      <c r="I93" s="135">
        <f>'SO 360 04 Pol'!G89</f>
        <v>0</v>
      </c>
      <c r="J93" s="131" t="str">
        <f>IF(I172=0,"",I93/I172*100)</f>
        <v/>
      </c>
    </row>
    <row r="94" spans="1:10" ht="36.75" customHeight="1" x14ac:dyDescent="0.25">
      <c r="A94" s="122"/>
      <c r="B94" s="127" t="s">
        <v>122</v>
      </c>
      <c r="C94" s="198" t="s">
        <v>123</v>
      </c>
      <c r="D94" s="199"/>
      <c r="E94" s="199"/>
      <c r="F94" s="134" t="s">
        <v>25</v>
      </c>
      <c r="G94" s="135"/>
      <c r="H94" s="135"/>
      <c r="I94" s="135">
        <f>'SO 360 01 Pol'!G197</f>
        <v>0</v>
      </c>
      <c r="J94" s="131" t="str">
        <f>IF(I172=0,"",I94/I172*100)</f>
        <v/>
      </c>
    </row>
    <row r="95" spans="1:10" ht="36.75" customHeight="1" x14ac:dyDescent="0.25">
      <c r="A95" s="122"/>
      <c r="B95" s="127" t="s">
        <v>124</v>
      </c>
      <c r="C95" s="198" t="s">
        <v>125</v>
      </c>
      <c r="D95" s="199"/>
      <c r="E95" s="199"/>
      <c r="F95" s="134" t="s">
        <v>25</v>
      </c>
      <c r="G95" s="135"/>
      <c r="H95" s="135"/>
      <c r="I95" s="135">
        <f>'SO 360 01 Pol'!G216</f>
        <v>0</v>
      </c>
      <c r="J95" s="131" t="str">
        <f>IF(I172=0,"",I95/I172*100)</f>
        <v/>
      </c>
    </row>
    <row r="96" spans="1:10" ht="36.75" customHeight="1" x14ac:dyDescent="0.25">
      <c r="A96" s="122"/>
      <c r="B96" s="127" t="s">
        <v>126</v>
      </c>
      <c r="C96" s="198" t="s">
        <v>127</v>
      </c>
      <c r="D96" s="199"/>
      <c r="E96" s="199"/>
      <c r="F96" s="134" t="s">
        <v>25</v>
      </c>
      <c r="G96" s="135"/>
      <c r="H96" s="135"/>
      <c r="I96" s="135">
        <f>'SO 360 01 Pol'!G221</f>
        <v>0</v>
      </c>
      <c r="J96" s="131" t="str">
        <f>IF(I172=0,"",I96/I172*100)</f>
        <v/>
      </c>
    </row>
    <row r="97" spans="1:10" ht="36.75" customHeight="1" x14ac:dyDescent="0.25">
      <c r="A97" s="122"/>
      <c r="B97" s="127" t="s">
        <v>128</v>
      </c>
      <c r="C97" s="198" t="s">
        <v>129</v>
      </c>
      <c r="D97" s="199"/>
      <c r="E97" s="199"/>
      <c r="F97" s="134" t="s">
        <v>25</v>
      </c>
      <c r="G97" s="135"/>
      <c r="H97" s="135"/>
      <c r="I97" s="135">
        <f>'SO 360 01 Pol'!G225+'SO 360 03 Pol'!G15</f>
        <v>0</v>
      </c>
      <c r="J97" s="131" t="str">
        <f>IF(I172=0,"",I97/I172*100)</f>
        <v/>
      </c>
    </row>
    <row r="98" spans="1:10" ht="36.75" customHeight="1" x14ac:dyDescent="0.25">
      <c r="A98" s="122"/>
      <c r="B98" s="127" t="s">
        <v>130</v>
      </c>
      <c r="C98" s="198" t="s">
        <v>131</v>
      </c>
      <c r="D98" s="199"/>
      <c r="E98" s="199"/>
      <c r="F98" s="134" t="s">
        <v>25</v>
      </c>
      <c r="G98" s="135"/>
      <c r="H98" s="135"/>
      <c r="I98" s="135">
        <f>'SO 360 01 Pol'!G244+'SO 360 03 Pol'!G43</f>
        <v>0</v>
      </c>
      <c r="J98" s="131" t="str">
        <f>IF(I172=0,"",I98/I172*100)</f>
        <v/>
      </c>
    </row>
    <row r="99" spans="1:10" ht="36.75" customHeight="1" x14ac:dyDescent="0.25">
      <c r="A99" s="122"/>
      <c r="B99" s="127" t="s">
        <v>132</v>
      </c>
      <c r="C99" s="198" t="s">
        <v>133</v>
      </c>
      <c r="D99" s="199"/>
      <c r="E99" s="199"/>
      <c r="F99" s="134" t="s">
        <v>25</v>
      </c>
      <c r="G99" s="135"/>
      <c r="H99" s="135"/>
      <c r="I99" s="135">
        <f>'SO 360 01 Pol'!G249</f>
        <v>0</v>
      </c>
      <c r="J99" s="131" t="str">
        <f>IF(I172=0,"",I99/I172*100)</f>
        <v/>
      </c>
    </row>
    <row r="100" spans="1:10" ht="36.75" customHeight="1" x14ac:dyDescent="0.25">
      <c r="A100" s="122"/>
      <c r="B100" s="127" t="s">
        <v>94</v>
      </c>
      <c r="C100" s="198" t="s">
        <v>134</v>
      </c>
      <c r="D100" s="199"/>
      <c r="E100" s="199"/>
      <c r="F100" s="134" t="s">
        <v>26</v>
      </c>
      <c r="G100" s="135"/>
      <c r="H100" s="135"/>
      <c r="I100" s="135">
        <f>'SO 360 02 Pol'!G8+'PS 360 02 Pol'!G8</f>
        <v>0</v>
      </c>
      <c r="J100" s="131" t="str">
        <f>IF(I172=0,"",I100/I172*100)</f>
        <v/>
      </c>
    </row>
    <row r="101" spans="1:10" ht="36.75" customHeight="1" x14ac:dyDescent="0.25">
      <c r="A101" s="122"/>
      <c r="B101" s="127" t="s">
        <v>94</v>
      </c>
      <c r="C101" s="198" t="s">
        <v>135</v>
      </c>
      <c r="D101" s="199"/>
      <c r="E101" s="199"/>
      <c r="F101" s="134" t="s">
        <v>26</v>
      </c>
      <c r="G101" s="135"/>
      <c r="H101" s="135"/>
      <c r="I101" s="135">
        <f>'SO 360 05 Pol'!G8</f>
        <v>0</v>
      </c>
      <c r="J101" s="131" t="str">
        <f>IF(I172=0,"",I101/I172*100)</f>
        <v/>
      </c>
    </row>
    <row r="102" spans="1:10" ht="36.75" customHeight="1" x14ac:dyDescent="0.25">
      <c r="A102" s="122"/>
      <c r="B102" s="127" t="s">
        <v>94</v>
      </c>
      <c r="C102" s="198" t="s">
        <v>136</v>
      </c>
      <c r="D102" s="199"/>
      <c r="E102" s="199"/>
      <c r="F102" s="134" t="s">
        <v>26</v>
      </c>
      <c r="G102" s="135"/>
      <c r="H102" s="135"/>
      <c r="I102" s="135">
        <f>'SO 360 08 Pol'!G8</f>
        <v>0</v>
      </c>
      <c r="J102" s="131" t="str">
        <f>IF(I172=0,"",I102/I172*100)</f>
        <v/>
      </c>
    </row>
    <row r="103" spans="1:10" ht="36.75" customHeight="1" x14ac:dyDescent="0.25">
      <c r="A103" s="122"/>
      <c r="B103" s="127" t="s">
        <v>94</v>
      </c>
      <c r="C103" s="198" t="s">
        <v>137</v>
      </c>
      <c r="D103" s="199"/>
      <c r="E103" s="199"/>
      <c r="F103" s="134" t="s">
        <v>26</v>
      </c>
      <c r="G103" s="135"/>
      <c r="H103" s="135"/>
      <c r="I103" s="135">
        <f>'SO 360 06 Pol'!G8</f>
        <v>0</v>
      </c>
      <c r="J103" s="131" t="str">
        <f>IF(I172=0,"",I103/I172*100)</f>
        <v/>
      </c>
    </row>
    <row r="104" spans="1:10" ht="36.75" customHeight="1" x14ac:dyDescent="0.25">
      <c r="A104" s="122"/>
      <c r="B104" s="127" t="s">
        <v>138</v>
      </c>
      <c r="C104" s="198" t="s">
        <v>136</v>
      </c>
      <c r="D104" s="199"/>
      <c r="E104" s="199"/>
      <c r="F104" s="134" t="s">
        <v>26</v>
      </c>
      <c r="G104" s="135"/>
      <c r="H104" s="135"/>
      <c r="I104" s="135">
        <f>'PS 360 01 Pol'!G8</f>
        <v>0</v>
      </c>
      <c r="J104" s="131" t="str">
        <f>IF(I172=0,"",I104/I172*100)</f>
        <v/>
      </c>
    </row>
    <row r="105" spans="1:10" ht="36.75" customHeight="1" x14ac:dyDescent="0.25">
      <c r="A105" s="122"/>
      <c r="B105" s="127" t="s">
        <v>139</v>
      </c>
      <c r="C105" s="198" t="s">
        <v>140</v>
      </c>
      <c r="D105" s="199"/>
      <c r="E105" s="199"/>
      <c r="F105" s="134" t="s">
        <v>26</v>
      </c>
      <c r="G105" s="135"/>
      <c r="H105" s="135"/>
      <c r="I105" s="135">
        <f>'PS 360 01 Pol'!G17</f>
        <v>0</v>
      </c>
      <c r="J105" s="131" t="str">
        <f>IF(I172=0,"",I105/I172*100)</f>
        <v/>
      </c>
    </row>
    <row r="106" spans="1:10" ht="36.75" customHeight="1" x14ac:dyDescent="0.25">
      <c r="A106" s="122"/>
      <c r="B106" s="127" t="s">
        <v>141</v>
      </c>
      <c r="C106" s="198" t="s">
        <v>142</v>
      </c>
      <c r="D106" s="199"/>
      <c r="E106" s="199"/>
      <c r="F106" s="134" t="s">
        <v>26</v>
      </c>
      <c r="G106" s="135"/>
      <c r="H106" s="135"/>
      <c r="I106" s="135">
        <f>'PS 360 01 Pol'!G36</f>
        <v>0</v>
      </c>
      <c r="J106" s="131" t="str">
        <f>IF(I172=0,"",I106/I172*100)</f>
        <v/>
      </c>
    </row>
    <row r="107" spans="1:10" ht="36.75" customHeight="1" x14ac:dyDescent="0.25">
      <c r="A107" s="122"/>
      <c r="B107" s="127" t="s">
        <v>143</v>
      </c>
      <c r="C107" s="198" t="s">
        <v>144</v>
      </c>
      <c r="D107" s="199"/>
      <c r="E107" s="199"/>
      <c r="F107" s="134" t="s">
        <v>26</v>
      </c>
      <c r="G107" s="135"/>
      <c r="H107" s="135"/>
      <c r="I107" s="135">
        <f>'PS 360 01 Pol'!G55</f>
        <v>0</v>
      </c>
      <c r="J107" s="131" t="str">
        <f>IF(I172=0,"",I107/I172*100)</f>
        <v/>
      </c>
    </row>
    <row r="108" spans="1:10" ht="36.75" customHeight="1" x14ac:dyDescent="0.25">
      <c r="A108" s="122"/>
      <c r="B108" s="127" t="s">
        <v>96</v>
      </c>
      <c r="C108" s="198" t="s">
        <v>145</v>
      </c>
      <c r="D108" s="199"/>
      <c r="E108" s="199"/>
      <c r="F108" s="134" t="s">
        <v>26</v>
      </c>
      <c r="G108" s="135"/>
      <c r="H108" s="135"/>
      <c r="I108" s="135">
        <f>'SO 360 08 Pol'!G14</f>
        <v>0</v>
      </c>
      <c r="J108" s="131" t="str">
        <f>IF(I172=0,"",I108/I172*100)</f>
        <v/>
      </c>
    </row>
    <row r="109" spans="1:10" ht="36.75" customHeight="1" x14ac:dyDescent="0.25">
      <c r="A109" s="122"/>
      <c r="B109" s="127" t="s">
        <v>96</v>
      </c>
      <c r="C109" s="198" t="s">
        <v>146</v>
      </c>
      <c r="D109" s="199"/>
      <c r="E109" s="199"/>
      <c r="F109" s="134" t="s">
        <v>26</v>
      </c>
      <c r="G109" s="135"/>
      <c r="H109" s="135"/>
      <c r="I109" s="135">
        <f>'SO 360 02 Pol'!G19+'PS 360 02 Pol'!G78</f>
        <v>0</v>
      </c>
      <c r="J109" s="131" t="str">
        <f>IF(I172=0,"",I109/I172*100)</f>
        <v/>
      </c>
    </row>
    <row r="110" spans="1:10" ht="36.75" customHeight="1" x14ac:dyDescent="0.25">
      <c r="A110" s="122"/>
      <c r="B110" s="127" t="s">
        <v>96</v>
      </c>
      <c r="C110" s="198" t="s">
        <v>147</v>
      </c>
      <c r="D110" s="199"/>
      <c r="E110" s="199"/>
      <c r="F110" s="134" t="s">
        <v>26</v>
      </c>
      <c r="G110" s="135"/>
      <c r="H110" s="135"/>
      <c r="I110" s="135">
        <f>'SO 360 05 Pol'!G20+'SO 360 06 Pol'!G20</f>
        <v>0</v>
      </c>
      <c r="J110" s="131" t="str">
        <f>IF(I172=0,"",I110/I172*100)</f>
        <v/>
      </c>
    </row>
    <row r="111" spans="1:10" ht="36.75" customHeight="1" x14ac:dyDescent="0.25">
      <c r="A111" s="122"/>
      <c r="B111" s="127" t="s">
        <v>148</v>
      </c>
      <c r="C111" s="198" t="s">
        <v>149</v>
      </c>
      <c r="D111" s="199"/>
      <c r="E111" s="199"/>
      <c r="F111" s="134" t="s">
        <v>26</v>
      </c>
      <c r="G111" s="135"/>
      <c r="H111" s="135"/>
      <c r="I111" s="135">
        <f>'PS 360 01 Pol'!G69</f>
        <v>0</v>
      </c>
      <c r="J111" s="131" t="str">
        <f>IF(I172=0,"",I111/I172*100)</f>
        <v/>
      </c>
    </row>
    <row r="112" spans="1:10" ht="36.75" customHeight="1" x14ac:dyDescent="0.25">
      <c r="A112" s="122"/>
      <c r="B112" s="127" t="s">
        <v>150</v>
      </c>
      <c r="C112" s="198" t="s">
        <v>151</v>
      </c>
      <c r="D112" s="199"/>
      <c r="E112" s="199"/>
      <c r="F112" s="134" t="s">
        <v>26</v>
      </c>
      <c r="G112" s="135"/>
      <c r="H112" s="135"/>
      <c r="I112" s="135">
        <f>'PS 360 01 Pol'!G129</f>
        <v>0</v>
      </c>
      <c r="J112" s="131" t="str">
        <f>IF(I172=0,"",I112/I172*100)</f>
        <v/>
      </c>
    </row>
    <row r="113" spans="1:10" ht="36.75" customHeight="1" x14ac:dyDescent="0.25">
      <c r="A113" s="122"/>
      <c r="B113" s="127" t="s">
        <v>152</v>
      </c>
      <c r="C113" s="198" t="s">
        <v>153</v>
      </c>
      <c r="D113" s="199"/>
      <c r="E113" s="199"/>
      <c r="F113" s="134" t="s">
        <v>26</v>
      </c>
      <c r="G113" s="135"/>
      <c r="H113" s="135"/>
      <c r="I113" s="135">
        <f>'PS 360 01 Pol'!G140</f>
        <v>0</v>
      </c>
      <c r="J113" s="131" t="str">
        <f>IF(I172=0,"",I113/I172*100)</f>
        <v/>
      </c>
    </row>
    <row r="114" spans="1:10" ht="36.75" customHeight="1" x14ac:dyDescent="0.25">
      <c r="A114" s="122"/>
      <c r="B114" s="127" t="s">
        <v>154</v>
      </c>
      <c r="C114" s="198" t="s">
        <v>155</v>
      </c>
      <c r="D114" s="199"/>
      <c r="E114" s="199"/>
      <c r="F114" s="134" t="s">
        <v>26</v>
      </c>
      <c r="G114" s="135"/>
      <c r="H114" s="135"/>
      <c r="I114" s="135">
        <f>'PS 360 01 Pol'!G255</f>
        <v>0</v>
      </c>
      <c r="J114" s="131" t="str">
        <f>IF(I172=0,"",I114/I172*100)</f>
        <v/>
      </c>
    </row>
    <row r="115" spans="1:10" ht="36.75" customHeight="1" x14ac:dyDescent="0.25">
      <c r="A115" s="122"/>
      <c r="B115" s="127" t="s">
        <v>156</v>
      </c>
      <c r="C115" s="198" t="s">
        <v>157</v>
      </c>
      <c r="D115" s="199"/>
      <c r="E115" s="199"/>
      <c r="F115" s="134" t="s">
        <v>26</v>
      </c>
      <c r="G115" s="135"/>
      <c r="H115" s="135"/>
      <c r="I115" s="135">
        <f>'PS 360 01 Pol'!G316</f>
        <v>0</v>
      </c>
      <c r="J115" s="131" t="str">
        <f>IF(I172=0,"",I115/I172*100)</f>
        <v/>
      </c>
    </row>
    <row r="116" spans="1:10" ht="36.75" customHeight="1" x14ac:dyDescent="0.25">
      <c r="A116" s="122"/>
      <c r="B116" s="127" t="s">
        <v>98</v>
      </c>
      <c r="C116" s="198" t="s">
        <v>158</v>
      </c>
      <c r="D116" s="199"/>
      <c r="E116" s="199"/>
      <c r="F116" s="134" t="s">
        <v>26</v>
      </c>
      <c r="G116" s="135"/>
      <c r="H116" s="135"/>
      <c r="I116" s="135">
        <f>'PS 360 01 Pol'!G333</f>
        <v>0</v>
      </c>
      <c r="J116" s="131" t="str">
        <f>IF(I172=0,"",I116/I172*100)</f>
        <v/>
      </c>
    </row>
    <row r="117" spans="1:10" ht="36.75" customHeight="1" x14ac:dyDescent="0.25">
      <c r="A117" s="122"/>
      <c r="B117" s="127" t="s">
        <v>98</v>
      </c>
      <c r="C117" s="198" t="s">
        <v>159</v>
      </c>
      <c r="D117" s="199"/>
      <c r="E117" s="199"/>
      <c r="F117" s="134" t="s">
        <v>26</v>
      </c>
      <c r="G117" s="135"/>
      <c r="H117" s="135"/>
      <c r="I117" s="135">
        <f>'SO 360 05 Pol'!G52</f>
        <v>0</v>
      </c>
      <c r="J117" s="131" t="str">
        <f>IF(I172=0,"",I117/I172*100)</f>
        <v/>
      </c>
    </row>
    <row r="118" spans="1:10" ht="36.75" customHeight="1" x14ac:dyDescent="0.25">
      <c r="A118" s="122"/>
      <c r="B118" s="127" t="s">
        <v>98</v>
      </c>
      <c r="C118" s="198" t="s">
        <v>160</v>
      </c>
      <c r="D118" s="199"/>
      <c r="E118" s="199"/>
      <c r="F118" s="134" t="s">
        <v>26</v>
      </c>
      <c r="G118" s="135"/>
      <c r="H118" s="135"/>
      <c r="I118" s="135">
        <f>'SO 360 02 Pol'!G76+'SO 360 06 Pol'!G44</f>
        <v>0</v>
      </c>
      <c r="J118" s="131" t="str">
        <f>IF(I172=0,"",I118/I172*100)</f>
        <v/>
      </c>
    </row>
    <row r="119" spans="1:10" ht="36.75" customHeight="1" x14ac:dyDescent="0.25">
      <c r="A119" s="122"/>
      <c r="B119" s="127" t="s">
        <v>98</v>
      </c>
      <c r="C119" s="198" t="s">
        <v>161</v>
      </c>
      <c r="D119" s="199"/>
      <c r="E119" s="199"/>
      <c r="F119" s="134" t="s">
        <v>26</v>
      </c>
      <c r="G119" s="135"/>
      <c r="H119" s="135"/>
      <c r="I119" s="135">
        <f>'PS 360 02 Pol'!G113</f>
        <v>0</v>
      </c>
      <c r="J119" s="131" t="str">
        <f>IF(I172=0,"",I119/I172*100)</f>
        <v/>
      </c>
    </row>
    <row r="120" spans="1:10" ht="36.75" customHeight="1" x14ac:dyDescent="0.25">
      <c r="A120" s="122"/>
      <c r="B120" s="127" t="s">
        <v>98</v>
      </c>
      <c r="C120" s="198" t="s">
        <v>162</v>
      </c>
      <c r="D120" s="199"/>
      <c r="E120" s="199"/>
      <c r="F120" s="134" t="s">
        <v>26</v>
      </c>
      <c r="G120" s="135"/>
      <c r="H120" s="135"/>
      <c r="I120" s="135">
        <f>'SO 360 08 Pol'!G19</f>
        <v>0</v>
      </c>
      <c r="J120" s="131" t="str">
        <f>IF(I172=0,"",I120/I172*100)</f>
        <v/>
      </c>
    </row>
    <row r="121" spans="1:10" ht="36.75" customHeight="1" x14ac:dyDescent="0.25">
      <c r="A121" s="122"/>
      <c r="B121" s="127" t="s">
        <v>100</v>
      </c>
      <c r="C121" s="198" t="s">
        <v>131</v>
      </c>
      <c r="D121" s="199"/>
      <c r="E121" s="199"/>
      <c r="F121" s="134" t="s">
        <v>26</v>
      </c>
      <c r="G121" s="135"/>
      <c r="H121" s="135"/>
      <c r="I121" s="135">
        <f>'SO 360 02 Pol'!G81</f>
        <v>0</v>
      </c>
      <c r="J121" s="131" t="str">
        <f>IF(I172=0,"",I121/I172*100)</f>
        <v/>
      </c>
    </row>
    <row r="122" spans="1:10" ht="36.75" customHeight="1" x14ac:dyDescent="0.25">
      <c r="A122" s="122"/>
      <c r="B122" s="127" t="s">
        <v>100</v>
      </c>
      <c r="C122" s="198" t="s">
        <v>163</v>
      </c>
      <c r="D122" s="199"/>
      <c r="E122" s="199"/>
      <c r="F122" s="134" t="s">
        <v>26</v>
      </c>
      <c r="G122" s="135"/>
      <c r="H122" s="135"/>
      <c r="I122" s="135">
        <f>'PS 360 01 Pol'!G343</f>
        <v>0</v>
      </c>
      <c r="J122" s="131" t="str">
        <f>IF(I172=0,"",I122/I172*100)</f>
        <v/>
      </c>
    </row>
    <row r="123" spans="1:10" ht="36.75" customHeight="1" x14ac:dyDescent="0.25">
      <c r="A123" s="122"/>
      <c r="B123" s="127" t="s">
        <v>100</v>
      </c>
      <c r="C123" s="198" t="s">
        <v>164</v>
      </c>
      <c r="D123" s="199"/>
      <c r="E123" s="199"/>
      <c r="F123" s="134" t="s">
        <v>26</v>
      </c>
      <c r="G123" s="135"/>
      <c r="H123" s="135"/>
      <c r="I123" s="135">
        <f>'SO 360 05 Pol'!G71+'SO 360 06 Pol'!G50</f>
        <v>0</v>
      </c>
      <c r="J123" s="131" t="str">
        <f>IF(I172=0,"",I123/I172*100)</f>
        <v/>
      </c>
    </row>
    <row r="124" spans="1:10" ht="36.75" customHeight="1" x14ac:dyDescent="0.25">
      <c r="A124" s="122"/>
      <c r="B124" s="127" t="s">
        <v>165</v>
      </c>
      <c r="C124" s="198" t="s">
        <v>166</v>
      </c>
      <c r="D124" s="199"/>
      <c r="E124" s="199"/>
      <c r="F124" s="134" t="s">
        <v>26</v>
      </c>
      <c r="G124" s="135"/>
      <c r="H124" s="135"/>
      <c r="I124" s="135">
        <f>'PS 360 01 Pol'!G389</f>
        <v>0</v>
      </c>
      <c r="J124" s="131" t="str">
        <f>IF(I172=0,"",I124/I172*100)</f>
        <v/>
      </c>
    </row>
    <row r="125" spans="1:10" ht="36.75" customHeight="1" x14ac:dyDescent="0.25">
      <c r="A125" s="122"/>
      <c r="B125" s="127" t="s">
        <v>165</v>
      </c>
      <c r="C125" s="198" t="s">
        <v>167</v>
      </c>
      <c r="D125" s="199"/>
      <c r="E125" s="199"/>
      <c r="F125" s="134" t="s">
        <v>26</v>
      </c>
      <c r="G125" s="135"/>
      <c r="H125" s="135"/>
      <c r="I125" s="135">
        <f>'PS 360 02 Pol'!G120</f>
        <v>0</v>
      </c>
      <c r="J125" s="131" t="str">
        <f>IF(I172=0,"",I125/I172*100)</f>
        <v/>
      </c>
    </row>
    <row r="126" spans="1:10" ht="36.75" customHeight="1" x14ac:dyDescent="0.25">
      <c r="A126" s="122"/>
      <c r="B126" s="127" t="s">
        <v>165</v>
      </c>
      <c r="C126" s="198" t="s">
        <v>168</v>
      </c>
      <c r="D126" s="199"/>
      <c r="E126" s="199"/>
      <c r="F126" s="134" t="s">
        <v>26</v>
      </c>
      <c r="G126" s="135"/>
      <c r="H126" s="135"/>
      <c r="I126" s="135">
        <f>'SO 360 02 Pol'!G84</f>
        <v>0</v>
      </c>
      <c r="J126" s="131" t="str">
        <f>IF(I172=0,"",I126/I172*100)</f>
        <v/>
      </c>
    </row>
    <row r="127" spans="1:10" ht="36.75" customHeight="1" x14ac:dyDescent="0.25">
      <c r="A127" s="122"/>
      <c r="B127" s="127" t="s">
        <v>169</v>
      </c>
      <c r="C127" s="198" t="s">
        <v>164</v>
      </c>
      <c r="D127" s="199"/>
      <c r="E127" s="199"/>
      <c r="F127" s="134" t="s">
        <v>26</v>
      </c>
      <c r="G127" s="135"/>
      <c r="H127" s="135"/>
      <c r="I127" s="135">
        <f>'SO 360 02 Pol'!G92+'PS 360 02 Pol'!G134</f>
        <v>0</v>
      </c>
      <c r="J127" s="131" t="str">
        <f>IF(I172=0,"",I127/I172*100)</f>
        <v/>
      </c>
    </row>
    <row r="128" spans="1:10" ht="36.75" customHeight="1" x14ac:dyDescent="0.25">
      <c r="A128" s="122"/>
      <c r="B128" s="127" t="s">
        <v>170</v>
      </c>
      <c r="C128" s="198" t="s">
        <v>171</v>
      </c>
      <c r="D128" s="199"/>
      <c r="E128" s="199"/>
      <c r="F128" s="134" t="s">
        <v>26</v>
      </c>
      <c r="G128" s="135"/>
      <c r="H128" s="135"/>
      <c r="I128" s="135">
        <f>'PS 360 03 Pol'!G8</f>
        <v>0</v>
      </c>
      <c r="J128" s="131" t="str">
        <f>IF(I172=0,"",I128/I172*100)</f>
        <v/>
      </c>
    </row>
    <row r="129" spans="1:10" ht="36.75" customHeight="1" x14ac:dyDescent="0.25">
      <c r="A129" s="122"/>
      <c r="B129" s="127" t="s">
        <v>172</v>
      </c>
      <c r="C129" s="198" t="s">
        <v>173</v>
      </c>
      <c r="D129" s="199"/>
      <c r="E129" s="199"/>
      <c r="F129" s="134" t="s">
        <v>26</v>
      </c>
      <c r="G129" s="135"/>
      <c r="H129" s="135"/>
      <c r="I129" s="135">
        <f>'PS 360 03 Pol'!G126</f>
        <v>0</v>
      </c>
      <c r="J129" s="131" t="str">
        <f>IF(I172=0,"",I129/I172*100)</f>
        <v/>
      </c>
    </row>
    <row r="130" spans="1:10" ht="36.75" customHeight="1" x14ac:dyDescent="0.25">
      <c r="A130" s="122"/>
      <c r="B130" s="127" t="s">
        <v>174</v>
      </c>
      <c r="C130" s="198" t="s">
        <v>175</v>
      </c>
      <c r="D130" s="199"/>
      <c r="E130" s="199"/>
      <c r="F130" s="134" t="s">
        <v>26</v>
      </c>
      <c r="G130" s="135"/>
      <c r="H130" s="135"/>
      <c r="I130" s="135">
        <f>'PS 360 03 Pol'!G186</f>
        <v>0</v>
      </c>
      <c r="J130" s="131" t="str">
        <f>IF(I172=0,"",I130/I172*100)</f>
        <v/>
      </c>
    </row>
    <row r="131" spans="1:10" ht="36.75" customHeight="1" x14ac:dyDescent="0.25">
      <c r="A131" s="122"/>
      <c r="B131" s="127" t="s">
        <v>176</v>
      </c>
      <c r="C131" s="198" t="s">
        <v>177</v>
      </c>
      <c r="D131" s="199"/>
      <c r="E131" s="199"/>
      <c r="F131" s="134" t="s">
        <v>26</v>
      </c>
      <c r="G131" s="135"/>
      <c r="H131" s="135"/>
      <c r="I131" s="135">
        <f>'PS 360 03 Pol'!G225</f>
        <v>0</v>
      </c>
      <c r="J131" s="131" t="str">
        <f>IF(I172=0,"",I131/I172*100)</f>
        <v/>
      </c>
    </row>
    <row r="132" spans="1:10" ht="36.75" customHeight="1" x14ac:dyDescent="0.25">
      <c r="A132" s="122"/>
      <c r="B132" s="127" t="s">
        <v>178</v>
      </c>
      <c r="C132" s="198" t="s">
        <v>179</v>
      </c>
      <c r="D132" s="199"/>
      <c r="E132" s="199"/>
      <c r="F132" s="134" t="s">
        <v>26</v>
      </c>
      <c r="G132" s="135"/>
      <c r="H132" s="135"/>
      <c r="I132" s="135">
        <f>'PS 360 03 Pol'!G227</f>
        <v>0</v>
      </c>
      <c r="J132" s="131" t="str">
        <f>IF(I172=0,"",I132/I172*100)</f>
        <v/>
      </c>
    </row>
    <row r="133" spans="1:10" ht="36.75" customHeight="1" x14ac:dyDescent="0.25">
      <c r="A133" s="122"/>
      <c r="B133" s="127" t="s">
        <v>180</v>
      </c>
      <c r="C133" s="198" t="s">
        <v>95</v>
      </c>
      <c r="D133" s="199"/>
      <c r="E133" s="199"/>
      <c r="F133" s="134" t="s">
        <v>26</v>
      </c>
      <c r="G133" s="135"/>
      <c r="H133" s="135"/>
      <c r="I133" s="135">
        <f>'PS 360 03 Pol'!G235</f>
        <v>0</v>
      </c>
      <c r="J133" s="131" t="str">
        <f>IF(I172=0,"",I133/I172*100)</f>
        <v/>
      </c>
    </row>
    <row r="134" spans="1:10" ht="36.75" customHeight="1" x14ac:dyDescent="0.25">
      <c r="A134" s="122"/>
      <c r="B134" s="127" t="s">
        <v>181</v>
      </c>
      <c r="C134" s="198" t="s">
        <v>28</v>
      </c>
      <c r="D134" s="199"/>
      <c r="E134" s="199"/>
      <c r="F134" s="134" t="s">
        <v>26</v>
      </c>
      <c r="G134" s="135"/>
      <c r="H134" s="135"/>
      <c r="I134" s="135">
        <f>'PS 360 03 Pol'!G242</f>
        <v>0</v>
      </c>
      <c r="J134" s="131" t="str">
        <f>IF(I172=0,"",I134/I172*100)</f>
        <v/>
      </c>
    </row>
    <row r="135" spans="1:10" ht="36.75" customHeight="1" x14ac:dyDescent="0.25">
      <c r="A135" s="122"/>
      <c r="B135" s="127" t="s">
        <v>182</v>
      </c>
      <c r="C135" s="198" t="s">
        <v>183</v>
      </c>
      <c r="D135" s="199"/>
      <c r="E135" s="199"/>
      <c r="F135" s="134" t="s">
        <v>26</v>
      </c>
      <c r="G135" s="135"/>
      <c r="H135" s="135"/>
      <c r="I135" s="135">
        <f>'SO 360 01 Pol'!G253</f>
        <v>0</v>
      </c>
      <c r="J135" s="131" t="str">
        <f>IF(I172=0,"",I135/I172*100)</f>
        <v/>
      </c>
    </row>
    <row r="136" spans="1:10" ht="36.75" customHeight="1" x14ac:dyDescent="0.25">
      <c r="A136" s="122"/>
      <c r="B136" s="127" t="s">
        <v>184</v>
      </c>
      <c r="C136" s="198" t="s">
        <v>185</v>
      </c>
      <c r="D136" s="199"/>
      <c r="E136" s="199"/>
      <c r="F136" s="134" t="s">
        <v>26</v>
      </c>
      <c r="G136" s="135"/>
      <c r="H136" s="135"/>
      <c r="I136" s="135">
        <f>'SO 360 07 Pol'!G8</f>
        <v>0</v>
      </c>
      <c r="J136" s="131" t="str">
        <f>IF(I172=0,"",I136/I172*100)</f>
        <v/>
      </c>
    </row>
    <row r="137" spans="1:10" ht="36.75" customHeight="1" x14ac:dyDescent="0.25">
      <c r="A137" s="122"/>
      <c r="B137" s="127" t="s">
        <v>186</v>
      </c>
      <c r="C137" s="198" t="s">
        <v>187</v>
      </c>
      <c r="D137" s="199"/>
      <c r="E137" s="199"/>
      <c r="F137" s="134" t="s">
        <v>26</v>
      </c>
      <c r="G137" s="135"/>
      <c r="H137" s="135"/>
      <c r="I137" s="135">
        <f>'SO 360 07 Pol'!G15</f>
        <v>0</v>
      </c>
      <c r="J137" s="131" t="str">
        <f>IF(I172=0,"",I137/I172*100)</f>
        <v/>
      </c>
    </row>
    <row r="138" spans="1:10" ht="36.75" customHeight="1" x14ac:dyDescent="0.25">
      <c r="A138" s="122"/>
      <c r="B138" s="127" t="s">
        <v>188</v>
      </c>
      <c r="C138" s="198" t="s">
        <v>189</v>
      </c>
      <c r="D138" s="199"/>
      <c r="E138" s="199"/>
      <c r="F138" s="134" t="s">
        <v>26</v>
      </c>
      <c r="G138" s="135"/>
      <c r="H138" s="135"/>
      <c r="I138" s="135">
        <f>'SO 360 07 Pol'!G18</f>
        <v>0</v>
      </c>
      <c r="J138" s="131" t="str">
        <f>IF(I172=0,"",I138/I172*100)</f>
        <v/>
      </c>
    </row>
    <row r="139" spans="1:10" ht="36.75" customHeight="1" x14ac:dyDescent="0.25">
      <c r="A139" s="122"/>
      <c r="B139" s="127" t="s">
        <v>190</v>
      </c>
      <c r="C139" s="198" t="s">
        <v>191</v>
      </c>
      <c r="D139" s="199"/>
      <c r="E139" s="199"/>
      <c r="F139" s="134" t="s">
        <v>26</v>
      </c>
      <c r="G139" s="135"/>
      <c r="H139" s="135"/>
      <c r="I139" s="135">
        <f>'SO 360 07 Pol'!G21</f>
        <v>0</v>
      </c>
      <c r="J139" s="131" t="str">
        <f>IF(I172=0,"",I139/I172*100)</f>
        <v/>
      </c>
    </row>
    <row r="140" spans="1:10" ht="36.75" customHeight="1" x14ac:dyDescent="0.25">
      <c r="A140" s="122"/>
      <c r="B140" s="127" t="s">
        <v>192</v>
      </c>
      <c r="C140" s="198" t="s">
        <v>193</v>
      </c>
      <c r="D140" s="199"/>
      <c r="E140" s="199"/>
      <c r="F140" s="134" t="s">
        <v>26</v>
      </c>
      <c r="G140" s="135"/>
      <c r="H140" s="135"/>
      <c r="I140" s="135">
        <f>'SO 360 07 Pol'!G29</f>
        <v>0</v>
      </c>
      <c r="J140" s="131" t="str">
        <f>IF(I172=0,"",I140/I172*100)</f>
        <v/>
      </c>
    </row>
    <row r="141" spans="1:10" ht="36.75" customHeight="1" x14ac:dyDescent="0.25">
      <c r="A141" s="122"/>
      <c r="B141" s="127" t="s">
        <v>194</v>
      </c>
      <c r="C141" s="198" t="s">
        <v>195</v>
      </c>
      <c r="D141" s="199"/>
      <c r="E141" s="199"/>
      <c r="F141" s="134" t="s">
        <v>26</v>
      </c>
      <c r="G141" s="135"/>
      <c r="H141" s="135"/>
      <c r="I141" s="135">
        <f>'SO 360 07 Pol'!G31</f>
        <v>0</v>
      </c>
      <c r="J141" s="131" t="str">
        <f>IF(I172=0,"",I141/I172*100)</f>
        <v/>
      </c>
    </row>
    <row r="142" spans="1:10" ht="36.75" customHeight="1" x14ac:dyDescent="0.25">
      <c r="A142" s="122"/>
      <c r="B142" s="127" t="s">
        <v>196</v>
      </c>
      <c r="C142" s="198" t="s">
        <v>197</v>
      </c>
      <c r="D142" s="199"/>
      <c r="E142" s="199"/>
      <c r="F142" s="134" t="s">
        <v>26</v>
      </c>
      <c r="G142" s="135"/>
      <c r="H142" s="135"/>
      <c r="I142" s="135">
        <f>'SO 360 07 Pol'!G34</f>
        <v>0</v>
      </c>
      <c r="J142" s="131" t="str">
        <f>IF(I172=0,"",I142/I172*100)</f>
        <v/>
      </c>
    </row>
    <row r="143" spans="1:10" ht="36.75" customHeight="1" x14ac:dyDescent="0.25">
      <c r="A143" s="122"/>
      <c r="B143" s="127" t="s">
        <v>198</v>
      </c>
      <c r="C143" s="198" t="s">
        <v>199</v>
      </c>
      <c r="D143" s="199"/>
      <c r="E143" s="199"/>
      <c r="F143" s="134" t="s">
        <v>26</v>
      </c>
      <c r="G143" s="135"/>
      <c r="H143" s="135"/>
      <c r="I143" s="135">
        <f>'SO 360 07 Pol'!G36</f>
        <v>0</v>
      </c>
      <c r="J143" s="131" t="str">
        <f>IF(I172=0,"",I143/I172*100)</f>
        <v/>
      </c>
    </row>
    <row r="144" spans="1:10" ht="36.75" customHeight="1" x14ac:dyDescent="0.25">
      <c r="A144" s="122"/>
      <c r="B144" s="127" t="s">
        <v>200</v>
      </c>
      <c r="C144" s="198" t="s">
        <v>201</v>
      </c>
      <c r="D144" s="199"/>
      <c r="E144" s="199"/>
      <c r="F144" s="134" t="s">
        <v>26</v>
      </c>
      <c r="G144" s="135"/>
      <c r="H144" s="135"/>
      <c r="I144" s="135">
        <f>'SO 360 07 Pol'!G39</f>
        <v>0</v>
      </c>
      <c r="J144" s="131" t="str">
        <f>IF(I172=0,"",I144/I172*100)</f>
        <v/>
      </c>
    </row>
    <row r="145" spans="1:10" ht="36.75" customHeight="1" x14ac:dyDescent="0.25">
      <c r="A145" s="122"/>
      <c r="B145" s="127" t="s">
        <v>202</v>
      </c>
      <c r="C145" s="198" t="s">
        <v>201</v>
      </c>
      <c r="D145" s="199"/>
      <c r="E145" s="199"/>
      <c r="F145" s="134" t="s">
        <v>26</v>
      </c>
      <c r="G145" s="135"/>
      <c r="H145" s="135"/>
      <c r="I145" s="135">
        <f>'SO 360 07 Pol'!G41</f>
        <v>0</v>
      </c>
      <c r="J145" s="131" t="str">
        <f>IF(I172=0,"",I145/I172*100)</f>
        <v/>
      </c>
    </row>
    <row r="146" spans="1:10" ht="36.75" customHeight="1" x14ac:dyDescent="0.25">
      <c r="A146" s="122"/>
      <c r="B146" s="127" t="s">
        <v>203</v>
      </c>
      <c r="C146" s="198" t="s">
        <v>204</v>
      </c>
      <c r="D146" s="199"/>
      <c r="E146" s="199"/>
      <c r="F146" s="134" t="s">
        <v>26</v>
      </c>
      <c r="G146" s="135"/>
      <c r="H146" s="135"/>
      <c r="I146" s="135">
        <f>'SO 360 07 Pol'!G45</f>
        <v>0</v>
      </c>
      <c r="J146" s="131" t="str">
        <f>IF(I172=0,"",I146/I172*100)</f>
        <v/>
      </c>
    </row>
    <row r="147" spans="1:10" ht="36.75" customHeight="1" x14ac:dyDescent="0.25">
      <c r="A147" s="122"/>
      <c r="B147" s="127" t="s">
        <v>205</v>
      </c>
      <c r="C147" s="198" t="s">
        <v>206</v>
      </c>
      <c r="D147" s="199"/>
      <c r="E147" s="199"/>
      <c r="F147" s="134" t="s">
        <v>26</v>
      </c>
      <c r="G147" s="135"/>
      <c r="H147" s="135"/>
      <c r="I147" s="135">
        <f>'SO 360 07 Pol'!G48</f>
        <v>0</v>
      </c>
      <c r="J147" s="131" t="str">
        <f>IF(I172=0,"",I147/I172*100)</f>
        <v/>
      </c>
    </row>
    <row r="148" spans="1:10" ht="36.75" customHeight="1" x14ac:dyDescent="0.25">
      <c r="A148" s="122"/>
      <c r="B148" s="127" t="s">
        <v>207</v>
      </c>
      <c r="C148" s="198" t="s">
        <v>208</v>
      </c>
      <c r="D148" s="199"/>
      <c r="E148" s="199"/>
      <c r="F148" s="134" t="s">
        <v>26</v>
      </c>
      <c r="G148" s="135"/>
      <c r="H148" s="135"/>
      <c r="I148" s="135">
        <f>'SO 360 07 Pol'!G50</f>
        <v>0</v>
      </c>
      <c r="J148" s="131" t="str">
        <f>IF(I172=0,"",I148/I172*100)</f>
        <v/>
      </c>
    </row>
    <row r="149" spans="1:10" ht="36.75" customHeight="1" x14ac:dyDescent="0.25">
      <c r="A149" s="122"/>
      <c r="B149" s="127" t="s">
        <v>209</v>
      </c>
      <c r="C149" s="198" t="s">
        <v>210</v>
      </c>
      <c r="D149" s="199"/>
      <c r="E149" s="199"/>
      <c r="F149" s="134" t="s">
        <v>26</v>
      </c>
      <c r="G149" s="135"/>
      <c r="H149" s="135"/>
      <c r="I149" s="135">
        <f>'SO 360 07 Pol'!G58</f>
        <v>0</v>
      </c>
      <c r="J149" s="131" t="str">
        <f>IF(I172=0,"",I149/I172*100)</f>
        <v/>
      </c>
    </row>
    <row r="150" spans="1:10" ht="36.75" customHeight="1" x14ac:dyDescent="0.25">
      <c r="A150" s="122"/>
      <c r="B150" s="127" t="s">
        <v>211</v>
      </c>
      <c r="C150" s="198" t="s">
        <v>212</v>
      </c>
      <c r="D150" s="199"/>
      <c r="E150" s="199"/>
      <c r="F150" s="134" t="s">
        <v>26</v>
      </c>
      <c r="G150" s="135"/>
      <c r="H150" s="135"/>
      <c r="I150" s="135">
        <f>'SO 360 07 Pol'!G60</f>
        <v>0</v>
      </c>
      <c r="J150" s="131" t="str">
        <f>IF(I172=0,"",I150/I172*100)</f>
        <v/>
      </c>
    </row>
    <row r="151" spans="1:10" ht="36.75" customHeight="1" x14ac:dyDescent="0.25">
      <c r="A151" s="122"/>
      <c r="B151" s="127" t="s">
        <v>213</v>
      </c>
      <c r="C151" s="198" t="s">
        <v>214</v>
      </c>
      <c r="D151" s="199"/>
      <c r="E151" s="199"/>
      <c r="F151" s="134" t="s">
        <v>26</v>
      </c>
      <c r="G151" s="135"/>
      <c r="H151" s="135"/>
      <c r="I151" s="135">
        <f>'SO 360 07 Pol'!G64</f>
        <v>0</v>
      </c>
      <c r="J151" s="131" t="str">
        <f>IF(I172=0,"",I151/I172*100)</f>
        <v/>
      </c>
    </row>
    <row r="152" spans="1:10" ht="36.75" customHeight="1" x14ac:dyDescent="0.25">
      <c r="A152" s="122"/>
      <c r="B152" s="127" t="s">
        <v>215</v>
      </c>
      <c r="C152" s="198" t="s">
        <v>216</v>
      </c>
      <c r="D152" s="199"/>
      <c r="E152" s="199"/>
      <c r="F152" s="134" t="s">
        <v>26</v>
      </c>
      <c r="G152" s="135"/>
      <c r="H152" s="135"/>
      <c r="I152" s="135">
        <f>'SO 360 07 Pol'!G69</f>
        <v>0</v>
      </c>
      <c r="J152" s="131" t="str">
        <f>IF(I172=0,"",I152/I172*100)</f>
        <v/>
      </c>
    </row>
    <row r="153" spans="1:10" ht="36.75" customHeight="1" x14ac:dyDescent="0.25">
      <c r="A153" s="122"/>
      <c r="B153" s="127" t="s">
        <v>217</v>
      </c>
      <c r="C153" s="198" t="s">
        <v>218</v>
      </c>
      <c r="D153" s="199"/>
      <c r="E153" s="199"/>
      <c r="F153" s="134" t="s">
        <v>26</v>
      </c>
      <c r="G153" s="135"/>
      <c r="H153" s="135"/>
      <c r="I153" s="135">
        <f>'SO 360 07 Pol'!G71</f>
        <v>0</v>
      </c>
      <c r="J153" s="131" t="str">
        <f>IF(I172=0,"",I153/I172*100)</f>
        <v/>
      </c>
    </row>
    <row r="154" spans="1:10" ht="36.75" customHeight="1" x14ac:dyDescent="0.25">
      <c r="A154" s="122"/>
      <c r="B154" s="127" t="s">
        <v>219</v>
      </c>
      <c r="C154" s="198" t="s">
        <v>220</v>
      </c>
      <c r="D154" s="199"/>
      <c r="E154" s="199"/>
      <c r="F154" s="134" t="s">
        <v>26</v>
      </c>
      <c r="G154" s="135"/>
      <c r="H154" s="135"/>
      <c r="I154" s="135">
        <f>'SO 360 07 Pol'!G73</f>
        <v>0</v>
      </c>
      <c r="J154" s="131" t="str">
        <f>IF(I172=0,"",I154/I172*100)</f>
        <v/>
      </c>
    </row>
    <row r="155" spans="1:10" ht="36.75" customHeight="1" x14ac:dyDescent="0.25">
      <c r="A155" s="122"/>
      <c r="B155" s="127" t="s">
        <v>221</v>
      </c>
      <c r="C155" s="198" t="s">
        <v>222</v>
      </c>
      <c r="D155" s="199"/>
      <c r="E155" s="199"/>
      <c r="F155" s="134" t="s">
        <v>26</v>
      </c>
      <c r="G155" s="135"/>
      <c r="H155" s="135"/>
      <c r="I155" s="135">
        <f>'SO 360 07 Pol'!G77</f>
        <v>0</v>
      </c>
      <c r="J155" s="131" t="str">
        <f>IF(I172=0,"",I155/I172*100)</f>
        <v/>
      </c>
    </row>
    <row r="156" spans="1:10" ht="36.75" customHeight="1" x14ac:dyDescent="0.25">
      <c r="A156" s="122"/>
      <c r="B156" s="127" t="s">
        <v>223</v>
      </c>
      <c r="C156" s="198" t="s">
        <v>224</v>
      </c>
      <c r="D156" s="199"/>
      <c r="E156" s="199"/>
      <c r="F156" s="134" t="s">
        <v>26</v>
      </c>
      <c r="G156" s="135"/>
      <c r="H156" s="135"/>
      <c r="I156" s="135">
        <f>'SO 360 07 Pol'!G80</f>
        <v>0</v>
      </c>
      <c r="J156" s="131" t="str">
        <f>IF(I172=0,"",I156/I172*100)</f>
        <v/>
      </c>
    </row>
    <row r="157" spans="1:10" ht="36.75" customHeight="1" x14ac:dyDescent="0.25">
      <c r="A157" s="122"/>
      <c r="B157" s="127" t="s">
        <v>225</v>
      </c>
      <c r="C157" s="198" t="s">
        <v>226</v>
      </c>
      <c r="D157" s="199"/>
      <c r="E157" s="199"/>
      <c r="F157" s="134" t="s">
        <v>26</v>
      </c>
      <c r="G157" s="135"/>
      <c r="H157" s="135"/>
      <c r="I157" s="135">
        <f>'SO 360 07 Pol'!G86</f>
        <v>0</v>
      </c>
      <c r="J157" s="131" t="str">
        <f>IF(I172=0,"",I157/I172*100)</f>
        <v/>
      </c>
    </row>
    <row r="158" spans="1:10" ht="36.75" customHeight="1" x14ac:dyDescent="0.25">
      <c r="A158" s="122"/>
      <c r="B158" s="127" t="s">
        <v>227</v>
      </c>
      <c r="C158" s="198" t="s">
        <v>228</v>
      </c>
      <c r="D158" s="199"/>
      <c r="E158" s="199"/>
      <c r="F158" s="134" t="s">
        <v>26</v>
      </c>
      <c r="G158" s="135"/>
      <c r="H158" s="135"/>
      <c r="I158" s="135">
        <f>'SO 360 07 Pol'!G92</f>
        <v>0</v>
      </c>
      <c r="J158" s="131" t="str">
        <f>IF(I172=0,"",I158/I172*100)</f>
        <v/>
      </c>
    </row>
    <row r="159" spans="1:10" ht="36.75" customHeight="1" x14ac:dyDescent="0.25">
      <c r="A159" s="122"/>
      <c r="B159" s="127" t="s">
        <v>229</v>
      </c>
      <c r="C159" s="198" t="s">
        <v>230</v>
      </c>
      <c r="D159" s="199"/>
      <c r="E159" s="199"/>
      <c r="F159" s="134" t="s">
        <v>26</v>
      </c>
      <c r="G159" s="135"/>
      <c r="H159" s="135"/>
      <c r="I159" s="135">
        <f>'SO 360 07 Pol'!G95</f>
        <v>0</v>
      </c>
      <c r="J159" s="131" t="str">
        <f>IF(I172=0,"",I159/I172*100)</f>
        <v/>
      </c>
    </row>
    <row r="160" spans="1:10" ht="36.75" customHeight="1" x14ac:dyDescent="0.25">
      <c r="A160" s="122"/>
      <c r="B160" s="127" t="s">
        <v>231</v>
      </c>
      <c r="C160" s="198" t="s">
        <v>232</v>
      </c>
      <c r="D160" s="199"/>
      <c r="E160" s="199"/>
      <c r="F160" s="134" t="s">
        <v>26</v>
      </c>
      <c r="G160" s="135"/>
      <c r="H160" s="135"/>
      <c r="I160" s="135">
        <f>'SO 360 07 Pol'!G125</f>
        <v>0</v>
      </c>
      <c r="J160" s="131" t="str">
        <f>IF(I172=0,"",I160/I172*100)</f>
        <v/>
      </c>
    </row>
    <row r="161" spans="1:10" ht="36.75" customHeight="1" x14ac:dyDescent="0.25">
      <c r="A161" s="122"/>
      <c r="B161" s="127" t="s">
        <v>233</v>
      </c>
      <c r="C161" s="198" t="s">
        <v>234</v>
      </c>
      <c r="D161" s="199"/>
      <c r="E161" s="199"/>
      <c r="F161" s="134" t="s">
        <v>26</v>
      </c>
      <c r="G161" s="135"/>
      <c r="H161" s="135"/>
      <c r="I161" s="135">
        <f>'SO 360 07 Pol'!G135</f>
        <v>0</v>
      </c>
      <c r="J161" s="131" t="str">
        <f>IF(I172=0,"",I161/I172*100)</f>
        <v/>
      </c>
    </row>
    <row r="162" spans="1:10" ht="36.75" customHeight="1" x14ac:dyDescent="0.25">
      <c r="A162" s="122"/>
      <c r="B162" s="127" t="s">
        <v>235</v>
      </c>
      <c r="C162" s="198" t="s">
        <v>236</v>
      </c>
      <c r="D162" s="199"/>
      <c r="E162" s="199"/>
      <c r="F162" s="134" t="s">
        <v>26</v>
      </c>
      <c r="G162" s="135"/>
      <c r="H162" s="135"/>
      <c r="I162" s="135">
        <f>'SO 360 07 Pol'!G138</f>
        <v>0</v>
      </c>
      <c r="J162" s="131" t="str">
        <f>IF(I172=0,"",I162/I172*100)</f>
        <v/>
      </c>
    </row>
    <row r="163" spans="1:10" ht="36.75" customHeight="1" x14ac:dyDescent="0.25">
      <c r="A163" s="122"/>
      <c r="B163" s="127" t="s">
        <v>237</v>
      </c>
      <c r="C163" s="198" t="s">
        <v>238</v>
      </c>
      <c r="D163" s="199"/>
      <c r="E163" s="199"/>
      <c r="F163" s="134" t="s">
        <v>26</v>
      </c>
      <c r="G163" s="135"/>
      <c r="H163" s="135"/>
      <c r="I163" s="135">
        <f>'SO 360 07 Pol'!G141</f>
        <v>0</v>
      </c>
      <c r="J163" s="131" t="str">
        <f>IF(I172=0,"",I163/I172*100)</f>
        <v/>
      </c>
    </row>
    <row r="164" spans="1:10" ht="36.75" customHeight="1" x14ac:dyDescent="0.25">
      <c r="A164" s="122"/>
      <c r="B164" s="127" t="s">
        <v>239</v>
      </c>
      <c r="C164" s="198" t="s">
        <v>240</v>
      </c>
      <c r="D164" s="199"/>
      <c r="E164" s="199"/>
      <c r="F164" s="134" t="s">
        <v>26</v>
      </c>
      <c r="G164" s="135"/>
      <c r="H164" s="135"/>
      <c r="I164" s="135">
        <f>'SO 360 07 Pol'!G144</f>
        <v>0</v>
      </c>
      <c r="J164" s="131" t="str">
        <f>IF(I172=0,"",I164/I172*100)</f>
        <v/>
      </c>
    </row>
    <row r="165" spans="1:10" ht="36.75" customHeight="1" x14ac:dyDescent="0.25">
      <c r="A165" s="122"/>
      <c r="B165" s="127" t="s">
        <v>241</v>
      </c>
      <c r="C165" s="198" t="s">
        <v>48</v>
      </c>
      <c r="D165" s="199"/>
      <c r="E165" s="199"/>
      <c r="F165" s="134" t="s">
        <v>26</v>
      </c>
      <c r="G165" s="135"/>
      <c r="H165" s="135"/>
      <c r="I165" s="135">
        <f>'SO 360 07 Pol'!G146</f>
        <v>0</v>
      </c>
      <c r="J165" s="131" t="str">
        <f>IF(I172=0,"",I165/I172*100)</f>
        <v/>
      </c>
    </row>
    <row r="166" spans="1:10" ht="36.75" customHeight="1" x14ac:dyDescent="0.25">
      <c r="A166" s="122"/>
      <c r="B166" s="127" t="s">
        <v>242</v>
      </c>
      <c r="C166" s="198" t="s">
        <v>28</v>
      </c>
      <c r="D166" s="199"/>
      <c r="E166" s="199"/>
      <c r="F166" s="134" t="s">
        <v>26</v>
      </c>
      <c r="G166" s="135"/>
      <c r="H166" s="135"/>
      <c r="I166" s="135">
        <f>'SO 360 07 Pol'!G150</f>
        <v>0</v>
      </c>
      <c r="J166" s="131" t="str">
        <f>IF(I172=0,"",I166/I172*100)</f>
        <v/>
      </c>
    </row>
    <row r="167" spans="1:10" ht="36.75" customHeight="1" x14ac:dyDescent="0.25">
      <c r="A167" s="122"/>
      <c r="B167" s="127" t="s">
        <v>243</v>
      </c>
      <c r="C167" s="198" t="s">
        <v>244</v>
      </c>
      <c r="D167" s="199"/>
      <c r="E167" s="199"/>
      <c r="F167" s="134" t="s">
        <v>26</v>
      </c>
      <c r="G167" s="135"/>
      <c r="H167" s="135"/>
      <c r="I167" s="135">
        <f>'SO 360 01 Pol'!G255+'SO 360 03 Pol'!G50</f>
        <v>0</v>
      </c>
      <c r="J167" s="131" t="str">
        <f>IF(I172=0,"",I167/I172*100)</f>
        <v/>
      </c>
    </row>
    <row r="168" spans="1:10" ht="36.75" customHeight="1" x14ac:dyDescent="0.25">
      <c r="A168" s="122"/>
      <c r="B168" s="127" t="s">
        <v>245</v>
      </c>
      <c r="C168" s="198" t="s">
        <v>119</v>
      </c>
      <c r="D168" s="199"/>
      <c r="E168" s="199"/>
      <c r="F168" s="134" t="s">
        <v>246</v>
      </c>
      <c r="G168" s="135"/>
      <c r="H168" s="135"/>
      <c r="I168" s="135">
        <f>'SO 360 01 Pol'!G258+'SO 360 03 Pol'!G53+'SO 360 04 Pol'!G93</f>
        <v>0</v>
      </c>
      <c r="J168" s="131" t="str">
        <f>IF(I172=0,"",I168/I172*100)</f>
        <v/>
      </c>
    </row>
    <row r="169" spans="1:10" ht="36.75" customHeight="1" x14ac:dyDescent="0.25">
      <c r="A169" s="122"/>
      <c r="B169" s="127" t="s">
        <v>247</v>
      </c>
      <c r="C169" s="198" t="s">
        <v>27</v>
      </c>
      <c r="D169" s="199"/>
      <c r="E169" s="199"/>
      <c r="F169" s="134" t="s">
        <v>247</v>
      </c>
      <c r="G169" s="135"/>
      <c r="H169" s="135"/>
      <c r="I169" s="135">
        <f>'SO 360 04 Pol'!G107</f>
        <v>0</v>
      </c>
      <c r="J169" s="131" t="str">
        <f>IF(I172=0,"",I169/I172*100)</f>
        <v/>
      </c>
    </row>
    <row r="170" spans="1:10" ht="36.75" customHeight="1" x14ac:dyDescent="0.25">
      <c r="A170" s="122"/>
      <c r="B170" s="127" t="s">
        <v>47</v>
      </c>
      <c r="C170" s="198" t="s">
        <v>48</v>
      </c>
      <c r="D170" s="199"/>
      <c r="E170" s="199"/>
      <c r="F170" s="134" t="s">
        <v>247</v>
      </c>
      <c r="G170" s="135"/>
      <c r="H170" s="135"/>
      <c r="I170" s="135">
        <f>'V VRN Naklady'!G8</f>
        <v>0</v>
      </c>
      <c r="J170" s="131" t="str">
        <f>IF(I172=0,"",I170/I172*100)</f>
        <v/>
      </c>
    </row>
    <row r="171" spans="1:10" ht="36.75" customHeight="1" x14ac:dyDescent="0.25">
      <c r="A171" s="122"/>
      <c r="B171" s="127" t="s">
        <v>248</v>
      </c>
      <c r="C171" s="198" t="s">
        <v>28</v>
      </c>
      <c r="D171" s="199"/>
      <c r="E171" s="199"/>
      <c r="F171" s="134" t="s">
        <v>248</v>
      </c>
      <c r="G171" s="135"/>
      <c r="H171" s="135"/>
      <c r="I171" s="135">
        <f>'SO 360 04 Pol'!G112</f>
        <v>0</v>
      </c>
      <c r="J171" s="131" t="str">
        <f>IF(I172=0,"",I171/I172*100)</f>
        <v/>
      </c>
    </row>
    <row r="172" spans="1:10" ht="25.5" customHeight="1" x14ac:dyDescent="0.25">
      <c r="A172" s="123"/>
      <c r="B172" s="128" t="s">
        <v>1</v>
      </c>
      <c r="C172" s="129"/>
      <c r="D172" s="130"/>
      <c r="E172" s="130"/>
      <c r="F172" s="136"/>
      <c r="G172" s="137"/>
      <c r="H172" s="137"/>
      <c r="I172" s="137">
        <f>SUM(I80:I171)</f>
        <v>0</v>
      </c>
      <c r="J172" s="132">
        <f>SUM(J80:J171)</f>
        <v>0</v>
      </c>
    </row>
    <row r="173" spans="1:10" x14ac:dyDescent="0.25">
      <c r="F173" s="86"/>
      <c r="G173" s="86"/>
      <c r="H173" s="86"/>
      <c r="I173" s="86"/>
      <c r="J173" s="133"/>
    </row>
    <row r="174" spans="1:10" x14ac:dyDescent="0.25">
      <c r="F174" s="86"/>
      <c r="G174" s="86"/>
      <c r="H174" s="86"/>
      <c r="I174" s="86"/>
      <c r="J174" s="133"/>
    </row>
    <row r="175" spans="1:10" x14ac:dyDescent="0.25">
      <c r="F175" s="86"/>
      <c r="G175" s="86"/>
      <c r="H175" s="86"/>
      <c r="I175" s="86"/>
      <c r="J175" s="133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5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54:E54"/>
    <mergeCell ref="C55:E55"/>
    <mergeCell ref="C56:E56"/>
    <mergeCell ref="B57:E57"/>
    <mergeCell ref="C80:E80"/>
    <mergeCell ref="C49:E49"/>
    <mergeCell ref="C50:E50"/>
    <mergeCell ref="C51:E51"/>
    <mergeCell ref="C52:E52"/>
    <mergeCell ref="C53:E53"/>
    <mergeCell ref="C86:E86"/>
    <mergeCell ref="C87:E87"/>
    <mergeCell ref="C88:E88"/>
    <mergeCell ref="C89:E89"/>
    <mergeCell ref="C90:E90"/>
    <mergeCell ref="C81:E81"/>
    <mergeCell ref="C82:E82"/>
    <mergeCell ref="C83:E83"/>
    <mergeCell ref="C84:E84"/>
    <mergeCell ref="C85:E85"/>
    <mergeCell ref="C96:E96"/>
    <mergeCell ref="C97:E97"/>
    <mergeCell ref="C98:E98"/>
    <mergeCell ref="C99:E99"/>
    <mergeCell ref="C100:E100"/>
    <mergeCell ref="C91:E91"/>
    <mergeCell ref="C92:E92"/>
    <mergeCell ref="C93:E93"/>
    <mergeCell ref="C94:E94"/>
    <mergeCell ref="C95:E95"/>
    <mergeCell ref="C106:E106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116:E116"/>
    <mergeCell ref="C117:E117"/>
    <mergeCell ref="C118:E118"/>
    <mergeCell ref="C119:E119"/>
    <mergeCell ref="C120:E120"/>
    <mergeCell ref="C111:E111"/>
    <mergeCell ref="C112:E112"/>
    <mergeCell ref="C113:E113"/>
    <mergeCell ref="C114:E114"/>
    <mergeCell ref="C115:E115"/>
    <mergeCell ref="C126:E126"/>
    <mergeCell ref="C127:E127"/>
    <mergeCell ref="C128:E128"/>
    <mergeCell ref="C129:E129"/>
    <mergeCell ref="C130:E130"/>
    <mergeCell ref="C121:E121"/>
    <mergeCell ref="C122:E122"/>
    <mergeCell ref="C123:E123"/>
    <mergeCell ref="C124:E124"/>
    <mergeCell ref="C125:E125"/>
    <mergeCell ref="C136:E136"/>
    <mergeCell ref="C137:E137"/>
    <mergeCell ref="C138:E138"/>
    <mergeCell ref="C139:E139"/>
    <mergeCell ref="C140:E140"/>
    <mergeCell ref="C131:E131"/>
    <mergeCell ref="C132:E132"/>
    <mergeCell ref="C133:E133"/>
    <mergeCell ref="C134:E134"/>
    <mergeCell ref="C135:E135"/>
    <mergeCell ref="C146:E146"/>
    <mergeCell ref="C147:E147"/>
    <mergeCell ref="C148:E148"/>
    <mergeCell ref="C149:E149"/>
    <mergeCell ref="C150:E150"/>
    <mergeCell ref="C141:E141"/>
    <mergeCell ref="C142:E142"/>
    <mergeCell ref="C143:E143"/>
    <mergeCell ref="C144:E144"/>
    <mergeCell ref="C145:E145"/>
    <mergeCell ref="C156:E156"/>
    <mergeCell ref="C157:E157"/>
    <mergeCell ref="C158:E158"/>
    <mergeCell ref="C159:E159"/>
    <mergeCell ref="C160:E160"/>
    <mergeCell ref="C151:E151"/>
    <mergeCell ref="C152:E152"/>
    <mergeCell ref="C153:E153"/>
    <mergeCell ref="C154:E154"/>
    <mergeCell ref="C155:E155"/>
    <mergeCell ref="C171:E171"/>
    <mergeCell ref="C166:E166"/>
    <mergeCell ref="C167:E167"/>
    <mergeCell ref="C168:E168"/>
    <mergeCell ref="C169:E169"/>
    <mergeCell ref="C170:E170"/>
    <mergeCell ref="C161:E161"/>
    <mergeCell ref="C162:E162"/>
    <mergeCell ref="C163:E163"/>
    <mergeCell ref="C164:E164"/>
    <mergeCell ref="C165:E1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9" t="s">
        <v>6</v>
      </c>
      <c r="B1" s="249"/>
      <c r="C1" s="250"/>
      <c r="D1" s="249"/>
      <c r="E1" s="249"/>
      <c r="F1" s="249"/>
      <c r="G1" s="249"/>
    </row>
    <row r="2" spans="1:7" ht="24.9" customHeight="1" x14ac:dyDescent="0.25">
      <c r="A2" s="50" t="s">
        <v>7</v>
      </c>
      <c r="B2" s="49"/>
      <c r="C2" s="251"/>
      <c r="D2" s="251"/>
      <c r="E2" s="251"/>
      <c r="F2" s="251"/>
      <c r="G2" s="252"/>
    </row>
    <row r="3" spans="1:7" ht="24.9" customHeight="1" x14ac:dyDescent="0.25">
      <c r="A3" s="50" t="s">
        <v>8</v>
      </c>
      <c r="B3" s="49"/>
      <c r="C3" s="251"/>
      <c r="D3" s="251"/>
      <c r="E3" s="251"/>
      <c r="F3" s="251"/>
      <c r="G3" s="252"/>
    </row>
    <row r="4" spans="1:7" ht="24.9" customHeight="1" x14ac:dyDescent="0.25">
      <c r="A4" s="50" t="s">
        <v>9</v>
      </c>
      <c r="B4" s="49"/>
      <c r="C4" s="251"/>
      <c r="D4" s="251"/>
      <c r="E4" s="251"/>
      <c r="F4" s="251"/>
      <c r="G4" s="252"/>
    </row>
    <row r="5" spans="1:7" x14ac:dyDescent="0.25">
      <c r="B5" s="4"/>
      <c r="C5" s="5"/>
      <c r="D5" s="6"/>
    </row>
  </sheetData>
  <sheetProtection algorithmName="SHA-512" hashValue="nzQ5Q6+Obv7m1PtSjNbsBVrlFOIy66AUJ9CiWMQGJeOyeFW26YMQG6pTGJf8NOoe5cXh90DcjNXzTGERfnCCmQ==" saltValue="4p0JalN0RpLJNDoKUGrOy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081EC-26AD-424A-9D87-F44DBE16C6A6}">
  <sheetPr>
    <outlinePr summaryBelow="0"/>
  </sheetPr>
  <dimension ref="A1:BD5000"/>
  <sheetViews>
    <sheetView tabSelected="1" workbookViewId="0">
      <pane ySplit="7" topLeftCell="A8" activePane="bottomLeft" state="frozen"/>
      <selection pane="bottomLeft" activeCell="Z12" sqref="Z12"/>
    </sheetView>
  </sheetViews>
  <sheetFormatPr defaultRowHeight="13.2" outlineLevelRow="2" x14ac:dyDescent="0.25"/>
  <cols>
    <col min="1" max="1" width="3.44140625" customWidth="1"/>
    <col min="2" max="2" width="12.5546875" style="120" customWidth="1"/>
    <col min="3" max="3" width="63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4" max="14" width="6.88671875" customWidth="1"/>
    <col min="16" max="21" width="0" hidden="1" customWidth="1"/>
    <col min="25" max="25" width="0" hidden="1" customWidth="1"/>
    <col min="27" max="37" width="0" hidden="1" customWidth="1"/>
    <col min="49" max="49" width="98.6640625" customWidth="1"/>
  </cols>
  <sheetData>
    <row r="1" spans="1:56" ht="15.75" customHeight="1" x14ac:dyDescent="0.3">
      <c r="A1" s="255" t="s">
        <v>249</v>
      </c>
      <c r="B1" s="255"/>
      <c r="C1" s="255"/>
      <c r="D1" s="255"/>
      <c r="E1" s="255"/>
      <c r="F1" s="255"/>
      <c r="G1" s="255"/>
      <c r="AC1" t="s">
        <v>250</v>
      </c>
    </row>
    <row r="2" spans="1:56" ht="24.9" customHeight="1" x14ac:dyDescent="0.25">
      <c r="A2" s="139" t="s">
        <v>7</v>
      </c>
      <c r="B2" s="49" t="s">
        <v>43</v>
      </c>
      <c r="C2" s="256" t="s">
        <v>44</v>
      </c>
      <c r="D2" s="257"/>
      <c r="E2" s="257"/>
      <c r="F2" s="257"/>
      <c r="G2" s="258"/>
      <c r="AC2" t="s">
        <v>251</v>
      </c>
    </row>
    <row r="3" spans="1:56" ht="24.9" customHeight="1" x14ac:dyDescent="0.25">
      <c r="A3" s="139" t="s">
        <v>8</v>
      </c>
      <c r="B3" s="49" t="s">
        <v>252</v>
      </c>
      <c r="C3" s="256" t="s">
        <v>48</v>
      </c>
      <c r="D3" s="257"/>
      <c r="E3" s="257"/>
      <c r="F3" s="257"/>
      <c r="G3" s="258"/>
      <c r="Y3" s="120" t="s">
        <v>253</v>
      </c>
      <c r="AC3" t="s">
        <v>254</v>
      </c>
    </row>
    <row r="4" spans="1:56" ht="24.9" customHeight="1" x14ac:dyDescent="0.25">
      <c r="A4" s="140" t="s">
        <v>9</v>
      </c>
      <c r="B4" s="141" t="s">
        <v>47</v>
      </c>
      <c r="C4" s="259" t="s">
        <v>48</v>
      </c>
      <c r="D4" s="260"/>
      <c r="E4" s="260"/>
      <c r="F4" s="260"/>
      <c r="G4" s="261"/>
      <c r="AC4" t="s">
        <v>255</v>
      </c>
    </row>
    <row r="5" spans="1:56" x14ac:dyDescent="0.25">
      <c r="D5" s="10"/>
    </row>
    <row r="6" spans="1:56" ht="39.6" x14ac:dyDescent="0.25">
      <c r="A6" s="143" t="s">
        <v>256</v>
      </c>
      <c r="B6" s="145" t="s">
        <v>257</v>
      </c>
      <c r="C6" s="145" t="s">
        <v>258</v>
      </c>
      <c r="D6" s="144" t="s">
        <v>259</v>
      </c>
      <c r="E6" s="143" t="s">
        <v>260</v>
      </c>
      <c r="F6" s="142" t="s">
        <v>261</v>
      </c>
      <c r="G6" s="143" t="s">
        <v>29</v>
      </c>
      <c r="H6" s="146" t="s">
        <v>30</v>
      </c>
      <c r="I6" s="146" t="s">
        <v>262</v>
      </c>
      <c r="J6" s="146" t="s">
        <v>31</v>
      </c>
      <c r="K6" s="146" t="s">
        <v>263</v>
      </c>
      <c r="L6" s="146" t="s">
        <v>264</v>
      </c>
      <c r="M6" s="146" t="s">
        <v>265</v>
      </c>
      <c r="N6" s="146" t="s">
        <v>270</v>
      </c>
      <c r="O6" s="146" t="s">
        <v>271</v>
      </c>
      <c r="P6" s="146" t="s">
        <v>272</v>
      </c>
      <c r="Q6" s="146" t="s">
        <v>273</v>
      </c>
      <c r="R6" s="146" t="s">
        <v>274</v>
      </c>
      <c r="S6" s="146" t="s">
        <v>275</v>
      </c>
      <c r="T6" s="146" t="s">
        <v>276</v>
      </c>
      <c r="U6" s="146" t="s">
        <v>277</v>
      </c>
    </row>
    <row r="7" spans="1:56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</row>
    <row r="8" spans="1:56" x14ac:dyDescent="0.25">
      <c r="A8" s="161" t="s">
        <v>278</v>
      </c>
      <c r="B8" s="162" t="s">
        <v>47</v>
      </c>
      <c r="C8" s="186" t="s">
        <v>48</v>
      </c>
      <c r="D8" s="163"/>
      <c r="E8" s="164"/>
      <c r="F8" s="165"/>
      <c r="G8" s="165">
        <f>SUMIF(AC9:AC55,"&lt;&gt;NOR",G9:G55)</f>
        <v>0</v>
      </c>
      <c r="H8" s="165"/>
      <c r="I8" s="165">
        <f>SUM(I9:I55)</f>
        <v>0</v>
      </c>
      <c r="J8" s="165"/>
      <c r="K8" s="165">
        <f>SUM(K9:K55)</f>
        <v>0</v>
      </c>
      <c r="L8" s="165"/>
      <c r="M8" s="165">
        <f>SUM(M9:M55)</f>
        <v>0</v>
      </c>
      <c r="N8" s="165"/>
      <c r="O8" s="165"/>
      <c r="P8" s="166"/>
      <c r="Q8" s="160"/>
      <c r="R8" s="160">
        <f>SUM(R9:R55)</f>
        <v>0</v>
      </c>
      <c r="S8" s="160"/>
      <c r="T8" s="160"/>
      <c r="U8" s="160"/>
      <c r="AC8" t="s">
        <v>279</v>
      </c>
    </row>
    <row r="9" spans="1:56" outlineLevel="1" x14ac:dyDescent="0.25">
      <c r="A9" s="171">
        <v>1</v>
      </c>
      <c r="B9" s="172" t="s">
        <v>280</v>
      </c>
      <c r="C9" s="187" t="s">
        <v>281</v>
      </c>
      <c r="D9" s="173" t="s">
        <v>0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/>
      <c r="O9" s="176" t="s">
        <v>282</v>
      </c>
      <c r="P9" s="177" t="s">
        <v>283</v>
      </c>
      <c r="Q9" s="158">
        <v>0</v>
      </c>
      <c r="R9" s="158">
        <f>ROUND(E9*Q9,2)</f>
        <v>0</v>
      </c>
      <c r="S9" s="158"/>
      <c r="T9" s="158" t="s">
        <v>47</v>
      </c>
      <c r="U9" s="158" t="s">
        <v>284</v>
      </c>
      <c r="V9" s="147"/>
      <c r="W9" s="147"/>
      <c r="X9" s="147"/>
      <c r="Y9" s="147"/>
      <c r="Z9" s="147"/>
      <c r="AA9" s="147"/>
      <c r="AB9" s="147"/>
      <c r="AC9" s="147" t="s">
        <v>285</v>
      </c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</row>
    <row r="10" spans="1:56" ht="21" outlineLevel="2" x14ac:dyDescent="0.25">
      <c r="A10" s="154"/>
      <c r="B10" s="155"/>
      <c r="C10" s="253" t="s">
        <v>286</v>
      </c>
      <c r="D10" s="254"/>
      <c r="E10" s="254"/>
      <c r="F10" s="254"/>
      <c r="G10" s="254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47"/>
      <c r="W10" s="147"/>
      <c r="X10" s="147"/>
      <c r="Y10" s="147"/>
      <c r="Z10" s="147"/>
      <c r="AA10" s="147"/>
      <c r="AB10" s="147"/>
      <c r="AC10" s="147" t="s">
        <v>287</v>
      </c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78" t="str">
        <f>C10</f>
        <v>Náklady spojené s vypracováním dodavatelské dokumentace, většinou v obsahu a rozsahu dodavatelské dokumentace pro provádění stavby, ale mohou zde být obsaženy i náklady na jiné stupně projektové dokumentace, pokud jsou součástí požadavků objednatele.</v>
      </c>
      <c r="AX10" s="147"/>
      <c r="AY10" s="147"/>
      <c r="AZ10" s="147"/>
      <c r="BA10" s="147"/>
      <c r="BB10" s="147"/>
      <c r="BC10" s="147"/>
      <c r="BD10" s="147"/>
    </row>
    <row r="11" spans="1:56" outlineLevel="1" x14ac:dyDescent="0.25">
      <c r="A11" s="179">
        <v>2</v>
      </c>
      <c r="B11" s="180" t="s">
        <v>288</v>
      </c>
      <c r="C11" s="188" t="s">
        <v>289</v>
      </c>
      <c r="D11" s="181" t="s">
        <v>0</v>
      </c>
      <c r="E11" s="182">
        <v>0.1</v>
      </c>
      <c r="F11" s="183"/>
      <c r="G11" s="184">
        <f>ROUND(E11*F11,2)</f>
        <v>0</v>
      </c>
      <c r="H11" s="183"/>
      <c r="I11" s="184">
        <f>ROUND(E11*H11,2)</f>
        <v>0</v>
      </c>
      <c r="J11" s="183"/>
      <c r="K11" s="184">
        <f>ROUND(E11*J11,2)</f>
        <v>0</v>
      </c>
      <c r="L11" s="184">
        <v>21</v>
      </c>
      <c r="M11" s="184">
        <f>G11*(1+L11/100)</f>
        <v>0</v>
      </c>
      <c r="N11" s="184"/>
      <c r="O11" s="184" t="s">
        <v>290</v>
      </c>
      <c r="P11" s="185" t="s">
        <v>283</v>
      </c>
      <c r="Q11" s="158">
        <v>0</v>
      </c>
      <c r="R11" s="158">
        <f>ROUND(E11*Q11,2)</f>
        <v>0</v>
      </c>
      <c r="S11" s="158"/>
      <c r="T11" s="158" t="s">
        <v>47</v>
      </c>
      <c r="U11" s="158" t="s">
        <v>284</v>
      </c>
      <c r="V11" s="147"/>
      <c r="W11" s="147"/>
      <c r="X11" s="147"/>
      <c r="Y11" s="147"/>
      <c r="Z11" s="147"/>
      <c r="AA11" s="147"/>
      <c r="AB11" s="147"/>
      <c r="AC11" s="147" t="s">
        <v>285</v>
      </c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</row>
    <row r="12" spans="1:56" outlineLevel="1" x14ac:dyDescent="0.25">
      <c r="A12" s="171">
        <v>3</v>
      </c>
      <c r="B12" s="172" t="s">
        <v>291</v>
      </c>
      <c r="C12" s="187" t="s">
        <v>292</v>
      </c>
      <c r="D12" s="173" t="s">
        <v>0</v>
      </c>
      <c r="E12" s="174">
        <v>3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/>
      <c r="O12" s="176" t="s">
        <v>290</v>
      </c>
      <c r="P12" s="177" t="s">
        <v>283</v>
      </c>
      <c r="Q12" s="158">
        <v>0</v>
      </c>
      <c r="R12" s="158">
        <f>ROUND(E12*Q12,2)</f>
        <v>0</v>
      </c>
      <c r="S12" s="158"/>
      <c r="T12" s="158" t="s">
        <v>47</v>
      </c>
      <c r="U12" s="158" t="s">
        <v>284</v>
      </c>
      <c r="V12" s="147"/>
      <c r="W12" s="147"/>
      <c r="X12" s="147"/>
      <c r="Y12" s="147"/>
      <c r="Z12" s="147"/>
      <c r="AA12" s="147"/>
      <c r="AB12" s="147"/>
      <c r="AC12" s="147" t="s">
        <v>285</v>
      </c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</row>
    <row r="13" spans="1:56" outlineLevel="2" x14ac:dyDescent="0.25">
      <c r="A13" s="154"/>
      <c r="B13" s="155"/>
      <c r="C13" s="253" t="s">
        <v>293</v>
      </c>
      <c r="D13" s="254"/>
      <c r="E13" s="254"/>
      <c r="F13" s="254"/>
      <c r="G13" s="254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47"/>
      <c r="W13" s="147"/>
      <c r="X13" s="147"/>
      <c r="Y13" s="147"/>
      <c r="Z13" s="147"/>
      <c r="AA13" s="147"/>
      <c r="AB13" s="147"/>
      <c r="AC13" s="147" t="s">
        <v>287</v>
      </c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</row>
    <row r="14" spans="1:56" outlineLevel="1" x14ac:dyDescent="0.25">
      <c r="A14" s="171">
        <v>4</v>
      </c>
      <c r="B14" s="172" t="s">
        <v>294</v>
      </c>
      <c r="C14" s="187" t="s">
        <v>295</v>
      </c>
      <c r="D14" s="173" t="s">
        <v>0</v>
      </c>
      <c r="E14" s="174">
        <v>1.5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6"/>
      <c r="O14" s="176" t="s">
        <v>290</v>
      </c>
      <c r="P14" s="177" t="s">
        <v>283</v>
      </c>
      <c r="Q14" s="158">
        <v>0</v>
      </c>
      <c r="R14" s="158">
        <f>ROUND(E14*Q14,2)</f>
        <v>0</v>
      </c>
      <c r="S14" s="158"/>
      <c r="T14" s="158" t="s">
        <v>47</v>
      </c>
      <c r="U14" s="158" t="s">
        <v>284</v>
      </c>
      <c r="V14" s="147"/>
      <c r="W14" s="147"/>
      <c r="X14" s="147"/>
      <c r="Y14" s="147"/>
      <c r="Z14" s="147"/>
      <c r="AA14" s="147"/>
      <c r="AB14" s="147"/>
      <c r="AC14" s="147" t="s">
        <v>285</v>
      </c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</row>
    <row r="15" spans="1:56" ht="31.2" outlineLevel="2" x14ac:dyDescent="0.25">
      <c r="A15" s="154"/>
      <c r="B15" s="155"/>
      <c r="C15" s="253" t="s">
        <v>296</v>
      </c>
      <c r="D15" s="254"/>
      <c r="E15" s="254"/>
      <c r="F15" s="254"/>
      <c r="G15" s="254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47"/>
      <c r="W15" s="147"/>
      <c r="X15" s="147"/>
      <c r="Y15" s="147"/>
      <c r="Z15" s="147"/>
      <c r="AA15" s="147"/>
      <c r="AB15" s="147"/>
      <c r="AC15" s="147" t="s">
        <v>287</v>
      </c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78" t="str">
        <f>C15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AX15" s="147"/>
      <c r="AY15" s="147"/>
      <c r="AZ15" s="147"/>
      <c r="BA15" s="147"/>
      <c r="BB15" s="147"/>
      <c r="BC15" s="147"/>
      <c r="BD15" s="147"/>
    </row>
    <row r="16" spans="1:56" outlineLevel="1" x14ac:dyDescent="0.25">
      <c r="A16" s="171">
        <v>5</v>
      </c>
      <c r="B16" s="172" t="s">
        <v>297</v>
      </c>
      <c r="C16" s="187" t="s">
        <v>298</v>
      </c>
      <c r="D16" s="173" t="s">
        <v>0</v>
      </c>
      <c r="E16" s="174">
        <v>0.25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6"/>
      <c r="O16" s="176" t="s">
        <v>290</v>
      </c>
      <c r="P16" s="177" t="s">
        <v>283</v>
      </c>
      <c r="Q16" s="158">
        <v>0</v>
      </c>
      <c r="R16" s="158">
        <f>ROUND(E16*Q16,2)</f>
        <v>0</v>
      </c>
      <c r="S16" s="158"/>
      <c r="T16" s="158" t="s">
        <v>47</v>
      </c>
      <c r="U16" s="158" t="s">
        <v>284</v>
      </c>
      <c r="V16" s="147"/>
      <c r="W16" s="147"/>
      <c r="X16" s="147"/>
      <c r="Y16" s="147"/>
      <c r="Z16" s="147"/>
      <c r="AA16" s="147"/>
      <c r="AB16" s="147"/>
      <c r="AC16" s="147" t="s">
        <v>285</v>
      </c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</row>
    <row r="17" spans="1:56" ht="21" outlineLevel="2" x14ac:dyDescent="0.25">
      <c r="A17" s="154"/>
      <c r="B17" s="155"/>
      <c r="C17" s="253" t="s">
        <v>299</v>
      </c>
      <c r="D17" s="254"/>
      <c r="E17" s="254"/>
      <c r="F17" s="254"/>
      <c r="G17" s="254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47"/>
      <c r="W17" s="147"/>
      <c r="X17" s="147"/>
      <c r="Y17" s="147"/>
      <c r="Z17" s="147"/>
      <c r="AA17" s="147"/>
      <c r="AB17" s="147"/>
      <c r="AC17" s="147" t="s">
        <v>287</v>
      </c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78" t="str">
        <f>C17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</v>
      </c>
      <c r="AX17" s="147"/>
      <c r="AY17" s="147"/>
      <c r="AZ17" s="147"/>
      <c r="BA17" s="147"/>
      <c r="BB17" s="147"/>
      <c r="BC17" s="147"/>
      <c r="BD17" s="147"/>
    </row>
    <row r="18" spans="1:56" outlineLevel="1" x14ac:dyDescent="0.25">
      <c r="A18" s="171">
        <v>6</v>
      </c>
      <c r="B18" s="172" t="s">
        <v>300</v>
      </c>
      <c r="C18" s="187" t="s">
        <v>301</v>
      </c>
      <c r="D18" s="173" t="s">
        <v>0</v>
      </c>
      <c r="E18" s="174">
        <v>0.05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6"/>
      <c r="O18" s="176" t="s">
        <v>290</v>
      </c>
      <c r="P18" s="177" t="s">
        <v>283</v>
      </c>
      <c r="Q18" s="158">
        <v>0</v>
      </c>
      <c r="R18" s="158">
        <f>ROUND(E18*Q18,2)</f>
        <v>0</v>
      </c>
      <c r="S18" s="158"/>
      <c r="T18" s="158" t="s">
        <v>47</v>
      </c>
      <c r="U18" s="158" t="s">
        <v>284</v>
      </c>
      <c r="V18" s="147"/>
      <c r="W18" s="147"/>
      <c r="X18" s="147"/>
      <c r="Y18" s="147"/>
      <c r="Z18" s="147"/>
      <c r="AA18" s="147"/>
      <c r="AB18" s="147"/>
      <c r="AC18" s="147" t="s">
        <v>285</v>
      </c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</row>
    <row r="19" spans="1:56" ht="21" outlineLevel="2" x14ac:dyDescent="0.25">
      <c r="A19" s="154"/>
      <c r="B19" s="155"/>
      <c r="C19" s="253" t="s">
        <v>302</v>
      </c>
      <c r="D19" s="254"/>
      <c r="E19" s="254"/>
      <c r="F19" s="254"/>
      <c r="G19" s="254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47"/>
      <c r="W19" s="147"/>
      <c r="X19" s="147"/>
      <c r="Y19" s="147"/>
      <c r="Z19" s="147"/>
      <c r="AA19" s="147"/>
      <c r="AB19" s="147"/>
      <c r="AC19" s="147" t="s">
        <v>287</v>
      </c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78" t="str">
        <f>C19</f>
        <v>Náklady na ztížené provádění stavebních prací v důsledku nepřerušeného provozu na staveništi nebo v případech nepřerušeného provozu v objektech v nichž se stavební práce provádí.</v>
      </c>
      <c r="AX19" s="147"/>
      <c r="AY19" s="147"/>
      <c r="AZ19" s="147"/>
      <c r="BA19" s="147"/>
      <c r="BB19" s="147"/>
      <c r="BC19" s="147"/>
      <c r="BD19" s="147"/>
    </row>
    <row r="20" spans="1:56" outlineLevel="1" x14ac:dyDescent="0.25">
      <c r="A20" s="171">
        <v>7</v>
      </c>
      <c r="B20" s="172" t="s">
        <v>303</v>
      </c>
      <c r="C20" s="187" t="s">
        <v>304</v>
      </c>
      <c r="D20" s="173" t="s">
        <v>0</v>
      </c>
      <c r="E20" s="174">
        <v>1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6"/>
      <c r="O20" s="176" t="s">
        <v>282</v>
      </c>
      <c r="P20" s="177" t="s">
        <v>283</v>
      </c>
      <c r="Q20" s="158">
        <v>0</v>
      </c>
      <c r="R20" s="158">
        <f>ROUND(E20*Q20,2)</f>
        <v>0</v>
      </c>
      <c r="S20" s="158"/>
      <c r="T20" s="158" t="s">
        <v>47</v>
      </c>
      <c r="U20" s="158" t="s">
        <v>284</v>
      </c>
      <c r="V20" s="147"/>
      <c r="W20" s="147"/>
      <c r="X20" s="147"/>
      <c r="Y20" s="147"/>
      <c r="Z20" s="147"/>
      <c r="AA20" s="147"/>
      <c r="AB20" s="147"/>
      <c r="AC20" s="147" t="s">
        <v>285</v>
      </c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</row>
    <row r="21" spans="1:56" outlineLevel="2" x14ac:dyDescent="0.25">
      <c r="A21" s="154"/>
      <c r="B21" s="155"/>
      <c r="C21" s="253" t="s">
        <v>305</v>
      </c>
      <c r="D21" s="254"/>
      <c r="E21" s="254"/>
      <c r="F21" s="254"/>
      <c r="G21" s="254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47"/>
      <c r="W21" s="147"/>
      <c r="X21" s="147"/>
      <c r="Y21" s="147"/>
      <c r="Z21" s="147"/>
      <c r="AA21" s="147"/>
      <c r="AB21" s="147"/>
      <c r="AC21" s="147" t="s">
        <v>287</v>
      </c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</row>
    <row r="22" spans="1:56" outlineLevel="1" x14ac:dyDescent="0.25">
      <c r="A22" s="179">
        <v>8</v>
      </c>
      <c r="B22" s="180" t="s">
        <v>306</v>
      </c>
      <c r="C22" s="188" t="s">
        <v>307</v>
      </c>
      <c r="D22" s="181" t="s">
        <v>0</v>
      </c>
      <c r="E22" s="182">
        <v>0.05</v>
      </c>
      <c r="F22" s="183"/>
      <c r="G22" s="184">
        <f>ROUND(E22*F22,2)</f>
        <v>0</v>
      </c>
      <c r="H22" s="183"/>
      <c r="I22" s="184">
        <f>ROUND(E22*H22,2)</f>
        <v>0</v>
      </c>
      <c r="J22" s="183"/>
      <c r="K22" s="184">
        <f>ROUND(E22*J22,2)</f>
        <v>0</v>
      </c>
      <c r="L22" s="184">
        <v>21</v>
      </c>
      <c r="M22" s="184">
        <f>G22*(1+L22/100)</f>
        <v>0</v>
      </c>
      <c r="N22" s="184"/>
      <c r="O22" s="184" t="s">
        <v>282</v>
      </c>
      <c r="P22" s="185" t="s">
        <v>283</v>
      </c>
      <c r="Q22" s="158">
        <v>0</v>
      </c>
      <c r="R22" s="158">
        <f>ROUND(E22*Q22,2)</f>
        <v>0</v>
      </c>
      <c r="S22" s="158"/>
      <c r="T22" s="158" t="s">
        <v>47</v>
      </c>
      <c r="U22" s="158" t="s">
        <v>284</v>
      </c>
      <c r="V22" s="147"/>
      <c r="W22" s="147"/>
      <c r="X22" s="147"/>
      <c r="Y22" s="147"/>
      <c r="Z22" s="147"/>
      <c r="AA22" s="147"/>
      <c r="AB22" s="147"/>
      <c r="AC22" s="147" t="s">
        <v>285</v>
      </c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</row>
    <row r="23" spans="1:56" outlineLevel="1" x14ac:dyDescent="0.25">
      <c r="A23" s="171">
        <v>9</v>
      </c>
      <c r="B23" s="172" t="s">
        <v>308</v>
      </c>
      <c r="C23" s="187" t="s">
        <v>309</v>
      </c>
      <c r="D23" s="173" t="s">
        <v>0</v>
      </c>
      <c r="E23" s="174">
        <v>2.5000000000000001E-2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/>
      <c r="O23" s="176" t="s">
        <v>290</v>
      </c>
      <c r="P23" s="177" t="s">
        <v>283</v>
      </c>
      <c r="Q23" s="158">
        <v>0</v>
      </c>
      <c r="R23" s="158">
        <f>ROUND(E23*Q23,2)</f>
        <v>0</v>
      </c>
      <c r="S23" s="158"/>
      <c r="T23" s="158" t="s">
        <v>47</v>
      </c>
      <c r="U23" s="158" t="s">
        <v>284</v>
      </c>
      <c r="V23" s="147"/>
      <c r="W23" s="147"/>
      <c r="X23" s="147"/>
      <c r="Y23" s="147"/>
      <c r="Z23" s="147"/>
      <c r="AA23" s="147"/>
      <c r="AB23" s="147"/>
      <c r="AC23" s="147" t="s">
        <v>285</v>
      </c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</row>
    <row r="24" spans="1:56" outlineLevel="2" x14ac:dyDescent="0.25">
      <c r="A24" s="154"/>
      <c r="B24" s="155"/>
      <c r="C24" s="253" t="s">
        <v>310</v>
      </c>
      <c r="D24" s="254"/>
      <c r="E24" s="254"/>
      <c r="F24" s="254"/>
      <c r="G24" s="254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47"/>
      <c r="W24" s="147"/>
      <c r="X24" s="147"/>
      <c r="Y24" s="147"/>
      <c r="Z24" s="147"/>
      <c r="AA24" s="147"/>
      <c r="AB24" s="147"/>
      <c r="AC24" s="147" t="s">
        <v>287</v>
      </c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</row>
    <row r="25" spans="1:56" outlineLevel="1" x14ac:dyDescent="0.25">
      <c r="A25" s="171">
        <v>10</v>
      </c>
      <c r="B25" s="172" t="s">
        <v>311</v>
      </c>
      <c r="C25" s="187" t="s">
        <v>312</v>
      </c>
      <c r="D25" s="173" t="s">
        <v>0</v>
      </c>
      <c r="E25" s="174">
        <v>0.05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/>
      <c r="O25" s="176" t="s">
        <v>290</v>
      </c>
      <c r="P25" s="177" t="s">
        <v>283</v>
      </c>
      <c r="Q25" s="158">
        <v>0</v>
      </c>
      <c r="R25" s="158">
        <f>ROUND(E25*Q25,2)</f>
        <v>0</v>
      </c>
      <c r="S25" s="158"/>
      <c r="T25" s="158" t="s">
        <v>47</v>
      </c>
      <c r="U25" s="158" t="s">
        <v>284</v>
      </c>
      <c r="V25" s="147"/>
      <c r="W25" s="147"/>
      <c r="X25" s="147"/>
      <c r="Y25" s="147"/>
      <c r="Z25" s="147"/>
      <c r="AA25" s="147"/>
      <c r="AB25" s="147"/>
      <c r="AC25" s="147" t="s">
        <v>285</v>
      </c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</row>
    <row r="26" spans="1:56" ht="21" outlineLevel="2" x14ac:dyDescent="0.25">
      <c r="A26" s="154"/>
      <c r="B26" s="155"/>
      <c r="C26" s="253" t="s">
        <v>313</v>
      </c>
      <c r="D26" s="254"/>
      <c r="E26" s="254"/>
      <c r="F26" s="254"/>
      <c r="G26" s="254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47"/>
      <c r="W26" s="147"/>
      <c r="X26" s="147"/>
      <c r="Y26" s="147"/>
      <c r="Z26" s="147"/>
      <c r="AA26" s="147"/>
      <c r="AB26" s="147"/>
      <c r="AC26" s="147" t="s">
        <v>287</v>
      </c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78" t="str">
        <f>C26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AX26" s="147"/>
      <c r="AY26" s="147"/>
      <c r="AZ26" s="147"/>
      <c r="BA26" s="147"/>
      <c r="BB26" s="147"/>
      <c r="BC26" s="147"/>
      <c r="BD26" s="147"/>
    </row>
    <row r="27" spans="1:56" outlineLevel="1" x14ac:dyDescent="0.25">
      <c r="A27" s="171">
        <v>11</v>
      </c>
      <c r="B27" s="172" t="s">
        <v>314</v>
      </c>
      <c r="C27" s="187" t="s">
        <v>315</v>
      </c>
      <c r="D27" s="173" t="s">
        <v>0</v>
      </c>
      <c r="E27" s="174">
        <v>2.5000000000000001E-2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/>
      <c r="O27" s="176" t="s">
        <v>290</v>
      </c>
      <c r="P27" s="177" t="s">
        <v>283</v>
      </c>
      <c r="Q27" s="158">
        <v>0</v>
      </c>
      <c r="R27" s="158">
        <f>ROUND(E27*Q27,2)</f>
        <v>0</v>
      </c>
      <c r="S27" s="158"/>
      <c r="T27" s="158" t="s">
        <v>47</v>
      </c>
      <c r="U27" s="158" t="s">
        <v>284</v>
      </c>
      <c r="V27" s="147"/>
      <c r="W27" s="147"/>
      <c r="X27" s="147"/>
      <c r="Y27" s="147"/>
      <c r="Z27" s="147"/>
      <c r="AA27" s="147"/>
      <c r="AB27" s="147"/>
      <c r="AC27" s="147" t="s">
        <v>285</v>
      </c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</row>
    <row r="28" spans="1:56" ht="21" outlineLevel="2" x14ac:dyDescent="0.25">
      <c r="A28" s="154"/>
      <c r="B28" s="155"/>
      <c r="C28" s="253" t="s">
        <v>316</v>
      </c>
      <c r="D28" s="254"/>
      <c r="E28" s="254"/>
      <c r="F28" s="254"/>
      <c r="G28" s="254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47"/>
      <c r="W28" s="147"/>
      <c r="X28" s="147"/>
      <c r="Y28" s="147"/>
      <c r="Z28" s="147"/>
      <c r="AA28" s="147"/>
      <c r="AB28" s="147"/>
      <c r="AC28" s="147" t="s">
        <v>287</v>
      </c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78" t="str">
        <f>C28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AX28" s="147"/>
      <c r="AY28" s="147"/>
      <c r="AZ28" s="147"/>
      <c r="BA28" s="147"/>
      <c r="BB28" s="147"/>
      <c r="BC28" s="147"/>
      <c r="BD28" s="147"/>
    </row>
    <row r="29" spans="1:56" outlineLevel="1" x14ac:dyDescent="0.25">
      <c r="A29" s="171">
        <v>12</v>
      </c>
      <c r="B29" s="172" t="s">
        <v>317</v>
      </c>
      <c r="C29" s="187" t="s">
        <v>318</v>
      </c>
      <c r="D29" s="173" t="s">
        <v>0</v>
      </c>
      <c r="E29" s="174">
        <v>0.25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/>
      <c r="O29" s="176" t="s">
        <v>282</v>
      </c>
      <c r="P29" s="177" t="s">
        <v>283</v>
      </c>
      <c r="Q29" s="158">
        <v>0</v>
      </c>
      <c r="R29" s="158">
        <f>ROUND(E29*Q29,2)</f>
        <v>0</v>
      </c>
      <c r="S29" s="158"/>
      <c r="T29" s="158" t="s">
        <v>47</v>
      </c>
      <c r="U29" s="158" t="s">
        <v>284</v>
      </c>
      <c r="V29" s="147"/>
      <c r="W29" s="147"/>
      <c r="X29" s="147"/>
      <c r="Y29" s="147"/>
      <c r="Z29" s="147"/>
      <c r="AA29" s="147"/>
      <c r="AB29" s="147"/>
      <c r="AC29" s="147" t="s">
        <v>285</v>
      </c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</row>
    <row r="30" spans="1:56" outlineLevel="2" x14ac:dyDescent="0.25">
      <c r="A30" s="154"/>
      <c r="B30" s="155"/>
      <c r="C30" s="253" t="s">
        <v>319</v>
      </c>
      <c r="D30" s="254"/>
      <c r="E30" s="254"/>
      <c r="F30" s="254"/>
      <c r="G30" s="254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47"/>
      <c r="W30" s="147"/>
      <c r="X30" s="147"/>
      <c r="Y30" s="147"/>
      <c r="Z30" s="147"/>
      <c r="AA30" s="147"/>
      <c r="AB30" s="147"/>
      <c r="AC30" s="147" t="s">
        <v>287</v>
      </c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78" t="str">
        <f>C30</f>
        <v>Náklady zhotovitele, související s prováděním revizí předepsaných technickými normami nebo objednatelem a které jsou pro provedení díla nezbytné.</v>
      </c>
      <c r="AX30" s="147"/>
      <c r="AY30" s="147"/>
      <c r="AZ30" s="147"/>
      <c r="BA30" s="147"/>
      <c r="BB30" s="147"/>
      <c r="BC30" s="147"/>
      <c r="BD30" s="147"/>
    </row>
    <row r="31" spans="1:56" outlineLevel="1" x14ac:dyDescent="0.25">
      <c r="A31" s="171">
        <v>13</v>
      </c>
      <c r="B31" s="172" t="s">
        <v>320</v>
      </c>
      <c r="C31" s="187" t="s">
        <v>321</v>
      </c>
      <c r="D31" s="173" t="s">
        <v>0</v>
      </c>
      <c r="E31" s="174">
        <v>0.5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/>
      <c r="O31" s="176" t="s">
        <v>290</v>
      </c>
      <c r="P31" s="177" t="s">
        <v>283</v>
      </c>
      <c r="Q31" s="158">
        <v>0</v>
      </c>
      <c r="R31" s="158">
        <f>ROUND(E31*Q31,2)</f>
        <v>0</v>
      </c>
      <c r="S31" s="158"/>
      <c r="T31" s="158" t="s">
        <v>47</v>
      </c>
      <c r="U31" s="158" t="s">
        <v>284</v>
      </c>
      <c r="V31" s="147"/>
      <c r="W31" s="147"/>
      <c r="X31" s="147"/>
      <c r="Y31" s="147"/>
      <c r="Z31" s="147"/>
      <c r="AA31" s="147"/>
      <c r="AB31" s="147"/>
      <c r="AC31" s="147" t="s">
        <v>285</v>
      </c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</row>
    <row r="32" spans="1:56" ht="41.4" outlineLevel="2" x14ac:dyDescent="0.25">
      <c r="A32" s="154"/>
      <c r="B32" s="155"/>
      <c r="C32" s="253" t="s">
        <v>322</v>
      </c>
      <c r="D32" s="254"/>
      <c r="E32" s="254"/>
      <c r="F32" s="254"/>
      <c r="G32" s="254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47"/>
      <c r="W32" s="147"/>
      <c r="X32" s="147"/>
      <c r="Y32" s="147"/>
      <c r="Z32" s="147"/>
      <c r="AA32" s="147"/>
      <c r="AB32" s="147"/>
      <c r="AC32" s="147" t="s">
        <v>287</v>
      </c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78" t="str">
        <f>C32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 Náklady na současné vládní a epidemiologické opatření, které jsou nezbytné a nutné k legislativnímu dodržení nařízení.</v>
      </c>
      <c r="AX32" s="147"/>
      <c r="AY32" s="147"/>
      <c r="AZ32" s="147"/>
      <c r="BA32" s="147"/>
      <c r="BB32" s="147"/>
      <c r="BC32" s="147"/>
      <c r="BD32" s="147"/>
    </row>
    <row r="33" spans="1:56" outlineLevel="1" x14ac:dyDescent="0.25">
      <c r="A33" s="171">
        <v>14</v>
      </c>
      <c r="B33" s="172" t="s">
        <v>323</v>
      </c>
      <c r="C33" s="187" t="s">
        <v>324</v>
      </c>
      <c r="D33" s="173" t="s">
        <v>0</v>
      </c>
      <c r="E33" s="174">
        <v>7.4999999999999997E-2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/>
      <c r="O33" s="176" t="s">
        <v>282</v>
      </c>
      <c r="P33" s="177" t="s">
        <v>283</v>
      </c>
      <c r="Q33" s="158">
        <v>0</v>
      </c>
      <c r="R33" s="158">
        <f>ROUND(E33*Q33,2)</f>
        <v>0</v>
      </c>
      <c r="S33" s="158"/>
      <c r="T33" s="158" t="s">
        <v>47</v>
      </c>
      <c r="U33" s="158" t="s">
        <v>284</v>
      </c>
      <c r="V33" s="147"/>
      <c r="W33" s="147"/>
      <c r="X33" s="147"/>
      <c r="Y33" s="147"/>
      <c r="Z33" s="147"/>
      <c r="AA33" s="147"/>
      <c r="AB33" s="147"/>
      <c r="AC33" s="147" t="s">
        <v>285</v>
      </c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</row>
    <row r="34" spans="1:56" ht="21" outlineLevel="2" x14ac:dyDescent="0.25">
      <c r="A34" s="154"/>
      <c r="B34" s="155"/>
      <c r="C34" s="253" t="s">
        <v>325</v>
      </c>
      <c r="D34" s="254"/>
      <c r="E34" s="254"/>
      <c r="F34" s="254"/>
      <c r="G34" s="254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47"/>
      <c r="W34" s="147"/>
      <c r="X34" s="147"/>
      <c r="Y34" s="147"/>
      <c r="Z34" s="147"/>
      <c r="AA34" s="147"/>
      <c r="AB34" s="147"/>
      <c r="AC34" s="147" t="s">
        <v>287</v>
      </c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78" t="str">
        <f>C34</f>
        <v>Náklady zhotovitele, související s prováděním stavebních zkoušek předepsaných technickými normami nebo objednatelem a které jsou pro provedení díla nezbytné.</v>
      </c>
      <c r="AX34" s="147"/>
      <c r="AY34" s="147"/>
      <c r="AZ34" s="147"/>
      <c r="BA34" s="147"/>
      <c r="BB34" s="147"/>
      <c r="BC34" s="147"/>
      <c r="BD34" s="147"/>
    </row>
    <row r="35" spans="1:56" outlineLevel="1" x14ac:dyDescent="0.25">
      <c r="A35" s="171">
        <v>15</v>
      </c>
      <c r="B35" s="172" t="s">
        <v>326</v>
      </c>
      <c r="C35" s="187" t="s">
        <v>327</v>
      </c>
      <c r="D35" s="173" t="s">
        <v>0</v>
      </c>
      <c r="E35" s="174">
        <v>0.25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/>
      <c r="O35" s="176" t="s">
        <v>290</v>
      </c>
      <c r="P35" s="177" t="s">
        <v>283</v>
      </c>
      <c r="Q35" s="158">
        <v>0</v>
      </c>
      <c r="R35" s="158">
        <f>ROUND(E35*Q35,2)</f>
        <v>0</v>
      </c>
      <c r="S35" s="158"/>
      <c r="T35" s="158" t="s">
        <v>47</v>
      </c>
      <c r="U35" s="158" t="s">
        <v>284</v>
      </c>
      <c r="V35" s="147"/>
      <c r="W35" s="147"/>
      <c r="X35" s="147"/>
      <c r="Y35" s="147"/>
      <c r="Z35" s="147"/>
      <c r="AA35" s="147"/>
      <c r="AB35" s="147"/>
      <c r="AC35" s="147" t="s">
        <v>285</v>
      </c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</row>
    <row r="36" spans="1:56" outlineLevel="2" x14ac:dyDescent="0.25">
      <c r="A36" s="154"/>
      <c r="B36" s="155"/>
      <c r="C36" s="253" t="s">
        <v>328</v>
      </c>
      <c r="D36" s="254"/>
      <c r="E36" s="254"/>
      <c r="F36" s="254"/>
      <c r="G36" s="254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47"/>
      <c r="W36" s="147"/>
      <c r="X36" s="147"/>
      <c r="Y36" s="147"/>
      <c r="Z36" s="147"/>
      <c r="AA36" s="147"/>
      <c r="AB36" s="147"/>
      <c r="AC36" s="147" t="s">
        <v>287</v>
      </c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78" t="str">
        <f>C36</f>
        <v>Náklady na individuální zkoušky dodaných a smontovaných technologických zařízení včetně komplexního vyzkoušení.</v>
      </c>
      <c r="AX36" s="147"/>
      <c r="AY36" s="147"/>
      <c r="AZ36" s="147"/>
      <c r="BA36" s="147"/>
      <c r="BB36" s="147"/>
      <c r="BC36" s="147"/>
      <c r="BD36" s="147"/>
    </row>
    <row r="37" spans="1:56" outlineLevel="1" x14ac:dyDescent="0.25">
      <c r="A37" s="171">
        <v>16</v>
      </c>
      <c r="B37" s="172" t="s">
        <v>329</v>
      </c>
      <c r="C37" s="187" t="s">
        <v>330</v>
      </c>
      <c r="D37" s="173" t="s">
        <v>0</v>
      </c>
      <c r="E37" s="174">
        <v>0.2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6"/>
      <c r="O37" s="176" t="s">
        <v>290</v>
      </c>
      <c r="P37" s="177" t="s">
        <v>283</v>
      </c>
      <c r="Q37" s="158">
        <v>0</v>
      </c>
      <c r="R37" s="158">
        <f>ROUND(E37*Q37,2)</f>
        <v>0</v>
      </c>
      <c r="S37" s="158"/>
      <c r="T37" s="158" t="s">
        <v>47</v>
      </c>
      <c r="U37" s="158" t="s">
        <v>284</v>
      </c>
      <c r="V37" s="147"/>
      <c r="W37" s="147"/>
      <c r="X37" s="147"/>
      <c r="Y37" s="147"/>
      <c r="Z37" s="147"/>
      <c r="AA37" s="147"/>
      <c r="AB37" s="147"/>
      <c r="AC37" s="147" t="s">
        <v>285</v>
      </c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</row>
    <row r="38" spans="1:56" outlineLevel="2" x14ac:dyDescent="0.25">
      <c r="A38" s="154"/>
      <c r="B38" s="155"/>
      <c r="C38" s="253" t="s">
        <v>331</v>
      </c>
      <c r="D38" s="254"/>
      <c r="E38" s="254"/>
      <c r="F38" s="254"/>
      <c r="G38" s="254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47"/>
      <c r="W38" s="147"/>
      <c r="X38" s="147"/>
      <c r="Y38" s="147"/>
      <c r="Z38" s="147"/>
      <c r="AA38" s="147"/>
      <c r="AB38" s="147"/>
      <c r="AC38" s="147" t="s">
        <v>287</v>
      </c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78" t="str">
        <f>C38</f>
        <v>Náklady zhotovitele na účast na zkušebním provozu včetně všech rizik vyplývajících z nutnosti zásahu či úprav zkoušeného zařízení.</v>
      </c>
      <c r="AX38" s="147"/>
      <c r="AY38" s="147"/>
      <c r="AZ38" s="147"/>
      <c r="BA38" s="147"/>
      <c r="BB38" s="147"/>
      <c r="BC38" s="147"/>
      <c r="BD38" s="147"/>
    </row>
    <row r="39" spans="1:56" outlineLevel="1" x14ac:dyDescent="0.25">
      <c r="A39" s="171">
        <v>17</v>
      </c>
      <c r="B39" s="172" t="s">
        <v>332</v>
      </c>
      <c r="C39" s="187" t="s">
        <v>333</v>
      </c>
      <c r="D39" s="173" t="s">
        <v>0</v>
      </c>
      <c r="E39" s="174">
        <v>0.05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/>
      <c r="O39" s="176" t="s">
        <v>290</v>
      </c>
      <c r="P39" s="177" t="s">
        <v>283</v>
      </c>
      <c r="Q39" s="158">
        <v>0</v>
      </c>
      <c r="R39" s="158">
        <f>ROUND(E39*Q39,2)</f>
        <v>0</v>
      </c>
      <c r="S39" s="158"/>
      <c r="T39" s="158" t="s">
        <v>47</v>
      </c>
      <c r="U39" s="158" t="s">
        <v>284</v>
      </c>
      <c r="V39" s="147"/>
      <c r="W39" s="147"/>
      <c r="X39" s="147"/>
      <c r="Y39" s="147"/>
      <c r="Z39" s="147"/>
      <c r="AA39" s="147"/>
      <c r="AB39" s="147"/>
      <c r="AC39" s="147" t="s">
        <v>285</v>
      </c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</row>
    <row r="40" spans="1:56" ht="21" outlineLevel="2" x14ac:dyDescent="0.25">
      <c r="A40" s="154"/>
      <c r="B40" s="155"/>
      <c r="C40" s="253" t="s">
        <v>334</v>
      </c>
      <c r="D40" s="254"/>
      <c r="E40" s="254"/>
      <c r="F40" s="254"/>
      <c r="G40" s="254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47"/>
      <c r="W40" s="147"/>
      <c r="X40" s="147"/>
      <c r="Y40" s="147"/>
      <c r="Z40" s="147"/>
      <c r="AA40" s="147"/>
      <c r="AB40" s="147"/>
      <c r="AC40" s="147" t="s">
        <v>287</v>
      </c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78" t="str">
        <f>C40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AX40" s="147"/>
      <c r="AY40" s="147"/>
      <c r="AZ40" s="147"/>
      <c r="BA40" s="147"/>
      <c r="BB40" s="147"/>
      <c r="BC40" s="147"/>
      <c r="BD40" s="147"/>
    </row>
    <row r="41" spans="1:56" outlineLevel="1" x14ac:dyDescent="0.25">
      <c r="A41" s="171">
        <v>18</v>
      </c>
      <c r="B41" s="172" t="s">
        <v>335</v>
      </c>
      <c r="C41" s="187" t="s">
        <v>336</v>
      </c>
      <c r="D41" s="173" t="s">
        <v>0</v>
      </c>
      <c r="E41" s="174">
        <v>0.4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/>
      <c r="O41" s="176" t="s">
        <v>290</v>
      </c>
      <c r="P41" s="177" t="s">
        <v>283</v>
      </c>
      <c r="Q41" s="158">
        <v>0</v>
      </c>
      <c r="R41" s="158">
        <f>ROUND(E41*Q41,2)</f>
        <v>0</v>
      </c>
      <c r="S41" s="158"/>
      <c r="T41" s="158" t="s">
        <v>47</v>
      </c>
      <c r="U41" s="158" t="s">
        <v>284</v>
      </c>
      <c r="V41" s="147"/>
      <c r="W41" s="147"/>
      <c r="X41" s="147"/>
      <c r="Y41" s="147"/>
      <c r="Z41" s="147"/>
      <c r="AA41" s="147"/>
      <c r="AB41" s="147"/>
      <c r="AC41" s="147" t="s">
        <v>285</v>
      </c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</row>
    <row r="42" spans="1:56" outlineLevel="2" x14ac:dyDescent="0.25">
      <c r="A42" s="154"/>
      <c r="B42" s="155"/>
      <c r="C42" s="253" t="s">
        <v>337</v>
      </c>
      <c r="D42" s="254"/>
      <c r="E42" s="254"/>
      <c r="F42" s="254"/>
      <c r="G42" s="254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47"/>
      <c r="W42" s="147"/>
      <c r="X42" s="147"/>
      <c r="Y42" s="147"/>
      <c r="Z42" s="147"/>
      <c r="AA42" s="147"/>
      <c r="AB42" s="147"/>
      <c r="AC42" s="147" t="s">
        <v>287</v>
      </c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78" t="str">
        <f>C42</f>
        <v>Náklady zhotovitele, které vzniknou v souvislosti s povinnostmi zhotovitele při předání a převzetí díla.</v>
      </c>
      <c r="AX42" s="147"/>
      <c r="AY42" s="147"/>
      <c r="AZ42" s="147"/>
      <c r="BA42" s="147"/>
      <c r="BB42" s="147"/>
      <c r="BC42" s="147"/>
      <c r="BD42" s="147"/>
    </row>
    <row r="43" spans="1:56" outlineLevel="1" x14ac:dyDescent="0.25">
      <c r="A43" s="171">
        <v>19</v>
      </c>
      <c r="B43" s="172" t="s">
        <v>338</v>
      </c>
      <c r="C43" s="187" t="s">
        <v>339</v>
      </c>
      <c r="D43" s="173" t="s">
        <v>0</v>
      </c>
      <c r="E43" s="174">
        <v>0.4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/>
      <c r="O43" s="176" t="s">
        <v>290</v>
      </c>
      <c r="P43" s="177" t="s">
        <v>283</v>
      </c>
      <c r="Q43" s="158">
        <v>0</v>
      </c>
      <c r="R43" s="158">
        <f>ROUND(E43*Q43,2)</f>
        <v>0</v>
      </c>
      <c r="S43" s="158"/>
      <c r="T43" s="158" t="s">
        <v>47</v>
      </c>
      <c r="U43" s="158" t="s">
        <v>284</v>
      </c>
      <c r="V43" s="147"/>
      <c r="W43" s="147"/>
      <c r="X43" s="147"/>
      <c r="Y43" s="147"/>
      <c r="Z43" s="147"/>
      <c r="AA43" s="147"/>
      <c r="AB43" s="147"/>
      <c r="AC43" s="147" t="s">
        <v>285</v>
      </c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</row>
    <row r="44" spans="1:56" outlineLevel="2" x14ac:dyDescent="0.25">
      <c r="A44" s="154"/>
      <c r="B44" s="155"/>
      <c r="C44" s="253" t="s">
        <v>340</v>
      </c>
      <c r="D44" s="254"/>
      <c r="E44" s="254"/>
      <c r="F44" s="254"/>
      <c r="G44" s="254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47"/>
      <c r="W44" s="147"/>
      <c r="X44" s="147"/>
      <c r="Y44" s="147"/>
      <c r="Z44" s="147"/>
      <c r="AA44" s="147"/>
      <c r="AB44" s="147"/>
      <c r="AC44" s="147" t="s">
        <v>287</v>
      </c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78" t="str">
        <f>C44</f>
        <v>Náklady na vyhotovení dokumentace skutečného provedení stavby a její předání objednateli v požadované formě a požadovaném počtu.</v>
      </c>
      <c r="AX44" s="147"/>
      <c r="AY44" s="147"/>
      <c r="AZ44" s="147"/>
      <c r="BA44" s="147"/>
      <c r="BB44" s="147"/>
      <c r="BC44" s="147"/>
      <c r="BD44" s="147"/>
    </row>
    <row r="45" spans="1:56" outlineLevel="1" x14ac:dyDescent="0.25">
      <c r="A45" s="171">
        <v>20</v>
      </c>
      <c r="B45" s="172" t="s">
        <v>341</v>
      </c>
      <c r="C45" s="187" t="s">
        <v>342</v>
      </c>
      <c r="D45" s="173" t="s">
        <v>0</v>
      </c>
      <c r="E45" s="174">
        <v>0.5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6"/>
      <c r="O45" s="176" t="s">
        <v>290</v>
      </c>
      <c r="P45" s="177" t="s">
        <v>283</v>
      </c>
      <c r="Q45" s="158">
        <v>0</v>
      </c>
      <c r="R45" s="158">
        <f>ROUND(E45*Q45,2)</f>
        <v>0</v>
      </c>
      <c r="S45" s="158"/>
      <c r="T45" s="158" t="s">
        <v>47</v>
      </c>
      <c r="U45" s="158" t="s">
        <v>284</v>
      </c>
      <c r="V45" s="147"/>
      <c r="W45" s="147"/>
      <c r="X45" s="147"/>
      <c r="Y45" s="147"/>
      <c r="Z45" s="147"/>
      <c r="AA45" s="147"/>
      <c r="AB45" s="147"/>
      <c r="AC45" s="147" t="s">
        <v>285</v>
      </c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</row>
    <row r="46" spans="1:56" outlineLevel="2" x14ac:dyDescent="0.25">
      <c r="A46" s="154"/>
      <c r="B46" s="155"/>
      <c r="C46" s="253" t="s">
        <v>343</v>
      </c>
      <c r="D46" s="254"/>
      <c r="E46" s="254"/>
      <c r="F46" s="254"/>
      <c r="G46" s="254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47"/>
      <c r="W46" s="147"/>
      <c r="X46" s="147"/>
      <c r="Y46" s="147"/>
      <c r="Z46" s="147"/>
      <c r="AA46" s="147"/>
      <c r="AB46" s="147"/>
      <c r="AC46" s="147" t="s">
        <v>287</v>
      </c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78" t="str">
        <f>C46</f>
        <v>Náklady spojené s povinným pojištěním dodavatele nebo stavebního díla či jeho části, v rozsahu obchodních podmínek.</v>
      </c>
      <c r="AX46" s="147"/>
      <c r="AY46" s="147"/>
      <c r="AZ46" s="147"/>
      <c r="BA46" s="147"/>
      <c r="BB46" s="147"/>
      <c r="BC46" s="147"/>
      <c r="BD46" s="147"/>
    </row>
    <row r="47" spans="1:56" outlineLevel="1" x14ac:dyDescent="0.25">
      <c r="A47" s="179">
        <v>21</v>
      </c>
      <c r="B47" s="180" t="s">
        <v>344</v>
      </c>
      <c r="C47" s="188" t="s">
        <v>345</v>
      </c>
      <c r="D47" s="181" t="s">
        <v>0</v>
      </c>
      <c r="E47" s="182">
        <v>0.01</v>
      </c>
      <c r="F47" s="183"/>
      <c r="G47" s="184">
        <f>ROUND(E47*F47,2)</f>
        <v>0</v>
      </c>
      <c r="H47" s="183"/>
      <c r="I47" s="184">
        <f>ROUND(E47*H47,2)</f>
        <v>0</v>
      </c>
      <c r="J47" s="183"/>
      <c r="K47" s="184">
        <f>ROUND(E47*J47,2)</f>
        <v>0</v>
      </c>
      <c r="L47" s="184">
        <v>21</v>
      </c>
      <c r="M47" s="184">
        <f>G47*(1+L47/100)</f>
        <v>0</v>
      </c>
      <c r="N47" s="184"/>
      <c r="O47" s="184" t="s">
        <v>282</v>
      </c>
      <c r="P47" s="185" t="s">
        <v>283</v>
      </c>
      <c r="Q47" s="158">
        <v>0</v>
      </c>
      <c r="R47" s="158">
        <f>ROUND(E47*Q47,2)</f>
        <v>0</v>
      </c>
      <c r="S47" s="158"/>
      <c r="T47" s="158" t="s">
        <v>47</v>
      </c>
      <c r="U47" s="158" t="s">
        <v>284</v>
      </c>
      <c r="V47" s="147"/>
      <c r="W47" s="147"/>
      <c r="X47" s="147"/>
      <c r="Y47" s="147"/>
      <c r="Z47" s="147"/>
      <c r="AA47" s="147"/>
      <c r="AB47" s="147"/>
      <c r="AC47" s="147" t="s">
        <v>285</v>
      </c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</row>
    <row r="48" spans="1:56" outlineLevel="1" x14ac:dyDescent="0.25">
      <c r="A48" s="179">
        <v>22</v>
      </c>
      <c r="B48" s="180" t="s">
        <v>346</v>
      </c>
      <c r="C48" s="188" t="s">
        <v>347</v>
      </c>
      <c r="D48" s="181" t="s">
        <v>0</v>
      </c>
      <c r="E48" s="182">
        <v>5.0000000000000001E-3</v>
      </c>
      <c r="F48" s="183"/>
      <c r="G48" s="184">
        <f>ROUND(E48*F48,2)</f>
        <v>0</v>
      </c>
      <c r="H48" s="183"/>
      <c r="I48" s="184">
        <f>ROUND(E48*H48,2)</f>
        <v>0</v>
      </c>
      <c r="J48" s="183"/>
      <c r="K48" s="184">
        <f>ROUND(E48*J48,2)</f>
        <v>0</v>
      </c>
      <c r="L48" s="184">
        <v>21</v>
      </c>
      <c r="M48" s="184">
        <f>G48*(1+L48/100)</f>
        <v>0</v>
      </c>
      <c r="N48" s="184"/>
      <c r="O48" s="184" t="s">
        <v>282</v>
      </c>
      <c r="P48" s="185" t="s">
        <v>283</v>
      </c>
      <c r="Q48" s="158">
        <v>0</v>
      </c>
      <c r="R48" s="158">
        <f>ROUND(E48*Q48,2)</f>
        <v>0</v>
      </c>
      <c r="S48" s="158"/>
      <c r="T48" s="158" t="s">
        <v>47</v>
      </c>
      <c r="U48" s="158" t="s">
        <v>284</v>
      </c>
      <c r="V48" s="147"/>
      <c r="W48" s="147"/>
      <c r="X48" s="147"/>
      <c r="Y48" s="147"/>
      <c r="Z48" s="147"/>
      <c r="AA48" s="147"/>
      <c r="AB48" s="147"/>
      <c r="AC48" s="147" t="s">
        <v>285</v>
      </c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</row>
    <row r="49" spans="1:56" outlineLevel="1" x14ac:dyDescent="0.25">
      <c r="A49" s="171">
        <v>23</v>
      </c>
      <c r="B49" s="172" t="s">
        <v>348</v>
      </c>
      <c r="C49" s="187" t="s">
        <v>349</v>
      </c>
      <c r="D49" s="173" t="s">
        <v>0</v>
      </c>
      <c r="E49" s="174">
        <v>0.3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6"/>
      <c r="O49" s="176" t="s">
        <v>282</v>
      </c>
      <c r="P49" s="177" t="s">
        <v>283</v>
      </c>
      <c r="Q49" s="158">
        <v>0</v>
      </c>
      <c r="R49" s="158">
        <f>ROUND(E49*Q49,2)</f>
        <v>0</v>
      </c>
      <c r="S49" s="158"/>
      <c r="T49" s="158" t="s">
        <v>47</v>
      </c>
      <c r="U49" s="158" t="s">
        <v>284</v>
      </c>
      <c r="V49" s="147"/>
      <c r="W49" s="147"/>
      <c r="X49" s="147"/>
      <c r="Y49" s="147"/>
      <c r="Z49" s="147"/>
      <c r="AA49" s="147"/>
      <c r="AB49" s="147"/>
      <c r="AC49" s="147" t="s">
        <v>285</v>
      </c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</row>
    <row r="50" spans="1:56" outlineLevel="2" x14ac:dyDescent="0.25">
      <c r="A50" s="154"/>
      <c r="B50" s="155"/>
      <c r="C50" s="253" t="s">
        <v>350</v>
      </c>
      <c r="D50" s="254"/>
      <c r="E50" s="254"/>
      <c r="F50" s="254"/>
      <c r="G50" s="254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47"/>
      <c r="W50" s="147"/>
      <c r="X50" s="147"/>
      <c r="Y50" s="147"/>
      <c r="Z50" s="147"/>
      <c r="AA50" s="147"/>
      <c r="AB50" s="147"/>
      <c r="AC50" s="147" t="s">
        <v>287</v>
      </c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</row>
    <row r="51" spans="1:56" outlineLevel="1" x14ac:dyDescent="0.25">
      <c r="A51" s="179">
        <v>24</v>
      </c>
      <c r="B51" s="180" t="s">
        <v>351</v>
      </c>
      <c r="C51" s="188" t="s">
        <v>352</v>
      </c>
      <c r="D51" s="181" t="s">
        <v>0</v>
      </c>
      <c r="E51" s="182">
        <v>1.25</v>
      </c>
      <c r="F51" s="183"/>
      <c r="G51" s="184">
        <f>ROUND(E51*F51,2)</f>
        <v>0</v>
      </c>
      <c r="H51" s="183"/>
      <c r="I51" s="184">
        <f>ROUND(E51*H51,2)</f>
        <v>0</v>
      </c>
      <c r="J51" s="183"/>
      <c r="K51" s="184">
        <f>ROUND(E51*J51,2)</f>
        <v>0</v>
      </c>
      <c r="L51" s="184">
        <v>21</v>
      </c>
      <c r="M51" s="184">
        <f>G51*(1+L51/100)</f>
        <v>0</v>
      </c>
      <c r="N51" s="184"/>
      <c r="O51" s="184" t="s">
        <v>282</v>
      </c>
      <c r="P51" s="185" t="s">
        <v>283</v>
      </c>
      <c r="Q51" s="158">
        <v>0</v>
      </c>
      <c r="R51" s="158">
        <f>ROUND(E51*Q51,2)</f>
        <v>0</v>
      </c>
      <c r="S51" s="158"/>
      <c r="T51" s="158" t="s">
        <v>47</v>
      </c>
      <c r="U51" s="158" t="s">
        <v>284</v>
      </c>
      <c r="V51" s="147"/>
      <c r="W51" s="147"/>
      <c r="X51" s="147"/>
      <c r="Y51" s="147"/>
      <c r="Z51" s="147"/>
      <c r="AA51" s="147"/>
      <c r="AB51" s="147"/>
      <c r="AC51" s="147" t="s">
        <v>353</v>
      </c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</row>
    <row r="52" spans="1:56" outlineLevel="1" x14ac:dyDescent="0.25">
      <c r="A52" s="179">
        <v>25</v>
      </c>
      <c r="B52" s="180" t="s">
        <v>354</v>
      </c>
      <c r="C52" s="188" t="s">
        <v>355</v>
      </c>
      <c r="D52" s="181" t="s">
        <v>0</v>
      </c>
      <c r="E52" s="182">
        <v>1</v>
      </c>
      <c r="F52" s="183"/>
      <c r="G52" s="184">
        <f>ROUND(E52*F52,2)</f>
        <v>0</v>
      </c>
      <c r="H52" s="183"/>
      <c r="I52" s="184">
        <f>ROUND(E52*H52,2)</f>
        <v>0</v>
      </c>
      <c r="J52" s="183"/>
      <c r="K52" s="184">
        <f>ROUND(E52*J52,2)</f>
        <v>0</v>
      </c>
      <c r="L52" s="184">
        <v>21</v>
      </c>
      <c r="M52" s="184">
        <f>G52*(1+L52/100)</f>
        <v>0</v>
      </c>
      <c r="N52" s="184"/>
      <c r="O52" s="184" t="s">
        <v>282</v>
      </c>
      <c r="P52" s="185" t="s">
        <v>283</v>
      </c>
      <c r="Q52" s="158">
        <v>0</v>
      </c>
      <c r="R52" s="158">
        <f>ROUND(E52*Q52,2)</f>
        <v>0</v>
      </c>
      <c r="S52" s="158"/>
      <c r="T52" s="158" t="s">
        <v>47</v>
      </c>
      <c r="U52" s="158" t="s">
        <v>284</v>
      </c>
      <c r="V52" s="147"/>
      <c r="W52" s="147"/>
      <c r="X52" s="147"/>
      <c r="Y52" s="147"/>
      <c r="Z52" s="147"/>
      <c r="AA52" s="147"/>
      <c r="AB52" s="147"/>
      <c r="AC52" s="147" t="s">
        <v>353</v>
      </c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</row>
    <row r="53" spans="1:56" outlineLevel="1" x14ac:dyDescent="0.25">
      <c r="A53" s="179">
        <v>26</v>
      </c>
      <c r="B53" s="180" t="s">
        <v>356</v>
      </c>
      <c r="C53" s="188" t="s">
        <v>357</v>
      </c>
      <c r="D53" s="181" t="s">
        <v>0</v>
      </c>
      <c r="E53" s="182">
        <v>2.5</v>
      </c>
      <c r="F53" s="183"/>
      <c r="G53" s="184">
        <f>ROUND(E53*F53,2)</f>
        <v>0</v>
      </c>
      <c r="H53" s="183"/>
      <c r="I53" s="184">
        <f>ROUND(E53*H53,2)</f>
        <v>0</v>
      </c>
      <c r="J53" s="183"/>
      <c r="K53" s="184">
        <f>ROUND(E53*J53,2)</f>
        <v>0</v>
      </c>
      <c r="L53" s="184">
        <v>21</v>
      </c>
      <c r="M53" s="184">
        <f>G53*(1+L53/100)</f>
        <v>0</v>
      </c>
      <c r="N53" s="184"/>
      <c r="O53" s="184" t="s">
        <v>282</v>
      </c>
      <c r="P53" s="185" t="s">
        <v>283</v>
      </c>
      <c r="Q53" s="158">
        <v>0</v>
      </c>
      <c r="R53" s="158">
        <f>ROUND(E53*Q53,2)</f>
        <v>0</v>
      </c>
      <c r="S53" s="158"/>
      <c r="T53" s="158" t="s">
        <v>47</v>
      </c>
      <c r="U53" s="158" t="s">
        <v>284</v>
      </c>
      <c r="V53" s="147"/>
      <c r="W53" s="147"/>
      <c r="X53" s="147"/>
      <c r="Y53" s="147"/>
      <c r="Z53" s="147"/>
      <c r="AA53" s="147"/>
      <c r="AB53" s="147"/>
      <c r="AC53" s="147" t="s">
        <v>353</v>
      </c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</row>
    <row r="54" spans="1:56" outlineLevel="1" x14ac:dyDescent="0.25">
      <c r="A54" s="179">
        <v>27</v>
      </c>
      <c r="B54" s="180" t="s">
        <v>358</v>
      </c>
      <c r="C54" s="188" t="s">
        <v>359</v>
      </c>
      <c r="D54" s="181" t="s">
        <v>0</v>
      </c>
      <c r="E54" s="182">
        <v>0.4</v>
      </c>
      <c r="F54" s="183"/>
      <c r="G54" s="184">
        <f>ROUND(E54*F54,2)</f>
        <v>0</v>
      </c>
      <c r="H54" s="183"/>
      <c r="I54" s="184">
        <f>ROUND(E54*H54,2)</f>
        <v>0</v>
      </c>
      <c r="J54" s="183"/>
      <c r="K54" s="184">
        <f>ROUND(E54*J54,2)</f>
        <v>0</v>
      </c>
      <c r="L54" s="184">
        <v>21</v>
      </c>
      <c r="M54" s="184">
        <f>G54*(1+L54/100)</f>
        <v>0</v>
      </c>
      <c r="N54" s="184"/>
      <c r="O54" s="184" t="s">
        <v>282</v>
      </c>
      <c r="P54" s="185" t="s">
        <v>283</v>
      </c>
      <c r="Q54" s="158">
        <v>0</v>
      </c>
      <c r="R54" s="158">
        <f>ROUND(E54*Q54,2)</f>
        <v>0</v>
      </c>
      <c r="S54" s="158"/>
      <c r="T54" s="158" t="s">
        <v>47</v>
      </c>
      <c r="U54" s="158" t="s">
        <v>284</v>
      </c>
      <c r="V54" s="147"/>
      <c r="W54" s="147"/>
      <c r="X54" s="147"/>
      <c r="Y54" s="147"/>
      <c r="Z54" s="147"/>
      <c r="AA54" s="147"/>
      <c r="AB54" s="147"/>
      <c r="AC54" s="147" t="s">
        <v>353</v>
      </c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</row>
    <row r="55" spans="1:56" outlineLevel="1" x14ac:dyDescent="0.25">
      <c r="A55" s="171">
        <v>28</v>
      </c>
      <c r="B55" s="172" t="s">
        <v>360</v>
      </c>
      <c r="C55" s="187" t="s">
        <v>361</v>
      </c>
      <c r="D55" s="173" t="s">
        <v>0</v>
      </c>
      <c r="E55" s="174">
        <v>3.0000000000000001E-3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/>
      <c r="O55" s="176" t="s">
        <v>282</v>
      </c>
      <c r="P55" s="177" t="s">
        <v>283</v>
      </c>
      <c r="Q55" s="158">
        <v>0</v>
      </c>
      <c r="R55" s="158">
        <f>ROUND(E55*Q55,2)</f>
        <v>0</v>
      </c>
      <c r="S55" s="158"/>
      <c r="T55" s="158" t="s">
        <v>47</v>
      </c>
      <c r="U55" s="158" t="s">
        <v>284</v>
      </c>
      <c r="V55" s="147"/>
      <c r="W55" s="147"/>
      <c r="X55" s="147"/>
      <c r="Y55" s="147"/>
      <c r="Z55" s="147"/>
      <c r="AA55" s="147"/>
      <c r="AB55" s="147"/>
      <c r="AC55" s="147" t="s">
        <v>353</v>
      </c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</row>
    <row r="56" spans="1:56" x14ac:dyDescent="0.25">
      <c r="A56" s="3"/>
      <c r="B56" s="4"/>
      <c r="C56" s="189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AA56">
        <v>12</v>
      </c>
      <c r="AB56">
        <v>21</v>
      </c>
      <c r="AC56" t="s">
        <v>264</v>
      </c>
    </row>
    <row r="57" spans="1:56" x14ac:dyDescent="0.25">
      <c r="A57" s="150"/>
      <c r="B57" s="151" t="s">
        <v>29</v>
      </c>
      <c r="C57" s="190"/>
      <c r="D57" s="152"/>
      <c r="E57" s="153"/>
      <c r="F57" s="153"/>
      <c r="G57" s="170">
        <f>G8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AA57">
        <f>SUMIF(L7:L55,AA56,G7:G55)</f>
        <v>0</v>
      </c>
      <c r="AB57">
        <f>SUMIF(L7:L55,AB56,G7:G55)</f>
        <v>0</v>
      </c>
      <c r="AC57" t="s">
        <v>362</v>
      </c>
    </row>
    <row r="58" spans="1:56" x14ac:dyDescent="0.25">
      <c r="C58" s="191"/>
      <c r="D58" s="10"/>
      <c r="AC58" t="s">
        <v>363</v>
      </c>
    </row>
    <row r="59" spans="1:56" x14ac:dyDescent="0.25">
      <c r="D59" s="10"/>
    </row>
    <row r="60" spans="1:56" x14ac:dyDescent="0.25">
      <c r="D60" s="10"/>
    </row>
    <row r="61" spans="1:56" x14ac:dyDescent="0.25">
      <c r="D61" s="10"/>
    </row>
    <row r="62" spans="1:56" x14ac:dyDescent="0.25">
      <c r="D62" s="10"/>
    </row>
    <row r="63" spans="1:56" x14ac:dyDescent="0.25">
      <c r="D63" s="10"/>
    </row>
    <row r="64" spans="1:56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formatRows="0"/>
  <mergeCells count="23">
    <mergeCell ref="C13:G13"/>
    <mergeCell ref="A1:G1"/>
    <mergeCell ref="C2:G2"/>
    <mergeCell ref="C3:G3"/>
    <mergeCell ref="C4:G4"/>
    <mergeCell ref="C10:G10"/>
    <mergeCell ref="C38:G38"/>
    <mergeCell ref="C15:G15"/>
    <mergeCell ref="C17:G17"/>
    <mergeCell ref="C19:G19"/>
    <mergeCell ref="C21:G21"/>
    <mergeCell ref="C24:G24"/>
    <mergeCell ref="C26:G26"/>
    <mergeCell ref="C28:G28"/>
    <mergeCell ref="C30:G30"/>
    <mergeCell ref="C32:G32"/>
    <mergeCell ref="C34:G34"/>
    <mergeCell ref="C36:G36"/>
    <mergeCell ref="C40:G40"/>
    <mergeCell ref="C42:G42"/>
    <mergeCell ref="C44:G44"/>
    <mergeCell ref="C46:G46"/>
    <mergeCell ref="C50:G5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26E83-21C9-4DEB-933B-2060203A903A}">
  <sheetPr>
    <outlinePr summaryBelow="0"/>
  </sheetPr>
  <dimension ref="A1:BH5000"/>
  <sheetViews>
    <sheetView workbookViewId="0">
      <pane ySplit="7" topLeftCell="A104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5546875" style="120" customWidth="1"/>
    <col min="3" max="3" width="63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5" t="s">
        <v>364</v>
      </c>
      <c r="B1" s="255"/>
      <c r="C1" s="255"/>
      <c r="D1" s="255"/>
      <c r="E1" s="255"/>
      <c r="F1" s="255"/>
      <c r="G1" s="255"/>
      <c r="AG1" t="s">
        <v>250</v>
      </c>
    </row>
    <row r="2" spans="1:60" ht="24.9" customHeight="1" x14ac:dyDescent="0.25">
      <c r="A2" s="139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251</v>
      </c>
    </row>
    <row r="3" spans="1:60" ht="24.9" customHeight="1" x14ac:dyDescent="0.25">
      <c r="A3" s="139" t="s">
        <v>8</v>
      </c>
      <c r="B3" s="49" t="s">
        <v>50</v>
      </c>
      <c r="C3" s="256" t="s">
        <v>51</v>
      </c>
      <c r="D3" s="257"/>
      <c r="E3" s="257"/>
      <c r="F3" s="257"/>
      <c r="G3" s="258"/>
      <c r="AC3" s="120" t="s">
        <v>251</v>
      </c>
      <c r="AG3" t="s">
        <v>254</v>
      </c>
    </row>
    <row r="4" spans="1:60" ht="24.9" customHeight="1" x14ac:dyDescent="0.25">
      <c r="A4" s="140" t="s">
        <v>9</v>
      </c>
      <c r="B4" s="141" t="s">
        <v>52</v>
      </c>
      <c r="C4" s="259" t="s">
        <v>53</v>
      </c>
      <c r="D4" s="260"/>
      <c r="E4" s="260"/>
      <c r="F4" s="260"/>
      <c r="G4" s="261"/>
      <c r="AG4" t="s">
        <v>255</v>
      </c>
    </row>
    <row r="5" spans="1:60" x14ac:dyDescent="0.25">
      <c r="D5" s="10"/>
    </row>
    <row r="6" spans="1:60" ht="39.6" x14ac:dyDescent="0.25">
      <c r="A6" s="143" t="s">
        <v>256</v>
      </c>
      <c r="B6" s="145" t="s">
        <v>257</v>
      </c>
      <c r="C6" s="145" t="s">
        <v>258</v>
      </c>
      <c r="D6" s="144" t="s">
        <v>259</v>
      </c>
      <c r="E6" s="143" t="s">
        <v>260</v>
      </c>
      <c r="F6" s="142" t="s">
        <v>261</v>
      </c>
      <c r="G6" s="143" t="s">
        <v>29</v>
      </c>
      <c r="H6" s="146" t="s">
        <v>30</v>
      </c>
      <c r="I6" s="146" t="s">
        <v>262</v>
      </c>
      <c r="J6" s="146" t="s">
        <v>31</v>
      </c>
      <c r="K6" s="146" t="s">
        <v>263</v>
      </c>
      <c r="L6" s="146" t="s">
        <v>264</v>
      </c>
      <c r="M6" s="146" t="s">
        <v>265</v>
      </c>
      <c r="N6" s="146" t="s">
        <v>266</v>
      </c>
      <c r="O6" s="146" t="s">
        <v>267</v>
      </c>
      <c r="P6" s="146" t="s">
        <v>268</v>
      </c>
      <c r="Q6" s="146" t="s">
        <v>269</v>
      </c>
      <c r="R6" s="146" t="s">
        <v>270</v>
      </c>
      <c r="S6" s="146" t="s">
        <v>271</v>
      </c>
      <c r="T6" s="146" t="s">
        <v>272</v>
      </c>
      <c r="U6" s="146" t="s">
        <v>273</v>
      </c>
      <c r="V6" s="146" t="s">
        <v>274</v>
      </c>
      <c r="W6" s="146" t="s">
        <v>275</v>
      </c>
      <c r="X6" s="146" t="s">
        <v>276</v>
      </c>
      <c r="Y6" s="146" t="s">
        <v>277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1" t="s">
        <v>278</v>
      </c>
      <c r="B8" s="162" t="s">
        <v>94</v>
      </c>
      <c r="C8" s="186" t="s">
        <v>95</v>
      </c>
      <c r="D8" s="163"/>
      <c r="E8" s="164"/>
      <c r="F8" s="165"/>
      <c r="G8" s="165">
        <f>SUMIF(AG9:AG70,"&lt;&gt;NOR",G9:G70)</f>
        <v>0</v>
      </c>
      <c r="H8" s="165"/>
      <c r="I8" s="165">
        <f>SUM(I9:I70)</f>
        <v>0</v>
      </c>
      <c r="J8" s="165"/>
      <c r="K8" s="165">
        <f>SUM(K9:K70)</f>
        <v>0</v>
      </c>
      <c r="L8" s="165"/>
      <c r="M8" s="165">
        <f>SUM(M9:M70)</f>
        <v>0</v>
      </c>
      <c r="N8" s="164"/>
      <c r="O8" s="164">
        <f>SUM(O9:O70)</f>
        <v>60.06</v>
      </c>
      <c r="P8" s="164"/>
      <c r="Q8" s="164">
        <f>SUM(Q9:Q70)</f>
        <v>0</v>
      </c>
      <c r="R8" s="165"/>
      <c r="S8" s="165"/>
      <c r="T8" s="166"/>
      <c r="U8" s="160"/>
      <c r="V8" s="160">
        <f>SUM(V9:V70)</f>
        <v>2505.7499999999995</v>
      </c>
      <c r="W8" s="160"/>
      <c r="X8" s="160"/>
      <c r="Y8" s="160"/>
      <c r="AG8" t="s">
        <v>279</v>
      </c>
    </row>
    <row r="9" spans="1:60" ht="20.399999999999999" outlineLevel="1" x14ac:dyDescent="0.25">
      <c r="A9" s="171">
        <v>1</v>
      </c>
      <c r="B9" s="172" t="s">
        <v>365</v>
      </c>
      <c r="C9" s="187" t="s">
        <v>366</v>
      </c>
      <c r="D9" s="173" t="s">
        <v>367</v>
      </c>
      <c r="E9" s="174">
        <v>300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 t="s">
        <v>368</v>
      </c>
      <c r="S9" s="176" t="s">
        <v>290</v>
      </c>
      <c r="T9" s="177" t="s">
        <v>369</v>
      </c>
      <c r="U9" s="158">
        <v>0.50700000000000001</v>
      </c>
      <c r="V9" s="158">
        <f>ROUND(E9*U9,2)</f>
        <v>152.1</v>
      </c>
      <c r="W9" s="158"/>
      <c r="X9" s="158" t="s">
        <v>179</v>
      </c>
      <c r="Y9" s="158" t="s">
        <v>284</v>
      </c>
      <c r="Z9" s="147"/>
      <c r="AA9" s="147"/>
      <c r="AB9" s="147"/>
      <c r="AC9" s="147"/>
      <c r="AD9" s="147"/>
      <c r="AE9" s="147"/>
      <c r="AF9" s="147"/>
      <c r="AG9" s="147" t="s">
        <v>370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266" t="s">
        <v>371</v>
      </c>
      <c r="D10" s="267"/>
      <c r="E10" s="267"/>
      <c r="F10" s="267"/>
      <c r="G10" s="26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372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8" t="str">
        <f>C10</f>
        <v>na vzdálenost od hladiny vody v jímce po výšku roviny proložené osou nejvyššího bodu výtlačného potrubí. Včetně odpadní potrubí v délce do 20 m.</v>
      </c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71">
        <v>2</v>
      </c>
      <c r="B11" s="172" t="s">
        <v>373</v>
      </c>
      <c r="C11" s="187" t="s">
        <v>374</v>
      </c>
      <c r="D11" s="173" t="s">
        <v>375</v>
      </c>
      <c r="E11" s="174">
        <v>30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0</v>
      </c>
      <c r="O11" s="174">
        <f>ROUND(E11*N11,2)</f>
        <v>0</v>
      </c>
      <c r="P11" s="174">
        <v>0</v>
      </c>
      <c r="Q11" s="174">
        <f>ROUND(E11*P11,2)</f>
        <v>0</v>
      </c>
      <c r="R11" s="176" t="s">
        <v>368</v>
      </c>
      <c r="S11" s="176" t="s">
        <v>290</v>
      </c>
      <c r="T11" s="177" t="s">
        <v>369</v>
      </c>
      <c r="U11" s="158">
        <v>0</v>
      </c>
      <c r="V11" s="158">
        <f>ROUND(E11*U11,2)</f>
        <v>0</v>
      </c>
      <c r="W11" s="158"/>
      <c r="X11" s="158" t="s">
        <v>179</v>
      </c>
      <c r="Y11" s="158" t="s">
        <v>284</v>
      </c>
      <c r="Z11" s="147"/>
      <c r="AA11" s="147"/>
      <c r="AB11" s="147"/>
      <c r="AC11" s="147"/>
      <c r="AD11" s="147"/>
      <c r="AE11" s="147"/>
      <c r="AF11" s="147"/>
      <c r="AG11" s="147" t="s">
        <v>370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1" outlineLevel="2" x14ac:dyDescent="0.25">
      <c r="A12" s="154"/>
      <c r="B12" s="155"/>
      <c r="C12" s="266" t="s">
        <v>376</v>
      </c>
      <c r="D12" s="267"/>
      <c r="E12" s="267"/>
      <c r="F12" s="267"/>
      <c r="G12" s="267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372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8" t="str">
        <f>C12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1">
        <v>3</v>
      </c>
      <c r="B13" s="172" t="s">
        <v>377</v>
      </c>
      <c r="C13" s="187" t="s">
        <v>378</v>
      </c>
      <c r="D13" s="173" t="s">
        <v>379</v>
      </c>
      <c r="E13" s="174">
        <v>29.51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6" t="s">
        <v>368</v>
      </c>
      <c r="S13" s="176" t="s">
        <v>290</v>
      </c>
      <c r="T13" s="177" t="s">
        <v>369</v>
      </c>
      <c r="U13" s="158">
        <v>9.5200000000000007E-2</v>
      </c>
      <c r="V13" s="158">
        <f>ROUND(E13*U13,2)</f>
        <v>2.81</v>
      </c>
      <c r="W13" s="158"/>
      <c r="X13" s="158" t="s">
        <v>179</v>
      </c>
      <c r="Y13" s="158" t="s">
        <v>284</v>
      </c>
      <c r="Z13" s="147"/>
      <c r="AA13" s="147"/>
      <c r="AB13" s="147"/>
      <c r="AC13" s="147"/>
      <c r="AD13" s="147"/>
      <c r="AE13" s="147"/>
      <c r="AF13" s="147"/>
      <c r="AG13" s="147" t="s">
        <v>370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5">
      <c r="A14" s="154"/>
      <c r="B14" s="155"/>
      <c r="C14" s="266" t="s">
        <v>380</v>
      </c>
      <c r="D14" s="267"/>
      <c r="E14" s="267"/>
      <c r="F14" s="267"/>
      <c r="G14" s="267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372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8" t="str">
        <f>C14</f>
        <v>nebo lesní půdy, s vodorovným přemístěním na hromady v místě upotřebení nebo na dočasné či trvalé skládky se složením</v>
      </c>
      <c r="BB14" s="147"/>
      <c r="BC14" s="147"/>
      <c r="BD14" s="147"/>
      <c r="BE14" s="147"/>
      <c r="BF14" s="147"/>
      <c r="BG14" s="147"/>
      <c r="BH14" s="147"/>
    </row>
    <row r="15" spans="1:60" outlineLevel="2" x14ac:dyDescent="0.25">
      <c r="A15" s="154"/>
      <c r="B15" s="155"/>
      <c r="C15" s="195" t="s">
        <v>381</v>
      </c>
      <c r="D15" s="192"/>
      <c r="E15" s="193">
        <v>29.51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382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1">
        <v>4</v>
      </c>
      <c r="B16" s="172" t="s">
        <v>383</v>
      </c>
      <c r="C16" s="187" t="s">
        <v>384</v>
      </c>
      <c r="D16" s="173" t="s">
        <v>379</v>
      </c>
      <c r="E16" s="174">
        <v>224.25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4">
        <v>0</v>
      </c>
      <c r="O16" s="174">
        <f>ROUND(E16*N16,2)</f>
        <v>0</v>
      </c>
      <c r="P16" s="174">
        <v>0</v>
      </c>
      <c r="Q16" s="174">
        <f>ROUND(E16*P16,2)</f>
        <v>0</v>
      </c>
      <c r="R16" s="176" t="s">
        <v>368</v>
      </c>
      <c r="S16" s="176" t="s">
        <v>290</v>
      </c>
      <c r="T16" s="177" t="s">
        <v>369</v>
      </c>
      <c r="U16" s="158">
        <v>0.12</v>
      </c>
      <c r="V16" s="158">
        <f>ROUND(E16*U16,2)</f>
        <v>26.91</v>
      </c>
      <c r="W16" s="158"/>
      <c r="X16" s="158" t="s">
        <v>179</v>
      </c>
      <c r="Y16" s="158" t="s">
        <v>284</v>
      </c>
      <c r="Z16" s="147"/>
      <c r="AA16" s="147"/>
      <c r="AB16" s="147"/>
      <c r="AC16" s="147"/>
      <c r="AD16" s="147"/>
      <c r="AE16" s="147"/>
      <c r="AF16" s="147"/>
      <c r="AG16" s="147" t="s">
        <v>370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1" outlineLevel="2" x14ac:dyDescent="0.25">
      <c r="A17" s="154"/>
      <c r="B17" s="155"/>
      <c r="C17" s="266" t="s">
        <v>385</v>
      </c>
      <c r="D17" s="267"/>
      <c r="E17" s="267"/>
      <c r="F17" s="267"/>
      <c r="G17" s="267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372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8" t="str">
        <f>C17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7" s="147"/>
      <c r="BC17" s="147"/>
      <c r="BD17" s="147"/>
      <c r="BE17" s="147"/>
      <c r="BF17" s="147"/>
      <c r="BG17" s="147"/>
      <c r="BH17" s="147"/>
    </row>
    <row r="18" spans="1:60" outlineLevel="2" x14ac:dyDescent="0.25">
      <c r="A18" s="154"/>
      <c r="B18" s="155"/>
      <c r="C18" s="195" t="s">
        <v>386</v>
      </c>
      <c r="D18" s="192"/>
      <c r="E18" s="193">
        <v>224.25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382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1">
        <v>5</v>
      </c>
      <c r="B19" s="172" t="s">
        <v>387</v>
      </c>
      <c r="C19" s="187" t="s">
        <v>388</v>
      </c>
      <c r="D19" s="173" t="s">
        <v>379</v>
      </c>
      <c r="E19" s="174">
        <v>224.25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4">
        <v>0</v>
      </c>
      <c r="O19" s="174">
        <f>ROUND(E19*N19,2)</f>
        <v>0</v>
      </c>
      <c r="P19" s="174">
        <v>0</v>
      </c>
      <c r="Q19" s="174">
        <f>ROUND(E19*P19,2)</f>
        <v>0</v>
      </c>
      <c r="R19" s="176" t="s">
        <v>368</v>
      </c>
      <c r="S19" s="176" t="s">
        <v>290</v>
      </c>
      <c r="T19" s="177" t="s">
        <v>369</v>
      </c>
      <c r="U19" s="158">
        <v>4.3099999999999999E-2</v>
      </c>
      <c r="V19" s="158">
        <f>ROUND(E19*U19,2)</f>
        <v>9.67</v>
      </c>
      <c r="W19" s="158"/>
      <c r="X19" s="158" t="s">
        <v>179</v>
      </c>
      <c r="Y19" s="158" t="s">
        <v>284</v>
      </c>
      <c r="Z19" s="147"/>
      <c r="AA19" s="147"/>
      <c r="AB19" s="147"/>
      <c r="AC19" s="147"/>
      <c r="AD19" s="147"/>
      <c r="AE19" s="147"/>
      <c r="AF19" s="147"/>
      <c r="AG19" s="147" t="s">
        <v>370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1" outlineLevel="2" x14ac:dyDescent="0.25">
      <c r="A20" s="154"/>
      <c r="B20" s="155"/>
      <c r="C20" s="266" t="s">
        <v>385</v>
      </c>
      <c r="D20" s="267"/>
      <c r="E20" s="267"/>
      <c r="F20" s="267"/>
      <c r="G20" s="267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372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8" t="str">
        <f>C20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1">
        <v>6</v>
      </c>
      <c r="B21" s="172" t="s">
        <v>389</v>
      </c>
      <c r="C21" s="187" t="s">
        <v>390</v>
      </c>
      <c r="D21" s="173" t="s">
        <v>379</v>
      </c>
      <c r="E21" s="174">
        <v>354.25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6" t="s">
        <v>368</v>
      </c>
      <c r="S21" s="176" t="s">
        <v>290</v>
      </c>
      <c r="T21" s="177" t="s">
        <v>369</v>
      </c>
      <c r="U21" s="158">
        <v>2.9649999999999999</v>
      </c>
      <c r="V21" s="158">
        <f>ROUND(E21*U21,2)</f>
        <v>1050.3499999999999</v>
      </c>
      <c r="W21" s="158"/>
      <c r="X21" s="158" t="s">
        <v>179</v>
      </c>
      <c r="Y21" s="158" t="s">
        <v>284</v>
      </c>
      <c r="Z21" s="147"/>
      <c r="AA21" s="147"/>
      <c r="AB21" s="147"/>
      <c r="AC21" s="147"/>
      <c r="AD21" s="147"/>
      <c r="AE21" s="147"/>
      <c r="AF21" s="147"/>
      <c r="AG21" s="147" t="s">
        <v>370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1" outlineLevel="2" x14ac:dyDescent="0.25">
      <c r="A22" s="154"/>
      <c r="B22" s="155"/>
      <c r="C22" s="266" t="s">
        <v>391</v>
      </c>
      <c r="D22" s="267"/>
      <c r="E22" s="267"/>
      <c r="F22" s="267"/>
      <c r="G22" s="267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372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78" t="str">
        <f>C22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195" t="s">
        <v>392</v>
      </c>
      <c r="D23" s="192"/>
      <c r="E23" s="193">
        <v>354.25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382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1">
        <v>7</v>
      </c>
      <c r="B24" s="172" t="s">
        <v>393</v>
      </c>
      <c r="C24" s="187" t="s">
        <v>394</v>
      </c>
      <c r="D24" s="173" t="s">
        <v>379</v>
      </c>
      <c r="E24" s="174">
        <v>354.25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4">
        <v>0</v>
      </c>
      <c r="O24" s="174">
        <f>ROUND(E24*N24,2)</f>
        <v>0</v>
      </c>
      <c r="P24" s="174">
        <v>0</v>
      </c>
      <c r="Q24" s="174">
        <f>ROUND(E24*P24,2)</f>
        <v>0</v>
      </c>
      <c r="R24" s="176" t="s">
        <v>368</v>
      </c>
      <c r="S24" s="176" t="s">
        <v>290</v>
      </c>
      <c r="T24" s="177" t="s">
        <v>369</v>
      </c>
      <c r="U24" s="158">
        <v>0.154</v>
      </c>
      <c r="V24" s="158">
        <f>ROUND(E24*U24,2)</f>
        <v>54.55</v>
      </c>
      <c r="W24" s="158"/>
      <c r="X24" s="158" t="s">
        <v>179</v>
      </c>
      <c r="Y24" s="158" t="s">
        <v>284</v>
      </c>
      <c r="Z24" s="147"/>
      <c r="AA24" s="147"/>
      <c r="AB24" s="147"/>
      <c r="AC24" s="147"/>
      <c r="AD24" s="147"/>
      <c r="AE24" s="147"/>
      <c r="AF24" s="147"/>
      <c r="AG24" s="147" t="s">
        <v>370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1" outlineLevel="2" x14ac:dyDescent="0.25">
      <c r="A25" s="154"/>
      <c r="B25" s="155"/>
      <c r="C25" s="266" t="s">
        <v>391</v>
      </c>
      <c r="D25" s="267"/>
      <c r="E25" s="267"/>
      <c r="F25" s="267"/>
      <c r="G25" s="267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372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78" t="str">
        <f>C25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1">
        <v>8</v>
      </c>
      <c r="B26" s="172" t="s">
        <v>395</v>
      </c>
      <c r="C26" s="187" t="s">
        <v>396</v>
      </c>
      <c r="D26" s="173" t="s">
        <v>379</v>
      </c>
      <c r="E26" s="174">
        <v>91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6" t="s">
        <v>368</v>
      </c>
      <c r="S26" s="176" t="s">
        <v>290</v>
      </c>
      <c r="T26" s="177" t="s">
        <v>369</v>
      </c>
      <c r="U26" s="158">
        <v>4.6550000000000002</v>
      </c>
      <c r="V26" s="158">
        <f>ROUND(E26*U26,2)</f>
        <v>423.61</v>
      </c>
      <c r="W26" s="158"/>
      <c r="X26" s="158" t="s">
        <v>179</v>
      </c>
      <c r="Y26" s="158" t="s">
        <v>284</v>
      </c>
      <c r="Z26" s="147"/>
      <c r="AA26" s="147"/>
      <c r="AB26" s="147"/>
      <c r="AC26" s="147"/>
      <c r="AD26" s="147"/>
      <c r="AE26" s="147"/>
      <c r="AF26" s="147"/>
      <c r="AG26" s="147" t="s">
        <v>370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5">
      <c r="A27" s="154"/>
      <c r="B27" s="155"/>
      <c r="C27" s="266" t="s">
        <v>397</v>
      </c>
      <c r="D27" s="267"/>
      <c r="E27" s="267"/>
      <c r="F27" s="267"/>
      <c r="G27" s="267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372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5">
      <c r="A28" s="154"/>
      <c r="B28" s="155"/>
      <c r="C28" s="195" t="s">
        <v>398</v>
      </c>
      <c r="D28" s="192"/>
      <c r="E28" s="193">
        <v>91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382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1">
        <v>9</v>
      </c>
      <c r="B29" s="172" t="s">
        <v>399</v>
      </c>
      <c r="C29" s="187" t="s">
        <v>400</v>
      </c>
      <c r="D29" s="173" t="s">
        <v>379</v>
      </c>
      <c r="E29" s="174">
        <v>11.96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6" t="s">
        <v>368</v>
      </c>
      <c r="S29" s="176" t="s">
        <v>290</v>
      </c>
      <c r="T29" s="177" t="s">
        <v>369</v>
      </c>
      <c r="U29" s="158">
        <v>6.298</v>
      </c>
      <c r="V29" s="158">
        <f>ROUND(E29*U29,2)</f>
        <v>75.319999999999993</v>
      </c>
      <c r="W29" s="158"/>
      <c r="X29" s="158" t="s">
        <v>179</v>
      </c>
      <c r="Y29" s="158" t="s">
        <v>284</v>
      </c>
      <c r="Z29" s="147"/>
      <c r="AA29" s="147"/>
      <c r="AB29" s="147"/>
      <c r="AC29" s="147"/>
      <c r="AD29" s="147"/>
      <c r="AE29" s="147"/>
      <c r="AF29" s="147"/>
      <c r="AG29" s="147" t="s">
        <v>370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5">
      <c r="A30" s="154"/>
      <c r="B30" s="155"/>
      <c r="C30" s="266" t="s">
        <v>401</v>
      </c>
      <c r="D30" s="267"/>
      <c r="E30" s="267"/>
      <c r="F30" s="267"/>
      <c r="G30" s="267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372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5">
      <c r="A31" s="154"/>
      <c r="B31" s="155"/>
      <c r="C31" s="195" t="s">
        <v>402</v>
      </c>
      <c r="D31" s="192"/>
      <c r="E31" s="193">
        <v>11.96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382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1">
        <v>10</v>
      </c>
      <c r="B32" s="172" t="s">
        <v>403</v>
      </c>
      <c r="C32" s="187" t="s">
        <v>404</v>
      </c>
      <c r="D32" s="173" t="s">
        <v>379</v>
      </c>
      <c r="E32" s="174">
        <v>102.96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6" t="s">
        <v>368</v>
      </c>
      <c r="S32" s="176" t="s">
        <v>290</v>
      </c>
      <c r="T32" s="177" t="s">
        <v>369</v>
      </c>
      <c r="U32" s="158">
        <v>3.81</v>
      </c>
      <c r="V32" s="158">
        <f>ROUND(E32*U32,2)</f>
        <v>392.28</v>
      </c>
      <c r="W32" s="158"/>
      <c r="X32" s="158" t="s">
        <v>179</v>
      </c>
      <c r="Y32" s="158" t="s">
        <v>284</v>
      </c>
      <c r="Z32" s="147"/>
      <c r="AA32" s="147"/>
      <c r="AB32" s="147"/>
      <c r="AC32" s="147"/>
      <c r="AD32" s="147"/>
      <c r="AE32" s="147"/>
      <c r="AF32" s="147"/>
      <c r="AG32" s="147" t="s">
        <v>370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5">
      <c r="A33" s="154"/>
      <c r="B33" s="155"/>
      <c r="C33" s="266" t="s">
        <v>405</v>
      </c>
      <c r="D33" s="267"/>
      <c r="E33" s="267"/>
      <c r="F33" s="267"/>
      <c r="G33" s="267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372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78" t="str">
        <f>C33</f>
        <v xml:space="preserve"> bez naložení, avšak s vyprázdněním nádoby na hromady nebo do dopravního prostředku, na každých třeba i započatých 3 m výšky,</v>
      </c>
      <c r="BB33" s="147"/>
      <c r="BC33" s="147"/>
      <c r="BD33" s="147"/>
      <c r="BE33" s="147"/>
      <c r="BF33" s="147"/>
      <c r="BG33" s="147"/>
      <c r="BH33" s="147"/>
    </row>
    <row r="34" spans="1:60" outlineLevel="2" x14ac:dyDescent="0.25">
      <c r="A34" s="154"/>
      <c r="B34" s="155"/>
      <c r="C34" s="195" t="s">
        <v>406</v>
      </c>
      <c r="D34" s="192"/>
      <c r="E34" s="193">
        <v>102.96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382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1">
        <v>11</v>
      </c>
      <c r="B35" s="172" t="s">
        <v>407</v>
      </c>
      <c r="C35" s="187" t="s">
        <v>408</v>
      </c>
      <c r="D35" s="173" t="s">
        <v>379</v>
      </c>
      <c r="E35" s="174">
        <v>681.46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6" t="s">
        <v>368</v>
      </c>
      <c r="S35" s="176" t="s">
        <v>290</v>
      </c>
      <c r="T35" s="177" t="s">
        <v>369</v>
      </c>
      <c r="U35" s="158">
        <v>1.0999999999999999E-2</v>
      </c>
      <c r="V35" s="158">
        <f>ROUND(E35*U35,2)</f>
        <v>7.5</v>
      </c>
      <c r="W35" s="158"/>
      <c r="X35" s="158" t="s">
        <v>179</v>
      </c>
      <c r="Y35" s="158" t="s">
        <v>284</v>
      </c>
      <c r="Z35" s="147"/>
      <c r="AA35" s="147"/>
      <c r="AB35" s="147"/>
      <c r="AC35" s="147"/>
      <c r="AD35" s="147"/>
      <c r="AE35" s="147"/>
      <c r="AF35" s="147"/>
      <c r="AG35" s="147" t="s">
        <v>370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5">
      <c r="A36" s="154"/>
      <c r="B36" s="155"/>
      <c r="C36" s="266" t="s">
        <v>409</v>
      </c>
      <c r="D36" s="267"/>
      <c r="E36" s="267"/>
      <c r="F36" s="267"/>
      <c r="G36" s="267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372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5">
      <c r="A37" s="154"/>
      <c r="B37" s="155"/>
      <c r="C37" s="195" t="s">
        <v>410</v>
      </c>
      <c r="D37" s="192"/>
      <c r="E37" s="193">
        <v>681.46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382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1">
        <v>12</v>
      </c>
      <c r="B38" s="172" t="s">
        <v>411</v>
      </c>
      <c r="C38" s="187" t="s">
        <v>412</v>
      </c>
      <c r="D38" s="173" t="s">
        <v>379</v>
      </c>
      <c r="E38" s="174">
        <v>256.42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4">
        <v>0</v>
      </c>
      <c r="O38" s="174">
        <f>ROUND(E38*N38,2)</f>
        <v>0</v>
      </c>
      <c r="P38" s="174">
        <v>0</v>
      </c>
      <c r="Q38" s="174">
        <f>ROUND(E38*P38,2)</f>
        <v>0</v>
      </c>
      <c r="R38" s="176" t="s">
        <v>368</v>
      </c>
      <c r="S38" s="176" t="s">
        <v>290</v>
      </c>
      <c r="T38" s="177" t="s">
        <v>369</v>
      </c>
      <c r="U38" s="158">
        <v>1.0999999999999999E-2</v>
      </c>
      <c r="V38" s="158">
        <f>ROUND(E38*U38,2)</f>
        <v>2.82</v>
      </c>
      <c r="W38" s="158"/>
      <c r="X38" s="158" t="s">
        <v>179</v>
      </c>
      <c r="Y38" s="158" t="s">
        <v>284</v>
      </c>
      <c r="Z38" s="147"/>
      <c r="AA38" s="147"/>
      <c r="AB38" s="147"/>
      <c r="AC38" s="147"/>
      <c r="AD38" s="147"/>
      <c r="AE38" s="147"/>
      <c r="AF38" s="147"/>
      <c r="AG38" s="147" t="s">
        <v>370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5">
      <c r="A39" s="154"/>
      <c r="B39" s="155"/>
      <c r="C39" s="266" t="s">
        <v>409</v>
      </c>
      <c r="D39" s="267"/>
      <c r="E39" s="267"/>
      <c r="F39" s="267"/>
      <c r="G39" s="267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372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5">
      <c r="A40" s="154"/>
      <c r="B40" s="155"/>
      <c r="C40" s="195" t="s">
        <v>413</v>
      </c>
      <c r="D40" s="192"/>
      <c r="E40" s="193">
        <v>256.42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382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0.399999999999999" outlineLevel="1" x14ac:dyDescent="0.25">
      <c r="A41" s="171">
        <v>13</v>
      </c>
      <c r="B41" s="172" t="s">
        <v>414</v>
      </c>
      <c r="C41" s="187" t="s">
        <v>415</v>
      </c>
      <c r="D41" s="173" t="s">
        <v>379</v>
      </c>
      <c r="E41" s="174">
        <v>2564.1999999999998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0</v>
      </c>
      <c r="O41" s="174">
        <f>ROUND(E41*N41,2)</f>
        <v>0</v>
      </c>
      <c r="P41" s="174">
        <v>0</v>
      </c>
      <c r="Q41" s="174">
        <f>ROUND(E41*P41,2)</f>
        <v>0</v>
      </c>
      <c r="R41" s="176" t="s">
        <v>368</v>
      </c>
      <c r="S41" s="176" t="s">
        <v>290</v>
      </c>
      <c r="T41" s="177" t="s">
        <v>369</v>
      </c>
      <c r="U41" s="158">
        <v>0</v>
      </c>
      <c r="V41" s="158">
        <f>ROUND(E41*U41,2)</f>
        <v>0</v>
      </c>
      <c r="W41" s="158"/>
      <c r="X41" s="158" t="s">
        <v>179</v>
      </c>
      <c r="Y41" s="158" t="s">
        <v>284</v>
      </c>
      <c r="Z41" s="147"/>
      <c r="AA41" s="147"/>
      <c r="AB41" s="147"/>
      <c r="AC41" s="147"/>
      <c r="AD41" s="147"/>
      <c r="AE41" s="147"/>
      <c r="AF41" s="147"/>
      <c r="AG41" s="147" t="s">
        <v>370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5">
      <c r="A42" s="154"/>
      <c r="B42" s="155"/>
      <c r="C42" s="266" t="s">
        <v>409</v>
      </c>
      <c r="D42" s="267"/>
      <c r="E42" s="267"/>
      <c r="F42" s="267"/>
      <c r="G42" s="267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372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.399999999999999" outlineLevel="1" x14ac:dyDescent="0.25">
      <c r="A43" s="171">
        <v>14</v>
      </c>
      <c r="B43" s="172" t="s">
        <v>416</v>
      </c>
      <c r="C43" s="187" t="s">
        <v>417</v>
      </c>
      <c r="D43" s="173" t="s">
        <v>379</v>
      </c>
      <c r="E43" s="174">
        <v>1483.04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4">
        <v>0</v>
      </c>
      <c r="O43" s="174">
        <f>ROUND(E43*N43,2)</f>
        <v>0</v>
      </c>
      <c r="P43" s="174">
        <v>0</v>
      </c>
      <c r="Q43" s="174">
        <f>ROUND(E43*P43,2)</f>
        <v>0</v>
      </c>
      <c r="R43" s="176" t="s">
        <v>368</v>
      </c>
      <c r="S43" s="176" t="s">
        <v>290</v>
      </c>
      <c r="T43" s="177" t="s">
        <v>369</v>
      </c>
      <c r="U43" s="158">
        <v>5.2999999999999999E-2</v>
      </c>
      <c r="V43" s="158">
        <f>ROUND(E43*U43,2)</f>
        <v>78.599999999999994</v>
      </c>
      <c r="W43" s="158"/>
      <c r="X43" s="158" t="s">
        <v>179</v>
      </c>
      <c r="Y43" s="158" t="s">
        <v>284</v>
      </c>
      <c r="Z43" s="147"/>
      <c r="AA43" s="147"/>
      <c r="AB43" s="147"/>
      <c r="AC43" s="147"/>
      <c r="AD43" s="147"/>
      <c r="AE43" s="147"/>
      <c r="AF43" s="147"/>
      <c r="AG43" s="147" t="s">
        <v>370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5">
      <c r="A44" s="154"/>
      <c r="B44" s="155"/>
      <c r="C44" s="195" t="s">
        <v>418</v>
      </c>
      <c r="D44" s="192"/>
      <c r="E44" s="193">
        <v>1483.04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382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.399999999999999" outlineLevel="1" x14ac:dyDescent="0.25">
      <c r="A45" s="179">
        <v>15</v>
      </c>
      <c r="B45" s="180" t="s">
        <v>419</v>
      </c>
      <c r="C45" s="188" t="s">
        <v>420</v>
      </c>
      <c r="D45" s="181" t="s">
        <v>379</v>
      </c>
      <c r="E45" s="182">
        <v>681.46</v>
      </c>
      <c r="F45" s="183"/>
      <c r="G45" s="184">
        <f>ROUND(E45*F45,2)</f>
        <v>0</v>
      </c>
      <c r="H45" s="183"/>
      <c r="I45" s="184">
        <f>ROUND(E45*H45,2)</f>
        <v>0</v>
      </c>
      <c r="J45" s="183"/>
      <c r="K45" s="184">
        <f>ROUND(E45*J45,2)</f>
        <v>0</v>
      </c>
      <c r="L45" s="184">
        <v>21</v>
      </c>
      <c r="M45" s="184">
        <f>G45*(1+L45/100)</f>
        <v>0</v>
      </c>
      <c r="N45" s="182">
        <v>0</v>
      </c>
      <c r="O45" s="182">
        <f>ROUND(E45*N45,2)</f>
        <v>0</v>
      </c>
      <c r="P45" s="182">
        <v>0</v>
      </c>
      <c r="Q45" s="182">
        <f>ROUND(E45*P45,2)</f>
        <v>0</v>
      </c>
      <c r="R45" s="184" t="s">
        <v>368</v>
      </c>
      <c r="S45" s="184" t="s">
        <v>290</v>
      </c>
      <c r="T45" s="185" t="s">
        <v>369</v>
      </c>
      <c r="U45" s="158">
        <v>8.9999999999999993E-3</v>
      </c>
      <c r="V45" s="158">
        <f>ROUND(E45*U45,2)</f>
        <v>6.13</v>
      </c>
      <c r="W45" s="158"/>
      <c r="X45" s="158" t="s">
        <v>179</v>
      </c>
      <c r="Y45" s="158" t="s">
        <v>284</v>
      </c>
      <c r="Z45" s="147"/>
      <c r="AA45" s="147"/>
      <c r="AB45" s="147"/>
      <c r="AC45" s="147"/>
      <c r="AD45" s="147"/>
      <c r="AE45" s="147"/>
      <c r="AF45" s="147"/>
      <c r="AG45" s="147" t="s">
        <v>370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1">
        <v>16</v>
      </c>
      <c r="B46" s="172" t="s">
        <v>421</v>
      </c>
      <c r="C46" s="187" t="s">
        <v>422</v>
      </c>
      <c r="D46" s="173" t="s">
        <v>379</v>
      </c>
      <c r="E46" s="174">
        <v>741.52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0</v>
      </c>
      <c r="O46" s="174">
        <f>ROUND(E46*N46,2)</f>
        <v>0</v>
      </c>
      <c r="P46" s="174">
        <v>0</v>
      </c>
      <c r="Q46" s="174">
        <f>ROUND(E46*P46,2)</f>
        <v>0</v>
      </c>
      <c r="R46" s="176" t="s">
        <v>368</v>
      </c>
      <c r="S46" s="176" t="s">
        <v>290</v>
      </c>
      <c r="T46" s="177" t="s">
        <v>369</v>
      </c>
      <c r="U46" s="158">
        <v>0.20200000000000001</v>
      </c>
      <c r="V46" s="158">
        <f>ROUND(E46*U46,2)</f>
        <v>149.79</v>
      </c>
      <c r="W46" s="158"/>
      <c r="X46" s="158" t="s">
        <v>179</v>
      </c>
      <c r="Y46" s="158" t="s">
        <v>284</v>
      </c>
      <c r="Z46" s="147"/>
      <c r="AA46" s="147"/>
      <c r="AB46" s="147"/>
      <c r="AC46" s="147"/>
      <c r="AD46" s="147"/>
      <c r="AE46" s="147"/>
      <c r="AF46" s="147"/>
      <c r="AG46" s="147" t="s">
        <v>370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5">
      <c r="A47" s="154"/>
      <c r="B47" s="155"/>
      <c r="C47" s="266" t="s">
        <v>423</v>
      </c>
      <c r="D47" s="267"/>
      <c r="E47" s="267"/>
      <c r="F47" s="267"/>
      <c r="G47" s="267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372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5">
      <c r="A48" s="154"/>
      <c r="B48" s="155"/>
      <c r="C48" s="262" t="s">
        <v>424</v>
      </c>
      <c r="D48" s="263"/>
      <c r="E48" s="263"/>
      <c r="F48" s="263"/>
      <c r="G48" s="263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287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5">
      <c r="A49" s="154"/>
      <c r="B49" s="155"/>
      <c r="C49" s="195" t="s">
        <v>425</v>
      </c>
      <c r="D49" s="192"/>
      <c r="E49" s="193">
        <v>741.52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382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1">
        <v>17</v>
      </c>
      <c r="B50" s="172" t="s">
        <v>426</v>
      </c>
      <c r="C50" s="187" t="s">
        <v>427</v>
      </c>
      <c r="D50" s="173" t="s">
        <v>379</v>
      </c>
      <c r="E50" s="174">
        <v>0.52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0</v>
      </c>
      <c r="O50" s="174">
        <f>ROUND(E50*N50,2)</f>
        <v>0</v>
      </c>
      <c r="P50" s="174">
        <v>0</v>
      </c>
      <c r="Q50" s="174">
        <f>ROUND(E50*P50,2)</f>
        <v>0</v>
      </c>
      <c r="R50" s="176" t="s">
        <v>368</v>
      </c>
      <c r="S50" s="176" t="s">
        <v>290</v>
      </c>
      <c r="T50" s="177" t="s">
        <v>369</v>
      </c>
      <c r="U50" s="158">
        <v>2.1949999999999998</v>
      </c>
      <c r="V50" s="158">
        <f>ROUND(E50*U50,2)</f>
        <v>1.1399999999999999</v>
      </c>
      <c r="W50" s="158"/>
      <c r="X50" s="158" t="s">
        <v>179</v>
      </c>
      <c r="Y50" s="158" t="s">
        <v>284</v>
      </c>
      <c r="Z50" s="147"/>
      <c r="AA50" s="147"/>
      <c r="AB50" s="147"/>
      <c r="AC50" s="147"/>
      <c r="AD50" s="147"/>
      <c r="AE50" s="147"/>
      <c r="AF50" s="147"/>
      <c r="AG50" s="147" t="s">
        <v>370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5">
      <c r="A51" s="154"/>
      <c r="B51" s="155"/>
      <c r="C51" s="266" t="s">
        <v>428</v>
      </c>
      <c r="D51" s="267"/>
      <c r="E51" s="267"/>
      <c r="F51" s="267"/>
      <c r="G51" s="267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372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78" t="str">
        <f>C51</f>
        <v>sypaninou z vhodných hornin tř. 1 - 4 nebo materiálem, uloženým ve vzdálenosti do 30 m od vnějšího kraje objektu, pro jakoukoliv míru zhutnění,</v>
      </c>
      <c r="BB51" s="147"/>
      <c r="BC51" s="147"/>
      <c r="BD51" s="147"/>
      <c r="BE51" s="147"/>
      <c r="BF51" s="147"/>
      <c r="BG51" s="147"/>
      <c r="BH51" s="147"/>
    </row>
    <row r="52" spans="1:60" outlineLevel="2" x14ac:dyDescent="0.25">
      <c r="A52" s="154"/>
      <c r="B52" s="155"/>
      <c r="C52" s="195" t="s">
        <v>429</v>
      </c>
      <c r="D52" s="192"/>
      <c r="E52" s="193">
        <v>0.52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382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1">
        <v>18</v>
      </c>
      <c r="B53" s="172" t="s">
        <v>430</v>
      </c>
      <c r="C53" s="187" t="s">
        <v>431</v>
      </c>
      <c r="D53" s="173" t="s">
        <v>432</v>
      </c>
      <c r="E53" s="174">
        <v>45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0</v>
      </c>
      <c r="O53" s="174">
        <f>ROUND(E53*N53,2)</f>
        <v>0</v>
      </c>
      <c r="P53" s="174">
        <v>0</v>
      </c>
      <c r="Q53" s="174">
        <f>ROUND(E53*P53,2)</f>
        <v>0</v>
      </c>
      <c r="R53" s="176" t="s">
        <v>368</v>
      </c>
      <c r="S53" s="176" t="s">
        <v>290</v>
      </c>
      <c r="T53" s="177" t="s">
        <v>369</v>
      </c>
      <c r="U53" s="158">
        <v>1.7999999999999999E-2</v>
      </c>
      <c r="V53" s="158">
        <f>ROUND(E53*U53,2)</f>
        <v>0.81</v>
      </c>
      <c r="W53" s="158"/>
      <c r="X53" s="158" t="s">
        <v>179</v>
      </c>
      <c r="Y53" s="158" t="s">
        <v>284</v>
      </c>
      <c r="Z53" s="147"/>
      <c r="AA53" s="147"/>
      <c r="AB53" s="147"/>
      <c r="AC53" s="147"/>
      <c r="AD53" s="147"/>
      <c r="AE53" s="147"/>
      <c r="AF53" s="147"/>
      <c r="AG53" s="147" t="s">
        <v>370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5">
      <c r="A54" s="154"/>
      <c r="B54" s="155"/>
      <c r="C54" s="266" t="s">
        <v>433</v>
      </c>
      <c r="D54" s="267"/>
      <c r="E54" s="267"/>
      <c r="F54" s="267"/>
      <c r="G54" s="267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372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1">
        <v>19</v>
      </c>
      <c r="B55" s="172" t="s">
        <v>434</v>
      </c>
      <c r="C55" s="187" t="s">
        <v>435</v>
      </c>
      <c r="D55" s="173" t="s">
        <v>432</v>
      </c>
      <c r="E55" s="174">
        <v>45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0</v>
      </c>
      <c r="O55" s="174">
        <f>ROUND(E55*N55,2)</f>
        <v>0</v>
      </c>
      <c r="P55" s="174">
        <v>0</v>
      </c>
      <c r="Q55" s="174">
        <f>ROUND(E55*P55,2)</f>
        <v>0</v>
      </c>
      <c r="R55" s="176" t="s">
        <v>368</v>
      </c>
      <c r="S55" s="176" t="s">
        <v>290</v>
      </c>
      <c r="T55" s="177" t="s">
        <v>369</v>
      </c>
      <c r="U55" s="158">
        <v>0.128</v>
      </c>
      <c r="V55" s="158">
        <f>ROUND(E55*U55,2)</f>
        <v>5.76</v>
      </c>
      <c r="W55" s="158"/>
      <c r="X55" s="158" t="s">
        <v>179</v>
      </c>
      <c r="Y55" s="158" t="s">
        <v>284</v>
      </c>
      <c r="Z55" s="147"/>
      <c r="AA55" s="147"/>
      <c r="AB55" s="147"/>
      <c r="AC55" s="147"/>
      <c r="AD55" s="147"/>
      <c r="AE55" s="147"/>
      <c r="AF55" s="147"/>
      <c r="AG55" s="147" t="s">
        <v>370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5">
      <c r="A56" s="154"/>
      <c r="B56" s="155"/>
      <c r="C56" s="266" t="s">
        <v>436</v>
      </c>
      <c r="D56" s="267"/>
      <c r="E56" s="267"/>
      <c r="F56" s="267"/>
      <c r="G56" s="267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372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5">
      <c r="A57" s="154"/>
      <c r="B57" s="155"/>
      <c r="C57" s="195" t="s">
        <v>437</v>
      </c>
      <c r="D57" s="192"/>
      <c r="E57" s="193">
        <v>45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382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.399999999999999" outlineLevel="1" x14ac:dyDescent="0.25">
      <c r="A58" s="171">
        <v>20</v>
      </c>
      <c r="B58" s="172" t="s">
        <v>438</v>
      </c>
      <c r="C58" s="187" t="s">
        <v>439</v>
      </c>
      <c r="D58" s="173" t="s">
        <v>432</v>
      </c>
      <c r="E58" s="174">
        <v>196.73333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0</v>
      </c>
      <c r="O58" s="174">
        <f>ROUND(E58*N58,2)</f>
        <v>0</v>
      </c>
      <c r="P58" s="174">
        <v>0</v>
      </c>
      <c r="Q58" s="174">
        <f>ROUND(E58*P58,2)</f>
        <v>0</v>
      </c>
      <c r="R58" s="176" t="s">
        <v>368</v>
      </c>
      <c r="S58" s="176" t="s">
        <v>290</v>
      </c>
      <c r="T58" s="177" t="s">
        <v>369</v>
      </c>
      <c r="U58" s="158">
        <v>0.26300000000000001</v>
      </c>
      <c r="V58" s="158">
        <f>ROUND(E58*U58,2)</f>
        <v>51.74</v>
      </c>
      <c r="W58" s="158"/>
      <c r="X58" s="158" t="s">
        <v>179</v>
      </c>
      <c r="Y58" s="158" t="s">
        <v>284</v>
      </c>
      <c r="Z58" s="147"/>
      <c r="AA58" s="147"/>
      <c r="AB58" s="147"/>
      <c r="AC58" s="147"/>
      <c r="AD58" s="147"/>
      <c r="AE58" s="147"/>
      <c r="AF58" s="147"/>
      <c r="AG58" s="147" t="s">
        <v>370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5">
      <c r="A59" s="154"/>
      <c r="B59" s="155"/>
      <c r="C59" s="266" t="s">
        <v>440</v>
      </c>
      <c r="D59" s="267"/>
      <c r="E59" s="267"/>
      <c r="F59" s="267"/>
      <c r="G59" s="267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372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78" t="str">
        <f>C59</f>
        <v>s případným nutným přemístěním hromad nebo dočasných skládek na místo potřeby ze vzdálenosti do 30 m, ve svahu sklonu přes 1 : 5,</v>
      </c>
      <c r="BB59" s="147"/>
      <c r="BC59" s="147"/>
      <c r="BD59" s="147"/>
      <c r="BE59" s="147"/>
      <c r="BF59" s="147"/>
      <c r="BG59" s="147"/>
      <c r="BH59" s="147"/>
    </row>
    <row r="60" spans="1:60" outlineLevel="2" x14ac:dyDescent="0.25">
      <c r="A60" s="154"/>
      <c r="B60" s="155"/>
      <c r="C60" s="195" t="s">
        <v>441</v>
      </c>
      <c r="D60" s="192"/>
      <c r="E60" s="193">
        <v>196.73333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382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1">
        <v>21</v>
      </c>
      <c r="B61" s="172" t="s">
        <v>442</v>
      </c>
      <c r="C61" s="187" t="s">
        <v>443</v>
      </c>
      <c r="D61" s="173" t="s">
        <v>379</v>
      </c>
      <c r="E61" s="174">
        <v>9.1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4">
        <v>4.8999999999999998E-4</v>
      </c>
      <c r="O61" s="174">
        <f>ROUND(E61*N61,2)</f>
        <v>0</v>
      </c>
      <c r="P61" s="174">
        <v>0</v>
      </c>
      <c r="Q61" s="174">
        <f>ROUND(E61*P61,2)</f>
        <v>0</v>
      </c>
      <c r="R61" s="176"/>
      <c r="S61" s="176" t="s">
        <v>282</v>
      </c>
      <c r="T61" s="177" t="s">
        <v>444</v>
      </c>
      <c r="U61" s="158">
        <v>0.14199999999999999</v>
      </c>
      <c r="V61" s="158">
        <f>ROUND(E61*U61,2)</f>
        <v>1.29</v>
      </c>
      <c r="W61" s="158"/>
      <c r="X61" s="158" t="s">
        <v>179</v>
      </c>
      <c r="Y61" s="158" t="s">
        <v>284</v>
      </c>
      <c r="Z61" s="147"/>
      <c r="AA61" s="147"/>
      <c r="AB61" s="147"/>
      <c r="AC61" s="147"/>
      <c r="AD61" s="147"/>
      <c r="AE61" s="147"/>
      <c r="AF61" s="147"/>
      <c r="AG61" s="147" t="s">
        <v>370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5">
      <c r="A62" s="154"/>
      <c r="B62" s="155"/>
      <c r="C62" s="195" t="s">
        <v>445</v>
      </c>
      <c r="D62" s="192"/>
      <c r="E62" s="193">
        <v>9.1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382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79">
        <v>22</v>
      </c>
      <c r="B63" s="180" t="s">
        <v>446</v>
      </c>
      <c r="C63" s="188" t="s">
        <v>447</v>
      </c>
      <c r="D63" s="181" t="s">
        <v>379</v>
      </c>
      <c r="E63" s="182">
        <v>9.1</v>
      </c>
      <c r="F63" s="183"/>
      <c r="G63" s="184">
        <f>ROUND(E63*F63,2)</f>
        <v>0</v>
      </c>
      <c r="H63" s="183"/>
      <c r="I63" s="184">
        <f>ROUND(E63*H63,2)</f>
        <v>0</v>
      </c>
      <c r="J63" s="183"/>
      <c r="K63" s="184">
        <f>ROUND(E63*J63,2)</f>
        <v>0</v>
      </c>
      <c r="L63" s="184">
        <v>21</v>
      </c>
      <c r="M63" s="184">
        <f>G63*(1+L63/100)</f>
        <v>0</v>
      </c>
      <c r="N63" s="182">
        <v>0</v>
      </c>
      <c r="O63" s="182">
        <f>ROUND(E63*N63,2)</f>
        <v>0</v>
      </c>
      <c r="P63" s="182">
        <v>0</v>
      </c>
      <c r="Q63" s="182">
        <f>ROUND(E63*P63,2)</f>
        <v>0</v>
      </c>
      <c r="R63" s="184"/>
      <c r="S63" s="184" t="s">
        <v>282</v>
      </c>
      <c r="T63" s="185" t="s">
        <v>448</v>
      </c>
      <c r="U63" s="158">
        <v>0.4</v>
      </c>
      <c r="V63" s="158">
        <f>ROUND(E63*U63,2)</f>
        <v>3.64</v>
      </c>
      <c r="W63" s="158"/>
      <c r="X63" s="158" t="s">
        <v>179</v>
      </c>
      <c r="Y63" s="158" t="s">
        <v>284</v>
      </c>
      <c r="Z63" s="147"/>
      <c r="AA63" s="147"/>
      <c r="AB63" s="147"/>
      <c r="AC63" s="147"/>
      <c r="AD63" s="147"/>
      <c r="AE63" s="147"/>
      <c r="AF63" s="147"/>
      <c r="AG63" s="147" t="s">
        <v>370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9">
        <v>23</v>
      </c>
      <c r="B64" s="180" t="s">
        <v>449</v>
      </c>
      <c r="C64" s="188" t="s">
        <v>450</v>
      </c>
      <c r="D64" s="181" t="s">
        <v>451</v>
      </c>
      <c r="E64" s="182">
        <v>1</v>
      </c>
      <c r="F64" s="183"/>
      <c r="G64" s="184">
        <f>ROUND(E64*F64,2)</f>
        <v>0</v>
      </c>
      <c r="H64" s="183"/>
      <c r="I64" s="184">
        <f>ROUND(E64*H64,2)</f>
        <v>0</v>
      </c>
      <c r="J64" s="183"/>
      <c r="K64" s="184">
        <f>ROUND(E64*J64,2)</f>
        <v>0</v>
      </c>
      <c r="L64" s="184">
        <v>21</v>
      </c>
      <c r="M64" s="184">
        <f>G64*(1+L64/100)</f>
        <v>0</v>
      </c>
      <c r="N64" s="182">
        <v>0</v>
      </c>
      <c r="O64" s="182">
        <f>ROUND(E64*N64,2)</f>
        <v>0</v>
      </c>
      <c r="P64" s="182">
        <v>0</v>
      </c>
      <c r="Q64" s="182">
        <f>ROUND(E64*P64,2)</f>
        <v>0</v>
      </c>
      <c r="R64" s="184"/>
      <c r="S64" s="184" t="s">
        <v>282</v>
      </c>
      <c r="T64" s="185" t="s">
        <v>444</v>
      </c>
      <c r="U64" s="158">
        <v>4.7219800000000003</v>
      </c>
      <c r="V64" s="158">
        <f>ROUND(E64*U64,2)</f>
        <v>4.72</v>
      </c>
      <c r="W64" s="158"/>
      <c r="X64" s="158" t="s">
        <v>179</v>
      </c>
      <c r="Y64" s="158" t="s">
        <v>284</v>
      </c>
      <c r="Z64" s="147"/>
      <c r="AA64" s="147"/>
      <c r="AB64" s="147"/>
      <c r="AC64" s="147"/>
      <c r="AD64" s="147"/>
      <c r="AE64" s="147"/>
      <c r="AF64" s="147"/>
      <c r="AG64" s="147" t="s">
        <v>370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9">
        <v>24</v>
      </c>
      <c r="B65" s="180" t="s">
        <v>452</v>
      </c>
      <c r="C65" s="188" t="s">
        <v>453</v>
      </c>
      <c r="D65" s="181" t="s">
        <v>454</v>
      </c>
      <c r="E65" s="182">
        <v>20</v>
      </c>
      <c r="F65" s="183"/>
      <c r="G65" s="184">
        <f>ROUND(E65*F65,2)</f>
        <v>0</v>
      </c>
      <c r="H65" s="183"/>
      <c r="I65" s="184">
        <f>ROUND(E65*H65,2)</f>
        <v>0</v>
      </c>
      <c r="J65" s="183"/>
      <c r="K65" s="184">
        <f>ROUND(E65*J65,2)</f>
        <v>0</v>
      </c>
      <c r="L65" s="184">
        <v>21</v>
      </c>
      <c r="M65" s="184">
        <f>G65*(1+L65/100)</f>
        <v>0</v>
      </c>
      <c r="N65" s="182">
        <v>0</v>
      </c>
      <c r="O65" s="182">
        <f>ROUND(E65*N65,2)</f>
        <v>0</v>
      </c>
      <c r="P65" s="182">
        <v>0</v>
      </c>
      <c r="Q65" s="182">
        <f>ROUND(E65*P65,2)</f>
        <v>0</v>
      </c>
      <c r="R65" s="184"/>
      <c r="S65" s="184" t="s">
        <v>282</v>
      </c>
      <c r="T65" s="185" t="s">
        <v>283</v>
      </c>
      <c r="U65" s="158">
        <v>0</v>
      </c>
      <c r="V65" s="158">
        <f>ROUND(E65*U65,2)</f>
        <v>0</v>
      </c>
      <c r="W65" s="158"/>
      <c r="X65" s="158" t="s">
        <v>179</v>
      </c>
      <c r="Y65" s="158" t="s">
        <v>284</v>
      </c>
      <c r="Z65" s="147"/>
      <c r="AA65" s="147"/>
      <c r="AB65" s="147"/>
      <c r="AC65" s="147"/>
      <c r="AD65" s="147"/>
      <c r="AE65" s="147"/>
      <c r="AF65" s="147"/>
      <c r="AG65" s="147" t="s">
        <v>370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79">
        <v>25</v>
      </c>
      <c r="B66" s="180" t="s">
        <v>455</v>
      </c>
      <c r="C66" s="188" t="s">
        <v>456</v>
      </c>
      <c r="D66" s="181" t="s">
        <v>451</v>
      </c>
      <c r="E66" s="182">
        <v>1</v>
      </c>
      <c r="F66" s="183"/>
      <c r="G66" s="184">
        <f>ROUND(E66*F66,2)</f>
        <v>0</v>
      </c>
      <c r="H66" s="183"/>
      <c r="I66" s="184">
        <f>ROUND(E66*H66,2)</f>
        <v>0</v>
      </c>
      <c r="J66" s="183"/>
      <c r="K66" s="184">
        <f>ROUND(E66*J66,2)</f>
        <v>0</v>
      </c>
      <c r="L66" s="184">
        <v>21</v>
      </c>
      <c r="M66" s="184">
        <f>G66*(1+L66/100)</f>
        <v>0</v>
      </c>
      <c r="N66" s="182">
        <v>0</v>
      </c>
      <c r="O66" s="182">
        <f>ROUND(E66*N66,2)</f>
        <v>0</v>
      </c>
      <c r="P66" s="182">
        <v>0</v>
      </c>
      <c r="Q66" s="182">
        <f>ROUND(E66*P66,2)</f>
        <v>0</v>
      </c>
      <c r="R66" s="184"/>
      <c r="S66" s="184" t="s">
        <v>282</v>
      </c>
      <c r="T66" s="185" t="s">
        <v>444</v>
      </c>
      <c r="U66" s="158">
        <v>4.2054799999999997</v>
      </c>
      <c r="V66" s="158">
        <f>ROUND(E66*U66,2)</f>
        <v>4.21</v>
      </c>
      <c r="W66" s="158"/>
      <c r="X66" s="158" t="s">
        <v>179</v>
      </c>
      <c r="Y66" s="158" t="s">
        <v>284</v>
      </c>
      <c r="Z66" s="147"/>
      <c r="AA66" s="147"/>
      <c r="AB66" s="147"/>
      <c r="AC66" s="147"/>
      <c r="AD66" s="147"/>
      <c r="AE66" s="147"/>
      <c r="AF66" s="147"/>
      <c r="AG66" s="147" t="s">
        <v>370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1">
        <v>26</v>
      </c>
      <c r="B67" s="172" t="s">
        <v>457</v>
      </c>
      <c r="C67" s="187" t="s">
        <v>458</v>
      </c>
      <c r="D67" s="173" t="s">
        <v>459</v>
      </c>
      <c r="E67" s="174">
        <v>218.08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4">
        <v>0</v>
      </c>
      <c r="O67" s="174">
        <f>ROUND(E67*N67,2)</f>
        <v>0</v>
      </c>
      <c r="P67" s="174">
        <v>0</v>
      </c>
      <c r="Q67" s="174">
        <f>ROUND(E67*P67,2)</f>
        <v>0</v>
      </c>
      <c r="R67" s="176"/>
      <c r="S67" s="176" t="s">
        <v>282</v>
      </c>
      <c r="T67" s="177" t="s">
        <v>283</v>
      </c>
      <c r="U67" s="158">
        <v>0</v>
      </c>
      <c r="V67" s="158">
        <f>ROUND(E67*U67,2)</f>
        <v>0</v>
      </c>
      <c r="W67" s="158"/>
      <c r="X67" s="158" t="s">
        <v>179</v>
      </c>
      <c r="Y67" s="158" t="s">
        <v>284</v>
      </c>
      <c r="Z67" s="147"/>
      <c r="AA67" s="147"/>
      <c r="AB67" s="147"/>
      <c r="AC67" s="147"/>
      <c r="AD67" s="147"/>
      <c r="AE67" s="147"/>
      <c r="AF67" s="147"/>
      <c r="AG67" s="147" t="s">
        <v>370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5">
      <c r="A68" s="154"/>
      <c r="B68" s="155"/>
      <c r="C68" s="195" t="s">
        <v>460</v>
      </c>
      <c r="D68" s="192"/>
      <c r="E68" s="193">
        <v>218.08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382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1">
        <v>27</v>
      </c>
      <c r="B69" s="172" t="s">
        <v>461</v>
      </c>
      <c r="C69" s="187" t="s">
        <v>462</v>
      </c>
      <c r="D69" s="173" t="s">
        <v>463</v>
      </c>
      <c r="E69" s="174">
        <v>60.06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4">
        <v>1</v>
      </c>
      <c r="O69" s="174">
        <f>ROUND(E69*N69,2)</f>
        <v>60.06</v>
      </c>
      <c r="P69" s="174">
        <v>0</v>
      </c>
      <c r="Q69" s="174">
        <f>ROUND(E69*P69,2)</f>
        <v>0</v>
      </c>
      <c r="R69" s="176" t="s">
        <v>464</v>
      </c>
      <c r="S69" s="176" t="s">
        <v>448</v>
      </c>
      <c r="T69" s="177" t="s">
        <v>448</v>
      </c>
      <c r="U69" s="158">
        <v>0</v>
      </c>
      <c r="V69" s="158">
        <f>ROUND(E69*U69,2)</f>
        <v>0</v>
      </c>
      <c r="W69" s="158"/>
      <c r="X69" s="158" t="s">
        <v>465</v>
      </c>
      <c r="Y69" s="158" t="s">
        <v>284</v>
      </c>
      <c r="Z69" s="147"/>
      <c r="AA69" s="147"/>
      <c r="AB69" s="147"/>
      <c r="AC69" s="147"/>
      <c r="AD69" s="147"/>
      <c r="AE69" s="147"/>
      <c r="AF69" s="147"/>
      <c r="AG69" s="147" t="s">
        <v>466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5">
      <c r="A70" s="154"/>
      <c r="B70" s="155"/>
      <c r="C70" s="195" t="s">
        <v>467</v>
      </c>
      <c r="D70" s="192"/>
      <c r="E70" s="193">
        <v>60.06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382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5">
      <c r="A71" s="161" t="s">
        <v>278</v>
      </c>
      <c r="B71" s="162" t="s">
        <v>96</v>
      </c>
      <c r="C71" s="186" t="s">
        <v>97</v>
      </c>
      <c r="D71" s="163"/>
      <c r="E71" s="164"/>
      <c r="F71" s="165"/>
      <c r="G71" s="165">
        <f>SUMIF(AG72:AG102,"&lt;&gt;NOR",G72:G102)</f>
        <v>0</v>
      </c>
      <c r="H71" s="165"/>
      <c r="I71" s="165">
        <f>SUM(I72:I102)</f>
        <v>0</v>
      </c>
      <c r="J71" s="165"/>
      <c r="K71" s="165">
        <f>SUM(K72:K102)</f>
        <v>0</v>
      </c>
      <c r="L71" s="165"/>
      <c r="M71" s="165">
        <f>SUM(M72:M102)</f>
        <v>0</v>
      </c>
      <c r="N71" s="164"/>
      <c r="O71" s="164">
        <f>SUM(O72:O102)</f>
        <v>93.85</v>
      </c>
      <c r="P71" s="164"/>
      <c r="Q71" s="164">
        <f>SUM(Q72:Q102)</f>
        <v>0</v>
      </c>
      <c r="R71" s="165"/>
      <c r="S71" s="165"/>
      <c r="T71" s="166"/>
      <c r="U71" s="160"/>
      <c r="V71" s="160">
        <f>SUM(V72:V102)</f>
        <v>62.669999999999987</v>
      </c>
      <c r="W71" s="160"/>
      <c r="X71" s="160"/>
      <c r="Y71" s="160"/>
      <c r="AG71" t="s">
        <v>279</v>
      </c>
    </row>
    <row r="72" spans="1:60" outlineLevel="1" x14ac:dyDescent="0.25">
      <c r="A72" s="171">
        <v>28</v>
      </c>
      <c r="B72" s="172" t="s">
        <v>468</v>
      </c>
      <c r="C72" s="187" t="s">
        <v>469</v>
      </c>
      <c r="D72" s="173" t="s">
        <v>379</v>
      </c>
      <c r="E72" s="174">
        <v>20.28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4">
        <v>2.16</v>
      </c>
      <c r="O72" s="174">
        <f>ROUND(E72*N72,2)</f>
        <v>43.8</v>
      </c>
      <c r="P72" s="174">
        <v>0</v>
      </c>
      <c r="Q72" s="174">
        <f>ROUND(E72*P72,2)</f>
        <v>0</v>
      </c>
      <c r="R72" s="176" t="s">
        <v>470</v>
      </c>
      <c r="S72" s="176" t="s">
        <v>290</v>
      </c>
      <c r="T72" s="177" t="s">
        <v>369</v>
      </c>
      <c r="U72" s="158">
        <v>1.085</v>
      </c>
      <c r="V72" s="158">
        <f>ROUND(E72*U72,2)</f>
        <v>22</v>
      </c>
      <c r="W72" s="158"/>
      <c r="X72" s="158" t="s">
        <v>179</v>
      </c>
      <c r="Y72" s="158" t="s">
        <v>284</v>
      </c>
      <c r="Z72" s="147"/>
      <c r="AA72" s="147"/>
      <c r="AB72" s="147"/>
      <c r="AC72" s="147"/>
      <c r="AD72" s="147"/>
      <c r="AE72" s="147"/>
      <c r="AF72" s="147"/>
      <c r="AG72" s="147" t="s">
        <v>370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5">
      <c r="A73" s="154"/>
      <c r="B73" s="155"/>
      <c r="C73" s="195" t="s">
        <v>471</v>
      </c>
      <c r="D73" s="192"/>
      <c r="E73" s="193">
        <v>20.28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382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0.399999999999999" outlineLevel="1" x14ac:dyDescent="0.25">
      <c r="A74" s="171">
        <v>29</v>
      </c>
      <c r="B74" s="172" t="s">
        <v>472</v>
      </c>
      <c r="C74" s="187" t="s">
        <v>473</v>
      </c>
      <c r="D74" s="173" t="s">
        <v>379</v>
      </c>
      <c r="E74" s="174">
        <v>4.78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4">
        <v>2.5249999999999999</v>
      </c>
      <c r="O74" s="174">
        <f>ROUND(E74*N74,2)</f>
        <v>12.07</v>
      </c>
      <c r="P74" s="174">
        <v>0</v>
      </c>
      <c r="Q74" s="174">
        <f>ROUND(E74*P74,2)</f>
        <v>0</v>
      </c>
      <c r="R74" s="176" t="s">
        <v>474</v>
      </c>
      <c r="S74" s="176" t="s">
        <v>290</v>
      </c>
      <c r="T74" s="177" t="s">
        <v>369</v>
      </c>
      <c r="U74" s="158">
        <v>0.48</v>
      </c>
      <c r="V74" s="158">
        <f>ROUND(E74*U74,2)</f>
        <v>2.29</v>
      </c>
      <c r="W74" s="158"/>
      <c r="X74" s="158" t="s">
        <v>179</v>
      </c>
      <c r="Y74" s="158" t="s">
        <v>284</v>
      </c>
      <c r="Z74" s="147"/>
      <c r="AA74" s="147"/>
      <c r="AB74" s="147"/>
      <c r="AC74" s="147"/>
      <c r="AD74" s="147"/>
      <c r="AE74" s="147"/>
      <c r="AF74" s="147"/>
      <c r="AG74" s="147" t="s">
        <v>370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5">
      <c r="A75" s="154"/>
      <c r="B75" s="155"/>
      <c r="C75" s="266" t="s">
        <v>475</v>
      </c>
      <c r="D75" s="267"/>
      <c r="E75" s="267"/>
      <c r="F75" s="267"/>
      <c r="G75" s="267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372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5">
      <c r="A76" s="154"/>
      <c r="B76" s="155"/>
      <c r="C76" s="195" t="s">
        <v>476</v>
      </c>
      <c r="D76" s="192"/>
      <c r="E76" s="193">
        <v>2.6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382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5">
      <c r="A77" s="154"/>
      <c r="B77" s="155"/>
      <c r="C77" s="195" t="s">
        <v>477</v>
      </c>
      <c r="D77" s="192"/>
      <c r="E77" s="193">
        <v>2.15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382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5">
      <c r="A78" s="154"/>
      <c r="B78" s="155"/>
      <c r="C78" s="195" t="s">
        <v>478</v>
      </c>
      <c r="D78" s="192"/>
      <c r="E78" s="193">
        <v>0.03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382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71">
        <v>30</v>
      </c>
      <c r="B79" s="172" t="s">
        <v>479</v>
      </c>
      <c r="C79" s="187" t="s">
        <v>480</v>
      </c>
      <c r="D79" s="173" t="s">
        <v>459</v>
      </c>
      <c r="E79" s="174">
        <v>1.417E-2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4">
        <v>1.0543899999999999</v>
      </c>
      <c r="O79" s="174">
        <f>ROUND(E79*N79,2)</f>
        <v>0.01</v>
      </c>
      <c r="P79" s="174">
        <v>0</v>
      </c>
      <c r="Q79" s="174">
        <f>ROUND(E79*P79,2)</f>
        <v>0</v>
      </c>
      <c r="R79" s="176" t="s">
        <v>474</v>
      </c>
      <c r="S79" s="176" t="s">
        <v>290</v>
      </c>
      <c r="T79" s="177" t="s">
        <v>369</v>
      </c>
      <c r="U79" s="158">
        <v>15.231</v>
      </c>
      <c r="V79" s="158">
        <f>ROUND(E79*U79,2)</f>
        <v>0.22</v>
      </c>
      <c r="W79" s="158"/>
      <c r="X79" s="158" t="s">
        <v>179</v>
      </c>
      <c r="Y79" s="158" t="s">
        <v>284</v>
      </c>
      <c r="Z79" s="147"/>
      <c r="AA79" s="147"/>
      <c r="AB79" s="147"/>
      <c r="AC79" s="147"/>
      <c r="AD79" s="147"/>
      <c r="AE79" s="147"/>
      <c r="AF79" s="147"/>
      <c r="AG79" s="147" t="s">
        <v>370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5">
      <c r="A80" s="154"/>
      <c r="B80" s="155"/>
      <c r="C80" s="266" t="s">
        <v>481</v>
      </c>
      <c r="D80" s="267"/>
      <c r="E80" s="267"/>
      <c r="F80" s="267"/>
      <c r="G80" s="267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372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5">
      <c r="A81" s="154"/>
      <c r="B81" s="155"/>
      <c r="C81" s="195" t="s">
        <v>482</v>
      </c>
      <c r="D81" s="192"/>
      <c r="E81" s="193">
        <v>1.417E-2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382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0.399999999999999" outlineLevel="1" x14ac:dyDescent="0.25">
      <c r="A82" s="171">
        <v>31</v>
      </c>
      <c r="B82" s="172" t="s">
        <v>483</v>
      </c>
      <c r="C82" s="187" t="s">
        <v>484</v>
      </c>
      <c r="D82" s="173" t="s">
        <v>432</v>
      </c>
      <c r="E82" s="174">
        <v>9.5329999999999995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4">
        <v>0.38500000000000001</v>
      </c>
      <c r="O82" s="174">
        <f>ROUND(E82*N82,2)</f>
        <v>3.67</v>
      </c>
      <c r="P82" s="174">
        <v>0</v>
      </c>
      <c r="Q82" s="174">
        <f>ROUND(E82*P82,2)</f>
        <v>0</v>
      </c>
      <c r="R82" s="176" t="s">
        <v>474</v>
      </c>
      <c r="S82" s="176" t="s">
        <v>290</v>
      </c>
      <c r="T82" s="177" t="s">
        <v>369</v>
      </c>
      <c r="U82" s="158">
        <v>0.8</v>
      </c>
      <c r="V82" s="158">
        <f>ROUND(E82*U82,2)</f>
        <v>7.63</v>
      </c>
      <c r="W82" s="158"/>
      <c r="X82" s="158" t="s">
        <v>179</v>
      </c>
      <c r="Y82" s="158" t="s">
        <v>284</v>
      </c>
      <c r="Z82" s="147"/>
      <c r="AA82" s="147"/>
      <c r="AB82" s="147"/>
      <c r="AC82" s="147"/>
      <c r="AD82" s="147"/>
      <c r="AE82" s="147"/>
      <c r="AF82" s="147"/>
      <c r="AG82" s="147" t="s">
        <v>370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5">
      <c r="A83" s="154"/>
      <c r="B83" s="155"/>
      <c r="C83" s="266" t="s">
        <v>485</v>
      </c>
      <c r="D83" s="267"/>
      <c r="E83" s="267"/>
      <c r="F83" s="267"/>
      <c r="G83" s="267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372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5">
      <c r="A84" s="154"/>
      <c r="B84" s="155"/>
      <c r="C84" s="195" t="s">
        <v>486</v>
      </c>
      <c r="D84" s="192"/>
      <c r="E84" s="193">
        <v>9.5329999999999995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382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1">
        <v>32</v>
      </c>
      <c r="B85" s="172" t="s">
        <v>487</v>
      </c>
      <c r="C85" s="187" t="s">
        <v>488</v>
      </c>
      <c r="D85" s="173" t="s">
        <v>379</v>
      </c>
      <c r="E85" s="174">
        <v>1.56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4">
        <v>2.5249999999999999</v>
      </c>
      <c r="O85" s="174">
        <f>ROUND(E85*N85,2)</f>
        <v>3.94</v>
      </c>
      <c r="P85" s="174">
        <v>0</v>
      </c>
      <c r="Q85" s="174">
        <f>ROUND(E85*P85,2)</f>
        <v>0</v>
      </c>
      <c r="R85" s="176" t="s">
        <v>474</v>
      </c>
      <c r="S85" s="176" t="s">
        <v>290</v>
      </c>
      <c r="T85" s="177" t="s">
        <v>369</v>
      </c>
      <c r="U85" s="158">
        <v>0.59899999999999998</v>
      </c>
      <c r="V85" s="158">
        <f>ROUND(E85*U85,2)</f>
        <v>0.93</v>
      </c>
      <c r="W85" s="158"/>
      <c r="X85" s="158" t="s">
        <v>179</v>
      </c>
      <c r="Y85" s="158" t="s">
        <v>284</v>
      </c>
      <c r="Z85" s="147"/>
      <c r="AA85" s="147"/>
      <c r="AB85" s="147"/>
      <c r="AC85" s="147"/>
      <c r="AD85" s="147"/>
      <c r="AE85" s="147"/>
      <c r="AF85" s="147"/>
      <c r="AG85" s="147" t="s">
        <v>370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5">
      <c r="A86" s="154"/>
      <c r="B86" s="155"/>
      <c r="C86" s="266" t="s">
        <v>489</v>
      </c>
      <c r="D86" s="267"/>
      <c r="E86" s="267"/>
      <c r="F86" s="267"/>
      <c r="G86" s="267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372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5">
      <c r="A87" s="154"/>
      <c r="B87" s="155"/>
      <c r="C87" s="195" t="s">
        <v>490</v>
      </c>
      <c r="D87" s="192"/>
      <c r="E87" s="193">
        <v>1.56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382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71">
        <v>33</v>
      </c>
      <c r="B88" s="172" t="s">
        <v>491</v>
      </c>
      <c r="C88" s="187" t="s">
        <v>492</v>
      </c>
      <c r="D88" s="173" t="s">
        <v>432</v>
      </c>
      <c r="E88" s="174">
        <v>13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4">
        <v>3.9309999999999998E-2</v>
      </c>
      <c r="O88" s="174">
        <f>ROUND(E88*N88,2)</f>
        <v>0.51</v>
      </c>
      <c r="P88" s="174">
        <v>0</v>
      </c>
      <c r="Q88" s="174">
        <f>ROUND(E88*P88,2)</f>
        <v>0</v>
      </c>
      <c r="R88" s="176" t="s">
        <v>474</v>
      </c>
      <c r="S88" s="176" t="s">
        <v>290</v>
      </c>
      <c r="T88" s="177" t="s">
        <v>369</v>
      </c>
      <c r="U88" s="158">
        <v>0.65</v>
      </c>
      <c r="V88" s="158">
        <f>ROUND(E88*U88,2)</f>
        <v>8.4499999999999993</v>
      </c>
      <c r="W88" s="158"/>
      <c r="X88" s="158" t="s">
        <v>179</v>
      </c>
      <c r="Y88" s="158" t="s">
        <v>284</v>
      </c>
      <c r="Z88" s="147"/>
      <c r="AA88" s="147"/>
      <c r="AB88" s="147"/>
      <c r="AC88" s="147"/>
      <c r="AD88" s="147"/>
      <c r="AE88" s="147"/>
      <c r="AF88" s="147"/>
      <c r="AG88" s="147" t="s">
        <v>370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1" outlineLevel="2" x14ac:dyDescent="0.25">
      <c r="A89" s="154"/>
      <c r="B89" s="155"/>
      <c r="C89" s="266" t="s">
        <v>493</v>
      </c>
      <c r="D89" s="267"/>
      <c r="E89" s="267"/>
      <c r="F89" s="267"/>
      <c r="G89" s="267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372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78" t="str">
        <f>C89</f>
        <v>bednění svislé nebo šikmé (odkloněné), půdorysně přímé nebo zalomené základových zdí ve volných nebo zapažených jámách, rýhách, šachtách, včetně případných vzpěr,</v>
      </c>
      <c r="BB89" s="147"/>
      <c r="BC89" s="147"/>
      <c r="BD89" s="147"/>
      <c r="BE89" s="147"/>
      <c r="BF89" s="147"/>
      <c r="BG89" s="147"/>
      <c r="BH89" s="147"/>
    </row>
    <row r="90" spans="1:60" outlineLevel="2" x14ac:dyDescent="0.25">
      <c r="A90" s="154"/>
      <c r="B90" s="155"/>
      <c r="C90" s="195" t="s">
        <v>494</v>
      </c>
      <c r="D90" s="192"/>
      <c r="E90" s="193">
        <v>13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382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71">
        <v>34</v>
      </c>
      <c r="B91" s="172" t="s">
        <v>495</v>
      </c>
      <c r="C91" s="187" t="s">
        <v>496</v>
      </c>
      <c r="D91" s="173" t="s">
        <v>432</v>
      </c>
      <c r="E91" s="174">
        <v>13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4">
        <v>0</v>
      </c>
      <c r="O91" s="174">
        <f>ROUND(E91*N91,2)</f>
        <v>0</v>
      </c>
      <c r="P91" s="174">
        <v>0</v>
      </c>
      <c r="Q91" s="174">
        <f>ROUND(E91*P91,2)</f>
        <v>0</v>
      </c>
      <c r="R91" s="176" t="s">
        <v>474</v>
      </c>
      <c r="S91" s="176" t="s">
        <v>290</v>
      </c>
      <c r="T91" s="177" t="s">
        <v>369</v>
      </c>
      <c r="U91" s="158">
        <v>0.35</v>
      </c>
      <c r="V91" s="158">
        <f>ROUND(E91*U91,2)</f>
        <v>4.55</v>
      </c>
      <c r="W91" s="158"/>
      <c r="X91" s="158" t="s">
        <v>179</v>
      </c>
      <c r="Y91" s="158" t="s">
        <v>284</v>
      </c>
      <c r="Z91" s="147"/>
      <c r="AA91" s="147"/>
      <c r="AB91" s="147"/>
      <c r="AC91" s="147"/>
      <c r="AD91" s="147"/>
      <c r="AE91" s="147"/>
      <c r="AF91" s="147"/>
      <c r="AG91" s="147" t="s">
        <v>370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1" outlineLevel="2" x14ac:dyDescent="0.25">
      <c r="A92" s="154"/>
      <c r="B92" s="155"/>
      <c r="C92" s="266" t="s">
        <v>493</v>
      </c>
      <c r="D92" s="267"/>
      <c r="E92" s="267"/>
      <c r="F92" s="267"/>
      <c r="G92" s="267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372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78" t="str">
        <f>C92</f>
        <v>bednění svislé nebo šikmé (odkloněné), půdorysně přímé nebo zalomené základových zdí ve volných nebo zapažených jámách, rýhách, šachtách, včetně případných vzpěr,</v>
      </c>
      <c r="BB92" s="147"/>
      <c r="BC92" s="147"/>
      <c r="BD92" s="147"/>
      <c r="BE92" s="147"/>
      <c r="BF92" s="147"/>
      <c r="BG92" s="147"/>
      <c r="BH92" s="147"/>
    </row>
    <row r="93" spans="1:60" outlineLevel="2" x14ac:dyDescent="0.25">
      <c r="A93" s="154"/>
      <c r="B93" s="155"/>
      <c r="C93" s="262" t="s">
        <v>497</v>
      </c>
      <c r="D93" s="263"/>
      <c r="E93" s="263"/>
      <c r="F93" s="263"/>
      <c r="G93" s="263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287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1">
        <v>35</v>
      </c>
      <c r="B94" s="172" t="s">
        <v>498</v>
      </c>
      <c r="C94" s="187" t="s">
        <v>499</v>
      </c>
      <c r="D94" s="173" t="s">
        <v>459</v>
      </c>
      <c r="E94" s="174">
        <v>1.9560000000000001E-2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4">
        <v>1.0210999999999999</v>
      </c>
      <c r="O94" s="174">
        <f>ROUND(E94*N94,2)</f>
        <v>0.02</v>
      </c>
      <c r="P94" s="174">
        <v>0</v>
      </c>
      <c r="Q94" s="174">
        <f>ROUND(E94*P94,2)</f>
        <v>0</v>
      </c>
      <c r="R94" s="176" t="s">
        <v>474</v>
      </c>
      <c r="S94" s="176" t="s">
        <v>290</v>
      </c>
      <c r="T94" s="177" t="s">
        <v>369</v>
      </c>
      <c r="U94" s="158">
        <v>29.292000000000002</v>
      </c>
      <c r="V94" s="158">
        <f>ROUND(E94*U94,2)</f>
        <v>0.56999999999999995</v>
      </c>
      <c r="W94" s="158"/>
      <c r="X94" s="158" t="s">
        <v>179</v>
      </c>
      <c r="Y94" s="158" t="s">
        <v>284</v>
      </c>
      <c r="Z94" s="147"/>
      <c r="AA94" s="147"/>
      <c r="AB94" s="147"/>
      <c r="AC94" s="147"/>
      <c r="AD94" s="147"/>
      <c r="AE94" s="147"/>
      <c r="AF94" s="147"/>
      <c r="AG94" s="147" t="s">
        <v>370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5">
      <c r="A95" s="154"/>
      <c r="B95" s="155"/>
      <c r="C95" s="266" t="s">
        <v>481</v>
      </c>
      <c r="D95" s="267"/>
      <c r="E95" s="267"/>
      <c r="F95" s="267"/>
      <c r="G95" s="267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372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5">
      <c r="A96" s="154"/>
      <c r="B96" s="155"/>
      <c r="C96" s="195" t="s">
        <v>500</v>
      </c>
      <c r="D96" s="192"/>
      <c r="E96" s="193">
        <v>5.3200000000000001E-3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382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5">
      <c r="A97" s="154"/>
      <c r="B97" s="155"/>
      <c r="C97" s="195" t="s">
        <v>501</v>
      </c>
      <c r="D97" s="192"/>
      <c r="E97" s="193">
        <v>1.4239999999999999E-2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382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71">
        <v>36</v>
      </c>
      <c r="B98" s="172" t="s">
        <v>502</v>
      </c>
      <c r="C98" s="187" t="s">
        <v>503</v>
      </c>
      <c r="D98" s="173" t="s">
        <v>459</v>
      </c>
      <c r="E98" s="174">
        <v>7.0860000000000006E-2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74">
        <v>1.0549200000000001</v>
      </c>
      <c r="O98" s="174">
        <f>ROUND(E98*N98,2)</f>
        <v>7.0000000000000007E-2</v>
      </c>
      <c r="P98" s="174">
        <v>0</v>
      </c>
      <c r="Q98" s="174">
        <f>ROUND(E98*P98,2)</f>
        <v>0</v>
      </c>
      <c r="R98" s="176" t="s">
        <v>474</v>
      </c>
      <c r="S98" s="176" t="s">
        <v>290</v>
      </c>
      <c r="T98" s="177" t="s">
        <v>369</v>
      </c>
      <c r="U98" s="158">
        <v>15.231</v>
      </c>
      <c r="V98" s="158">
        <f>ROUND(E98*U98,2)</f>
        <v>1.08</v>
      </c>
      <c r="W98" s="158"/>
      <c r="X98" s="158" t="s">
        <v>179</v>
      </c>
      <c r="Y98" s="158" t="s">
        <v>284</v>
      </c>
      <c r="Z98" s="147"/>
      <c r="AA98" s="147"/>
      <c r="AB98" s="147"/>
      <c r="AC98" s="147"/>
      <c r="AD98" s="147"/>
      <c r="AE98" s="147"/>
      <c r="AF98" s="147"/>
      <c r="AG98" s="147" t="s">
        <v>370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5">
      <c r="A99" s="154"/>
      <c r="B99" s="155"/>
      <c r="C99" s="266" t="s">
        <v>481</v>
      </c>
      <c r="D99" s="267"/>
      <c r="E99" s="267"/>
      <c r="F99" s="267"/>
      <c r="G99" s="267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372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5">
      <c r="A100" s="154"/>
      <c r="B100" s="155"/>
      <c r="C100" s="195" t="s">
        <v>504</v>
      </c>
      <c r="D100" s="192"/>
      <c r="E100" s="193">
        <v>7.0860000000000006E-2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382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71">
        <v>37</v>
      </c>
      <c r="B101" s="172" t="s">
        <v>505</v>
      </c>
      <c r="C101" s="187" t="s">
        <v>506</v>
      </c>
      <c r="D101" s="173" t="s">
        <v>379</v>
      </c>
      <c r="E101" s="174">
        <v>13.78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4">
        <v>2.16</v>
      </c>
      <c r="O101" s="174">
        <f>ROUND(E101*N101,2)</f>
        <v>29.76</v>
      </c>
      <c r="P101" s="174">
        <v>0</v>
      </c>
      <c r="Q101" s="174">
        <f>ROUND(E101*P101,2)</f>
        <v>0</v>
      </c>
      <c r="R101" s="176"/>
      <c r="S101" s="176" t="s">
        <v>282</v>
      </c>
      <c r="T101" s="177" t="s">
        <v>444</v>
      </c>
      <c r="U101" s="158">
        <v>1.085</v>
      </c>
      <c r="V101" s="158">
        <f>ROUND(E101*U101,2)</f>
        <v>14.95</v>
      </c>
      <c r="W101" s="158"/>
      <c r="X101" s="158" t="s">
        <v>179</v>
      </c>
      <c r="Y101" s="158" t="s">
        <v>284</v>
      </c>
      <c r="Z101" s="147"/>
      <c r="AA101" s="147"/>
      <c r="AB101" s="147"/>
      <c r="AC101" s="147"/>
      <c r="AD101" s="147"/>
      <c r="AE101" s="147"/>
      <c r="AF101" s="147"/>
      <c r="AG101" s="147" t="s">
        <v>370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5">
      <c r="A102" s="154"/>
      <c r="B102" s="155"/>
      <c r="C102" s="195" t="s">
        <v>507</v>
      </c>
      <c r="D102" s="192"/>
      <c r="E102" s="193">
        <v>13.78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382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x14ac:dyDescent="0.25">
      <c r="A103" s="161" t="s">
        <v>278</v>
      </c>
      <c r="B103" s="162" t="s">
        <v>98</v>
      </c>
      <c r="C103" s="186" t="s">
        <v>99</v>
      </c>
      <c r="D103" s="163"/>
      <c r="E103" s="164"/>
      <c r="F103" s="165"/>
      <c r="G103" s="165">
        <f>SUMIF(AG104:AG126,"&lt;&gt;NOR",G104:G126)</f>
        <v>0</v>
      </c>
      <c r="H103" s="165"/>
      <c r="I103" s="165">
        <f>SUM(I104:I126)</f>
        <v>0</v>
      </c>
      <c r="J103" s="165"/>
      <c r="K103" s="165">
        <f>SUM(K104:K126)</f>
        <v>0</v>
      </c>
      <c r="L103" s="165"/>
      <c r="M103" s="165">
        <f>SUM(M104:M126)</f>
        <v>0</v>
      </c>
      <c r="N103" s="164"/>
      <c r="O103" s="164">
        <f>SUM(O104:O126)</f>
        <v>16.309999999999999</v>
      </c>
      <c r="P103" s="164"/>
      <c r="Q103" s="164">
        <f>SUM(Q104:Q126)</f>
        <v>0</v>
      </c>
      <c r="R103" s="165"/>
      <c r="S103" s="165"/>
      <c r="T103" s="166"/>
      <c r="U103" s="160"/>
      <c r="V103" s="160">
        <f>SUM(V104:V126)</f>
        <v>345.46</v>
      </c>
      <c r="W103" s="160"/>
      <c r="X103" s="160"/>
      <c r="Y103" s="160"/>
      <c r="AG103" t="s">
        <v>279</v>
      </c>
    </row>
    <row r="104" spans="1:60" ht="30.6" outlineLevel="1" x14ac:dyDescent="0.25">
      <c r="A104" s="171">
        <v>38</v>
      </c>
      <c r="B104" s="172" t="s">
        <v>508</v>
      </c>
      <c r="C104" s="187" t="s">
        <v>509</v>
      </c>
      <c r="D104" s="173" t="s">
        <v>379</v>
      </c>
      <c r="E104" s="174">
        <v>1.82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1.8427199999999999</v>
      </c>
      <c r="O104" s="174">
        <f>ROUND(E104*N104,2)</f>
        <v>3.35</v>
      </c>
      <c r="P104" s="174">
        <v>0</v>
      </c>
      <c r="Q104" s="174">
        <f>ROUND(E104*P104,2)</f>
        <v>0</v>
      </c>
      <c r="R104" s="176" t="s">
        <v>474</v>
      </c>
      <c r="S104" s="176" t="s">
        <v>290</v>
      </c>
      <c r="T104" s="177" t="s">
        <v>369</v>
      </c>
      <c r="U104" s="158">
        <v>3.69</v>
      </c>
      <c r="V104" s="158">
        <f>ROUND(E104*U104,2)</f>
        <v>6.72</v>
      </c>
      <c r="W104" s="158"/>
      <c r="X104" s="158" t="s">
        <v>179</v>
      </c>
      <c r="Y104" s="158" t="s">
        <v>284</v>
      </c>
      <c r="Z104" s="147"/>
      <c r="AA104" s="147"/>
      <c r="AB104" s="147"/>
      <c r="AC104" s="147"/>
      <c r="AD104" s="147"/>
      <c r="AE104" s="147"/>
      <c r="AF104" s="147"/>
      <c r="AG104" s="147" t="s">
        <v>370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5">
      <c r="A105" s="154"/>
      <c r="B105" s="155"/>
      <c r="C105" s="253" t="s">
        <v>510</v>
      </c>
      <c r="D105" s="254"/>
      <c r="E105" s="254"/>
      <c r="F105" s="254"/>
      <c r="G105" s="254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287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5">
      <c r="A106" s="154"/>
      <c r="B106" s="155"/>
      <c r="C106" s="195" t="s">
        <v>511</v>
      </c>
      <c r="D106" s="192"/>
      <c r="E106" s="193">
        <v>1.82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382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71">
        <v>39</v>
      </c>
      <c r="B107" s="172" t="s">
        <v>512</v>
      </c>
      <c r="C107" s="187" t="s">
        <v>513</v>
      </c>
      <c r="D107" s="173" t="s">
        <v>514</v>
      </c>
      <c r="E107" s="174">
        <v>9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4">
        <v>2.0500000000000002E-3</v>
      </c>
      <c r="O107" s="174">
        <f>ROUND(E107*N107,2)</f>
        <v>0.02</v>
      </c>
      <c r="P107" s="174">
        <v>0</v>
      </c>
      <c r="Q107" s="174">
        <f>ROUND(E107*P107,2)</f>
        <v>0</v>
      </c>
      <c r="R107" s="176" t="s">
        <v>474</v>
      </c>
      <c r="S107" s="176" t="s">
        <v>290</v>
      </c>
      <c r="T107" s="177" t="s">
        <v>369</v>
      </c>
      <c r="U107" s="158">
        <v>0.42599999999999999</v>
      </c>
      <c r="V107" s="158">
        <f>ROUND(E107*U107,2)</f>
        <v>3.83</v>
      </c>
      <c r="W107" s="158"/>
      <c r="X107" s="158" t="s">
        <v>179</v>
      </c>
      <c r="Y107" s="158" t="s">
        <v>284</v>
      </c>
      <c r="Z107" s="147"/>
      <c r="AA107" s="147"/>
      <c r="AB107" s="147"/>
      <c r="AC107" s="147"/>
      <c r="AD107" s="147"/>
      <c r="AE107" s="147"/>
      <c r="AF107" s="147"/>
      <c r="AG107" s="147" t="s">
        <v>370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5">
      <c r="A108" s="154"/>
      <c r="B108" s="155"/>
      <c r="C108" s="266" t="s">
        <v>515</v>
      </c>
      <c r="D108" s="267"/>
      <c r="E108" s="267"/>
      <c r="F108" s="267"/>
      <c r="G108" s="267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372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5">
      <c r="A109" s="154"/>
      <c r="B109" s="155"/>
      <c r="C109" s="262" t="s">
        <v>516</v>
      </c>
      <c r="D109" s="263"/>
      <c r="E109" s="263"/>
      <c r="F109" s="263"/>
      <c r="G109" s="263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287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5">
      <c r="A110" s="154"/>
      <c r="B110" s="155"/>
      <c r="C110" s="195" t="s">
        <v>517</v>
      </c>
      <c r="D110" s="192"/>
      <c r="E110" s="193">
        <v>9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382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71">
        <v>40</v>
      </c>
      <c r="B111" s="172" t="s">
        <v>518</v>
      </c>
      <c r="C111" s="187" t="s">
        <v>519</v>
      </c>
      <c r="D111" s="173" t="s">
        <v>459</v>
      </c>
      <c r="E111" s="174">
        <v>4.5269999999999998E-2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21</v>
      </c>
      <c r="M111" s="176">
        <f>G111*(1+L111/100)</f>
        <v>0</v>
      </c>
      <c r="N111" s="174">
        <v>1.09954</v>
      </c>
      <c r="O111" s="174">
        <f>ROUND(E111*N111,2)</f>
        <v>0.05</v>
      </c>
      <c r="P111" s="174">
        <v>0</v>
      </c>
      <c r="Q111" s="174">
        <f>ROUND(E111*P111,2)</f>
        <v>0</v>
      </c>
      <c r="R111" s="176" t="s">
        <v>474</v>
      </c>
      <c r="S111" s="176" t="s">
        <v>290</v>
      </c>
      <c r="T111" s="177" t="s">
        <v>369</v>
      </c>
      <c r="U111" s="158">
        <v>18.175000000000001</v>
      </c>
      <c r="V111" s="158">
        <f>ROUND(E111*U111,2)</f>
        <v>0.82</v>
      </c>
      <c r="W111" s="158"/>
      <c r="X111" s="158" t="s">
        <v>179</v>
      </c>
      <c r="Y111" s="158" t="s">
        <v>284</v>
      </c>
      <c r="Z111" s="147"/>
      <c r="AA111" s="147"/>
      <c r="AB111" s="147"/>
      <c r="AC111" s="147"/>
      <c r="AD111" s="147"/>
      <c r="AE111" s="147"/>
      <c r="AF111" s="147"/>
      <c r="AG111" s="147" t="s">
        <v>370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5">
      <c r="A112" s="154"/>
      <c r="B112" s="155"/>
      <c r="C112" s="266" t="s">
        <v>520</v>
      </c>
      <c r="D112" s="267"/>
      <c r="E112" s="267"/>
      <c r="F112" s="267"/>
      <c r="G112" s="267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372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5">
      <c r="A113" s="154"/>
      <c r="B113" s="155"/>
      <c r="C113" s="195" t="s">
        <v>521</v>
      </c>
      <c r="D113" s="192"/>
      <c r="E113" s="193">
        <v>4.5269999999999998E-2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382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71">
        <v>41</v>
      </c>
      <c r="B114" s="172" t="s">
        <v>522</v>
      </c>
      <c r="C114" s="187" t="s">
        <v>523</v>
      </c>
      <c r="D114" s="173" t="s">
        <v>379</v>
      </c>
      <c r="E114" s="174">
        <v>1.04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4">
        <v>2.5280900000000002</v>
      </c>
      <c r="O114" s="174">
        <f>ROUND(E114*N114,2)</f>
        <v>2.63</v>
      </c>
      <c r="P114" s="174">
        <v>0</v>
      </c>
      <c r="Q114" s="174">
        <f>ROUND(E114*P114,2)</f>
        <v>0</v>
      </c>
      <c r="R114" s="176" t="s">
        <v>474</v>
      </c>
      <c r="S114" s="176" t="s">
        <v>290</v>
      </c>
      <c r="T114" s="177" t="s">
        <v>369</v>
      </c>
      <c r="U114" s="158">
        <v>1.3560000000000001</v>
      </c>
      <c r="V114" s="158">
        <f>ROUND(E114*U114,2)</f>
        <v>1.41</v>
      </c>
      <c r="W114" s="158"/>
      <c r="X114" s="158" t="s">
        <v>179</v>
      </c>
      <c r="Y114" s="158" t="s">
        <v>284</v>
      </c>
      <c r="Z114" s="147"/>
      <c r="AA114" s="147"/>
      <c r="AB114" s="147"/>
      <c r="AC114" s="147"/>
      <c r="AD114" s="147"/>
      <c r="AE114" s="147"/>
      <c r="AF114" s="147"/>
      <c r="AG114" s="147" t="s">
        <v>370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5">
      <c r="A115" s="154"/>
      <c r="B115" s="155"/>
      <c r="C115" s="266" t="s">
        <v>524</v>
      </c>
      <c r="D115" s="267"/>
      <c r="E115" s="267"/>
      <c r="F115" s="267"/>
      <c r="G115" s="267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372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5">
      <c r="A116" s="154"/>
      <c r="B116" s="155"/>
      <c r="C116" s="195" t="s">
        <v>525</v>
      </c>
      <c r="D116" s="192"/>
      <c r="E116" s="193">
        <v>1.04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382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71">
        <v>42</v>
      </c>
      <c r="B117" s="172" t="s">
        <v>526</v>
      </c>
      <c r="C117" s="187" t="s">
        <v>527</v>
      </c>
      <c r="D117" s="173" t="s">
        <v>451</v>
      </c>
      <c r="E117" s="174">
        <v>4</v>
      </c>
      <c r="F117" s="175"/>
      <c r="G117" s="176">
        <f>ROUND(E117*F117,2)</f>
        <v>0</v>
      </c>
      <c r="H117" s="175"/>
      <c r="I117" s="176">
        <f>ROUND(E117*H117,2)</f>
        <v>0</v>
      </c>
      <c r="J117" s="175"/>
      <c r="K117" s="176">
        <f>ROUND(E117*J117,2)</f>
        <v>0</v>
      </c>
      <c r="L117" s="176">
        <v>21</v>
      </c>
      <c r="M117" s="176">
        <f>G117*(1+L117/100)</f>
        <v>0</v>
      </c>
      <c r="N117" s="174">
        <v>5.8029999999999998E-2</v>
      </c>
      <c r="O117" s="174">
        <f>ROUND(E117*N117,2)</f>
        <v>0.23</v>
      </c>
      <c r="P117" s="174">
        <v>0</v>
      </c>
      <c r="Q117" s="174">
        <f>ROUND(E117*P117,2)</f>
        <v>0</v>
      </c>
      <c r="R117" s="176" t="s">
        <v>474</v>
      </c>
      <c r="S117" s="176" t="s">
        <v>290</v>
      </c>
      <c r="T117" s="177" t="s">
        <v>369</v>
      </c>
      <c r="U117" s="158">
        <v>3.9</v>
      </c>
      <c r="V117" s="158">
        <f>ROUND(E117*U117,2)</f>
        <v>15.6</v>
      </c>
      <c r="W117" s="158"/>
      <c r="X117" s="158" t="s">
        <v>179</v>
      </c>
      <c r="Y117" s="158" t="s">
        <v>284</v>
      </c>
      <c r="Z117" s="147"/>
      <c r="AA117" s="147"/>
      <c r="AB117" s="147"/>
      <c r="AC117" s="147"/>
      <c r="AD117" s="147"/>
      <c r="AE117" s="147"/>
      <c r="AF117" s="147"/>
      <c r="AG117" s="147" t="s">
        <v>370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5">
      <c r="A118" s="154"/>
      <c r="B118" s="155"/>
      <c r="C118" s="266" t="s">
        <v>528</v>
      </c>
      <c r="D118" s="267"/>
      <c r="E118" s="267"/>
      <c r="F118" s="267"/>
      <c r="G118" s="267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372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78" t="str">
        <f>C118</f>
        <v>svislé nebo šikmé (odkloněné), půdorysně přímé nebo zalomené, stěn nosných, výplňových, nebo příček, včetně vzpěr nebo jiného zajištění</v>
      </c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5">
      <c r="A119" s="154"/>
      <c r="B119" s="155"/>
      <c r="C119" s="195" t="s">
        <v>529</v>
      </c>
      <c r="D119" s="192"/>
      <c r="E119" s="193">
        <v>4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382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71">
        <v>43</v>
      </c>
      <c r="B120" s="172" t="s">
        <v>530</v>
      </c>
      <c r="C120" s="187" t="s">
        <v>531</v>
      </c>
      <c r="D120" s="173" t="s">
        <v>514</v>
      </c>
      <c r="E120" s="174">
        <v>5.5640000000000001</v>
      </c>
      <c r="F120" s="175"/>
      <c r="G120" s="176">
        <f>ROUND(E120*F120,2)</f>
        <v>0</v>
      </c>
      <c r="H120" s="175"/>
      <c r="I120" s="176">
        <f>ROUND(E120*H120,2)</f>
        <v>0</v>
      </c>
      <c r="J120" s="175"/>
      <c r="K120" s="176">
        <f>ROUND(E120*J120,2)</f>
        <v>0</v>
      </c>
      <c r="L120" s="176">
        <v>21</v>
      </c>
      <c r="M120" s="176">
        <f>G120*(1+L120/100)</f>
        <v>0</v>
      </c>
      <c r="N120" s="174">
        <v>1.2E-4</v>
      </c>
      <c r="O120" s="174">
        <f>ROUND(E120*N120,2)</f>
        <v>0</v>
      </c>
      <c r="P120" s="174">
        <v>0</v>
      </c>
      <c r="Q120" s="174">
        <f>ROUND(E120*P120,2)</f>
        <v>0</v>
      </c>
      <c r="R120" s="176" t="s">
        <v>532</v>
      </c>
      <c r="S120" s="176" t="s">
        <v>290</v>
      </c>
      <c r="T120" s="177" t="s">
        <v>369</v>
      </c>
      <c r="U120" s="158">
        <v>1.18</v>
      </c>
      <c r="V120" s="158">
        <f>ROUND(E120*U120,2)</f>
        <v>6.57</v>
      </c>
      <c r="W120" s="158"/>
      <c r="X120" s="158" t="s">
        <v>179</v>
      </c>
      <c r="Y120" s="158" t="s">
        <v>284</v>
      </c>
      <c r="Z120" s="147"/>
      <c r="AA120" s="147"/>
      <c r="AB120" s="147"/>
      <c r="AC120" s="147"/>
      <c r="AD120" s="147"/>
      <c r="AE120" s="147"/>
      <c r="AF120" s="147"/>
      <c r="AG120" s="147" t="s">
        <v>370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1" outlineLevel="2" x14ac:dyDescent="0.25">
      <c r="A121" s="154"/>
      <c r="B121" s="155"/>
      <c r="C121" s="266" t="s">
        <v>533</v>
      </c>
      <c r="D121" s="267"/>
      <c r="E121" s="267"/>
      <c r="F121" s="267"/>
      <c r="G121" s="267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372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78" t="str">
        <f>C121</f>
        <v>Vyvrtání otvoru v betonu, dvojnásobné vyfouknutí prachu z otvoru, dvojnásobné protažení kartáčkem, opět dvojnásobné vyfouknutí, vyplnění otvoru chemickou maltou do 2/3 hloubky otvoru a zasunutí betonářské oceli. Včetně dodávky chemické malty. Bez dodávky výztuže.</v>
      </c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5">
      <c r="A122" s="154"/>
      <c r="B122" s="155"/>
      <c r="C122" s="195" t="s">
        <v>534</v>
      </c>
      <c r="D122" s="192"/>
      <c r="E122" s="193">
        <v>5.5640000000000001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382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71">
        <v>44</v>
      </c>
      <c r="B123" s="172" t="s">
        <v>535</v>
      </c>
      <c r="C123" s="187" t="s">
        <v>536</v>
      </c>
      <c r="D123" s="173" t="s">
        <v>432</v>
      </c>
      <c r="E123" s="174">
        <v>955.5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4">
        <v>1.0500000000000001E-2</v>
      </c>
      <c r="O123" s="174">
        <f>ROUND(E123*N123,2)</f>
        <v>10.029999999999999</v>
      </c>
      <c r="P123" s="174">
        <v>0</v>
      </c>
      <c r="Q123" s="174">
        <f>ROUND(E123*P123,2)</f>
        <v>0</v>
      </c>
      <c r="R123" s="176"/>
      <c r="S123" s="176" t="s">
        <v>282</v>
      </c>
      <c r="T123" s="177" t="s">
        <v>444</v>
      </c>
      <c r="U123" s="158">
        <v>0.32</v>
      </c>
      <c r="V123" s="158">
        <f>ROUND(E123*U123,2)</f>
        <v>305.76</v>
      </c>
      <c r="W123" s="158"/>
      <c r="X123" s="158" t="s">
        <v>179</v>
      </c>
      <c r="Y123" s="158" t="s">
        <v>284</v>
      </c>
      <c r="Z123" s="147"/>
      <c r="AA123" s="147"/>
      <c r="AB123" s="147"/>
      <c r="AC123" s="147"/>
      <c r="AD123" s="147"/>
      <c r="AE123" s="147"/>
      <c r="AF123" s="147"/>
      <c r="AG123" s="147" t="s">
        <v>370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5">
      <c r="A124" s="154"/>
      <c r="B124" s="155"/>
      <c r="C124" s="195" t="s">
        <v>537</v>
      </c>
      <c r="D124" s="192"/>
      <c r="E124" s="193">
        <v>955.5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382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71">
        <v>45</v>
      </c>
      <c r="B125" s="172" t="s">
        <v>538</v>
      </c>
      <c r="C125" s="187" t="s">
        <v>539</v>
      </c>
      <c r="D125" s="173" t="s">
        <v>463</v>
      </c>
      <c r="E125" s="174">
        <v>1.3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4">
        <v>8.0000000000000007E-5</v>
      </c>
      <c r="O125" s="174">
        <f>ROUND(E125*N125,2)</f>
        <v>0</v>
      </c>
      <c r="P125" s="174">
        <v>0</v>
      </c>
      <c r="Q125" s="174">
        <f>ROUND(E125*P125,2)</f>
        <v>0</v>
      </c>
      <c r="R125" s="176"/>
      <c r="S125" s="176" t="s">
        <v>282</v>
      </c>
      <c r="T125" s="177" t="s">
        <v>444</v>
      </c>
      <c r="U125" s="158">
        <v>3.65</v>
      </c>
      <c r="V125" s="158">
        <f>ROUND(E125*U125,2)</f>
        <v>4.75</v>
      </c>
      <c r="W125" s="158"/>
      <c r="X125" s="158" t="s">
        <v>179</v>
      </c>
      <c r="Y125" s="158" t="s">
        <v>284</v>
      </c>
      <c r="Z125" s="147"/>
      <c r="AA125" s="147"/>
      <c r="AB125" s="147"/>
      <c r="AC125" s="147"/>
      <c r="AD125" s="147"/>
      <c r="AE125" s="147"/>
      <c r="AF125" s="147"/>
      <c r="AG125" s="147" t="s">
        <v>370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5">
      <c r="A126" s="154"/>
      <c r="B126" s="155"/>
      <c r="C126" s="195" t="s">
        <v>540</v>
      </c>
      <c r="D126" s="192"/>
      <c r="E126" s="193">
        <v>1.3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382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x14ac:dyDescent="0.25">
      <c r="A127" s="161" t="s">
        <v>278</v>
      </c>
      <c r="B127" s="162" t="s">
        <v>100</v>
      </c>
      <c r="C127" s="186" t="s">
        <v>101</v>
      </c>
      <c r="D127" s="163"/>
      <c r="E127" s="164"/>
      <c r="F127" s="165"/>
      <c r="G127" s="165">
        <f>SUMIF(AG128:AG130,"&lt;&gt;NOR",G128:G130)</f>
        <v>0</v>
      </c>
      <c r="H127" s="165"/>
      <c r="I127" s="165">
        <f>SUM(I128:I130)</f>
        <v>0</v>
      </c>
      <c r="J127" s="165"/>
      <c r="K127" s="165">
        <f>SUM(K128:K130)</f>
        <v>0</v>
      </c>
      <c r="L127" s="165"/>
      <c r="M127" s="165">
        <f>SUM(M128:M130)</f>
        <v>0</v>
      </c>
      <c r="N127" s="164"/>
      <c r="O127" s="164">
        <f>SUM(O128:O130)</f>
        <v>2.46</v>
      </c>
      <c r="P127" s="164"/>
      <c r="Q127" s="164">
        <f>SUM(Q128:Q130)</f>
        <v>0</v>
      </c>
      <c r="R127" s="165"/>
      <c r="S127" s="165"/>
      <c r="T127" s="166"/>
      <c r="U127" s="160"/>
      <c r="V127" s="160">
        <f>SUM(V128:V130)</f>
        <v>2.2000000000000002</v>
      </c>
      <c r="W127" s="160"/>
      <c r="X127" s="160"/>
      <c r="Y127" s="160"/>
      <c r="AG127" t="s">
        <v>279</v>
      </c>
    </row>
    <row r="128" spans="1:60" outlineLevel="1" x14ac:dyDescent="0.25">
      <c r="A128" s="171">
        <v>46</v>
      </c>
      <c r="B128" s="172" t="s">
        <v>541</v>
      </c>
      <c r="C128" s="187" t="s">
        <v>542</v>
      </c>
      <c r="D128" s="173" t="s">
        <v>379</v>
      </c>
      <c r="E128" s="174">
        <v>1.3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4">
        <v>1.8907700000000001</v>
      </c>
      <c r="O128" s="174">
        <f>ROUND(E128*N128,2)</f>
        <v>2.46</v>
      </c>
      <c r="P128" s="174">
        <v>0</v>
      </c>
      <c r="Q128" s="174">
        <f>ROUND(E128*P128,2)</f>
        <v>0</v>
      </c>
      <c r="R128" s="176" t="s">
        <v>543</v>
      </c>
      <c r="S128" s="176" t="s">
        <v>290</v>
      </c>
      <c r="T128" s="177" t="s">
        <v>369</v>
      </c>
      <c r="U128" s="158">
        <v>1.6950000000000001</v>
      </c>
      <c r="V128" s="158">
        <f>ROUND(E128*U128,2)</f>
        <v>2.2000000000000002</v>
      </c>
      <c r="W128" s="158"/>
      <c r="X128" s="158" t="s">
        <v>179</v>
      </c>
      <c r="Y128" s="158" t="s">
        <v>284</v>
      </c>
      <c r="Z128" s="147"/>
      <c r="AA128" s="147"/>
      <c r="AB128" s="147"/>
      <c r="AC128" s="147"/>
      <c r="AD128" s="147"/>
      <c r="AE128" s="147"/>
      <c r="AF128" s="147"/>
      <c r="AG128" s="147" t="s">
        <v>370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5">
      <c r="A129" s="154"/>
      <c r="B129" s="155"/>
      <c r="C129" s="266" t="s">
        <v>544</v>
      </c>
      <c r="D129" s="267"/>
      <c r="E129" s="267"/>
      <c r="F129" s="267"/>
      <c r="G129" s="267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372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5">
      <c r="A130" s="154"/>
      <c r="B130" s="155"/>
      <c r="C130" s="195" t="s">
        <v>545</v>
      </c>
      <c r="D130" s="192"/>
      <c r="E130" s="193">
        <v>1.3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382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x14ac:dyDescent="0.25">
      <c r="A131" s="161" t="s">
        <v>278</v>
      </c>
      <c r="B131" s="162" t="s">
        <v>102</v>
      </c>
      <c r="C131" s="186" t="s">
        <v>103</v>
      </c>
      <c r="D131" s="163"/>
      <c r="E131" s="164"/>
      <c r="F131" s="165"/>
      <c r="G131" s="165">
        <f>SUMIF(AG132:AG133,"&lt;&gt;NOR",G132:G133)</f>
        <v>0</v>
      </c>
      <c r="H131" s="165"/>
      <c r="I131" s="165">
        <f>SUM(I132:I133)</f>
        <v>0</v>
      </c>
      <c r="J131" s="165"/>
      <c r="K131" s="165">
        <f>SUM(K132:K133)</f>
        <v>0</v>
      </c>
      <c r="L131" s="165"/>
      <c r="M131" s="165">
        <f>SUM(M132:M133)</f>
        <v>0</v>
      </c>
      <c r="N131" s="164"/>
      <c r="O131" s="164">
        <f>SUM(O132:O133)</f>
        <v>1.04</v>
      </c>
      <c r="P131" s="164"/>
      <c r="Q131" s="164">
        <f>SUM(Q132:Q133)</f>
        <v>0</v>
      </c>
      <c r="R131" s="165"/>
      <c r="S131" s="165"/>
      <c r="T131" s="166"/>
      <c r="U131" s="160"/>
      <c r="V131" s="160">
        <f>SUM(V132:V133)</f>
        <v>18.350000000000001</v>
      </c>
      <c r="W131" s="160"/>
      <c r="X131" s="160"/>
      <c r="Y131" s="160"/>
      <c r="AG131" t="s">
        <v>279</v>
      </c>
    </row>
    <row r="132" spans="1:60" outlineLevel="1" x14ac:dyDescent="0.25">
      <c r="A132" s="171">
        <v>47</v>
      </c>
      <c r="B132" s="172" t="s">
        <v>546</v>
      </c>
      <c r="C132" s="187" t="s">
        <v>547</v>
      </c>
      <c r="D132" s="173" t="s">
        <v>432</v>
      </c>
      <c r="E132" s="174">
        <v>21.84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74">
        <v>4.7660000000000001E-2</v>
      </c>
      <c r="O132" s="174">
        <f>ROUND(E132*N132,2)</f>
        <v>1.04</v>
      </c>
      <c r="P132" s="174">
        <v>0</v>
      </c>
      <c r="Q132" s="174">
        <f>ROUND(E132*P132,2)</f>
        <v>0</v>
      </c>
      <c r="R132" s="176" t="s">
        <v>474</v>
      </c>
      <c r="S132" s="176" t="s">
        <v>290</v>
      </c>
      <c r="T132" s="177" t="s">
        <v>369</v>
      </c>
      <c r="U132" s="158">
        <v>0.84</v>
      </c>
      <c r="V132" s="158">
        <f>ROUND(E132*U132,2)</f>
        <v>18.350000000000001</v>
      </c>
      <c r="W132" s="158"/>
      <c r="X132" s="158" t="s">
        <v>179</v>
      </c>
      <c r="Y132" s="158" t="s">
        <v>284</v>
      </c>
      <c r="Z132" s="147"/>
      <c r="AA132" s="147"/>
      <c r="AB132" s="147"/>
      <c r="AC132" s="147"/>
      <c r="AD132" s="147"/>
      <c r="AE132" s="147"/>
      <c r="AF132" s="147"/>
      <c r="AG132" s="147" t="s">
        <v>370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5">
      <c r="A133" s="154"/>
      <c r="B133" s="155"/>
      <c r="C133" s="195" t="s">
        <v>548</v>
      </c>
      <c r="D133" s="192"/>
      <c r="E133" s="193">
        <v>21.84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382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5">
      <c r="A134" s="161" t="s">
        <v>278</v>
      </c>
      <c r="B134" s="162" t="s">
        <v>104</v>
      </c>
      <c r="C134" s="186" t="s">
        <v>105</v>
      </c>
      <c r="D134" s="163"/>
      <c r="E134" s="164"/>
      <c r="F134" s="165"/>
      <c r="G134" s="165">
        <f>SUMIF(AG135:AG140,"&lt;&gt;NOR",G135:G140)</f>
        <v>0</v>
      </c>
      <c r="H134" s="165"/>
      <c r="I134" s="165">
        <f>SUM(I135:I140)</f>
        <v>0</v>
      </c>
      <c r="J134" s="165"/>
      <c r="K134" s="165">
        <f>SUM(K135:K140)</f>
        <v>0</v>
      </c>
      <c r="L134" s="165"/>
      <c r="M134" s="165">
        <f>SUM(M135:M140)</f>
        <v>0</v>
      </c>
      <c r="N134" s="164"/>
      <c r="O134" s="164">
        <f>SUM(O135:O140)</f>
        <v>0.08</v>
      </c>
      <c r="P134" s="164"/>
      <c r="Q134" s="164">
        <f>SUM(Q135:Q140)</f>
        <v>0</v>
      </c>
      <c r="R134" s="165"/>
      <c r="S134" s="165"/>
      <c r="T134" s="166"/>
      <c r="U134" s="160"/>
      <c r="V134" s="160">
        <f>SUM(V135:V140)</f>
        <v>1.1099999999999999</v>
      </c>
      <c r="W134" s="160"/>
      <c r="X134" s="160"/>
      <c r="Y134" s="160"/>
      <c r="AG134" t="s">
        <v>279</v>
      </c>
    </row>
    <row r="135" spans="1:60" outlineLevel="1" x14ac:dyDescent="0.25">
      <c r="A135" s="171">
        <v>48</v>
      </c>
      <c r="B135" s="172" t="s">
        <v>549</v>
      </c>
      <c r="C135" s="187" t="s">
        <v>550</v>
      </c>
      <c r="D135" s="173" t="s">
        <v>379</v>
      </c>
      <c r="E135" s="174">
        <v>0.03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4">
        <v>2.5</v>
      </c>
      <c r="O135" s="174">
        <f>ROUND(E135*N135,2)</f>
        <v>0.08</v>
      </c>
      <c r="P135" s="174">
        <v>0</v>
      </c>
      <c r="Q135" s="174">
        <f>ROUND(E135*P135,2)</f>
        <v>0</v>
      </c>
      <c r="R135" s="176" t="s">
        <v>532</v>
      </c>
      <c r="S135" s="176" t="s">
        <v>290</v>
      </c>
      <c r="T135" s="177" t="s">
        <v>369</v>
      </c>
      <c r="U135" s="158">
        <v>5.33</v>
      </c>
      <c r="V135" s="158">
        <f>ROUND(E135*U135,2)</f>
        <v>0.16</v>
      </c>
      <c r="W135" s="158"/>
      <c r="X135" s="158" t="s">
        <v>179</v>
      </c>
      <c r="Y135" s="158" t="s">
        <v>284</v>
      </c>
      <c r="Z135" s="147"/>
      <c r="AA135" s="147"/>
      <c r="AB135" s="147"/>
      <c r="AC135" s="147"/>
      <c r="AD135" s="147"/>
      <c r="AE135" s="147"/>
      <c r="AF135" s="147"/>
      <c r="AG135" s="147" t="s">
        <v>370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5">
      <c r="A136" s="154"/>
      <c r="B136" s="155"/>
      <c r="C136" s="266" t="s">
        <v>551</v>
      </c>
      <c r="D136" s="267"/>
      <c r="E136" s="267"/>
      <c r="F136" s="267"/>
      <c r="G136" s="267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372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5">
      <c r="A137" s="154"/>
      <c r="B137" s="155"/>
      <c r="C137" s="195" t="s">
        <v>552</v>
      </c>
      <c r="D137" s="192"/>
      <c r="E137" s="193">
        <v>0.03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382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71">
        <v>49</v>
      </c>
      <c r="B138" s="172" t="s">
        <v>553</v>
      </c>
      <c r="C138" s="187" t="s">
        <v>554</v>
      </c>
      <c r="D138" s="173" t="s">
        <v>379</v>
      </c>
      <c r="E138" s="174">
        <v>0.52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4">
        <v>0</v>
      </c>
      <c r="O138" s="174">
        <f>ROUND(E138*N138,2)</f>
        <v>0</v>
      </c>
      <c r="P138" s="174">
        <v>0</v>
      </c>
      <c r="Q138" s="174">
        <f>ROUND(E138*P138,2)</f>
        <v>0</v>
      </c>
      <c r="R138" s="176" t="s">
        <v>474</v>
      </c>
      <c r="S138" s="176" t="s">
        <v>290</v>
      </c>
      <c r="T138" s="177" t="s">
        <v>369</v>
      </c>
      <c r="U138" s="158">
        <v>1.8360000000000001</v>
      </c>
      <c r="V138" s="158">
        <f>ROUND(E138*U138,2)</f>
        <v>0.95</v>
      </c>
      <c r="W138" s="158"/>
      <c r="X138" s="158" t="s">
        <v>179</v>
      </c>
      <c r="Y138" s="158" t="s">
        <v>284</v>
      </c>
      <c r="Z138" s="147"/>
      <c r="AA138" s="147"/>
      <c r="AB138" s="147"/>
      <c r="AC138" s="147"/>
      <c r="AD138" s="147"/>
      <c r="AE138" s="147"/>
      <c r="AF138" s="147"/>
      <c r="AG138" s="147" t="s">
        <v>370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5">
      <c r="A139" s="154"/>
      <c r="B139" s="155"/>
      <c r="C139" s="266" t="s">
        <v>555</v>
      </c>
      <c r="D139" s="267"/>
      <c r="E139" s="267"/>
      <c r="F139" s="267"/>
      <c r="G139" s="267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372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78" t="str">
        <f>C139</f>
        <v>pod mazaniny a dlažby, popř. na plochých střechách, vodorovný nebo ve spádu, s udusáním a urovnáním povrchu,</v>
      </c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5">
      <c r="A140" s="154"/>
      <c r="B140" s="155"/>
      <c r="C140" s="195" t="s">
        <v>556</v>
      </c>
      <c r="D140" s="192"/>
      <c r="E140" s="193">
        <v>0.52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382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x14ac:dyDescent="0.25">
      <c r="A141" s="161" t="s">
        <v>278</v>
      </c>
      <c r="B141" s="162" t="s">
        <v>108</v>
      </c>
      <c r="C141" s="186" t="s">
        <v>109</v>
      </c>
      <c r="D141" s="163"/>
      <c r="E141" s="164"/>
      <c r="F141" s="165"/>
      <c r="G141" s="165">
        <f>SUMIF(AG142:AG148,"&lt;&gt;NOR",G142:G148)</f>
        <v>0</v>
      </c>
      <c r="H141" s="165"/>
      <c r="I141" s="165">
        <f>SUM(I142:I148)</f>
        <v>0</v>
      </c>
      <c r="J141" s="165"/>
      <c r="K141" s="165">
        <f>SUM(K142:K148)</f>
        <v>0</v>
      </c>
      <c r="L141" s="165"/>
      <c r="M141" s="165">
        <f>SUM(M142:M148)</f>
        <v>0</v>
      </c>
      <c r="N141" s="164"/>
      <c r="O141" s="164">
        <f>SUM(O142:O148)</f>
        <v>6.7</v>
      </c>
      <c r="P141" s="164"/>
      <c r="Q141" s="164">
        <f>SUM(Q142:Q148)</f>
        <v>3.35</v>
      </c>
      <c r="R141" s="165"/>
      <c r="S141" s="165"/>
      <c r="T141" s="166"/>
      <c r="U141" s="160"/>
      <c r="V141" s="160">
        <f>SUM(V142:V148)</f>
        <v>11.08</v>
      </c>
      <c r="W141" s="160"/>
      <c r="X141" s="160"/>
      <c r="Y141" s="160"/>
      <c r="AG141" t="s">
        <v>279</v>
      </c>
    </row>
    <row r="142" spans="1:60" outlineLevel="1" x14ac:dyDescent="0.25">
      <c r="A142" s="171">
        <v>50</v>
      </c>
      <c r="B142" s="172" t="s">
        <v>557</v>
      </c>
      <c r="C142" s="187" t="s">
        <v>558</v>
      </c>
      <c r="D142" s="173" t="s">
        <v>451</v>
      </c>
      <c r="E142" s="174">
        <v>50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4">
        <v>6.7000000000000004E-2</v>
      </c>
      <c r="O142" s="174">
        <f>ROUND(E142*N142,2)</f>
        <v>3.35</v>
      </c>
      <c r="P142" s="174">
        <v>0</v>
      </c>
      <c r="Q142" s="174">
        <f>ROUND(E142*P142,2)</f>
        <v>0</v>
      </c>
      <c r="R142" s="176" t="s">
        <v>559</v>
      </c>
      <c r="S142" s="176" t="s">
        <v>290</v>
      </c>
      <c r="T142" s="177" t="s">
        <v>369</v>
      </c>
      <c r="U142" s="158">
        <v>0.14799999999999999</v>
      </c>
      <c r="V142" s="158">
        <f>ROUND(E142*U142,2)</f>
        <v>7.4</v>
      </c>
      <c r="W142" s="158"/>
      <c r="X142" s="158" t="s">
        <v>179</v>
      </c>
      <c r="Y142" s="158" t="s">
        <v>284</v>
      </c>
      <c r="Z142" s="147"/>
      <c r="AA142" s="147"/>
      <c r="AB142" s="147"/>
      <c r="AC142" s="147"/>
      <c r="AD142" s="147"/>
      <c r="AE142" s="147"/>
      <c r="AF142" s="147"/>
      <c r="AG142" s="147" t="s">
        <v>370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5">
      <c r="A143" s="154"/>
      <c r="B143" s="155"/>
      <c r="C143" s="195" t="s">
        <v>560</v>
      </c>
      <c r="D143" s="192"/>
      <c r="E143" s="193">
        <v>30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382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5">
      <c r="A144" s="154"/>
      <c r="B144" s="155"/>
      <c r="C144" s="195" t="s">
        <v>561</v>
      </c>
      <c r="D144" s="192"/>
      <c r="E144" s="193">
        <v>20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382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71">
        <v>51</v>
      </c>
      <c r="B145" s="172" t="s">
        <v>562</v>
      </c>
      <c r="C145" s="187" t="s">
        <v>563</v>
      </c>
      <c r="D145" s="173" t="s">
        <v>451</v>
      </c>
      <c r="E145" s="174">
        <v>700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4">
        <v>0</v>
      </c>
      <c r="O145" s="174">
        <f>ROUND(E145*N145,2)</f>
        <v>0</v>
      </c>
      <c r="P145" s="174">
        <v>0</v>
      </c>
      <c r="Q145" s="174">
        <f>ROUND(E145*P145,2)</f>
        <v>0</v>
      </c>
      <c r="R145" s="176" t="s">
        <v>559</v>
      </c>
      <c r="S145" s="176" t="s">
        <v>290</v>
      </c>
      <c r="T145" s="177" t="s">
        <v>369</v>
      </c>
      <c r="U145" s="158">
        <v>0</v>
      </c>
      <c r="V145" s="158">
        <f>ROUND(E145*U145,2)</f>
        <v>0</v>
      </c>
      <c r="W145" s="158"/>
      <c r="X145" s="158" t="s">
        <v>179</v>
      </c>
      <c r="Y145" s="158" t="s">
        <v>284</v>
      </c>
      <c r="Z145" s="147"/>
      <c r="AA145" s="147"/>
      <c r="AB145" s="147"/>
      <c r="AC145" s="147"/>
      <c r="AD145" s="147"/>
      <c r="AE145" s="147"/>
      <c r="AF145" s="147"/>
      <c r="AG145" s="147" t="s">
        <v>370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5">
      <c r="A146" s="154"/>
      <c r="B146" s="155"/>
      <c r="C146" s="195" t="s">
        <v>564</v>
      </c>
      <c r="D146" s="192"/>
      <c r="E146" s="193">
        <v>300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382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5">
      <c r="A147" s="154"/>
      <c r="B147" s="155"/>
      <c r="C147" s="195" t="s">
        <v>565</v>
      </c>
      <c r="D147" s="192"/>
      <c r="E147" s="193">
        <v>400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382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79">
        <v>52</v>
      </c>
      <c r="B148" s="180" t="s">
        <v>566</v>
      </c>
      <c r="C148" s="188" t="s">
        <v>567</v>
      </c>
      <c r="D148" s="181" t="s">
        <v>451</v>
      </c>
      <c r="E148" s="182">
        <v>50</v>
      </c>
      <c r="F148" s="183"/>
      <c r="G148" s="184">
        <f>ROUND(E148*F148,2)</f>
        <v>0</v>
      </c>
      <c r="H148" s="183"/>
      <c r="I148" s="184">
        <f>ROUND(E148*H148,2)</f>
        <v>0</v>
      </c>
      <c r="J148" s="183"/>
      <c r="K148" s="184">
        <f>ROUND(E148*J148,2)</f>
        <v>0</v>
      </c>
      <c r="L148" s="184">
        <v>21</v>
      </c>
      <c r="M148" s="184">
        <f>G148*(1+L148/100)</f>
        <v>0</v>
      </c>
      <c r="N148" s="182">
        <v>6.7000000000000004E-2</v>
      </c>
      <c r="O148" s="182">
        <f>ROUND(E148*N148,2)</f>
        <v>3.35</v>
      </c>
      <c r="P148" s="182">
        <v>6.7000000000000004E-2</v>
      </c>
      <c r="Q148" s="182">
        <f>ROUND(E148*P148,2)</f>
        <v>3.35</v>
      </c>
      <c r="R148" s="184" t="s">
        <v>559</v>
      </c>
      <c r="S148" s="184" t="s">
        <v>290</v>
      </c>
      <c r="T148" s="185" t="s">
        <v>369</v>
      </c>
      <c r="U148" s="158">
        <v>7.3599999999999999E-2</v>
      </c>
      <c r="V148" s="158">
        <f>ROUND(E148*U148,2)</f>
        <v>3.68</v>
      </c>
      <c r="W148" s="158"/>
      <c r="X148" s="158" t="s">
        <v>179</v>
      </c>
      <c r="Y148" s="158" t="s">
        <v>284</v>
      </c>
      <c r="Z148" s="147"/>
      <c r="AA148" s="147"/>
      <c r="AB148" s="147"/>
      <c r="AC148" s="147"/>
      <c r="AD148" s="147"/>
      <c r="AE148" s="147"/>
      <c r="AF148" s="147"/>
      <c r="AG148" s="147" t="s">
        <v>370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x14ac:dyDescent="0.25">
      <c r="A149" s="161" t="s">
        <v>278</v>
      </c>
      <c r="B149" s="162" t="s">
        <v>110</v>
      </c>
      <c r="C149" s="186" t="s">
        <v>111</v>
      </c>
      <c r="D149" s="163"/>
      <c r="E149" s="164"/>
      <c r="F149" s="165"/>
      <c r="G149" s="165">
        <f>SUMIF(AG150:AG153,"&lt;&gt;NOR",G150:G153)</f>
        <v>0</v>
      </c>
      <c r="H149" s="165"/>
      <c r="I149" s="165">
        <f>SUM(I150:I153)</f>
        <v>0</v>
      </c>
      <c r="J149" s="165"/>
      <c r="K149" s="165">
        <f>SUM(K150:K153)</f>
        <v>0</v>
      </c>
      <c r="L149" s="165"/>
      <c r="M149" s="165">
        <f>SUM(M150:M153)</f>
        <v>0</v>
      </c>
      <c r="N149" s="164"/>
      <c r="O149" s="164">
        <f>SUM(O150:O153)</f>
        <v>23.94</v>
      </c>
      <c r="P149" s="164"/>
      <c r="Q149" s="164">
        <f>SUM(Q150:Q153)</f>
        <v>0</v>
      </c>
      <c r="R149" s="165"/>
      <c r="S149" s="165"/>
      <c r="T149" s="166"/>
      <c r="U149" s="160"/>
      <c r="V149" s="160">
        <f>SUM(V150:V153)</f>
        <v>78.539999999999992</v>
      </c>
      <c r="W149" s="160"/>
      <c r="X149" s="160"/>
      <c r="Y149" s="160"/>
      <c r="AG149" t="s">
        <v>279</v>
      </c>
    </row>
    <row r="150" spans="1:60" outlineLevel="1" x14ac:dyDescent="0.25">
      <c r="A150" s="171">
        <v>53</v>
      </c>
      <c r="B150" s="172" t="s">
        <v>568</v>
      </c>
      <c r="C150" s="187" t="s">
        <v>569</v>
      </c>
      <c r="D150" s="173" t="s">
        <v>379</v>
      </c>
      <c r="E150" s="174">
        <v>13.26</v>
      </c>
      <c r="F150" s="175"/>
      <c r="G150" s="176">
        <f>ROUND(E150*F150,2)</f>
        <v>0</v>
      </c>
      <c r="H150" s="175"/>
      <c r="I150" s="176">
        <f>ROUND(E150*H150,2)</f>
        <v>0</v>
      </c>
      <c r="J150" s="175"/>
      <c r="K150" s="176">
        <f>ROUND(E150*J150,2)</f>
        <v>0</v>
      </c>
      <c r="L150" s="176">
        <v>21</v>
      </c>
      <c r="M150" s="176">
        <f>G150*(1+L150/100)</f>
        <v>0</v>
      </c>
      <c r="N150" s="174">
        <v>1.8050999999999999</v>
      </c>
      <c r="O150" s="174">
        <f>ROUND(E150*N150,2)</f>
        <v>23.94</v>
      </c>
      <c r="P150" s="174">
        <v>0</v>
      </c>
      <c r="Q150" s="174">
        <f>ROUND(E150*P150,2)</f>
        <v>0</v>
      </c>
      <c r="R150" s="176"/>
      <c r="S150" s="176" t="s">
        <v>282</v>
      </c>
      <c r="T150" s="177" t="s">
        <v>444</v>
      </c>
      <c r="U150" s="158">
        <v>2.68</v>
      </c>
      <c r="V150" s="158">
        <f>ROUND(E150*U150,2)</f>
        <v>35.54</v>
      </c>
      <c r="W150" s="158"/>
      <c r="X150" s="158" t="s">
        <v>179</v>
      </c>
      <c r="Y150" s="158" t="s">
        <v>284</v>
      </c>
      <c r="Z150" s="147"/>
      <c r="AA150" s="147"/>
      <c r="AB150" s="147"/>
      <c r="AC150" s="147"/>
      <c r="AD150" s="147"/>
      <c r="AE150" s="147"/>
      <c r="AF150" s="147"/>
      <c r="AG150" s="147" t="s">
        <v>370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5">
      <c r="A151" s="154"/>
      <c r="B151" s="155"/>
      <c r="C151" s="195" t="s">
        <v>570</v>
      </c>
      <c r="D151" s="192"/>
      <c r="E151" s="193">
        <v>13.26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382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71">
        <v>54</v>
      </c>
      <c r="B152" s="172" t="s">
        <v>571</v>
      </c>
      <c r="C152" s="187" t="s">
        <v>572</v>
      </c>
      <c r="D152" s="173" t="s">
        <v>432</v>
      </c>
      <c r="E152" s="174">
        <v>955.5</v>
      </c>
      <c r="F152" s="175"/>
      <c r="G152" s="176">
        <f>ROUND(E152*F152,2)</f>
        <v>0</v>
      </c>
      <c r="H152" s="175"/>
      <c r="I152" s="176">
        <f>ROUND(E152*H152,2)</f>
        <v>0</v>
      </c>
      <c r="J152" s="175"/>
      <c r="K152" s="176">
        <f>ROUND(E152*J152,2)</f>
        <v>0</v>
      </c>
      <c r="L152" s="176">
        <v>21</v>
      </c>
      <c r="M152" s="176">
        <f>G152*(1+L152/100)</f>
        <v>0</v>
      </c>
      <c r="N152" s="174">
        <v>0</v>
      </c>
      <c r="O152" s="174">
        <f>ROUND(E152*N152,2)</f>
        <v>0</v>
      </c>
      <c r="P152" s="174">
        <v>0</v>
      </c>
      <c r="Q152" s="174">
        <f>ROUND(E152*P152,2)</f>
        <v>0</v>
      </c>
      <c r="R152" s="176"/>
      <c r="S152" s="176" t="s">
        <v>282</v>
      </c>
      <c r="T152" s="177" t="s">
        <v>444</v>
      </c>
      <c r="U152" s="158">
        <v>4.4999999999999998E-2</v>
      </c>
      <c r="V152" s="158">
        <f>ROUND(E152*U152,2)</f>
        <v>43</v>
      </c>
      <c r="W152" s="158"/>
      <c r="X152" s="158" t="s">
        <v>179</v>
      </c>
      <c r="Y152" s="158" t="s">
        <v>284</v>
      </c>
      <c r="Z152" s="147"/>
      <c r="AA152" s="147"/>
      <c r="AB152" s="147"/>
      <c r="AC152" s="147"/>
      <c r="AD152" s="147"/>
      <c r="AE152" s="147"/>
      <c r="AF152" s="147"/>
      <c r="AG152" s="147" t="s">
        <v>370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5">
      <c r="A153" s="154"/>
      <c r="B153" s="155"/>
      <c r="C153" s="195" t="s">
        <v>537</v>
      </c>
      <c r="D153" s="192"/>
      <c r="E153" s="193">
        <v>955.5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382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x14ac:dyDescent="0.25">
      <c r="A154" s="161" t="s">
        <v>278</v>
      </c>
      <c r="B154" s="162" t="s">
        <v>112</v>
      </c>
      <c r="C154" s="186" t="s">
        <v>113</v>
      </c>
      <c r="D154" s="163"/>
      <c r="E154" s="164"/>
      <c r="F154" s="165"/>
      <c r="G154" s="165">
        <f>SUMIF(AG155:AG155,"&lt;&gt;NOR",G155:G155)</f>
        <v>0</v>
      </c>
      <c r="H154" s="165"/>
      <c r="I154" s="165">
        <f>SUM(I155:I155)</f>
        <v>0</v>
      </c>
      <c r="J154" s="165"/>
      <c r="K154" s="165">
        <f>SUM(K155:K155)</f>
        <v>0</v>
      </c>
      <c r="L154" s="165"/>
      <c r="M154" s="165">
        <f>SUM(M155:M155)</f>
        <v>0</v>
      </c>
      <c r="N154" s="164"/>
      <c r="O154" s="164">
        <f>SUM(O155:O155)</f>
        <v>0.36</v>
      </c>
      <c r="P154" s="164"/>
      <c r="Q154" s="164">
        <f>SUM(Q155:Q155)</f>
        <v>0</v>
      </c>
      <c r="R154" s="165"/>
      <c r="S154" s="165"/>
      <c r="T154" s="166"/>
      <c r="U154" s="160"/>
      <c r="V154" s="160">
        <f>SUM(V155:V155)</f>
        <v>49.22</v>
      </c>
      <c r="W154" s="160"/>
      <c r="X154" s="160"/>
      <c r="Y154" s="160"/>
      <c r="AG154" t="s">
        <v>279</v>
      </c>
    </row>
    <row r="155" spans="1:60" outlineLevel="1" x14ac:dyDescent="0.25">
      <c r="A155" s="179">
        <v>55</v>
      </c>
      <c r="B155" s="180" t="s">
        <v>573</v>
      </c>
      <c r="C155" s="188" t="s">
        <v>574</v>
      </c>
      <c r="D155" s="181" t="s">
        <v>432</v>
      </c>
      <c r="E155" s="182">
        <v>230</v>
      </c>
      <c r="F155" s="183"/>
      <c r="G155" s="184">
        <f>ROUND(E155*F155,2)</f>
        <v>0</v>
      </c>
      <c r="H155" s="183"/>
      <c r="I155" s="184">
        <f>ROUND(E155*H155,2)</f>
        <v>0</v>
      </c>
      <c r="J155" s="183"/>
      <c r="K155" s="184">
        <f>ROUND(E155*J155,2)</f>
        <v>0</v>
      </c>
      <c r="L155" s="184">
        <v>21</v>
      </c>
      <c r="M155" s="184">
        <f>G155*(1+L155/100)</f>
        <v>0</v>
      </c>
      <c r="N155" s="182">
        <v>1.58E-3</v>
      </c>
      <c r="O155" s="182">
        <f>ROUND(E155*N155,2)</f>
        <v>0.36</v>
      </c>
      <c r="P155" s="182">
        <v>0</v>
      </c>
      <c r="Q155" s="182">
        <f>ROUND(E155*P155,2)</f>
        <v>0</v>
      </c>
      <c r="R155" s="184" t="s">
        <v>575</v>
      </c>
      <c r="S155" s="184" t="s">
        <v>290</v>
      </c>
      <c r="T155" s="185" t="s">
        <v>369</v>
      </c>
      <c r="U155" s="158">
        <v>0.214</v>
      </c>
      <c r="V155" s="158">
        <f>ROUND(E155*U155,2)</f>
        <v>49.22</v>
      </c>
      <c r="W155" s="158"/>
      <c r="X155" s="158" t="s">
        <v>179</v>
      </c>
      <c r="Y155" s="158" t="s">
        <v>284</v>
      </c>
      <c r="Z155" s="147"/>
      <c r="AA155" s="147"/>
      <c r="AB155" s="147"/>
      <c r="AC155" s="147"/>
      <c r="AD155" s="147"/>
      <c r="AE155" s="147"/>
      <c r="AF155" s="147"/>
      <c r="AG155" s="147" t="s">
        <v>370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x14ac:dyDescent="0.25">
      <c r="A156" s="161" t="s">
        <v>278</v>
      </c>
      <c r="B156" s="162" t="s">
        <v>114</v>
      </c>
      <c r="C156" s="186" t="s">
        <v>115</v>
      </c>
      <c r="D156" s="163"/>
      <c r="E156" s="164"/>
      <c r="F156" s="165"/>
      <c r="G156" s="165">
        <f>SUMIF(AG157:AG164,"&lt;&gt;NOR",G157:G164)</f>
        <v>0</v>
      </c>
      <c r="H156" s="165"/>
      <c r="I156" s="165">
        <f>SUM(I157:I164)</f>
        <v>0</v>
      </c>
      <c r="J156" s="165"/>
      <c r="K156" s="165">
        <f>SUM(K157:K164)</f>
        <v>0</v>
      </c>
      <c r="L156" s="165"/>
      <c r="M156" s="165">
        <f>SUM(M157:M164)</f>
        <v>0</v>
      </c>
      <c r="N156" s="164"/>
      <c r="O156" s="164">
        <f>SUM(O157:O164)</f>
        <v>0.04</v>
      </c>
      <c r="P156" s="164"/>
      <c r="Q156" s="164">
        <f>SUM(Q157:Q164)</f>
        <v>0</v>
      </c>
      <c r="R156" s="165"/>
      <c r="S156" s="165"/>
      <c r="T156" s="166"/>
      <c r="U156" s="160"/>
      <c r="V156" s="160">
        <f>SUM(V157:V164)</f>
        <v>467.99999999999994</v>
      </c>
      <c r="W156" s="160"/>
      <c r="X156" s="160"/>
      <c r="Y156" s="160"/>
      <c r="AG156" t="s">
        <v>279</v>
      </c>
    </row>
    <row r="157" spans="1:60" ht="20.399999999999999" outlineLevel="1" x14ac:dyDescent="0.25">
      <c r="A157" s="171">
        <v>56</v>
      </c>
      <c r="B157" s="172" t="s">
        <v>576</v>
      </c>
      <c r="C157" s="187" t="s">
        <v>577</v>
      </c>
      <c r="D157" s="173" t="s">
        <v>451</v>
      </c>
      <c r="E157" s="174">
        <v>32</v>
      </c>
      <c r="F157" s="175"/>
      <c r="G157" s="176">
        <f>ROUND(E157*F157,2)</f>
        <v>0</v>
      </c>
      <c r="H157" s="175"/>
      <c r="I157" s="176">
        <f>ROUND(E157*H157,2)</f>
        <v>0</v>
      </c>
      <c r="J157" s="175"/>
      <c r="K157" s="176">
        <f>ROUND(E157*J157,2)</f>
        <v>0</v>
      </c>
      <c r="L157" s="176">
        <v>21</v>
      </c>
      <c r="M157" s="176">
        <f>G157*(1+L157/100)</f>
        <v>0</v>
      </c>
      <c r="N157" s="174">
        <v>6.9999999999999994E-5</v>
      </c>
      <c r="O157" s="174">
        <f>ROUND(E157*N157,2)</f>
        <v>0</v>
      </c>
      <c r="P157" s="174">
        <v>0</v>
      </c>
      <c r="Q157" s="174">
        <f>ROUND(E157*P157,2)</f>
        <v>0</v>
      </c>
      <c r="R157" s="176" t="s">
        <v>532</v>
      </c>
      <c r="S157" s="176" t="s">
        <v>290</v>
      </c>
      <c r="T157" s="177" t="s">
        <v>369</v>
      </c>
      <c r="U157" s="158">
        <v>0.22500000000000001</v>
      </c>
      <c r="V157" s="158">
        <f>ROUND(E157*U157,2)</f>
        <v>7.2</v>
      </c>
      <c r="W157" s="158"/>
      <c r="X157" s="158" t="s">
        <v>179</v>
      </c>
      <c r="Y157" s="158" t="s">
        <v>284</v>
      </c>
      <c r="Z157" s="147"/>
      <c r="AA157" s="147"/>
      <c r="AB157" s="147"/>
      <c r="AC157" s="147"/>
      <c r="AD157" s="147"/>
      <c r="AE157" s="147"/>
      <c r="AF157" s="147"/>
      <c r="AG157" s="147" t="s">
        <v>370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5">
      <c r="A158" s="154"/>
      <c r="B158" s="155"/>
      <c r="C158" s="195" t="s">
        <v>578</v>
      </c>
      <c r="D158" s="192"/>
      <c r="E158" s="193">
        <v>32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382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79">
        <v>57</v>
      </c>
      <c r="B159" s="180" t="s">
        <v>579</v>
      </c>
      <c r="C159" s="188" t="s">
        <v>580</v>
      </c>
      <c r="D159" s="181" t="s">
        <v>432</v>
      </c>
      <c r="E159" s="182">
        <v>955.5</v>
      </c>
      <c r="F159" s="183"/>
      <c r="G159" s="184">
        <f>ROUND(E159*F159,2)</f>
        <v>0</v>
      </c>
      <c r="H159" s="183"/>
      <c r="I159" s="184">
        <f>ROUND(E159*H159,2)</f>
        <v>0</v>
      </c>
      <c r="J159" s="183"/>
      <c r="K159" s="184">
        <f>ROUND(E159*J159,2)</f>
        <v>0</v>
      </c>
      <c r="L159" s="184">
        <v>21</v>
      </c>
      <c r="M159" s="184">
        <f>G159*(1+L159/100)</f>
        <v>0</v>
      </c>
      <c r="N159" s="182">
        <v>4.0000000000000003E-5</v>
      </c>
      <c r="O159" s="182">
        <f>ROUND(E159*N159,2)</f>
        <v>0.04</v>
      </c>
      <c r="P159" s="182">
        <v>0</v>
      </c>
      <c r="Q159" s="182">
        <f>ROUND(E159*P159,2)</f>
        <v>0</v>
      </c>
      <c r="R159" s="184"/>
      <c r="S159" s="184" t="s">
        <v>282</v>
      </c>
      <c r="T159" s="185" t="s">
        <v>444</v>
      </c>
      <c r="U159" s="158">
        <v>0.46300000000000002</v>
      </c>
      <c r="V159" s="158">
        <f>ROUND(E159*U159,2)</f>
        <v>442.4</v>
      </c>
      <c r="W159" s="158"/>
      <c r="X159" s="158" t="s">
        <v>179</v>
      </c>
      <c r="Y159" s="158" t="s">
        <v>284</v>
      </c>
      <c r="Z159" s="147"/>
      <c r="AA159" s="147"/>
      <c r="AB159" s="147"/>
      <c r="AC159" s="147"/>
      <c r="AD159" s="147"/>
      <c r="AE159" s="147"/>
      <c r="AF159" s="147"/>
      <c r="AG159" s="147" t="s">
        <v>370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71">
        <v>58</v>
      </c>
      <c r="B160" s="172" t="s">
        <v>581</v>
      </c>
      <c r="C160" s="187" t="s">
        <v>582</v>
      </c>
      <c r="D160" s="173" t="s">
        <v>451</v>
      </c>
      <c r="E160" s="174">
        <v>64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74">
        <v>2.0000000000000002E-5</v>
      </c>
      <c r="O160" s="174">
        <f>ROUND(E160*N160,2)</f>
        <v>0</v>
      </c>
      <c r="P160" s="174">
        <v>0</v>
      </c>
      <c r="Q160" s="174">
        <f>ROUND(E160*P160,2)</f>
        <v>0</v>
      </c>
      <c r="R160" s="176"/>
      <c r="S160" s="176" t="s">
        <v>282</v>
      </c>
      <c r="T160" s="177" t="s">
        <v>444</v>
      </c>
      <c r="U160" s="158">
        <v>0.22500000000000001</v>
      </c>
      <c r="V160" s="158">
        <f>ROUND(E160*U160,2)</f>
        <v>14.4</v>
      </c>
      <c r="W160" s="158"/>
      <c r="X160" s="158" t="s">
        <v>179</v>
      </c>
      <c r="Y160" s="158" t="s">
        <v>284</v>
      </c>
      <c r="Z160" s="147"/>
      <c r="AA160" s="147"/>
      <c r="AB160" s="147"/>
      <c r="AC160" s="147"/>
      <c r="AD160" s="147"/>
      <c r="AE160" s="147"/>
      <c r="AF160" s="147"/>
      <c r="AG160" s="147" t="s">
        <v>370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5">
      <c r="A161" s="154"/>
      <c r="B161" s="155"/>
      <c r="C161" s="195" t="s">
        <v>583</v>
      </c>
      <c r="D161" s="192"/>
      <c r="E161" s="193">
        <v>32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382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5">
      <c r="A162" s="154"/>
      <c r="B162" s="155"/>
      <c r="C162" s="195" t="s">
        <v>584</v>
      </c>
      <c r="D162" s="192"/>
      <c r="E162" s="193">
        <v>32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382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71">
        <v>59</v>
      </c>
      <c r="B163" s="172" t="s">
        <v>585</v>
      </c>
      <c r="C163" s="187" t="s">
        <v>586</v>
      </c>
      <c r="D163" s="173" t="s">
        <v>451</v>
      </c>
      <c r="E163" s="174">
        <v>32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21</v>
      </c>
      <c r="M163" s="176">
        <f>G163*(1+L163/100)</f>
        <v>0</v>
      </c>
      <c r="N163" s="174">
        <v>3.0000000000000001E-5</v>
      </c>
      <c r="O163" s="174">
        <f>ROUND(E163*N163,2)</f>
        <v>0</v>
      </c>
      <c r="P163" s="174">
        <v>0</v>
      </c>
      <c r="Q163" s="174">
        <f>ROUND(E163*P163,2)</f>
        <v>0</v>
      </c>
      <c r="R163" s="176"/>
      <c r="S163" s="176" t="s">
        <v>282</v>
      </c>
      <c r="T163" s="177" t="s">
        <v>283</v>
      </c>
      <c r="U163" s="158">
        <v>0.125</v>
      </c>
      <c r="V163" s="158">
        <f>ROUND(E163*U163,2)</f>
        <v>4</v>
      </c>
      <c r="W163" s="158"/>
      <c r="X163" s="158" t="s">
        <v>179</v>
      </c>
      <c r="Y163" s="158" t="s">
        <v>284</v>
      </c>
      <c r="Z163" s="147"/>
      <c r="AA163" s="147"/>
      <c r="AB163" s="147"/>
      <c r="AC163" s="147"/>
      <c r="AD163" s="147"/>
      <c r="AE163" s="147"/>
      <c r="AF163" s="147"/>
      <c r="AG163" s="147" t="s">
        <v>370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5">
      <c r="A164" s="154"/>
      <c r="B164" s="155"/>
      <c r="C164" s="195" t="s">
        <v>578</v>
      </c>
      <c r="D164" s="192"/>
      <c r="E164" s="193">
        <v>32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382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x14ac:dyDescent="0.25">
      <c r="A165" s="161" t="s">
        <v>278</v>
      </c>
      <c r="B165" s="162" t="s">
        <v>116</v>
      </c>
      <c r="C165" s="186" t="s">
        <v>117</v>
      </c>
      <c r="D165" s="163"/>
      <c r="E165" s="164"/>
      <c r="F165" s="165"/>
      <c r="G165" s="165">
        <f>SUMIF(AG166:AG188,"&lt;&gt;NOR",G166:G188)</f>
        <v>0</v>
      </c>
      <c r="H165" s="165"/>
      <c r="I165" s="165">
        <f>SUM(I166:I188)</f>
        <v>0</v>
      </c>
      <c r="J165" s="165"/>
      <c r="K165" s="165">
        <f>SUM(K166:K188)</f>
        <v>0</v>
      </c>
      <c r="L165" s="165"/>
      <c r="M165" s="165">
        <f>SUM(M166:M188)</f>
        <v>0</v>
      </c>
      <c r="N165" s="164"/>
      <c r="O165" s="164">
        <f>SUM(O166:O188)</f>
        <v>0</v>
      </c>
      <c r="P165" s="164"/>
      <c r="Q165" s="164">
        <f>SUM(Q166:Q188)</f>
        <v>72.02</v>
      </c>
      <c r="R165" s="165"/>
      <c r="S165" s="165"/>
      <c r="T165" s="166"/>
      <c r="U165" s="160"/>
      <c r="V165" s="160">
        <f>SUM(V166:V188)</f>
        <v>1023.5799999999999</v>
      </c>
      <c r="W165" s="160"/>
      <c r="X165" s="160"/>
      <c r="Y165" s="160"/>
      <c r="AG165" t="s">
        <v>279</v>
      </c>
    </row>
    <row r="166" spans="1:60" outlineLevel="1" x14ac:dyDescent="0.25">
      <c r="A166" s="171">
        <v>60</v>
      </c>
      <c r="B166" s="172" t="s">
        <v>587</v>
      </c>
      <c r="C166" s="187" t="s">
        <v>588</v>
      </c>
      <c r="D166" s="173" t="s">
        <v>379</v>
      </c>
      <c r="E166" s="174">
        <v>24.25</v>
      </c>
      <c r="F166" s="175"/>
      <c r="G166" s="176">
        <f>ROUND(E166*F166,2)</f>
        <v>0</v>
      </c>
      <c r="H166" s="175"/>
      <c r="I166" s="176">
        <f>ROUND(E166*H166,2)</f>
        <v>0</v>
      </c>
      <c r="J166" s="175"/>
      <c r="K166" s="176">
        <f>ROUND(E166*J166,2)</f>
        <v>0</v>
      </c>
      <c r="L166" s="176">
        <v>21</v>
      </c>
      <c r="M166" s="176">
        <f>G166*(1+L166/100)</f>
        <v>0</v>
      </c>
      <c r="N166" s="174">
        <v>0</v>
      </c>
      <c r="O166" s="174">
        <f>ROUND(E166*N166,2)</f>
        <v>0</v>
      </c>
      <c r="P166" s="174">
        <v>2.4</v>
      </c>
      <c r="Q166" s="174">
        <f>ROUND(E166*P166,2)</f>
        <v>58.2</v>
      </c>
      <c r="R166" s="176" t="s">
        <v>589</v>
      </c>
      <c r="S166" s="176" t="s">
        <v>290</v>
      </c>
      <c r="T166" s="177" t="s">
        <v>369</v>
      </c>
      <c r="U166" s="158">
        <v>13.301</v>
      </c>
      <c r="V166" s="158">
        <f>ROUND(E166*U166,2)</f>
        <v>322.55</v>
      </c>
      <c r="W166" s="158"/>
      <c r="X166" s="158" t="s">
        <v>179</v>
      </c>
      <c r="Y166" s="158" t="s">
        <v>284</v>
      </c>
      <c r="Z166" s="147"/>
      <c r="AA166" s="147"/>
      <c r="AB166" s="147"/>
      <c r="AC166" s="147"/>
      <c r="AD166" s="147"/>
      <c r="AE166" s="147"/>
      <c r="AF166" s="147"/>
      <c r="AG166" s="147" t="s">
        <v>370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5">
      <c r="A167" s="154"/>
      <c r="B167" s="155"/>
      <c r="C167" s="266" t="s">
        <v>590</v>
      </c>
      <c r="D167" s="267"/>
      <c r="E167" s="267"/>
      <c r="F167" s="267"/>
      <c r="G167" s="267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372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5">
      <c r="A168" s="154"/>
      <c r="B168" s="155"/>
      <c r="C168" s="195" t="s">
        <v>591</v>
      </c>
      <c r="D168" s="192"/>
      <c r="E168" s="193">
        <v>18.2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382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5">
      <c r="A169" s="154"/>
      <c r="B169" s="155"/>
      <c r="C169" s="195" t="s">
        <v>592</v>
      </c>
      <c r="D169" s="192"/>
      <c r="E169" s="193">
        <v>6.05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382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0.399999999999999" outlineLevel="1" x14ac:dyDescent="0.25">
      <c r="A170" s="171">
        <v>61</v>
      </c>
      <c r="B170" s="172" t="s">
        <v>593</v>
      </c>
      <c r="C170" s="187" t="s">
        <v>594</v>
      </c>
      <c r="D170" s="173" t="s">
        <v>379</v>
      </c>
      <c r="E170" s="174">
        <v>3.64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21</v>
      </c>
      <c r="M170" s="176">
        <f>G170*(1+L170/100)</f>
        <v>0</v>
      </c>
      <c r="N170" s="174">
        <v>1.2800000000000001E-3</v>
      </c>
      <c r="O170" s="174">
        <f>ROUND(E170*N170,2)</f>
        <v>0</v>
      </c>
      <c r="P170" s="174">
        <v>1.8</v>
      </c>
      <c r="Q170" s="174">
        <f>ROUND(E170*P170,2)</f>
        <v>6.55</v>
      </c>
      <c r="R170" s="176" t="s">
        <v>589</v>
      </c>
      <c r="S170" s="176" t="s">
        <v>290</v>
      </c>
      <c r="T170" s="177" t="s">
        <v>369</v>
      </c>
      <c r="U170" s="158">
        <v>1.52</v>
      </c>
      <c r="V170" s="158">
        <f>ROUND(E170*U170,2)</f>
        <v>5.53</v>
      </c>
      <c r="W170" s="158"/>
      <c r="X170" s="158" t="s">
        <v>179</v>
      </c>
      <c r="Y170" s="158" t="s">
        <v>284</v>
      </c>
      <c r="Z170" s="147"/>
      <c r="AA170" s="147"/>
      <c r="AB170" s="147"/>
      <c r="AC170" s="147"/>
      <c r="AD170" s="147"/>
      <c r="AE170" s="147"/>
      <c r="AF170" s="147"/>
      <c r="AG170" s="147" t="s">
        <v>370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1" outlineLevel="2" x14ac:dyDescent="0.25">
      <c r="A171" s="154"/>
      <c r="B171" s="155"/>
      <c r="C171" s="266" t="s">
        <v>595</v>
      </c>
      <c r="D171" s="267"/>
      <c r="E171" s="267"/>
      <c r="F171" s="267"/>
      <c r="G171" s="267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372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78" t="str">
        <f>C171</f>
        <v>nebo vybourání otvorů průřezové plochy přes 4 m2 ve zdivu nadzákladovém, včetně pomocného lešení o výšce podlahy do 1900 mm a pro zatížení do 1,5 kPa  (150 kg/m2)</v>
      </c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5">
      <c r="A172" s="154"/>
      <c r="B172" s="155"/>
      <c r="C172" s="195" t="s">
        <v>596</v>
      </c>
      <c r="D172" s="192"/>
      <c r="E172" s="193">
        <v>0.78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382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5">
      <c r="A173" s="154"/>
      <c r="B173" s="155"/>
      <c r="C173" s="195" t="s">
        <v>597</v>
      </c>
      <c r="D173" s="192"/>
      <c r="E173" s="193">
        <v>2.86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382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71">
        <v>62</v>
      </c>
      <c r="B174" s="172" t="s">
        <v>598</v>
      </c>
      <c r="C174" s="187" t="s">
        <v>599</v>
      </c>
      <c r="D174" s="173" t="s">
        <v>379</v>
      </c>
      <c r="E174" s="174">
        <v>2.86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4">
        <v>1.47E-3</v>
      </c>
      <c r="O174" s="174">
        <f>ROUND(E174*N174,2)</f>
        <v>0</v>
      </c>
      <c r="P174" s="174">
        <v>2.4</v>
      </c>
      <c r="Q174" s="174">
        <f>ROUND(E174*P174,2)</f>
        <v>6.86</v>
      </c>
      <c r="R174" s="176" t="s">
        <v>589</v>
      </c>
      <c r="S174" s="176" t="s">
        <v>290</v>
      </c>
      <c r="T174" s="177" t="s">
        <v>369</v>
      </c>
      <c r="U174" s="158">
        <v>8.5</v>
      </c>
      <c r="V174" s="158">
        <f>ROUND(E174*U174,2)</f>
        <v>24.31</v>
      </c>
      <c r="W174" s="158"/>
      <c r="X174" s="158" t="s">
        <v>179</v>
      </c>
      <c r="Y174" s="158" t="s">
        <v>284</v>
      </c>
      <c r="Z174" s="147"/>
      <c r="AA174" s="147"/>
      <c r="AB174" s="147"/>
      <c r="AC174" s="147"/>
      <c r="AD174" s="147"/>
      <c r="AE174" s="147"/>
      <c r="AF174" s="147"/>
      <c r="AG174" s="147" t="s">
        <v>370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1" outlineLevel="2" x14ac:dyDescent="0.25">
      <c r="A175" s="154"/>
      <c r="B175" s="155"/>
      <c r="C175" s="266" t="s">
        <v>600</v>
      </c>
      <c r="D175" s="267"/>
      <c r="E175" s="267"/>
      <c r="F175" s="267"/>
      <c r="G175" s="267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372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78" t="str">
        <f>C175</f>
        <v>nebo vybourání otvorů průřezové plochy přes 4 m2 ve zdivu železobetonovém, včetně pomocného lešení o výšce podlahy do 1900 mm a pro zatížení do 1,5 kPa  (150 kg/m2),</v>
      </c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5">
      <c r="A176" s="154"/>
      <c r="B176" s="155"/>
      <c r="C176" s="195" t="s">
        <v>490</v>
      </c>
      <c r="D176" s="192"/>
      <c r="E176" s="193">
        <v>1.56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7"/>
      <c r="AA176" s="147"/>
      <c r="AB176" s="147"/>
      <c r="AC176" s="147"/>
      <c r="AD176" s="147"/>
      <c r="AE176" s="147"/>
      <c r="AF176" s="147"/>
      <c r="AG176" s="147" t="s">
        <v>382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5">
      <c r="A177" s="154"/>
      <c r="B177" s="155"/>
      <c r="C177" s="195" t="s">
        <v>601</v>
      </c>
      <c r="D177" s="192"/>
      <c r="E177" s="193">
        <v>1.3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382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71">
        <v>63</v>
      </c>
      <c r="B178" s="172" t="s">
        <v>602</v>
      </c>
      <c r="C178" s="187" t="s">
        <v>603</v>
      </c>
      <c r="D178" s="173" t="s">
        <v>451</v>
      </c>
      <c r="E178" s="174">
        <v>2</v>
      </c>
      <c r="F178" s="175"/>
      <c r="G178" s="176">
        <f>ROUND(E178*F178,2)</f>
        <v>0</v>
      </c>
      <c r="H178" s="175"/>
      <c r="I178" s="176">
        <f>ROUND(E178*H178,2)</f>
        <v>0</v>
      </c>
      <c r="J178" s="175"/>
      <c r="K178" s="176">
        <f>ROUND(E178*J178,2)</f>
        <v>0</v>
      </c>
      <c r="L178" s="176">
        <v>21</v>
      </c>
      <c r="M178" s="176">
        <f>G178*(1+L178/100)</f>
        <v>0</v>
      </c>
      <c r="N178" s="174">
        <v>0</v>
      </c>
      <c r="O178" s="174">
        <f>ROUND(E178*N178,2)</f>
        <v>0</v>
      </c>
      <c r="P178" s="174">
        <v>0</v>
      </c>
      <c r="Q178" s="174">
        <f>ROUND(E178*P178,2)</f>
        <v>0</v>
      </c>
      <c r="R178" s="176" t="s">
        <v>589</v>
      </c>
      <c r="S178" s="176" t="s">
        <v>290</v>
      </c>
      <c r="T178" s="177" t="s">
        <v>369</v>
      </c>
      <c r="U178" s="158">
        <v>0.28000000000000003</v>
      </c>
      <c r="V178" s="158">
        <f>ROUND(E178*U178,2)</f>
        <v>0.56000000000000005</v>
      </c>
      <c r="W178" s="158"/>
      <c r="X178" s="158" t="s">
        <v>179</v>
      </c>
      <c r="Y178" s="158" t="s">
        <v>284</v>
      </c>
      <c r="Z178" s="147"/>
      <c r="AA178" s="147"/>
      <c r="AB178" s="147"/>
      <c r="AC178" s="147"/>
      <c r="AD178" s="147"/>
      <c r="AE178" s="147"/>
      <c r="AF178" s="147"/>
      <c r="AG178" s="147" t="s">
        <v>370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5">
      <c r="A179" s="154"/>
      <c r="B179" s="155"/>
      <c r="C179" s="266" t="s">
        <v>604</v>
      </c>
      <c r="D179" s="267"/>
      <c r="E179" s="267"/>
      <c r="F179" s="267"/>
      <c r="G179" s="267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372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0.399999999999999" outlineLevel="1" x14ac:dyDescent="0.25">
      <c r="A180" s="171">
        <v>64</v>
      </c>
      <c r="B180" s="172" t="s">
        <v>605</v>
      </c>
      <c r="C180" s="187" t="s">
        <v>606</v>
      </c>
      <c r="D180" s="173" t="s">
        <v>432</v>
      </c>
      <c r="E180" s="174">
        <v>3.625</v>
      </c>
      <c r="F180" s="175"/>
      <c r="G180" s="176">
        <f>ROUND(E180*F180,2)</f>
        <v>0</v>
      </c>
      <c r="H180" s="175"/>
      <c r="I180" s="176">
        <f>ROUND(E180*H180,2)</f>
        <v>0</v>
      </c>
      <c r="J180" s="175"/>
      <c r="K180" s="176">
        <f>ROUND(E180*J180,2)</f>
        <v>0</v>
      </c>
      <c r="L180" s="176">
        <v>21</v>
      </c>
      <c r="M180" s="176">
        <f>G180*(1+L180/100)</f>
        <v>0</v>
      </c>
      <c r="N180" s="174">
        <v>8.3000000000000001E-4</v>
      </c>
      <c r="O180" s="174">
        <f>ROUND(E180*N180,2)</f>
        <v>0</v>
      </c>
      <c r="P180" s="174">
        <v>0.06</v>
      </c>
      <c r="Q180" s="174">
        <f>ROUND(E180*P180,2)</f>
        <v>0.22</v>
      </c>
      <c r="R180" s="176" t="s">
        <v>589</v>
      </c>
      <c r="S180" s="176" t="s">
        <v>290</v>
      </c>
      <c r="T180" s="177" t="s">
        <v>369</v>
      </c>
      <c r="U180" s="158">
        <v>0.55600000000000005</v>
      </c>
      <c r="V180" s="158">
        <f>ROUND(E180*U180,2)</f>
        <v>2.02</v>
      </c>
      <c r="W180" s="158"/>
      <c r="X180" s="158" t="s">
        <v>179</v>
      </c>
      <c r="Y180" s="158" t="s">
        <v>284</v>
      </c>
      <c r="Z180" s="147"/>
      <c r="AA180" s="147"/>
      <c r="AB180" s="147"/>
      <c r="AC180" s="147"/>
      <c r="AD180" s="147"/>
      <c r="AE180" s="147"/>
      <c r="AF180" s="147"/>
      <c r="AG180" s="147" t="s">
        <v>370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5">
      <c r="A181" s="154"/>
      <c r="B181" s="155"/>
      <c r="C181" s="195" t="s">
        <v>607</v>
      </c>
      <c r="D181" s="192"/>
      <c r="E181" s="193">
        <v>3.625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7"/>
      <c r="AA181" s="147"/>
      <c r="AB181" s="147"/>
      <c r="AC181" s="147"/>
      <c r="AD181" s="147"/>
      <c r="AE181" s="147"/>
      <c r="AF181" s="147"/>
      <c r="AG181" s="147" t="s">
        <v>382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71">
        <v>65</v>
      </c>
      <c r="B182" s="172" t="s">
        <v>608</v>
      </c>
      <c r="C182" s="187" t="s">
        <v>609</v>
      </c>
      <c r="D182" s="173" t="s">
        <v>514</v>
      </c>
      <c r="E182" s="174">
        <v>5.5640000000000001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21</v>
      </c>
      <c r="M182" s="176">
        <f>G182*(1+L182/100)</f>
        <v>0</v>
      </c>
      <c r="N182" s="174">
        <v>0</v>
      </c>
      <c r="O182" s="174">
        <f>ROUND(E182*N182,2)</f>
        <v>0</v>
      </c>
      <c r="P182" s="174">
        <v>6.4000000000000005E-4</v>
      </c>
      <c r="Q182" s="174">
        <f>ROUND(E182*P182,2)</f>
        <v>0</v>
      </c>
      <c r="R182" s="176" t="s">
        <v>589</v>
      </c>
      <c r="S182" s="176" t="s">
        <v>290</v>
      </c>
      <c r="T182" s="177" t="s">
        <v>369</v>
      </c>
      <c r="U182" s="158">
        <v>2.4</v>
      </c>
      <c r="V182" s="158">
        <f>ROUND(E182*U182,2)</f>
        <v>13.35</v>
      </c>
      <c r="W182" s="158"/>
      <c r="X182" s="158" t="s">
        <v>179</v>
      </c>
      <c r="Y182" s="158" t="s">
        <v>284</v>
      </c>
      <c r="Z182" s="147"/>
      <c r="AA182" s="147"/>
      <c r="AB182" s="147"/>
      <c r="AC182" s="147"/>
      <c r="AD182" s="147"/>
      <c r="AE182" s="147"/>
      <c r="AF182" s="147"/>
      <c r="AG182" s="147" t="s">
        <v>370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5">
      <c r="A183" s="154"/>
      <c r="B183" s="155"/>
      <c r="C183" s="195" t="s">
        <v>534</v>
      </c>
      <c r="D183" s="192"/>
      <c r="E183" s="193">
        <v>5.5640000000000001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382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71">
        <v>66</v>
      </c>
      <c r="B184" s="172" t="s">
        <v>610</v>
      </c>
      <c r="C184" s="187" t="s">
        <v>611</v>
      </c>
      <c r="D184" s="173" t="s">
        <v>514</v>
      </c>
      <c r="E184" s="174">
        <v>240.26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21</v>
      </c>
      <c r="M184" s="176">
        <f>G184*(1+L184/100)</f>
        <v>0</v>
      </c>
      <c r="N184" s="174">
        <v>0</v>
      </c>
      <c r="O184" s="174">
        <f>ROUND(E184*N184,2)</f>
        <v>0</v>
      </c>
      <c r="P184" s="174">
        <v>4.6000000000000001E-4</v>
      </c>
      <c r="Q184" s="174">
        <f>ROUND(E184*P184,2)</f>
        <v>0.11</v>
      </c>
      <c r="R184" s="176" t="s">
        <v>589</v>
      </c>
      <c r="S184" s="176" t="s">
        <v>290</v>
      </c>
      <c r="T184" s="177" t="s">
        <v>369</v>
      </c>
      <c r="U184" s="158">
        <v>1</v>
      </c>
      <c r="V184" s="158">
        <f>ROUND(E184*U184,2)</f>
        <v>240.26</v>
      </c>
      <c r="W184" s="158"/>
      <c r="X184" s="158" t="s">
        <v>179</v>
      </c>
      <c r="Y184" s="158" t="s">
        <v>284</v>
      </c>
      <c r="Z184" s="147"/>
      <c r="AA184" s="147"/>
      <c r="AB184" s="147"/>
      <c r="AC184" s="147"/>
      <c r="AD184" s="147"/>
      <c r="AE184" s="147"/>
      <c r="AF184" s="147"/>
      <c r="AG184" s="147" t="s">
        <v>370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5">
      <c r="A185" s="154"/>
      <c r="B185" s="155"/>
      <c r="C185" s="195" t="s">
        <v>612</v>
      </c>
      <c r="D185" s="192"/>
      <c r="E185" s="193">
        <v>240.26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382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5">
      <c r="A186" s="171">
        <v>67</v>
      </c>
      <c r="B186" s="172" t="s">
        <v>613</v>
      </c>
      <c r="C186" s="187" t="s">
        <v>614</v>
      </c>
      <c r="D186" s="173" t="s">
        <v>514</v>
      </c>
      <c r="E186" s="174">
        <v>166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21</v>
      </c>
      <c r="M186" s="176">
        <f>G186*(1+L186/100)</f>
        <v>0</v>
      </c>
      <c r="N186" s="174">
        <v>0</v>
      </c>
      <c r="O186" s="174">
        <f>ROUND(E186*N186,2)</f>
        <v>0</v>
      </c>
      <c r="P186" s="174">
        <v>4.6000000000000001E-4</v>
      </c>
      <c r="Q186" s="174">
        <f>ROUND(E186*P186,2)</f>
        <v>0.08</v>
      </c>
      <c r="R186" s="176" t="s">
        <v>589</v>
      </c>
      <c r="S186" s="176" t="s">
        <v>290</v>
      </c>
      <c r="T186" s="177" t="s">
        <v>369</v>
      </c>
      <c r="U186" s="158">
        <v>2.5</v>
      </c>
      <c r="V186" s="158">
        <f>ROUND(E186*U186,2)</f>
        <v>415</v>
      </c>
      <c r="W186" s="158"/>
      <c r="X186" s="158" t="s">
        <v>179</v>
      </c>
      <c r="Y186" s="158" t="s">
        <v>284</v>
      </c>
      <c r="Z186" s="147"/>
      <c r="AA186" s="147"/>
      <c r="AB186" s="147"/>
      <c r="AC186" s="147"/>
      <c r="AD186" s="147"/>
      <c r="AE186" s="147"/>
      <c r="AF186" s="147"/>
      <c r="AG186" s="147" t="s">
        <v>370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5">
      <c r="A187" s="154"/>
      <c r="B187" s="155"/>
      <c r="C187" s="195" t="s">
        <v>615</v>
      </c>
      <c r="D187" s="192"/>
      <c r="E187" s="193">
        <v>6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382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5">
      <c r="A188" s="154"/>
      <c r="B188" s="155"/>
      <c r="C188" s="195" t="s">
        <v>616</v>
      </c>
      <c r="D188" s="192"/>
      <c r="E188" s="193">
        <v>160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7"/>
      <c r="AA188" s="147"/>
      <c r="AB188" s="147"/>
      <c r="AC188" s="147"/>
      <c r="AD188" s="147"/>
      <c r="AE188" s="147"/>
      <c r="AF188" s="147"/>
      <c r="AG188" s="147" t="s">
        <v>382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x14ac:dyDescent="0.25">
      <c r="A189" s="161" t="s">
        <v>278</v>
      </c>
      <c r="B189" s="162" t="s">
        <v>118</v>
      </c>
      <c r="C189" s="186" t="s">
        <v>119</v>
      </c>
      <c r="D189" s="163"/>
      <c r="E189" s="164"/>
      <c r="F189" s="165"/>
      <c r="G189" s="165">
        <f>SUMIF(AG190:AG196,"&lt;&gt;NOR",G190:G196)</f>
        <v>0</v>
      </c>
      <c r="H189" s="165"/>
      <c r="I189" s="165">
        <f>SUM(I190:I196)</f>
        <v>0</v>
      </c>
      <c r="J189" s="165"/>
      <c r="K189" s="165">
        <f>SUM(K190:K196)</f>
        <v>0</v>
      </c>
      <c r="L189" s="165"/>
      <c r="M189" s="165">
        <f>SUM(M190:M196)</f>
        <v>0</v>
      </c>
      <c r="N189" s="164"/>
      <c r="O189" s="164">
        <f>SUM(O190:O196)</f>
        <v>0</v>
      </c>
      <c r="P189" s="164"/>
      <c r="Q189" s="164">
        <f>SUM(Q190:Q196)</f>
        <v>0</v>
      </c>
      <c r="R189" s="165"/>
      <c r="S189" s="165"/>
      <c r="T189" s="166"/>
      <c r="U189" s="160"/>
      <c r="V189" s="160">
        <f>SUM(V190:V196)</f>
        <v>0</v>
      </c>
      <c r="W189" s="160"/>
      <c r="X189" s="160"/>
      <c r="Y189" s="160"/>
      <c r="AG189" t="s">
        <v>279</v>
      </c>
    </row>
    <row r="190" spans="1:60" outlineLevel="1" x14ac:dyDescent="0.25">
      <c r="A190" s="171">
        <v>68</v>
      </c>
      <c r="B190" s="172" t="s">
        <v>617</v>
      </c>
      <c r="C190" s="187" t="s">
        <v>618</v>
      </c>
      <c r="D190" s="173" t="s">
        <v>459</v>
      </c>
      <c r="E190" s="174">
        <v>2.41398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4">
        <v>0</v>
      </c>
      <c r="O190" s="174">
        <f>ROUND(E190*N190,2)</f>
        <v>0</v>
      </c>
      <c r="P190" s="174">
        <v>0</v>
      </c>
      <c r="Q190" s="174">
        <f>ROUND(E190*P190,2)</f>
        <v>0</v>
      </c>
      <c r="R190" s="176" t="s">
        <v>589</v>
      </c>
      <c r="S190" s="176" t="s">
        <v>290</v>
      </c>
      <c r="T190" s="177" t="s">
        <v>369</v>
      </c>
      <c r="U190" s="158">
        <v>0</v>
      </c>
      <c r="V190" s="158">
        <f>ROUND(E190*U190,2)</f>
        <v>0</v>
      </c>
      <c r="W190" s="158"/>
      <c r="X190" s="158" t="s">
        <v>179</v>
      </c>
      <c r="Y190" s="158" t="s">
        <v>284</v>
      </c>
      <c r="Z190" s="147"/>
      <c r="AA190" s="147"/>
      <c r="AB190" s="147"/>
      <c r="AC190" s="147"/>
      <c r="AD190" s="147"/>
      <c r="AE190" s="147"/>
      <c r="AF190" s="147"/>
      <c r="AG190" s="147" t="s">
        <v>370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5">
      <c r="A191" s="154"/>
      <c r="B191" s="155"/>
      <c r="C191" s="253" t="s">
        <v>619</v>
      </c>
      <c r="D191" s="254"/>
      <c r="E191" s="254"/>
      <c r="F191" s="254"/>
      <c r="G191" s="254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287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78" t="str">
        <f>C191</f>
        <v>Pro vyjádření výnosu ve prospěch zhotovitele je nutné jednotkovou cenu uvést se záporným znaménkem. (Získaná částka ponižuje náklad stavby.)</v>
      </c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5">
      <c r="A192" s="154"/>
      <c r="B192" s="155"/>
      <c r="C192" s="195" t="s">
        <v>620</v>
      </c>
      <c r="D192" s="192"/>
      <c r="E192" s="193">
        <v>1.6367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382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5">
      <c r="A193" s="154"/>
      <c r="B193" s="155"/>
      <c r="C193" s="195" t="s">
        <v>621</v>
      </c>
      <c r="D193" s="192"/>
      <c r="E193" s="193">
        <v>0.2175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382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5">
      <c r="A194" s="154"/>
      <c r="B194" s="155"/>
      <c r="C194" s="195" t="s">
        <v>622</v>
      </c>
      <c r="D194" s="192"/>
      <c r="E194" s="193">
        <v>0.55978000000000006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382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71">
        <v>69</v>
      </c>
      <c r="B195" s="172" t="s">
        <v>623</v>
      </c>
      <c r="C195" s="187" t="s">
        <v>624</v>
      </c>
      <c r="D195" s="173" t="s">
        <v>459</v>
      </c>
      <c r="E195" s="174">
        <v>11.52</v>
      </c>
      <c r="F195" s="175"/>
      <c r="G195" s="176">
        <f>ROUND(E195*F195,2)</f>
        <v>0</v>
      </c>
      <c r="H195" s="175"/>
      <c r="I195" s="176">
        <f>ROUND(E195*H195,2)</f>
        <v>0</v>
      </c>
      <c r="J195" s="175"/>
      <c r="K195" s="176">
        <f>ROUND(E195*J195,2)</f>
        <v>0</v>
      </c>
      <c r="L195" s="176">
        <v>21</v>
      </c>
      <c r="M195" s="176">
        <f>G195*(1+L195/100)</f>
        <v>0</v>
      </c>
      <c r="N195" s="174">
        <v>0</v>
      </c>
      <c r="O195" s="174">
        <f>ROUND(E195*N195,2)</f>
        <v>0</v>
      </c>
      <c r="P195" s="174">
        <v>0</v>
      </c>
      <c r="Q195" s="174">
        <f>ROUND(E195*P195,2)</f>
        <v>0</v>
      </c>
      <c r="R195" s="176"/>
      <c r="S195" s="176" t="s">
        <v>282</v>
      </c>
      <c r="T195" s="177" t="s">
        <v>283</v>
      </c>
      <c r="U195" s="158">
        <v>0</v>
      </c>
      <c r="V195" s="158">
        <f>ROUND(E195*U195,2)</f>
        <v>0</v>
      </c>
      <c r="W195" s="158"/>
      <c r="X195" s="158" t="s">
        <v>179</v>
      </c>
      <c r="Y195" s="158" t="s">
        <v>284</v>
      </c>
      <c r="Z195" s="147"/>
      <c r="AA195" s="147"/>
      <c r="AB195" s="147"/>
      <c r="AC195" s="147"/>
      <c r="AD195" s="147"/>
      <c r="AE195" s="147"/>
      <c r="AF195" s="147"/>
      <c r="AG195" s="147" t="s">
        <v>370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5">
      <c r="A196" s="154"/>
      <c r="B196" s="155"/>
      <c r="C196" s="195" t="s">
        <v>625</v>
      </c>
      <c r="D196" s="192"/>
      <c r="E196" s="193">
        <v>11.52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7"/>
      <c r="AA196" s="147"/>
      <c r="AB196" s="147"/>
      <c r="AC196" s="147"/>
      <c r="AD196" s="147"/>
      <c r="AE196" s="147"/>
      <c r="AF196" s="147"/>
      <c r="AG196" s="147" t="s">
        <v>382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x14ac:dyDescent="0.25">
      <c r="A197" s="161" t="s">
        <v>278</v>
      </c>
      <c r="B197" s="162" t="s">
        <v>122</v>
      </c>
      <c r="C197" s="186" t="s">
        <v>123</v>
      </c>
      <c r="D197" s="163"/>
      <c r="E197" s="164"/>
      <c r="F197" s="165"/>
      <c r="G197" s="165">
        <f>SUMIF(AG198:AG215,"&lt;&gt;NOR",G198:G215)</f>
        <v>0</v>
      </c>
      <c r="H197" s="165"/>
      <c r="I197" s="165">
        <f>SUM(I198:I215)</f>
        <v>0</v>
      </c>
      <c r="J197" s="165"/>
      <c r="K197" s="165">
        <f>SUM(K198:K215)</f>
        <v>0</v>
      </c>
      <c r="L197" s="165"/>
      <c r="M197" s="165">
        <f>SUM(M198:M215)</f>
        <v>0</v>
      </c>
      <c r="N197" s="164"/>
      <c r="O197" s="164">
        <f>SUM(O198:O215)</f>
        <v>3.5599999999999996</v>
      </c>
      <c r="P197" s="164"/>
      <c r="Q197" s="164">
        <f>SUM(Q198:Q215)</f>
        <v>0</v>
      </c>
      <c r="R197" s="165"/>
      <c r="S197" s="165"/>
      <c r="T197" s="166"/>
      <c r="U197" s="160"/>
      <c r="V197" s="160">
        <f>SUM(V198:V215)</f>
        <v>494.98999999999995</v>
      </c>
      <c r="W197" s="160"/>
      <c r="X197" s="160"/>
      <c r="Y197" s="160"/>
      <c r="AG197" t="s">
        <v>279</v>
      </c>
    </row>
    <row r="198" spans="1:60" ht="40.799999999999997" outlineLevel="1" x14ac:dyDescent="0.25">
      <c r="A198" s="171">
        <v>70</v>
      </c>
      <c r="B198" s="172" t="s">
        <v>626</v>
      </c>
      <c r="C198" s="187" t="s">
        <v>627</v>
      </c>
      <c r="D198" s="173" t="s">
        <v>432</v>
      </c>
      <c r="E198" s="174">
        <v>66.3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21</v>
      </c>
      <c r="M198" s="176">
        <f>G198*(1+L198/100)</f>
        <v>0</v>
      </c>
      <c r="N198" s="174">
        <v>5.1999999999999995E-4</v>
      </c>
      <c r="O198" s="174">
        <f>ROUND(E198*N198,2)</f>
        <v>0.03</v>
      </c>
      <c r="P198" s="174">
        <v>0</v>
      </c>
      <c r="Q198" s="174">
        <f>ROUND(E198*P198,2)</f>
        <v>0</v>
      </c>
      <c r="R198" s="176" t="s">
        <v>628</v>
      </c>
      <c r="S198" s="176" t="s">
        <v>290</v>
      </c>
      <c r="T198" s="177" t="s">
        <v>369</v>
      </c>
      <c r="U198" s="158">
        <v>4.9000000000000002E-2</v>
      </c>
      <c r="V198" s="158">
        <f>ROUND(E198*U198,2)</f>
        <v>3.25</v>
      </c>
      <c r="W198" s="158"/>
      <c r="X198" s="158" t="s">
        <v>179</v>
      </c>
      <c r="Y198" s="158" t="s">
        <v>284</v>
      </c>
      <c r="Z198" s="147"/>
      <c r="AA198" s="147"/>
      <c r="AB198" s="147"/>
      <c r="AC198" s="147"/>
      <c r="AD198" s="147"/>
      <c r="AE198" s="147"/>
      <c r="AF198" s="147"/>
      <c r="AG198" s="147" t="s">
        <v>370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5">
      <c r="A199" s="154"/>
      <c r="B199" s="155"/>
      <c r="C199" s="195" t="s">
        <v>629</v>
      </c>
      <c r="D199" s="192"/>
      <c r="E199" s="193">
        <v>49.4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7"/>
      <c r="AA199" s="147"/>
      <c r="AB199" s="147"/>
      <c r="AC199" s="147"/>
      <c r="AD199" s="147"/>
      <c r="AE199" s="147"/>
      <c r="AF199" s="147"/>
      <c r="AG199" s="147" t="s">
        <v>382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5">
      <c r="A200" s="154"/>
      <c r="B200" s="155"/>
      <c r="C200" s="195" t="s">
        <v>630</v>
      </c>
      <c r="D200" s="192"/>
      <c r="E200" s="193">
        <v>16.899999999999999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382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0.399999999999999" outlineLevel="1" x14ac:dyDescent="0.25">
      <c r="A201" s="171">
        <v>71</v>
      </c>
      <c r="B201" s="172" t="s">
        <v>631</v>
      </c>
      <c r="C201" s="187" t="s">
        <v>632</v>
      </c>
      <c r="D201" s="173" t="s">
        <v>432</v>
      </c>
      <c r="E201" s="174">
        <v>48.1</v>
      </c>
      <c r="F201" s="175"/>
      <c r="G201" s="176">
        <f>ROUND(E201*F201,2)</f>
        <v>0</v>
      </c>
      <c r="H201" s="175"/>
      <c r="I201" s="176">
        <f>ROUND(E201*H201,2)</f>
        <v>0</v>
      </c>
      <c r="J201" s="175"/>
      <c r="K201" s="176">
        <f>ROUND(E201*J201,2)</f>
        <v>0</v>
      </c>
      <c r="L201" s="176">
        <v>21</v>
      </c>
      <c r="M201" s="176">
        <f>G201*(1+L201/100)</f>
        <v>0</v>
      </c>
      <c r="N201" s="174">
        <v>3.2000000000000003E-4</v>
      </c>
      <c r="O201" s="174">
        <f>ROUND(E201*N201,2)</f>
        <v>0.02</v>
      </c>
      <c r="P201" s="174">
        <v>0</v>
      </c>
      <c r="Q201" s="174">
        <f>ROUND(E201*P201,2)</f>
        <v>0</v>
      </c>
      <c r="R201" s="176" t="s">
        <v>628</v>
      </c>
      <c r="S201" s="176" t="s">
        <v>290</v>
      </c>
      <c r="T201" s="177" t="s">
        <v>369</v>
      </c>
      <c r="U201" s="158">
        <v>0.14000000000000001</v>
      </c>
      <c r="V201" s="158">
        <f>ROUND(E201*U201,2)</f>
        <v>6.73</v>
      </c>
      <c r="W201" s="158"/>
      <c r="X201" s="158" t="s">
        <v>179</v>
      </c>
      <c r="Y201" s="158" t="s">
        <v>284</v>
      </c>
      <c r="Z201" s="147"/>
      <c r="AA201" s="147"/>
      <c r="AB201" s="147"/>
      <c r="AC201" s="147"/>
      <c r="AD201" s="147"/>
      <c r="AE201" s="147"/>
      <c r="AF201" s="147"/>
      <c r="AG201" s="147" t="s">
        <v>370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5">
      <c r="A202" s="154"/>
      <c r="B202" s="155"/>
      <c r="C202" s="195" t="s">
        <v>633</v>
      </c>
      <c r="D202" s="192"/>
      <c r="E202" s="193">
        <v>16.899999999999999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382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5">
      <c r="A203" s="154"/>
      <c r="B203" s="155"/>
      <c r="C203" s="195" t="s">
        <v>634</v>
      </c>
      <c r="D203" s="192"/>
      <c r="E203" s="193">
        <v>31.2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382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5">
      <c r="A204" s="171">
        <v>72</v>
      </c>
      <c r="B204" s="172" t="s">
        <v>635</v>
      </c>
      <c r="C204" s="187" t="s">
        <v>636</v>
      </c>
      <c r="D204" s="173" t="s">
        <v>432</v>
      </c>
      <c r="E204" s="174">
        <v>18.850000000000001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4">
        <v>1.8600000000000001E-3</v>
      </c>
      <c r="O204" s="174">
        <f>ROUND(E204*N204,2)</f>
        <v>0.04</v>
      </c>
      <c r="P204" s="174">
        <v>0</v>
      </c>
      <c r="Q204" s="174">
        <f>ROUND(E204*P204,2)</f>
        <v>0</v>
      </c>
      <c r="R204" s="176"/>
      <c r="S204" s="176" t="s">
        <v>282</v>
      </c>
      <c r="T204" s="177" t="s">
        <v>444</v>
      </c>
      <c r="U204" s="158">
        <v>0.39</v>
      </c>
      <c r="V204" s="158">
        <f>ROUND(E204*U204,2)</f>
        <v>7.35</v>
      </c>
      <c r="W204" s="158"/>
      <c r="X204" s="158" t="s">
        <v>179</v>
      </c>
      <c r="Y204" s="158" t="s">
        <v>284</v>
      </c>
      <c r="Z204" s="147"/>
      <c r="AA204" s="147"/>
      <c r="AB204" s="147"/>
      <c r="AC204" s="147"/>
      <c r="AD204" s="147"/>
      <c r="AE204" s="147"/>
      <c r="AF204" s="147"/>
      <c r="AG204" s="147" t="s">
        <v>370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5">
      <c r="A205" s="154"/>
      <c r="B205" s="155"/>
      <c r="C205" s="195" t="s">
        <v>637</v>
      </c>
      <c r="D205" s="192"/>
      <c r="E205" s="193">
        <v>8.4499999999999993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382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5">
      <c r="A206" s="154"/>
      <c r="B206" s="155"/>
      <c r="C206" s="195" t="s">
        <v>638</v>
      </c>
      <c r="D206" s="192"/>
      <c r="E206" s="193">
        <v>10.4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382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71">
        <v>73</v>
      </c>
      <c r="B207" s="172" t="s">
        <v>639</v>
      </c>
      <c r="C207" s="187" t="s">
        <v>640</v>
      </c>
      <c r="D207" s="173" t="s">
        <v>432</v>
      </c>
      <c r="E207" s="174">
        <v>955.5</v>
      </c>
      <c r="F207" s="175"/>
      <c r="G207" s="176">
        <f>ROUND(E207*F207,2)</f>
        <v>0</v>
      </c>
      <c r="H207" s="175"/>
      <c r="I207" s="176">
        <f>ROUND(E207*H207,2)</f>
        <v>0</v>
      </c>
      <c r="J207" s="175"/>
      <c r="K207" s="176">
        <f>ROUND(E207*J207,2)</f>
        <v>0</v>
      </c>
      <c r="L207" s="176">
        <v>21</v>
      </c>
      <c r="M207" s="176">
        <f>G207*(1+L207/100)</f>
        <v>0</v>
      </c>
      <c r="N207" s="174">
        <v>3.5799999999999998E-3</v>
      </c>
      <c r="O207" s="174">
        <f>ROUND(E207*N207,2)</f>
        <v>3.42</v>
      </c>
      <c r="P207" s="174">
        <v>0</v>
      </c>
      <c r="Q207" s="174">
        <f>ROUND(E207*P207,2)</f>
        <v>0</v>
      </c>
      <c r="R207" s="176"/>
      <c r="S207" s="176" t="s">
        <v>282</v>
      </c>
      <c r="T207" s="177" t="s">
        <v>444</v>
      </c>
      <c r="U207" s="158">
        <v>0.498</v>
      </c>
      <c r="V207" s="158">
        <f>ROUND(E207*U207,2)</f>
        <v>475.84</v>
      </c>
      <c r="W207" s="158"/>
      <c r="X207" s="158" t="s">
        <v>179</v>
      </c>
      <c r="Y207" s="158" t="s">
        <v>284</v>
      </c>
      <c r="Z207" s="147"/>
      <c r="AA207" s="147"/>
      <c r="AB207" s="147"/>
      <c r="AC207" s="147"/>
      <c r="AD207" s="147"/>
      <c r="AE207" s="147"/>
      <c r="AF207" s="147"/>
      <c r="AG207" s="147" t="s">
        <v>370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5">
      <c r="A208" s="154"/>
      <c r="B208" s="155"/>
      <c r="C208" s="195" t="s">
        <v>641</v>
      </c>
      <c r="D208" s="192"/>
      <c r="E208" s="193">
        <v>955.5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7"/>
      <c r="AA208" s="147"/>
      <c r="AB208" s="147"/>
      <c r="AC208" s="147"/>
      <c r="AD208" s="147"/>
      <c r="AE208" s="147"/>
      <c r="AF208" s="147"/>
      <c r="AG208" s="147" t="s">
        <v>382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5">
      <c r="A209" s="171">
        <v>74</v>
      </c>
      <c r="B209" s="172" t="s">
        <v>642</v>
      </c>
      <c r="C209" s="187" t="s">
        <v>643</v>
      </c>
      <c r="D209" s="173" t="s">
        <v>514</v>
      </c>
      <c r="E209" s="174">
        <v>28.47</v>
      </c>
      <c r="F209" s="175"/>
      <c r="G209" s="176">
        <f>ROUND(E209*F209,2)</f>
        <v>0</v>
      </c>
      <c r="H209" s="175"/>
      <c r="I209" s="176">
        <f>ROUND(E209*H209,2)</f>
        <v>0</v>
      </c>
      <c r="J209" s="175"/>
      <c r="K209" s="176">
        <f>ROUND(E209*J209,2)</f>
        <v>0</v>
      </c>
      <c r="L209" s="176">
        <v>21</v>
      </c>
      <c r="M209" s="176">
        <f>G209*(1+L209/100)</f>
        <v>0</v>
      </c>
      <c r="N209" s="174">
        <v>1E-3</v>
      </c>
      <c r="O209" s="174">
        <f>ROUND(E209*N209,2)</f>
        <v>0.03</v>
      </c>
      <c r="P209" s="174">
        <v>0</v>
      </c>
      <c r="Q209" s="174">
        <f>ROUND(E209*P209,2)</f>
        <v>0</v>
      </c>
      <c r="R209" s="176"/>
      <c r="S209" s="176" t="s">
        <v>282</v>
      </c>
      <c r="T209" s="177" t="s">
        <v>444</v>
      </c>
      <c r="U209" s="158">
        <v>6.4000000000000001E-2</v>
      </c>
      <c r="V209" s="158">
        <f>ROUND(E209*U209,2)</f>
        <v>1.82</v>
      </c>
      <c r="W209" s="158"/>
      <c r="X209" s="158" t="s">
        <v>179</v>
      </c>
      <c r="Y209" s="158" t="s">
        <v>284</v>
      </c>
      <c r="Z209" s="147"/>
      <c r="AA209" s="147"/>
      <c r="AB209" s="147"/>
      <c r="AC209" s="147"/>
      <c r="AD209" s="147"/>
      <c r="AE209" s="147"/>
      <c r="AF209" s="147"/>
      <c r="AG209" s="147" t="s">
        <v>370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5">
      <c r="A210" s="154"/>
      <c r="B210" s="155"/>
      <c r="C210" s="195" t="s">
        <v>644</v>
      </c>
      <c r="D210" s="192"/>
      <c r="E210" s="193">
        <v>12.35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7"/>
      <c r="AA210" s="147"/>
      <c r="AB210" s="147"/>
      <c r="AC210" s="147"/>
      <c r="AD210" s="147"/>
      <c r="AE210" s="147"/>
      <c r="AF210" s="147"/>
      <c r="AG210" s="147" t="s">
        <v>382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5">
      <c r="A211" s="154"/>
      <c r="B211" s="155"/>
      <c r="C211" s="195" t="s">
        <v>645</v>
      </c>
      <c r="D211" s="192"/>
      <c r="E211" s="193">
        <v>16.12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7"/>
      <c r="AA211" s="147"/>
      <c r="AB211" s="147"/>
      <c r="AC211" s="147"/>
      <c r="AD211" s="147"/>
      <c r="AE211" s="147"/>
      <c r="AF211" s="147"/>
      <c r="AG211" s="147" t="s">
        <v>382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0.399999999999999" outlineLevel="1" x14ac:dyDescent="0.25">
      <c r="A212" s="171">
        <v>75</v>
      </c>
      <c r="B212" s="172" t="s">
        <v>646</v>
      </c>
      <c r="C212" s="187" t="s">
        <v>647</v>
      </c>
      <c r="D212" s="173" t="s">
        <v>514</v>
      </c>
      <c r="E212" s="174">
        <v>29.8935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4">
        <v>8.0000000000000004E-4</v>
      </c>
      <c r="O212" s="174">
        <f>ROUND(E212*N212,2)</f>
        <v>0.02</v>
      </c>
      <c r="P212" s="174">
        <v>0</v>
      </c>
      <c r="Q212" s="174">
        <f>ROUND(E212*P212,2)</f>
        <v>0</v>
      </c>
      <c r="R212" s="176" t="s">
        <v>464</v>
      </c>
      <c r="S212" s="176" t="s">
        <v>290</v>
      </c>
      <c r="T212" s="177" t="s">
        <v>369</v>
      </c>
      <c r="U212" s="158">
        <v>0</v>
      </c>
      <c r="V212" s="158">
        <f>ROUND(E212*U212,2)</f>
        <v>0</v>
      </c>
      <c r="W212" s="158"/>
      <c r="X212" s="158" t="s">
        <v>465</v>
      </c>
      <c r="Y212" s="158" t="s">
        <v>284</v>
      </c>
      <c r="Z212" s="147"/>
      <c r="AA212" s="147"/>
      <c r="AB212" s="147"/>
      <c r="AC212" s="147"/>
      <c r="AD212" s="147"/>
      <c r="AE212" s="147"/>
      <c r="AF212" s="147"/>
      <c r="AG212" s="147" t="s">
        <v>466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5">
      <c r="A213" s="154"/>
      <c r="B213" s="155"/>
      <c r="C213" s="195" t="s">
        <v>648</v>
      </c>
      <c r="D213" s="192"/>
      <c r="E213" s="193">
        <v>29.8935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7"/>
      <c r="AA213" s="147"/>
      <c r="AB213" s="147"/>
      <c r="AC213" s="147"/>
      <c r="AD213" s="147"/>
      <c r="AE213" s="147"/>
      <c r="AF213" s="147"/>
      <c r="AG213" s="147" t="s">
        <v>382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54">
        <v>76</v>
      </c>
      <c r="B214" s="155" t="s">
        <v>649</v>
      </c>
      <c r="C214" s="196" t="s">
        <v>650</v>
      </c>
      <c r="D214" s="156" t="s">
        <v>0</v>
      </c>
      <c r="E214" s="194"/>
      <c r="F214" s="159"/>
      <c r="G214" s="158">
        <f>ROUND(E214*F214,2)</f>
        <v>0</v>
      </c>
      <c r="H214" s="159"/>
      <c r="I214" s="158">
        <f>ROUND(E214*H214,2)</f>
        <v>0</v>
      </c>
      <c r="J214" s="159"/>
      <c r="K214" s="158">
        <f>ROUND(E214*J214,2)</f>
        <v>0</v>
      </c>
      <c r="L214" s="158">
        <v>21</v>
      </c>
      <c r="M214" s="158">
        <f>G214*(1+L214/100)</f>
        <v>0</v>
      </c>
      <c r="N214" s="157">
        <v>0</v>
      </c>
      <c r="O214" s="157">
        <f>ROUND(E214*N214,2)</f>
        <v>0</v>
      </c>
      <c r="P214" s="157">
        <v>0</v>
      </c>
      <c r="Q214" s="157">
        <f>ROUND(E214*P214,2)</f>
        <v>0</v>
      </c>
      <c r="R214" s="158" t="s">
        <v>628</v>
      </c>
      <c r="S214" s="158" t="s">
        <v>290</v>
      </c>
      <c r="T214" s="158" t="s">
        <v>369</v>
      </c>
      <c r="U214" s="158">
        <v>0</v>
      </c>
      <c r="V214" s="158">
        <f>ROUND(E214*U214,2)</f>
        <v>0</v>
      </c>
      <c r="W214" s="158"/>
      <c r="X214" s="158" t="s">
        <v>651</v>
      </c>
      <c r="Y214" s="158" t="s">
        <v>284</v>
      </c>
      <c r="Z214" s="147"/>
      <c r="AA214" s="147"/>
      <c r="AB214" s="147"/>
      <c r="AC214" s="147"/>
      <c r="AD214" s="147"/>
      <c r="AE214" s="147"/>
      <c r="AF214" s="147"/>
      <c r="AG214" s="147" t="s">
        <v>652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5">
      <c r="A215" s="154"/>
      <c r="B215" s="155"/>
      <c r="C215" s="264" t="s">
        <v>653</v>
      </c>
      <c r="D215" s="265"/>
      <c r="E215" s="265"/>
      <c r="F215" s="265"/>
      <c r="G215" s="265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7"/>
      <c r="AA215" s="147"/>
      <c r="AB215" s="147"/>
      <c r="AC215" s="147"/>
      <c r="AD215" s="147"/>
      <c r="AE215" s="147"/>
      <c r="AF215" s="147"/>
      <c r="AG215" s="147" t="s">
        <v>372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x14ac:dyDescent="0.25">
      <c r="A216" s="161" t="s">
        <v>278</v>
      </c>
      <c r="B216" s="162" t="s">
        <v>124</v>
      </c>
      <c r="C216" s="186" t="s">
        <v>125</v>
      </c>
      <c r="D216" s="163"/>
      <c r="E216" s="164"/>
      <c r="F216" s="165"/>
      <c r="G216" s="165">
        <f>SUMIF(AG217:AG220,"&lt;&gt;NOR",G217:G220)</f>
        <v>0</v>
      </c>
      <c r="H216" s="165"/>
      <c r="I216" s="165">
        <f>SUM(I217:I220)</f>
        <v>0</v>
      </c>
      <c r="J216" s="165"/>
      <c r="K216" s="165">
        <f>SUM(K217:K220)</f>
        <v>0</v>
      </c>
      <c r="L216" s="165"/>
      <c r="M216" s="165">
        <f>SUM(M217:M220)</f>
        <v>0</v>
      </c>
      <c r="N216" s="164"/>
      <c r="O216" s="164">
        <f>SUM(O217:O220)</f>
        <v>0</v>
      </c>
      <c r="P216" s="164"/>
      <c r="Q216" s="164">
        <f>SUM(Q217:Q220)</f>
        <v>0</v>
      </c>
      <c r="R216" s="165"/>
      <c r="S216" s="165"/>
      <c r="T216" s="166"/>
      <c r="U216" s="160"/>
      <c r="V216" s="160">
        <f>SUM(V217:V220)</f>
        <v>14.03</v>
      </c>
      <c r="W216" s="160"/>
      <c r="X216" s="160"/>
      <c r="Y216" s="160"/>
      <c r="AG216" t="s">
        <v>279</v>
      </c>
    </row>
    <row r="217" spans="1:60" outlineLevel="1" x14ac:dyDescent="0.25">
      <c r="A217" s="171">
        <v>77</v>
      </c>
      <c r="B217" s="172" t="s">
        <v>654</v>
      </c>
      <c r="C217" s="187" t="s">
        <v>655</v>
      </c>
      <c r="D217" s="173" t="s">
        <v>656</v>
      </c>
      <c r="E217" s="174">
        <v>17.54</v>
      </c>
      <c r="F217" s="175"/>
      <c r="G217" s="176">
        <f>ROUND(E217*F217,2)</f>
        <v>0</v>
      </c>
      <c r="H217" s="175"/>
      <c r="I217" s="176">
        <f>ROUND(E217*H217,2)</f>
        <v>0</v>
      </c>
      <c r="J217" s="175"/>
      <c r="K217" s="176">
        <f>ROUND(E217*J217,2)</f>
        <v>0</v>
      </c>
      <c r="L217" s="176">
        <v>21</v>
      </c>
      <c r="M217" s="176">
        <f>G217*(1+L217/100)</f>
        <v>0</v>
      </c>
      <c r="N217" s="174">
        <v>0</v>
      </c>
      <c r="O217" s="174">
        <f>ROUND(E217*N217,2)</f>
        <v>0</v>
      </c>
      <c r="P217" s="174">
        <v>0</v>
      </c>
      <c r="Q217" s="174">
        <f>ROUND(E217*P217,2)</f>
        <v>0</v>
      </c>
      <c r="R217" s="176"/>
      <c r="S217" s="176" t="s">
        <v>282</v>
      </c>
      <c r="T217" s="177" t="s">
        <v>444</v>
      </c>
      <c r="U217" s="158">
        <v>0.8</v>
      </c>
      <c r="V217" s="158">
        <f>ROUND(E217*U217,2)</f>
        <v>14.03</v>
      </c>
      <c r="W217" s="158"/>
      <c r="X217" s="158" t="s">
        <v>179</v>
      </c>
      <c r="Y217" s="158" t="s">
        <v>284</v>
      </c>
      <c r="Z217" s="147"/>
      <c r="AA217" s="147"/>
      <c r="AB217" s="147"/>
      <c r="AC217" s="147"/>
      <c r="AD217" s="147"/>
      <c r="AE217" s="147"/>
      <c r="AF217" s="147"/>
      <c r="AG217" s="147" t="s">
        <v>370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5">
      <c r="A218" s="154"/>
      <c r="B218" s="155"/>
      <c r="C218" s="195" t="s">
        <v>657</v>
      </c>
      <c r="D218" s="192"/>
      <c r="E218" s="193">
        <v>17.54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7"/>
      <c r="AA218" s="147"/>
      <c r="AB218" s="147"/>
      <c r="AC218" s="147"/>
      <c r="AD218" s="147"/>
      <c r="AE218" s="147"/>
      <c r="AF218" s="147"/>
      <c r="AG218" s="147" t="s">
        <v>382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54">
        <v>78</v>
      </c>
      <c r="B219" s="155" t="s">
        <v>658</v>
      </c>
      <c r="C219" s="196" t="s">
        <v>659</v>
      </c>
      <c r="D219" s="156" t="s">
        <v>0</v>
      </c>
      <c r="E219" s="194"/>
      <c r="F219" s="159"/>
      <c r="G219" s="158">
        <f>ROUND(E219*F219,2)</f>
        <v>0</v>
      </c>
      <c r="H219" s="159"/>
      <c r="I219" s="158">
        <f>ROUND(E219*H219,2)</f>
        <v>0</v>
      </c>
      <c r="J219" s="159"/>
      <c r="K219" s="158">
        <f>ROUND(E219*J219,2)</f>
        <v>0</v>
      </c>
      <c r="L219" s="158">
        <v>21</v>
      </c>
      <c r="M219" s="158">
        <f>G219*(1+L219/100)</f>
        <v>0</v>
      </c>
      <c r="N219" s="157">
        <v>0</v>
      </c>
      <c r="O219" s="157">
        <f>ROUND(E219*N219,2)</f>
        <v>0</v>
      </c>
      <c r="P219" s="157">
        <v>0</v>
      </c>
      <c r="Q219" s="157">
        <f>ROUND(E219*P219,2)</f>
        <v>0</v>
      </c>
      <c r="R219" s="158" t="s">
        <v>660</v>
      </c>
      <c r="S219" s="158" t="s">
        <v>290</v>
      </c>
      <c r="T219" s="158" t="s">
        <v>369</v>
      </c>
      <c r="U219" s="158">
        <v>0</v>
      </c>
      <c r="V219" s="158">
        <f>ROUND(E219*U219,2)</f>
        <v>0</v>
      </c>
      <c r="W219" s="158"/>
      <c r="X219" s="158" t="s">
        <v>651</v>
      </c>
      <c r="Y219" s="158" t="s">
        <v>284</v>
      </c>
      <c r="Z219" s="147"/>
      <c r="AA219" s="147"/>
      <c r="AB219" s="147"/>
      <c r="AC219" s="147"/>
      <c r="AD219" s="147"/>
      <c r="AE219" s="147"/>
      <c r="AF219" s="147"/>
      <c r="AG219" s="147" t="s">
        <v>652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5">
      <c r="A220" s="154"/>
      <c r="B220" s="155"/>
      <c r="C220" s="264" t="s">
        <v>661</v>
      </c>
      <c r="D220" s="265"/>
      <c r="E220" s="265"/>
      <c r="F220" s="265"/>
      <c r="G220" s="265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7"/>
      <c r="AA220" s="147"/>
      <c r="AB220" s="147"/>
      <c r="AC220" s="147"/>
      <c r="AD220" s="147"/>
      <c r="AE220" s="147"/>
      <c r="AF220" s="147"/>
      <c r="AG220" s="147" t="s">
        <v>372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x14ac:dyDescent="0.25">
      <c r="A221" s="161" t="s">
        <v>278</v>
      </c>
      <c r="B221" s="162" t="s">
        <v>126</v>
      </c>
      <c r="C221" s="186" t="s">
        <v>127</v>
      </c>
      <c r="D221" s="163"/>
      <c r="E221" s="164"/>
      <c r="F221" s="165"/>
      <c r="G221" s="165">
        <f>SUMIF(AG222:AG224,"&lt;&gt;NOR",G222:G224)</f>
        <v>0</v>
      </c>
      <c r="H221" s="165"/>
      <c r="I221" s="165">
        <f>SUM(I222:I224)</f>
        <v>0</v>
      </c>
      <c r="J221" s="165"/>
      <c r="K221" s="165">
        <f>SUM(K222:K224)</f>
        <v>0</v>
      </c>
      <c r="L221" s="165"/>
      <c r="M221" s="165">
        <f>SUM(M222:M224)</f>
        <v>0</v>
      </c>
      <c r="N221" s="164"/>
      <c r="O221" s="164">
        <f>SUM(O222:O224)</f>
        <v>0.01</v>
      </c>
      <c r="P221" s="164"/>
      <c r="Q221" s="164">
        <f>SUM(Q222:Q224)</f>
        <v>0</v>
      </c>
      <c r="R221" s="165"/>
      <c r="S221" s="165"/>
      <c r="T221" s="166"/>
      <c r="U221" s="160"/>
      <c r="V221" s="160">
        <f>SUM(V222:V224)</f>
        <v>7.36</v>
      </c>
      <c r="W221" s="160"/>
      <c r="X221" s="160"/>
      <c r="Y221" s="160"/>
      <c r="AG221" t="s">
        <v>279</v>
      </c>
    </row>
    <row r="222" spans="1:60" outlineLevel="1" x14ac:dyDescent="0.25">
      <c r="A222" s="171">
        <v>79</v>
      </c>
      <c r="B222" s="172" t="s">
        <v>662</v>
      </c>
      <c r="C222" s="187" t="s">
        <v>663</v>
      </c>
      <c r="D222" s="173" t="s">
        <v>451</v>
      </c>
      <c r="E222" s="174">
        <v>4</v>
      </c>
      <c r="F222" s="175"/>
      <c r="G222" s="176">
        <f>ROUND(E222*F222,2)</f>
        <v>0</v>
      </c>
      <c r="H222" s="175"/>
      <c r="I222" s="176">
        <f>ROUND(E222*H222,2)</f>
        <v>0</v>
      </c>
      <c r="J222" s="175"/>
      <c r="K222" s="176">
        <f>ROUND(E222*J222,2)</f>
        <v>0</v>
      </c>
      <c r="L222" s="176">
        <v>21</v>
      </c>
      <c r="M222" s="176">
        <f>G222*(1+L222/100)</f>
        <v>0</v>
      </c>
      <c r="N222" s="174">
        <v>2.1700000000000001E-3</v>
      </c>
      <c r="O222" s="174">
        <f>ROUND(E222*N222,2)</f>
        <v>0.01</v>
      </c>
      <c r="P222" s="174">
        <v>0</v>
      </c>
      <c r="Q222" s="174">
        <f>ROUND(E222*P222,2)</f>
        <v>0</v>
      </c>
      <c r="R222" s="176"/>
      <c r="S222" s="176" t="s">
        <v>282</v>
      </c>
      <c r="T222" s="177" t="s">
        <v>283</v>
      </c>
      <c r="U222" s="158">
        <v>1.8391999999999999</v>
      </c>
      <c r="V222" s="158">
        <f>ROUND(E222*U222,2)</f>
        <v>7.36</v>
      </c>
      <c r="W222" s="158"/>
      <c r="X222" s="158" t="s">
        <v>179</v>
      </c>
      <c r="Y222" s="158" t="s">
        <v>284</v>
      </c>
      <c r="Z222" s="147"/>
      <c r="AA222" s="147"/>
      <c r="AB222" s="147"/>
      <c r="AC222" s="147"/>
      <c r="AD222" s="147"/>
      <c r="AE222" s="147"/>
      <c r="AF222" s="147"/>
      <c r="AG222" s="147" t="s">
        <v>370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5">
      <c r="A223" s="154"/>
      <c r="B223" s="155"/>
      <c r="C223" s="195" t="s">
        <v>664</v>
      </c>
      <c r="D223" s="192"/>
      <c r="E223" s="193">
        <v>4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7"/>
      <c r="AA223" s="147"/>
      <c r="AB223" s="147"/>
      <c r="AC223" s="147"/>
      <c r="AD223" s="147"/>
      <c r="AE223" s="147"/>
      <c r="AF223" s="147"/>
      <c r="AG223" s="147" t="s">
        <v>382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54">
        <v>80</v>
      </c>
      <c r="B224" s="155" t="s">
        <v>665</v>
      </c>
      <c r="C224" s="196" t="s">
        <v>666</v>
      </c>
      <c r="D224" s="156" t="s">
        <v>0</v>
      </c>
      <c r="E224" s="194"/>
      <c r="F224" s="159"/>
      <c r="G224" s="158">
        <f>ROUND(E224*F224,2)</f>
        <v>0</v>
      </c>
      <c r="H224" s="159"/>
      <c r="I224" s="158">
        <f>ROUND(E224*H224,2)</f>
        <v>0</v>
      </c>
      <c r="J224" s="159"/>
      <c r="K224" s="158">
        <f>ROUND(E224*J224,2)</f>
        <v>0</v>
      </c>
      <c r="L224" s="158">
        <v>21</v>
      </c>
      <c r="M224" s="158">
        <f>G224*(1+L224/100)</f>
        <v>0</v>
      </c>
      <c r="N224" s="157">
        <v>0</v>
      </c>
      <c r="O224" s="157">
        <f>ROUND(E224*N224,2)</f>
        <v>0</v>
      </c>
      <c r="P224" s="157">
        <v>0</v>
      </c>
      <c r="Q224" s="157">
        <f>ROUND(E224*P224,2)</f>
        <v>0</v>
      </c>
      <c r="R224" s="158" t="s">
        <v>667</v>
      </c>
      <c r="S224" s="158" t="s">
        <v>290</v>
      </c>
      <c r="T224" s="158" t="s">
        <v>369</v>
      </c>
      <c r="U224" s="158">
        <v>0</v>
      </c>
      <c r="V224" s="158">
        <f>ROUND(E224*U224,2)</f>
        <v>0</v>
      </c>
      <c r="W224" s="158"/>
      <c r="X224" s="158" t="s">
        <v>651</v>
      </c>
      <c r="Y224" s="158" t="s">
        <v>284</v>
      </c>
      <c r="Z224" s="147"/>
      <c r="AA224" s="147"/>
      <c r="AB224" s="147"/>
      <c r="AC224" s="147"/>
      <c r="AD224" s="147"/>
      <c r="AE224" s="147"/>
      <c r="AF224" s="147"/>
      <c r="AG224" s="147" t="s">
        <v>652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x14ac:dyDescent="0.25">
      <c r="A225" s="161" t="s">
        <v>278</v>
      </c>
      <c r="B225" s="162" t="s">
        <v>128</v>
      </c>
      <c r="C225" s="186" t="s">
        <v>129</v>
      </c>
      <c r="D225" s="163"/>
      <c r="E225" s="164"/>
      <c r="F225" s="165"/>
      <c r="G225" s="165">
        <f>SUMIF(AG226:AG243,"&lt;&gt;NOR",G226:G243)</f>
        <v>0</v>
      </c>
      <c r="H225" s="165"/>
      <c r="I225" s="165">
        <f>SUM(I226:I243)</f>
        <v>0</v>
      </c>
      <c r="J225" s="165"/>
      <c r="K225" s="165">
        <f>SUM(K226:K243)</f>
        <v>0</v>
      </c>
      <c r="L225" s="165"/>
      <c r="M225" s="165">
        <f>SUM(M226:M243)</f>
        <v>0</v>
      </c>
      <c r="N225" s="164"/>
      <c r="O225" s="164">
        <f>SUM(O226:O243)</f>
        <v>0.15000000000000002</v>
      </c>
      <c r="P225" s="164"/>
      <c r="Q225" s="164">
        <f>SUM(Q226:Q243)</f>
        <v>0.56000000000000005</v>
      </c>
      <c r="R225" s="165"/>
      <c r="S225" s="165"/>
      <c r="T225" s="166"/>
      <c r="U225" s="160"/>
      <c r="V225" s="160">
        <f>SUM(V226:V243)</f>
        <v>467.82</v>
      </c>
      <c r="W225" s="160"/>
      <c r="X225" s="160"/>
      <c r="Y225" s="160"/>
      <c r="AG225" t="s">
        <v>279</v>
      </c>
    </row>
    <row r="226" spans="1:60" outlineLevel="1" x14ac:dyDescent="0.25">
      <c r="A226" s="171">
        <v>81</v>
      </c>
      <c r="B226" s="172" t="s">
        <v>668</v>
      </c>
      <c r="C226" s="187" t="s">
        <v>669</v>
      </c>
      <c r="D226" s="173" t="s">
        <v>670</v>
      </c>
      <c r="E226" s="174">
        <v>10.5</v>
      </c>
      <c r="F226" s="175"/>
      <c r="G226" s="176">
        <f>ROUND(E226*F226,2)</f>
        <v>0</v>
      </c>
      <c r="H226" s="175"/>
      <c r="I226" s="176">
        <f>ROUND(E226*H226,2)</f>
        <v>0</v>
      </c>
      <c r="J226" s="175"/>
      <c r="K226" s="176">
        <f>ROUND(E226*J226,2)</f>
        <v>0</v>
      </c>
      <c r="L226" s="176">
        <v>21</v>
      </c>
      <c r="M226" s="176">
        <f>G226*(1+L226/100)</f>
        <v>0</v>
      </c>
      <c r="N226" s="174">
        <v>6.0000000000000002E-5</v>
      </c>
      <c r="O226" s="174">
        <f>ROUND(E226*N226,2)</f>
        <v>0</v>
      </c>
      <c r="P226" s="174">
        <v>0</v>
      </c>
      <c r="Q226" s="174">
        <f>ROUND(E226*P226,2)</f>
        <v>0</v>
      </c>
      <c r="R226" s="176" t="s">
        <v>671</v>
      </c>
      <c r="S226" s="176" t="s">
        <v>290</v>
      </c>
      <c r="T226" s="177" t="s">
        <v>369</v>
      </c>
      <c r="U226" s="158">
        <v>2.4E-2</v>
      </c>
      <c r="V226" s="158">
        <f>ROUND(E226*U226,2)</f>
        <v>0.25</v>
      </c>
      <c r="W226" s="158"/>
      <c r="X226" s="158" t="s">
        <v>179</v>
      </c>
      <c r="Y226" s="158" t="s">
        <v>284</v>
      </c>
      <c r="Z226" s="147"/>
      <c r="AA226" s="147"/>
      <c r="AB226" s="147"/>
      <c r="AC226" s="147"/>
      <c r="AD226" s="147"/>
      <c r="AE226" s="147"/>
      <c r="AF226" s="147"/>
      <c r="AG226" s="147" t="s">
        <v>370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5">
      <c r="A227" s="154"/>
      <c r="B227" s="155"/>
      <c r="C227" s="195" t="s">
        <v>672</v>
      </c>
      <c r="D227" s="192"/>
      <c r="E227" s="193">
        <v>10.5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7"/>
      <c r="AA227" s="147"/>
      <c r="AB227" s="147"/>
      <c r="AC227" s="147"/>
      <c r="AD227" s="147"/>
      <c r="AE227" s="147"/>
      <c r="AF227" s="147"/>
      <c r="AG227" s="147" t="s">
        <v>382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71">
        <v>82</v>
      </c>
      <c r="B228" s="172" t="s">
        <v>673</v>
      </c>
      <c r="C228" s="187" t="s">
        <v>674</v>
      </c>
      <c r="D228" s="173" t="s">
        <v>670</v>
      </c>
      <c r="E228" s="174">
        <v>1862.1484</v>
      </c>
      <c r="F228" s="175"/>
      <c r="G228" s="176">
        <f>ROUND(E228*F228,2)</f>
        <v>0</v>
      </c>
      <c r="H228" s="175"/>
      <c r="I228" s="176">
        <f>ROUND(E228*H228,2)</f>
        <v>0</v>
      </c>
      <c r="J228" s="175"/>
      <c r="K228" s="176">
        <f>ROUND(E228*J228,2)</f>
        <v>0</v>
      </c>
      <c r="L228" s="176">
        <v>21</v>
      </c>
      <c r="M228" s="176">
        <f>G228*(1+L228/100)</f>
        <v>0</v>
      </c>
      <c r="N228" s="174">
        <v>6.0000000000000002E-5</v>
      </c>
      <c r="O228" s="174">
        <f>ROUND(E228*N228,2)</f>
        <v>0.11</v>
      </c>
      <c r="P228" s="174">
        <v>0</v>
      </c>
      <c r="Q228" s="174">
        <f>ROUND(E228*P228,2)</f>
        <v>0</v>
      </c>
      <c r="R228" s="176" t="s">
        <v>671</v>
      </c>
      <c r="S228" s="176" t="s">
        <v>290</v>
      </c>
      <c r="T228" s="177" t="s">
        <v>283</v>
      </c>
      <c r="U228" s="158">
        <v>0.221</v>
      </c>
      <c r="V228" s="158">
        <f>ROUND(E228*U228,2)</f>
        <v>411.53</v>
      </c>
      <c r="W228" s="158"/>
      <c r="X228" s="158" t="s">
        <v>179</v>
      </c>
      <c r="Y228" s="158" t="s">
        <v>284</v>
      </c>
      <c r="Z228" s="147"/>
      <c r="AA228" s="147"/>
      <c r="AB228" s="147"/>
      <c r="AC228" s="147"/>
      <c r="AD228" s="147"/>
      <c r="AE228" s="147"/>
      <c r="AF228" s="147"/>
      <c r="AG228" s="147" t="s">
        <v>370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5">
      <c r="A229" s="154"/>
      <c r="B229" s="155"/>
      <c r="C229" s="195" t="s">
        <v>675</v>
      </c>
      <c r="D229" s="192"/>
      <c r="E229" s="193">
        <v>17.7944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58"/>
      <c r="Z229" s="147"/>
      <c r="AA229" s="147"/>
      <c r="AB229" s="147"/>
      <c r="AC229" s="147"/>
      <c r="AD229" s="147"/>
      <c r="AE229" s="147"/>
      <c r="AF229" s="147"/>
      <c r="AG229" s="147" t="s">
        <v>382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5">
      <c r="A230" s="154"/>
      <c r="B230" s="155"/>
      <c r="C230" s="195" t="s">
        <v>676</v>
      </c>
      <c r="D230" s="192"/>
      <c r="E230" s="193">
        <v>1459.03</v>
      </c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7"/>
      <c r="AA230" s="147"/>
      <c r="AB230" s="147"/>
      <c r="AC230" s="147"/>
      <c r="AD230" s="147"/>
      <c r="AE230" s="147"/>
      <c r="AF230" s="147"/>
      <c r="AG230" s="147" t="s">
        <v>382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5">
      <c r="A231" s="154"/>
      <c r="B231" s="155"/>
      <c r="C231" s="195" t="s">
        <v>677</v>
      </c>
      <c r="D231" s="192"/>
      <c r="E231" s="193">
        <v>360.1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7"/>
      <c r="AA231" s="147"/>
      <c r="AB231" s="147"/>
      <c r="AC231" s="147"/>
      <c r="AD231" s="147"/>
      <c r="AE231" s="147"/>
      <c r="AF231" s="147"/>
      <c r="AG231" s="147" t="s">
        <v>382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5">
      <c r="A232" s="154"/>
      <c r="B232" s="155"/>
      <c r="C232" s="195" t="s">
        <v>678</v>
      </c>
      <c r="D232" s="192"/>
      <c r="E232" s="193">
        <v>12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7"/>
      <c r="AA232" s="147"/>
      <c r="AB232" s="147"/>
      <c r="AC232" s="147"/>
      <c r="AD232" s="147"/>
      <c r="AE232" s="147"/>
      <c r="AF232" s="147"/>
      <c r="AG232" s="147" t="s">
        <v>382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5">
      <c r="A233" s="154"/>
      <c r="B233" s="155"/>
      <c r="C233" s="195" t="s">
        <v>679</v>
      </c>
      <c r="D233" s="192"/>
      <c r="E233" s="193">
        <v>11.808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382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5">
      <c r="A234" s="154"/>
      <c r="B234" s="155"/>
      <c r="C234" s="195" t="s">
        <v>680</v>
      </c>
      <c r="D234" s="192"/>
      <c r="E234" s="193">
        <v>1.4159999999999999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7"/>
      <c r="AA234" s="147"/>
      <c r="AB234" s="147"/>
      <c r="AC234" s="147"/>
      <c r="AD234" s="147"/>
      <c r="AE234" s="147"/>
      <c r="AF234" s="147"/>
      <c r="AG234" s="147" t="s">
        <v>382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5">
      <c r="A235" s="171">
        <v>83</v>
      </c>
      <c r="B235" s="172" t="s">
        <v>681</v>
      </c>
      <c r="C235" s="187" t="s">
        <v>682</v>
      </c>
      <c r="D235" s="173" t="s">
        <v>670</v>
      </c>
      <c r="E235" s="174">
        <v>559.77856999999995</v>
      </c>
      <c r="F235" s="175"/>
      <c r="G235" s="176">
        <f>ROUND(E235*F235,2)</f>
        <v>0</v>
      </c>
      <c r="H235" s="175"/>
      <c r="I235" s="176">
        <f>ROUND(E235*H235,2)</f>
        <v>0</v>
      </c>
      <c r="J235" s="175"/>
      <c r="K235" s="176">
        <f>ROUND(E235*J235,2)</f>
        <v>0</v>
      </c>
      <c r="L235" s="176">
        <v>21</v>
      </c>
      <c r="M235" s="176">
        <f>G235*(1+L235/100)</f>
        <v>0</v>
      </c>
      <c r="N235" s="174">
        <v>5.0000000000000002E-5</v>
      </c>
      <c r="O235" s="174">
        <f>ROUND(E235*N235,2)</f>
        <v>0.03</v>
      </c>
      <c r="P235" s="174">
        <v>1E-3</v>
      </c>
      <c r="Q235" s="174">
        <f>ROUND(E235*P235,2)</f>
        <v>0.56000000000000005</v>
      </c>
      <c r="R235" s="176" t="s">
        <v>671</v>
      </c>
      <c r="S235" s="176" t="s">
        <v>290</v>
      </c>
      <c r="T235" s="177" t="s">
        <v>369</v>
      </c>
      <c r="U235" s="158">
        <v>9.7000000000000003E-2</v>
      </c>
      <c r="V235" s="158">
        <f>ROUND(E235*U235,2)</f>
        <v>54.3</v>
      </c>
      <c r="W235" s="158"/>
      <c r="X235" s="158" t="s">
        <v>179</v>
      </c>
      <c r="Y235" s="158" t="s">
        <v>284</v>
      </c>
      <c r="Z235" s="147"/>
      <c r="AA235" s="147"/>
      <c r="AB235" s="147"/>
      <c r="AC235" s="147"/>
      <c r="AD235" s="147"/>
      <c r="AE235" s="147"/>
      <c r="AF235" s="147"/>
      <c r="AG235" s="147" t="s">
        <v>370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5">
      <c r="A236" s="154"/>
      <c r="B236" s="155"/>
      <c r="C236" s="195" t="s">
        <v>683</v>
      </c>
      <c r="D236" s="192"/>
      <c r="E236" s="193">
        <v>539.39457000000004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7"/>
      <c r="AA236" s="147"/>
      <c r="AB236" s="147"/>
      <c r="AC236" s="147"/>
      <c r="AD236" s="147"/>
      <c r="AE236" s="147"/>
      <c r="AF236" s="147"/>
      <c r="AG236" s="147" t="s">
        <v>382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3" x14ac:dyDescent="0.25">
      <c r="A237" s="154"/>
      <c r="B237" s="155"/>
      <c r="C237" s="195" t="s">
        <v>684</v>
      </c>
      <c r="D237" s="192"/>
      <c r="E237" s="193">
        <v>20.384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7"/>
      <c r="AA237" s="147"/>
      <c r="AB237" s="147"/>
      <c r="AC237" s="147"/>
      <c r="AD237" s="147"/>
      <c r="AE237" s="147"/>
      <c r="AF237" s="147"/>
      <c r="AG237" s="147" t="s">
        <v>382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5">
      <c r="A238" s="179">
        <v>84</v>
      </c>
      <c r="B238" s="180" t="s">
        <v>685</v>
      </c>
      <c r="C238" s="188" t="s">
        <v>686</v>
      </c>
      <c r="D238" s="181" t="s">
        <v>451</v>
      </c>
      <c r="E238" s="182">
        <v>1</v>
      </c>
      <c r="F238" s="183"/>
      <c r="G238" s="184">
        <f>ROUND(E238*F238,2)</f>
        <v>0</v>
      </c>
      <c r="H238" s="183"/>
      <c r="I238" s="184">
        <f>ROUND(E238*H238,2)</f>
        <v>0</v>
      </c>
      <c r="J238" s="183"/>
      <c r="K238" s="184">
        <f>ROUND(E238*J238,2)</f>
        <v>0</v>
      </c>
      <c r="L238" s="184">
        <v>21</v>
      </c>
      <c r="M238" s="184">
        <f>G238*(1+L238/100)</f>
        <v>0</v>
      </c>
      <c r="N238" s="182">
        <v>0</v>
      </c>
      <c r="O238" s="182">
        <f>ROUND(E238*N238,2)</f>
        <v>0</v>
      </c>
      <c r="P238" s="182">
        <v>0</v>
      </c>
      <c r="Q238" s="182">
        <f>ROUND(E238*P238,2)</f>
        <v>0</v>
      </c>
      <c r="R238" s="184"/>
      <c r="S238" s="184" t="s">
        <v>282</v>
      </c>
      <c r="T238" s="185" t="s">
        <v>283</v>
      </c>
      <c r="U238" s="158">
        <v>0.86499999999999999</v>
      </c>
      <c r="V238" s="158">
        <f>ROUND(E238*U238,2)</f>
        <v>0.87</v>
      </c>
      <c r="W238" s="158"/>
      <c r="X238" s="158" t="s">
        <v>179</v>
      </c>
      <c r="Y238" s="158" t="s">
        <v>284</v>
      </c>
      <c r="Z238" s="147"/>
      <c r="AA238" s="147"/>
      <c r="AB238" s="147"/>
      <c r="AC238" s="147"/>
      <c r="AD238" s="147"/>
      <c r="AE238" s="147"/>
      <c r="AF238" s="147"/>
      <c r="AG238" s="147" t="s">
        <v>370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5">
      <c r="A239" s="179">
        <v>85</v>
      </c>
      <c r="B239" s="180" t="s">
        <v>687</v>
      </c>
      <c r="C239" s="188" t="s">
        <v>688</v>
      </c>
      <c r="D239" s="181" t="s">
        <v>451</v>
      </c>
      <c r="E239" s="182">
        <v>1</v>
      </c>
      <c r="F239" s="183"/>
      <c r="G239" s="184">
        <f>ROUND(E239*F239,2)</f>
        <v>0</v>
      </c>
      <c r="H239" s="183"/>
      <c r="I239" s="184">
        <f>ROUND(E239*H239,2)</f>
        <v>0</v>
      </c>
      <c r="J239" s="183"/>
      <c r="K239" s="184">
        <f>ROUND(E239*J239,2)</f>
        <v>0</v>
      </c>
      <c r="L239" s="184">
        <v>21</v>
      </c>
      <c r="M239" s="184">
        <f>G239*(1+L239/100)</f>
        <v>0</v>
      </c>
      <c r="N239" s="182">
        <v>0</v>
      </c>
      <c r="O239" s="182">
        <f>ROUND(E239*N239,2)</f>
        <v>0</v>
      </c>
      <c r="P239" s="182">
        <v>0</v>
      </c>
      <c r="Q239" s="182">
        <f>ROUND(E239*P239,2)</f>
        <v>0</v>
      </c>
      <c r="R239" s="184"/>
      <c r="S239" s="184" t="s">
        <v>282</v>
      </c>
      <c r="T239" s="185" t="s">
        <v>283</v>
      </c>
      <c r="U239" s="158">
        <v>0.86499999999999999</v>
      </c>
      <c r="V239" s="158">
        <f>ROUND(E239*U239,2)</f>
        <v>0.87</v>
      </c>
      <c r="W239" s="158"/>
      <c r="X239" s="158" t="s">
        <v>179</v>
      </c>
      <c r="Y239" s="158" t="s">
        <v>284</v>
      </c>
      <c r="Z239" s="147"/>
      <c r="AA239" s="147"/>
      <c r="AB239" s="147"/>
      <c r="AC239" s="147"/>
      <c r="AD239" s="147"/>
      <c r="AE239" s="147"/>
      <c r="AF239" s="147"/>
      <c r="AG239" s="147" t="s">
        <v>370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0.399999999999999" outlineLevel="1" x14ac:dyDescent="0.25">
      <c r="A240" s="171">
        <v>86</v>
      </c>
      <c r="B240" s="172" t="s">
        <v>689</v>
      </c>
      <c r="C240" s="187" t="s">
        <v>690</v>
      </c>
      <c r="D240" s="173" t="s">
        <v>691</v>
      </c>
      <c r="E240" s="174">
        <v>0.35699999999999998</v>
      </c>
      <c r="F240" s="175"/>
      <c r="G240" s="176">
        <f>ROUND(E240*F240,2)</f>
        <v>0</v>
      </c>
      <c r="H240" s="175"/>
      <c r="I240" s="176">
        <f>ROUND(E240*H240,2)</f>
        <v>0</v>
      </c>
      <c r="J240" s="175"/>
      <c r="K240" s="176">
        <f>ROUND(E240*J240,2)</f>
        <v>0</v>
      </c>
      <c r="L240" s="176">
        <v>21</v>
      </c>
      <c r="M240" s="176">
        <f>G240*(1+L240/100)</f>
        <v>0</v>
      </c>
      <c r="N240" s="174">
        <v>2.92E-2</v>
      </c>
      <c r="O240" s="174">
        <f>ROUND(E240*N240,2)</f>
        <v>0.01</v>
      </c>
      <c r="P240" s="174">
        <v>0</v>
      </c>
      <c r="Q240" s="174">
        <f>ROUND(E240*P240,2)</f>
        <v>0</v>
      </c>
      <c r="R240" s="176" t="s">
        <v>464</v>
      </c>
      <c r="S240" s="176" t="s">
        <v>290</v>
      </c>
      <c r="T240" s="177" t="s">
        <v>369</v>
      </c>
      <c r="U240" s="158">
        <v>0</v>
      </c>
      <c r="V240" s="158">
        <f>ROUND(E240*U240,2)</f>
        <v>0</v>
      </c>
      <c r="W240" s="158"/>
      <c r="X240" s="158" t="s">
        <v>465</v>
      </c>
      <c r="Y240" s="158" t="s">
        <v>284</v>
      </c>
      <c r="Z240" s="147"/>
      <c r="AA240" s="147"/>
      <c r="AB240" s="147"/>
      <c r="AC240" s="147"/>
      <c r="AD240" s="147"/>
      <c r="AE240" s="147"/>
      <c r="AF240" s="147"/>
      <c r="AG240" s="147" t="s">
        <v>466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5">
      <c r="A241" s="154"/>
      <c r="B241" s="155"/>
      <c r="C241" s="195" t="s">
        <v>692</v>
      </c>
      <c r="D241" s="192"/>
      <c r="E241" s="193">
        <v>0.35699999999999998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7"/>
      <c r="AA241" s="147"/>
      <c r="AB241" s="147"/>
      <c r="AC241" s="147"/>
      <c r="AD241" s="147"/>
      <c r="AE241" s="147"/>
      <c r="AF241" s="147"/>
      <c r="AG241" s="147" t="s">
        <v>382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5">
      <c r="A242" s="154">
        <v>87</v>
      </c>
      <c r="B242" s="155" t="s">
        <v>693</v>
      </c>
      <c r="C242" s="196" t="s">
        <v>694</v>
      </c>
      <c r="D242" s="156" t="s">
        <v>0</v>
      </c>
      <c r="E242" s="194"/>
      <c r="F242" s="159"/>
      <c r="G242" s="158">
        <f>ROUND(E242*F242,2)</f>
        <v>0</v>
      </c>
      <c r="H242" s="159"/>
      <c r="I242" s="158">
        <f>ROUND(E242*H242,2)</f>
        <v>0</v>
      </c>
      <c r="J242" s="159"/>
      <c r="K242" s="158">
        <f>ROUND(E242*J242,2)</f>
        <v>0</v>
      </c>
      <c r="L242" s="158">
        <v>21</v>
      </c>
      <c r="M242" s="158">
        <f>G242*(1+L242/100)</f>
        <v>0</v>
      </c>
      <c r="N242" s="157">
        <v>0</v>
      </c>
      <c r="O242" s="157">
        <f>ROUND(E242*N242,2)</f>
        <v>0</v>
      </c>
      <c r="P242" s="157">
        <v>0</v>
      </c>
      <c r="Q242" s="157">
        <f>ROUND(E242*P242,2)</f>
        <v>0</v>
      </c>
      <c r="R242" s="158" t="s">
        <v>671</v>
      </c>
      <c r="S242" s="158" t="s">
        <v>290</v>
      </c>
      <c r="T242" s="158" t="s">
        <v>369</v>
      </c>
      <c r="U242" s="158">
        <v>0</v>
      </c>
      <c r="V242" s="158">
        <f>ROUND(E242*U242,2)</f>
        <v>0</v>
      </c>
      <c r="W242" s="158"/>
      <c r="X242" s="158" t="s">
        <v>651</v>
      </c>
      <c r="Y242" s="158" t="s">
        <v>284</v>
      </c>
      <c r="Z242" s="147"/>
      <c r="AA242" s="147"/>
      <c r="AB242" s="147"/>
      <c r="AC242" s="147"/>
      <c r="AD242" s="147"/>
      <c r="AE242" s="147"/>
      <c r="AF242" s="147"/>
      <c r="AG242" s="147" t="s">
        <v>652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5">
      <c r="A243" s="154"/>
      <c r="B243" s="155"/>
      <c r="C243" s="264" t="s">
        <v>695</v>
      </c>
      <c r="D243" s="265"/>
      <c r="E243" s="265"/>
      <c r="F243" s="265"/>
      <c r="G243" s="265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7"/>
      <c r="AA243" s="147"/>
      <c r="AB243" s="147"/>
      <c r="AC243" s="147"/>
      <c r="AD243" s="147"/>
      <c r="AE243" s="147"/>
      <c r="AF243" s="147"/>
      <c r="AG243" s="147" t="s">
        <v>372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x14ac:dyDescent="0.25">
      <c r="A244" s="161" t="s">
        <v>278</v>
      </c>
      <c r="B244" s="162" t="s">
        <v>130</v>
      </c>
      <c r="C244" s="186" t="s">
        <v>131</v>
      </c>
      <c r="D244" s="163"/>
      <c r="E244" s="164"/>
      <c r="F244" s="165"/>
      <c r="G244" s="165">
        <f>SUMIF(AG245:AG248,"&lt;&gt;NOR",G245:G248)</f>
        <v>0</v>
      </c>
      <c r="H244" s="165"/>
      <c r="I244" s="165">
        <f>SUM(I245:I248)</f>
        <v>0</v>
      </c>
      <c r="J244" s="165"/>
      <c r="K244" s="165">
        <f>SUM(K245:K248)</f>
        <v>0</v>
      </c>
      <c r="L244" s="165"/>
      <c r="M244" s="165">
        <f>SUM(M245:M248)</f>
        <v>0</v>
      </c>
      <c r="N244" s="164"/>
      <c r="O244" s="164">
        <f>SUM(O245:O248)</f>
        <v>0.87</v>
      </c>
      <c r="P244" s="164"/>
      <c r="Q244" s="164">
        <f>SUM(Q245:Q248)</f>
        <v>0</v>
      </c>
      <c r="R244" s="165"/>
      <c r="S244" s="165"/>
      <c r="T244" s="166"/>
      <c r="U244" s="160"/>
      <c r="V244" s="160">
        <f>SUM(V245:V248)</f>
        <v>84.74</v>
      </c>
      <c r="W244" s="160"/>
      <c r="X244" s="160"/>
      <c r="Y244" s="160"/>
      <c r="AG244" t="s">
        <v>279</v>
      </c>
    </row>
    <row r="245" spans="1:60" ht="20.399999999999999" outlineLevel="1" x14ac:dyDescent="0.25">
      <c r="A245" s="179">
        <v>88</v>
      </c>
      <c r="B245" s="180" t="s">
        <v>696</v>
      </c>
      <c r="C245" s="188" t="s">
        <v>697</v>
      </c>
      <c r="D245" s="181" t="s">
        <v>432</v>
      </c>
      <c r="E245" s="182">
        <v>169</v>
      </c>
      <c r="F245" s="183"/>
      <c r="G245" s="184">
        <f>ROUND(E245*F245,2)</f>
        <v>0</v>
      </c>
      <c r="H245" s="183"/>
      <c r="I245" s="184">
        <f>ROUND(E245*H245,2)</f>
        <v>0</v>
      </c>
      <c r="J245" s="183"/>
      <c r="K245" s="184">
        <f>ROUND(E245*J245,2)</f>
        <v>0</v>
      </c>
      <c r="L245" s="184">
        <v>21</v>
      </c>
      <c r="M245" s="184">
        <f>G245*(1+L245/100)</f>
        <v>0</v>
      </c>
      <c r="N245" s="182">
        <v>2.1299999999999999E-3</v>
      </c>
      <c r="O245" s="182">
        <f>ROUND(E245*N245,2)</f>
        <v>0.36</v>
      </c>
      <c r="P245" s="182">
        <v>0</v>
      </c>
      <c r="Q245" s="182">
        <f>ROUND(E245*P245,2)</f>
        <v>0</v>
      </c>
      <c r="R245" s="184" t="s">
        <v>698</v>
      </c>
      <c r="S245" s="184" t="s">
        <v>290</v>
      </c>
      <c r="T245" s="185" t="s">
        <v>369</v>
      </c>
      <c r="U245" s="158">
        <v>0.1787</v>
      </c>
      <c r="V245" s="158">
        <f>ROUND(E245*U245,2)</f>
        <v>30.2</v>
      </c>
      <c r="W245" s="158"/>
      <c r="X245" s="158" t="s">
        <v>179</v>
      </c>
      <c r="Y245" s="158" t="s">
        <v>284</v>
      </c>
      <c r="Z245" s="147"/>
      <c r="AA245" s="147"/>
      <c r="AB245" s="147"/>
      <c r="AC245" s="147"/>
      <c r="AD245" s="147"/>
      <c r="AE245" s="147"/>
      <c r="AF245" s="147"/>
      <c r="AG245" s="147" t="s">
        <v>370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5">
      <c r="A246" s="179">
        <v>89</v>
      </c>
      <c r="B246" s="180" t="s">
        <v>699</v>
      </c>
      <c r="C246" s="188" t="s">
        <v>700</v>
      </c>
      <c r="D246" s="181" t="s">
        <v>432</v>
      </c>
      <c r="E246" s="182">
        <v>169</v>
      </c>
      <c r="F246" s="183"/>
      <c r="G246" s="184">
        <f>ROUND(E246*F246,2)</f>
        <v>0</v>
      </c>
      <c r="H246" s="183"/>
      <c r="I246" s="184">
        <f>ROUND(E246*H246,2)</f>
        <v>0</v>
      </c>
      <c r="J246" s="183"/>
      <c r="K246" s="184">
        <f>ROUND(E246*J246,2)</f>
        <v>0</v>
      </c>
      <c r="L246" s="184">
        <v>21</v>
      </c>
      <c r="M246" s="184">
        <f>G246*(1+L246/100)</f>
        <v>0</v>
      </c>
      <c r="N246" s="182">
        <v>6.9999999999999994E-5</v>
      </c>
      <c r="O246" s="182">
        <f>ROUND(E246*N246,2)</f>
        <v>0.01</v>
      </c>
      <c r="P246" s="182">
        <v>0</v>
      </c>
      <c r="Q246" s="182">
        <f>ROUND(E246*P246,2)</f>
        <v>0</v>
      </c>
      <c r="R246" s="184" t="s">
        <v>698</v>
      </c>
      <c r="S246" s="184" t="s">
        <v>290</v>
      </c>
      <c r="T246" s="185" t="s">
        <v>369</v>
      </c>
      <c r="U246" s="158">
        <v>0.14399999999999999</v>
      </c>
      <c r="V246" s="158">
        <f>ROUND(E246*U246,2)</f>
        <v>24.34</v>
      </c>
      <c r="W246" s="158"/>
      <c r="X246" s="158" t="s">
        <v>179</v>
      </c>
      <c r="Y246" s="158" t="s">
        <v>284</v>
      </c>
      <c r="Z246" s="147"/>
      <c r="AA246" s="147"/>
      <c r="AB246" s="147"/>
      <c r="AC246" s="147"/>
      <c r="AD246" s="147"/>
      <c r="AE246" s="147"/>
      <c r="AF246" s="147"/>
      <c r="AG246" s="147" t="s">
        <v>370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5">
      <c r="A247" s="179">
        <v>90</v>
      </c>
      <c r="B247" s="180" t="s">
        <v>701</v>
      </c>
      <c r="C247" s="188" t="s">
        <v>702</v>
      </c>
      <c r="D247" s="181" t="s">
        <v>432</v>
      </c>
      <c r="E247" s="182">
        <v>169</v>
      </c>
      <c r="F247" s="183"/>
      <c r="G247" s="184">
        <f>ROUND(E247*F247,2)</f>
        <v>0</v>
      </c>
      <c r="H247" s="183"/>
      <c r="I247" s="184">
        <f>ROUND(E247*H247,2)</f>
        <v>0</v>
      </c>
      <c r="J247" s="183"/>
      <c r="K247" s="184">
        <f>ROUND(E247*J247,2)</f>
        <v>0</v>
      </c>
      <c r="L247" s="184">
        <v>21</v>
      </c>
      <c r="M247" s="184">
        <f>G247*(1+L247/100)</f>
        <v>0</v>
      </c>
      <c r="N247" s="182">
        <v>2.1299999999999999E-3</v>
      </c>
      <c r="O247" s="182">
        <f>ROUND(E247*N247,2)</f>
        <v>0.36</v>
      </c>
      <c r="P247" s="182">
        <v>0</v>
      </c>
      <c r="Q247" s="182">
        <f>ROUND(E247*P247,2)</f>
        <v>0</v>
      </c>
      <c r="R247" s="184"/>
      <c r="S247" s="184" t="s">
        <v>282</v>
      </c>
      <c r="T247" s="185" t="s">
        <v>444</v>
      </c>
      <c r="U247" s="158">
        <v>0.1787</v>
      </c>
      <c r="V247" s="158">
        <f>ROUND(E247*U247,2)</f>
        <v>30.2</v>
      </c>
      <c r="W247" s="158"/>
      <c r="X247" s="158" t="s">
        <v>179</v>
      </c>
      <c r="Y247" s="158" t="s">
        <v>284</v>
      </c>
      <c r="Z247" s="147"/>
      <c r="AA247" s="147"/>
      <c r="AB247" s="147"/>
      <c r="AC247" s="147"/>
      <c r="AD247" s="147"/>
      <c r="AE247" s="147"/>
      <c r="AF247" s="147"/>
      <c r="AG247" s="147" t="s">
        <v>370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5">
      <c r="A248" s="179">
        <v>91</v>
      </c>
      <c r="B248" s="180" t="s">
        <v>703</v>
      </c>
      <c r="C248" s="188" t="s">
        <v>704</v>
      </c>
      <c r="D248" s="181" t="s">
        <v>432</v>
      </c>
      <c r="E248" s="182">
        <v>169</v>
      </c>
      <c r="F248" s="183"/>
      <c r="G248" s="184">
        <f>ROUND(E248*F248,2)</f>
        <v>0</v>
      </c>
      <c r="H248" s="183"/>
      <c r="I248" s="184">
        <f>ROUND(E248*H248,2)</f>
        <v>0</v>
      </c>
      <c r="J248" s="183"/>
      <c r="K248" s="184">
        <f>ROUND(E248*J248,2)</f>
        <v>0</v>
      </c>
      <c r="L248" s="184">
        <v>21</v>
      </c>
      <c r="M248" s="184">
        <f>G248*(1+L248/100)</f>
        <v>0</v>
      </c>
      <c r="N248" s="182">
        <v>8.4999999999999995E-4</v>
      </c>
      <c r="O248" s="182">
        <f>ROUND(E248*N248,2)</f>
        <v>0.14000000000000001</v>
      </c>
      <c r="P248" s="182">
        <v>0</v>
      </c>
      <c r="Q248" s="182">
        <f>ROUND(E248*P248,2)</f>
        <v>0</v>
      </c>
      <c r="R248" s="184"/>
      <c r="S248" s="184" t="s">
        <v>282</v>
      </c>
      <c r="T248" s="185" t="s">
        <v>283</v>
      </c>
      <c r="U248" s="158">
        <v>0</v>
      </c>
      <c r="V248" s="158">
        <f>ROUND(E248*U248,2)</f>
        <v>0</v>
      </c>
      <c r="W248" s="158"/>
      <c r="X248" s="158" t="s">
        <v>705</v>
      </c>
      <c r="Y248" s="158" t="s">
        <v>284</v>
      </c>
      <c r="Z248" s="147"/>
      <c r="AA248" s="147"/>
      <c r="AB248" s="147"/>
      <c r="AC248" s="147"/>
      <c r="AD248" s="147"/>
      <c r="AE248" s="147"/>
      <c r="AF248" s="147"/>
      <c r="AG248" s="147" t="s">
        <v>706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x14ac:dyDescent="0.25">
      <c r="A249" s="161" t="s">
        <v>278</v>
      </c>
      <c r="B249" s="162" t="s">
        <v>132</v>
      </c>
      <c r="C249" s="186" t="s">
        <v>133</v>
      </c>
      <c r="D249" s="163"/>
      <c r="E249" s="164"/>
      <c r="F249" s="165"/>
      <c r="G249" s="165">
        <f>SUMIF(AG250:AG252,"&lt;&gt;NOR",G250:G252)</f>
        <v>0</v>
      </c>
      <c r="H249" s="165"/>
      <c r="I249" s="165">
        <f>SUM(I250:I252)</f>
        <v>0</v>
      </c>
      <c r="J249" s="165"/>
      <c r="K249" s="165">
        <f>SUM(K250:K252)</f>
        <v>0</v>
      </c>
      <c r="L249" s="165"/>
      <c r="M249" s="165">
        <f>SUM(M250:M252)</f>
        <v>0</v>
      </c>
      <c r="N249" s="164"/>
      <c r="O249" s="164">
        <f>SUM(O250:O252)</f>
        <v>0.01</v>
      </c>
      <c r="P249" s="164"/>
      <c r="Q249" s="164">
        <f>SUM(Q250:Q252)</f>
        <v>0</v>
      </c>
      <c r="R249" s="165"/>
      <c r="S249" s="165"/>
      <c r="T249" s="166"/>
      <c r="U249" s="160"/>
      <c r="V249" s="160">
        <f>SUM(V250:V252)</f>
        <v>3.09</v>
      </c>
      <c r="W249" s="160"/>
      <c r="X249" s="160"/>
      <c r="Y249" s="160"/>
      <c r="AG249" t="s">
        <v>279</v>
      </c>
    </row>
    <row r="250" spans="1:60" outlineLevel="1" x14ac:dyDescent="0.25">
      <c r="A250" s="171">
        <v>92</v>
      </c>
      <c r="B250" s="172" t="s">
        <v>707</v>
      </c>
      <c r="C250" s="187" t="s">
        <v>708</v>
      </c>
      <c r="D250" s="173" t="s">
        <v>432</v>
      </c>
      <c r="E250" s="174">
        <v>21.84</v>
      </c>
      <c r="F250" s="175"/>
      <c r="G250" s="176">
        <f>ROUND(E250*F250,2)</f>
        <v>0</v>
      </c>
      <c r="H250" s="175"/>
      <c r="I250" s="176">
        <f>ROUND(E250*H250,2)</f>
        <v>0</v>
      </c>
      <c r="J250" s="175"/>
      <c r="K250" s="176">
        <f>ROUND(E250*J250,2)</f>
        <v>0</v>
      </c>
      <c r="L250" s="176">
        <v>21</v>
      </c>
      <c r="M250" s="176">
        <f>G250*(1+L250/100)</f>
        <v>0</v>
      </c>
      <c r="N250" s="174">
        <v>1.2999999999999999E-4</v>
      </c>
      <c r="O250" s="174">
        <f>ROUND(E250*N250,2)</f>
        <v>0</v>
      </c>
      <c r="P250" s="174">
        <v>0</v>
      </c>
      <c r="Q250" s="174">
        <f>ROUND(E250*P250,2)</f>
        <v>0</v>
      </c>
      <c r="R250" s="176" t="s">
        <v>709</v>
      </c>
      <c r="S250" s="176" t="s">
        <v>290</v>
      </c>
      <c r="T250" s="177" t="s">
        <v>369</v>
      </c>
      <c r="U250" s="158">
        <v>3.2480000000000002E-2</v>
      </c>
      <c r="V250" s="158">
        <f>ROUND(E250*U250,2)</f>
        <v>0.71</v>
      </c>
      <c r="W250" s="158"/>
      <c r="X250" s="158" t="s">
        <v>179</v>
      </c>
      <c r="Y250" s="158" t="s">
        <v>284</v>
      </c>
      <c r="Z250" s="147"/>
      <c r="AA250" s="147"/>
      <c r="AB250" s="147"/>
      <c r="AC250" s="147"/>
      <c r="AD250" s="147"/>
      <c r="AE250" s="147"/>
      <c r="AF250" s="147"/>
      <c r="AG250" s="147" t="s">
        <v>370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5">
      <c r="A251" s="154"/>
      <c r="B251" s="155"/>
      <c r="C251" s="195" t="s">
        <v>548</v>
      </c>
      <c r="D251" s="192"/>
      <c r="E251" s="193">
        <v>21.84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7"/>
      <c r="AA251" s="147"/>
      <c r="AB251" s="147"/>
      <c r="AC251" s="147"/>
      <c r="AD251" s="147"/>
      <c r="AE251" s="147"/>
      <c r="AF251" s="147"/>
      <c r="AG251" s="147" t="s">
        <v>382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5">
      <c r="A252" s="179">
        <v>93</v>
      </c>
      <c r="B252" s="180" t="s">
        <v>710</v>
      </c>
      <c r="C252" s="188" t="s">
        <v>711</v>
      </c>
      <c r="D252" s="181" t="s">
        <v>432</v>
      </c>
      <c r="E252" s="182">
        <v>21.84</v>
      </c>
      <c r="F252" s="183"/>
      <c r="G252" s="184">
        <f>ROUND(E252*F252,2)</f>
        <v>0</v>
      </c>
      <c r="H252" s="183"/>
      <c r="I252" s="184">
        <f>ROUND(E252*H252,2)</f>
        <v>0</v>
      </c>
      <c r="J252" s="183"/>
      <c r="K252" s="184">
        <f>ROUND(E252*J252,2)</f>
        <v>0</v>
      </c>
      <c r="L252" s="184">
        <v>21</v>
      </c>
      <c r="M252" s="184">
        <f>G252*(1+L252/100)</f>
        <v>0</v>
      </c>
      <c r="N252" s="182">
        <v>3.1E-4</v>
      </c>
      <c r="O252" s="182">
        <f>ROUND(E252*N252,2)</f>
        <v>0.01</v>
      </c>
      <c r="P252" s="182">
        <v>0</v>
      </c>
      <c r="Q252" s="182">
        <f>ROUND(E252*P252,2)</f>
        <v>0</v>
      </c>
      <c r="R252" s="184" t="s">
        <v>709</v>
      </c>
      <c r="S252" s="184" t="s">
        <v>290</v>
      </c>
      <c r="T252" s="185" t="s">
        <v>369</v>
      </c>
      <c r="U252" s="158">
        <v>0.10902000000000001</v>
      </c>
      <c r="V252" s="158">
        <f>ROUND(E252*U252,2)</f>
        <v>2.38</v>
      </c>
      <c r="W252" s="158"/>
      <c r="X252" s="158" t="s">
        <v>179</v>
      </c>
      <c r="Y252" s="158" t="s">
        <v>284</v>
      </c>
      <c r="Z252" s="147"/>
      <c r="AA252" s="147"/>
      <c r="AB252" s="147"/>
      <c r="AC252" s="147"/>
      <c r="AD252" s="147"/>
      <c r="AE252" s="147"/>
      <c r="AF252" s="147"/>
      <c r="AG252" s="147" t="s">
        <v>370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x14ac:dyDescent="0.25">
      <c r="A253" s="161" t="s">
        <v>278</v>
      </c>
      <c r="B253" s="162" t="s">
        <v>182</v>
      </c>
      <c r="C253" s="186" t="s">
        <v>183</v>
      </c>
      <c r="D253" s="163"/>
      <c r="E253" s="164"/>
      <c r="F253" s="165"/>
      <c r="G253" s="165">
        <f>SUMIF(AG254:AG254,"&lt;&gt;NOR",G254:G254)</f>
        <v>0</v>
      </c>
      <c r="H253" s="165"/>
      <c r="I253" s="165">
        <f>SUM(I254:I254)</f>
        <v>0</v>
      </c>
      <c r="J253" s="165"/>
      <c r="K253" s="165">
        <f>SUM(K254:K254)</f>
        <v>0</v>
      </c>
      <c r="L253" s="165"/>
      <c r="M253" s="165">
        <f>SUM(M254:M254)</f>
        <v>0</v>
      </c>
      <c r="N253" s="164"/>
      <c r="O253" s="164">
        <f>SUM(O254:O254)</f>
        <v>0</v>
      </c>
      <c r="P253" s="164"/>
      <c r="Q253" s="164">
        <f>SUM(Q254:Q254)</f>
        <v>0</v>
      </c>
      <c r="R253" s="165"/>
      <c r="S253" s="165"/>
      <c r="T253" s="166"/>
      <c r="U253" s="160"/>
      <c r="V253" s="160">
        <f>SUM(V254:V254)</f>
        <v>11.8</v>
      </c>
      <c r="W253" s="160"/>
      <c r="X253" s="160"/>
      <c r="Y253" s="160"/>
      <c r="AG253" t="s">
        <v>279</v>
      </c>
    </row>
    <row r="254" spans="1:60" outlineLevel="1" x14ac:dyDescent="0.25">
      <c r="A254" s="179">
        <v>94</v>
      </c>
      <c r="B254" s="180" t="s">
        <v>712</v>
      </c>
      <c r="C254" s="188" t="s">
        <v>713</v>
      </c>
      <c r="D254" s="181" t="s">
        <v>432</v>
      </c>
      <c r="E254" s="182">
        <v>23.6</v>
      </c>
      <c r="F254" s="183"/>
      <c r="G254" s="184">
        <f>ROUND(E254*F254,2)</f>
        <v>0</v>
      </c>
      <c r="H254" s="183"/>
      <c r="I254" s="184">
        <f>ROUND(E254*H254,2)</f>
        <v>0</v>
      </c>
      <c r="J254" s="183"/>
      <c r="K254" s="184">
        <f>ROUND(E254*J254,2)</f>
        <v>0</v>
      </c>
      <c r="L254" s="184">
        <v>21</v>
      </c>
      <c r="M254" s="184">
        <f>G254*(1+L254/100)</f>
        <v>0</v>
      </c>
      <c r="N254" s="182">
        <v>0</v>
      </c>
      <c r="O254" s="182">
        <f>ROUND(E254*N254,2)</f>
        <v>0</v>
      </c>
      <c r="P254" s="182">
        <v>0</v>
      </c>
      <c r="Q254" s="182">
        <f>ROUND(E254*P254,2)</f>
        <v>0</v>
      </c>
      <c r="R254" s="184"/>
      <c r="S254" s="184" t="s">
        <v>290</v>
      </c>
      <c r="T254" s="185" t="s">
        <v>369</v>
      </c>
      <c r="U254" s="158">
        <v>0.5</v>
      </c>
      <c r="V254" s="158">
        <f>ROUND(E254*U254,2)</f>
        <v>11.8</v>
      </c>
      <c r="W254" s="158"/>
      <c r="X254" s="158" t="s">
        <v>179</v>
      </c>
      <c r="Y254" s="158" t="s">
        <v>284</v>
      </c>
      <c r="Z254" s="147"/>
      <c r="AA254" s="147"/>
      <c r="AB254" s="147"/>
      <c r="AC254" s="147"/>
      <c r="AD254" s="147"/>
      <c r="AE254" s="147"/>
      <c r="AF254" s="147"/>
      <c r="AG254" s="147" t="s">
        <v>370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x14ac:dyDescent="0.25">
      <c r="A255" s="161" t="s">
        <v>278</v>
      </c>
      <c r="B255" s="162" t="s">
        <v>243</v>
      </c>
      <c r="C255" s="186" t="s">
        <v>244</v>
      </c>
      <c r="D255" s="163"/>
      <c r="E255" s="164"/>
      <c r="F255" s="165"/>
      <c r="G255" s="165">
        <f>SUMIF(AG256:AG257,"&lt;&gt;NOR",G256:G257)</f>
        <v>0</v>
      </c>
      <c r="H255" s="165"/>
      <c r="I255" s="165">
        <f>SUM(I256:I257)</f>
        <v>0</v>
      </c>
      <c r="J255" s="165"/>
      <c r="K255" s="165">
        <f>SUM(K256:K257)</f>
        <v>0</v>
      </c>
      <c r="L255" s="165"/>
      <c r="M255" s="165">
        <f>SUM(M256:M257)</f>
        <v>0</v>
      </c>
      <c r="N255" s="164"/>
      <c r="O255" s="164">
        <f>SUM(O256:O257)</f>
        <v>0.03</v>
      </c>
      <c r="P255" s="164"/>
      <c r="Q255" s="164">
        <f>SUM(Q256:Q257)</f>
        <v>0</v>
      </c>
      <c r="R255" s="165"/>
      <c r="S255" s="165"/>
      <c r="T255" s="166"/>
      <c r="U255" s="160"/>
      <c r="V255" s="160">
        <f>SUM(V256:V257)</f>
        <v>3.56</v>
      </c>
      <c r="W255" s="160"/>
      <c r="X255" s="160"/>
      <c r="Y255" s="160"/>
      <c r="AG255" t="s">
        <v>279</v>
      </c>
    </row>
    <row r="256" spans="1:60" outlineLevel="1" x14ac:dyDescent="0.25">
      <c r="A256" s="179">
        <v>95</v>
      </c>
      <c r="B256" s="180" t="s">
        <v>714</v>
      </c>
      <c r="C256" s="188" t="s">
        <v>715</v>
      </c>
      <c r="D256" s="181" t="s">
        <v>451</v>
      </c>
      <c r="E256" s="182">
        <v>4</v>
      </c>
      <c r="F256" s="183"/>
      <c r="G256" s="184">
        <f>ROUND(E256*F256,2)</f>
        <v>0</v>
      </c>
      <c r="H256" s="183"/>
      <c r="I256" s="184">
        <f>ROUND(E256*H256,2)</f>
        <v>0</v>
      </c>
      <c r="J256" s="183"/>
      <c r="K256" s="184">
        <f>ROUND(E256*J256,2)</f>
        <v>0</v>
      </c>
      <c r="L256" s="184">
        <v>21</v>
      </c>
      <c r="M256" s="184">
        <f>G256*(1+L256/100)</f>
        <v>0</v>
      </c>
      <c r="N256" s="182">
        <v>0</v>
      </c>
      <c r="O256" s="182">
        <f>ROUND(E256*N256,2)</f>
        <v>0</v>
      </c>
      <c r="P256" s="182">
        <v>0</v>
      </c>
      <c r="Q256" s="182">
        <f>ROUND(E256*P256,2)</f>
        <v>0</v>
      </c>
      <c r="R256" s="184"/>
      <c r="S256" s="184" t="s">
        <v>290</v>
      </c>
      <c r="T256" s="185" t="s">
        <v>369</v>
      </c>
      <c r="U256" s="158">
        <v>0.88900000000000001</v>
      </c>
      <c r="V256" s="158">
        <f>ROUND(E256*U256,2)</f>
        <v>3.56</v>
      </c>
      <c r="W256" s="158"/>
      <c r="X256" s="158" t="s">
        <v>179</v>
      </c>
      <c r="Y256" s="158" t="s">
        <v>284</v>
      </c>
      <c r="Z256" s="147"/>
      <c r="AA256" s="147"/>
      <c r="AB256" s="147"/>
      <c r="AC256" s="147"/>
      <c r="AD256" s="147"/>
      <c r="AE256" s="147"/>
      <c r="AF256" s="147"/>
      <c r="AG256" s="147" t="s">
        <v>370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5">
      <c r="A257" s="179">
        <v>96</v>
      </c>
      <c r="B257" s="180" t="s">
        <v>716</v>
      </c>
      <c r="C257" s="188" t="s">
        <v>717</v>
      </c>
      <c r="D257" s="181" t="s">
        <v>451</v>
      </c>
      <c r="E257" s="182">
        <v>4</v>
      </c>
      <c r="F257" s="183"/>
      <c r="G257" s="184">
        <f>ROUND(E257*F257,2)</f>
        <v>0</v>
      </c>
      <c r="H257" s="183"/>
      <c r="I257" s="184">
        <f>ROUND(E257*H257,2)</f>
        <v>0</v>
      </c>
      <c r="J257" s="183"/>
      <c r="K257" s="184">
        <f>ROUND(E257*J257,2)</f>
        <v>0</v>
      </c>
      <c r="L257" s="184">
        <v>21</v>
      </c>
      <c r="M257" s="184">
        <f>G257*(1+L257/100)</f>
        <v>0</v>
      </c>
      <c r="N257" s="182">
        <v>8.2900000000000005E-3</v>
      </c>
      <c r="O257" s="182">
        <f>ROUND(E257*N257,2)</f>
        <v>0.03</v>
      </c>
      <c r="P257" s="182">
        <v>0</v>
      </c>
      <c r="Q257" s="182">
        <f>ROUND(E257*P257,2)</f>
        <v>0</v>
      </c>
      <c r="R257" s="184"/>
      <c r="S257" s="184" t="s">
        <v>282</v>
      </c>
      <c r="T257" s="185" t="s">
        <v>283</v>
      </c>
      <c r="U257" s="158">
        <v>0</v>
      </c>
      <c r="V257" s="158">
        <f>ROUND(E257*U257,2)</f>
        <v>0</v>
      </c>
      <c r="W257" s="158"/>
      <c r="X257" s="158" t="s">
        <v>465</v>
      </c>
      <c r="Y257" s="158" t="s">
        <v>284</v>
      </c>
      <c r="Z257" s="147"/>
      <c r="AA257" s="147"/>
      <c r="AB257" s="147"/>
      <c r="AC257" s="147"/>
      <c r="AD257" s="147"/>
      <c r="AE257" s="147"/>
      <c r="AF257" s="147"/>
      <c r="AG257" s="147" t="s">
        <v>466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x14ac:dyDescent="0.25">
      <c r="A258" s="161" t="s">
        <v>278</v>
      </c>
      <c r="B258" s="162" t="s">
        <v>245</v>
      </c>
      <c r="C258" s="186" t="s">
        <v>119</v>
      </c>
      <c r="D258" s="163"/>
      <c r="E258" s="164"/>
      <c r="F258" s="165"/>
      <c r="G258" s="165">
        <f>SUMIF(AG259:AG273,"&lt;&gt;NOR",G259:G273)</f>
        <v>0</v>
      </c>
      <c r="H258" s="165"/>
      <c r="I258" s="165">
        <f>SUM(I259:I273)</f>
        <v>0</v>
      </c>
      <c r="J258" s="165"/>
      <c r="K258" s="165">
        <f>SUM(K259:K273)</f>
        <v>0</v>
      </c>
      <c r="L258" s="165"/>
      <c r="M258" s="165">
        <f>SUM(M259:M273)</f>
        <v>0</v>
      </c>
      <c r="N258" s="164"/>
      <c r="O258" s="164">
        <f>SUM(O259:O273)</f>
        <v>0</v>
      </c>
      <c r="P258" s="164"/>
      <c r="Q258" s="164">
        <f>SUM(Q259:Q273)</f>
        <v>0</v>
      </c>
      <c r="R258" s="165"/>
      <c r="S258" s="165"/>
      <c r="T258" s="166"/>
      <c r="U258" s="160"/>
      <c r="V258" s="160">
        <f>SUM(V259:V273)</f>
        <v>318.61</v>
      </c>
      <c r="W258" s="160"/>
      <c r="X258" s="160"/>
      <c r="Y258" s="160"/>
      <c r="AG258" t="s">
        <v>279</v>
      </c>
    </row>
    <row r="259" spans="1:60" outlineLevel="1" x14ac:dyDescent="0.25">
      <c r="A259" s="171">
        <v>97</v>
      </c>
      <c r="B259" s="172" t="s">
        <v>718</v>
      </c>
      <c r="C259" s="187" t="s">
        <v>719</v>
      </c>
      <c r="D259" s="173" t="s">
        <v>459</v>
      </c>
      <c r="E259" s="174">
        <v>1442.7406800000001</v>
      </c>
      <c r="F259" s="175"/>
      <c r="G259" s="176">
        <f>ROUND(E259*F259,2)</f>
        <v>0</v>
      </c>
      <c r="H259" s="175"/>
      <c r="I259" s="176">
        <f>ROUND(E259*H259,2)</f>
        <v>0</v>
      </c>
      <c r="J259" s="175"/>
      <c r="K259" s="176">
        <f>ROUND(E259*J259,2)</f>
        <v>0</v>
      </c>
      <c r="L259" s="176">
        <v>21</v>
      </c>
      <c r="M259" s="176">
        <f>G259*(1+L259/100)</f>
        <v>0</v>
      </c>
      <c r="N259" s="174">
        <v>0</v>
      </c>
      <c r="O259" s="174">
        <f>ROUND(E259*N259,2)</f>
        <v>0</v>
      </c>
      <c r="P259" s="174">
        <v>0</v>
      </c>
      <c r="Q259" s="174">
        <f>ROUND(E259*P259,2)</f>
        <v>0</v>
      </c>
      <c r="R259" s="176" t="s">
        <v>589</v>
      </c>
      <c r="S259" s="176" t="s">
        <v>290</v>
      </c>
      <c r="T259" s="177" t="s">
        <v>369</v>
      </c>
      <c r="U259" s="158">
        <v>0</v>
      </c>
      <c r="V259" s="158">
        <f>ROUND(E259*U259,2)</f>
        <v>0</v>
      </c>
      <c r="W259" s="158"/>
      <c r="X259" s="158" t="s">
        <v>179</v>
      </c>
      <c r="Y259" s="158" t="s">
        <v>284</v>
      </c>
      <c r="Z259" s="147"/>
      <c r="AA259" s="147"/>
      <c r="AB259" s="147"/>
      <c r="AC259" s="147"/>
      <c r="AD259" s="147"/>
      <c r="AE259" s="147"/>
      <c r="AF259" s="147"/>
      <c r="AG259" s="147" t="s">
        <v>370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5">
      <c r="A260" s="154"/>
      <c r="B260" s="155"/>
      <c r="C260" s="195" t="s">
        <v>720</v>
      </c>
      <c r="D260" s="192"/>
      <c r="E260" s="193">
        <v>1442.7406800000001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7"/>
      <c r="AA260" s="147"/>
      <c r="AB260" s="147"/>
      <c r="AC260" s="147"/>
      <c r="AD260" s="147"/>
      <c r="AE260" s="147"/>
      <c r="AF260" s="147"/>
      <c r="AG260" s="147" t="s">
        <v>382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5">
      <c r="A261" s="171">
        <v>98</v>
      </c>
      <c r="B261" s="172" t="s">
        <v>721</v>
      </c>
      <c r="C261" s="187" t="s">
        <v>722</v>
      </c>
      <c r="D261" s="173" t="s">
        <v>459</v>
      </c>
      <c r="E261" s="174">
        <v>303.73487999999998</v>
      </c>
      <c r="F261" s="175"/>
      <c r="G261" s="176">
        <f>ROUND(E261*F261,2)</f>
        <v>0</v>
      </c>
      <c r="H261" s="175"/>
      <c r="I261" s="176">
        <f>ROUND(E261*H261,2)</f>
        <v>0</v>
      </c>
      <c r="J261" s="175"/>
      <c r="K261" s="176">
        <f>ROUND(E261*J261,2)</f>
        <v>0</v>
      </c>
      <c r="L261" s="176">
        <v>21</v>
      </c>
      <c r="M261" s="176">
        <f>G261*(1+L261/100)</f>
        <v>0</v>
      </c>
      <c r="N261" s="174">
        <v>0</v>
      </c>
      <c r="O261" s="174">
        <f>ROUND(E261*N261,2)</f>
        <v>0</v>
      </c>
      <c r="P261" s="174">
        <v>0</v>
      </c>
      <c r="Q261" s="174">
        <f>ROUND(E261*P261,2)</f>
        <v>0</v>
      </c>
      <c r="R261" s="176" t="s">
        <v>589</v>
      </c>
      <c r="S261" s="176" t="s">
        <v>290</v>
      </c>
      <c r="T261" s="177" t="s">
        <v>369</v>
      </c>
      <c r="U261" s="158">
        <v>0.105</v>
      </c>
      <c r="V261" s="158">
        <f>ROUND(E261*U261,2)</f>
        <v>31.89</v>
      </c>
      <c r="W261" s="158"/>
      <c r="X261" s="158" t="s">
        <v>179</v>
      </c>
      <c r="Y261" s="158" t="s">
        <v>284</v>
      </c>
      <c r="Z261" s="147"/>
      <c r="AA261" s="147"/>
      <c r="AB261" s="147"/>
      <c r="AC261" s="147"/>
      <c r="AD261" s="147"/>
      <c r="AE261" s="147"/>
      <c r="AF261" s="147"/>
      <c r="AG261" s="147" t="s">
        <v>370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2" x14ac:dyDescent="0.25">
      <c r="A262" s="154"/>
      <c r="B262" s="155"/>
      <c r="C262" s="195" t="s">
        <v>723</v>
      </c>
      <c r="D262" s="192"/>
      <c r="E262" s="193">
        <v>303.73487999999998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7"/>
      <c r="AA262" s="147"/>
      <c r="AB262" s="147"/>
      <c r="AC262" s="147"/>
      <c r="AD262" s="147"/>
      <c r="AE262" s="147"/>
      <c r="AF262" s="147"/>
      <c r="AG262" s="147" t="s">
        <v>382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ht="20.399999999999999" outlineLevel="1" x14ac:dyDescent="0.25">
      <c r="A263" s="179">
        <v>99</v>
      </c>
      <c r="B263" s="180" t="s">
        <v>724</v>
      </c>
      <c r="C263" s="188" t="s">
        <v>725</v>
      </c>
      <c r="D263" s="181" t="s">
        <v>459</v>
      </c>
      <c r="E263" s="182">
        <v>75.933719999999994</v>
      </c>
      <c r="F263" s="183"/>
      <c r="G263" s="184">
        <f>ROUND(E263*F263,2)</f>
        <v>0</v>
      </c>
      <c r="H263" s="183"/>
      <c r="I263" s="184">
        <f>ROUND(E263*H263,2)</f>
        <v>0</v>
      </c>
      <c r="J263" s="183"/>
      <c r="K263" s="184">
        <f>ROUND(E263*J263,2)</f>
        <v>0</v>
      </c>
      <c r="L263" s="184">
        <v>21</v>
      </c>
      <c r="M263" s="184">
        <f>G263*(1+L263/100)</f>
        <v>0</v>
      </c>
      <c r="N263" s="182">
        <v>0</v>
      </c>
      <c r="O263" s="182">
        <f>ROUND(E263*N263,2)</f>
        <v>0</v>
      </c>
      <c r="P263" s="182">
        <v>0</v>
      </c>
      <c r="Q263" s="182">
        <f>ROUND(E263*P263,2)</f>
        <v>0</v>
      </c>
      <c r="R263" s="184" t="s">
        <v>589</v>
      </c>
      <c r="S263" s="184" t="s">
        <v>726</v>
      </c>
      <c r="T263" s="185" t="s">
        <v>727</v>
      </c>
      <c r="U263" s="158">
        <v>0</v>
      </c>
      <c r="V263" s="158">
        <f>ROUND(E263*U263,2)</f>
        <v>0</v>
      </c>
      <c r="W263" s="158"/>
      <c r="X263" s="158" t="s">
        <v>179</v>
      </c>
      <c r="Y263" s="158" t="s">
        <v>284</v>
      </c>
      <c r="Z263" s="147"/>
      <c r="AA263" s="147"/>
      <c r="AB263" s="147"/>
      <c r="AC263" s="147"/>
      <c r="AD263" s="147"/>
      <c r="AE263" s="147"/>
      <c r="AF263" s="147"/>
      <c r="AG263" s="147" t="s">
        <v>370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20.399999999999999" outlineLevel="1" x14ac:dyDescent="0.25">
      <c r="A264" s="171">
        <v>100</v>
      </c>
      <c r="B264" s="172" t="s">
        <v>728</v>
      </c>
      <c r="C264" s="187" t="s">
        <v>729</v>
      </c>
      <c r="D264" s="173" t="s">
        <v>459</v>
      </c>
      <c r="E264" s="174">
        <v>75.933719999999994</v>
      </c>
      <c r="F264" s="175"/>
      <c r="G264" s="176">
        <f>ROUND(E264*F264,2)</f>
        <v>0</v>
      </c>
      <c r="H264" s="175"/>
      <c r="I264" s="176">
        <f>ROUND(E264*H264,2)</f>
        <v>0</v>
      </c>
      <c r="J264" s="175"/>
      <c r="K264" s="176">
        <f>ROUND(E264*J264,2)</f>
        <v>0</v>
      </c>
      <c r="L264" s="176">
        <v>21</v>
      </c>
      <c r="M264" s="176">
        <f>G264*(1+L264/100)</f>
        <v>0</v>
      </c>
      <c r="N264" s="174">
        <v>0</v>
      </c>
      <c r="O264" s="174">
        <f>ROUND(E264*N264,2)</f>
        <v>0</v>
      </c>
      <c r="P264" s="174">
        <v>0</v>
      </c>
      <c r="Q264" s="174">
        <f>ROUND(E264*P264,2)</f>
        <v>0</v>
      </c>
      <c r="R264" s="176" t="s">
        <v>730</v>
      </c>
      <c r="S264" s="176" t="s">
        <v>290</v>
      </c>
      <c r="T264" s="177" t="s">
        <v>369</v>
      </c>
      <c r="U264" s="158">
        <v>0.27700000000000002</v>
      </c>
      <c r="V264" s="158">
        <f>ROUND(E264*U264,2)</f>
        <v>21.03</v>
      </c>
      <c r="W264" s="158"/>
      <c r="X264" s="158" t="s">
        <v>731</v>
      </c>
      <c r="Y264" s="158" t="s">
        <v>284</v>
      </c>
      <c r="Z264" s="147"/>
      <c r="AA264" s="147"/>
      <c r="AB264" s="147"/>
      <c r="AC264" s="147"/>
      <c r="AD264" s="147"/>
      <c r="AE264" s="147"/>
      <c r="AF264" s="147"/>
      <c r="AG264" s="147" t="s">
        <v>732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5">
      <c r="A265" s="154"/>
      <c r="B265" s="155"/>
      <c r="C265" s="266" t="s">
        <v>733</v>
      </c>
      <c r="D265" s="267"/>
      <c r="E265" s="267"/>
      <c r="F265" s="267"/>
      <c r="G265" s="267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372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2" x14ac:dyDescent="0.25">
      <c r="A266" s="154"/>
      <c r="B266" s="155"/>
      <c r="C266" s="262" t="s">
        <v>734</v>
      </c>
      <c r="D266" s="263"/>
      <c r="E266" s="263"/>
      <c r="F266" s="263"/>
      <c r="G266" s="263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7"/>
      <c r="AA266" s="147"/>
      <c r="AB266" s="147"/>
      <c r="AC266" s="147"/>
      <c r="AD266" s="147"/>
      <c r="AE266" s="147"/>
      <c r="AF266" s="147"/>
      <c r="AG266" s="147" t="s">
        <v>287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5">
      <c r="A267" s="154"/>
      <c r="B267" s="155"/>
      <c r="C267" s="262" t="s">
        <v>735</v>
      </c>
      <c r="D267" s="263"/>
      <c r="E267" s="263"/>
      <c r="F267" s="263"/>
      <c r="G267" s="263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7"/>
      <c r="AA267" s="147"/>
      <c r="AB267" s="147"/>
      <c r="AC267" s="147"/>
      <c r="AD267" s="147"/>
      <c r="AE267" s="147"/>
      <c r="AF267" s="147"/>
      <c r="AG267" s="147" t="s">
        <v>287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21" outlineLevel="3" x14ac:dyDescent="0.25">
      <c r="A268" s="154"/>
      <c r="B268" s="155"/>
      <c r="C268" s="262" t="s">
        <v>736</v>
      </c>
      <c r="D268" s="263"/>
      <c r="E268" s="263"/>
      <c r="F268" s="263"/>
      <c r="G268" s="263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7"/>
      <c r="AA268" s="147"/>
      <c r="AB268" s="147"/>
      <c r="AC268" s="147"/>
      <c r="AD268" s="147"/>
      <c r="AE268" s="147"/>
      <c r="AF268" s="147"/>
      <c r="AG268" s="147" t="s">
        <v>287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78" t="str">
        <f>C268</f>
        <v>- při vodorovné dopravě po vodě : vyložení na hromady na suchu nebo na přeložení na dopravní prostředek na suchu do 15 m vodorovně a současně do 4 m svisle,</v>
      </c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5">
      <c r="A269" s="154"/>
      <c r="B269" s="155"/>
      <c r="C269" s="262" t="s">
        <v>737</v>
      </c>
      <c r="D269" s="263"/>
      <c r="E269" s="263"/>
      <c r="F269" s="263"/>
      <c r="G269" s="263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7"/>
      <c r="AA269" s="147"/>
      <c r="AB269" s="147"/>
      <c r="AC269" s="147"/>
      <c r="AD269" s="147"/>
      <c r="AE269" s="147"/>
      <c r="AF269" s="147"/>
      <c r="AG269" s="147" t="s">
        <v>287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5">
      <c r="A270" s="179">
        <v>101</v>
      </c>
      <c r="B270" s="180" t="s">
        <v>738</v>
      </c>
      <c r="C270" s="188" t="s">
        <v>739</v>
      </c>
      <c r="D270" s="181" t="s">
        <v>459</v>
      </c>
      <c r="E270" s="182">
        <v>75.933719999999994</v>
      </c>
      <c r="F270" s="183"/>
      <c r="G270" s="184">
        <f>ROUND(E270*F270,2)</f>
        <v>0</v>
      </c>
      <c r="H270" s="183"/>
      <c r="I270" s="184">
        <f>ROUND(E270*H270,2)</f>
        <v>0</v>
      </c>
      <c r="J270" s="183"/>
      <c r="K270" s="184">
        <f>ROUND(E270*J270,2)</f>
        <v>0</v>
      </c>
      <c r="L270" s="184">
        <v>21</v>
      </c>
      <c r="M270" s="184">
        <f>G270*(1+L270/100)</f>
        <v>0</v>
      </c>
      <c r="N270" s="182">
        <v>0</v>
      </c>
      <c r="O270" s="182">
        <f>ROUND(E270*N270,2)</f>
        <v>0</v>
      </c>
      <c r="P270" s="182">
        <v>0</v>
      </c>
      <c r="Q270" s="182">
        <f>ROUND(E270*P270,2)</f>
        <v>0</v>
      </c>
      <c r="R270" s="184" t="s">
        <v>589</v>
      </c>
      <c r="S270" s="184" t="s">
        <v>290</v>
      </c>
      <c r="T270" s="185" t="s">
        <v>369</v>
      </c>
      <c r="U270" s="158">
        <v>2.0670000000000002</v>
      </c>
      <c r="V270" s="158">
        <f>ROUND(E270*U270,2)</f>
        <v>156.94999999999999</v>
      </c>
      <c r="W270" s="158"/>
      <c r="X270" s="158" t="s">
        <v>731</v>
      </c>
      <c r="Y270" s="158" t="s">
        <v>284</v>
      </c>
      <c r="Z270" s="147"/>
      <c r="AA270" s="147"/>
      <c r="AB270" s="147"/>
      <c r="AC270" s="147"/>
      <c r="AD270" s="147"/>
      <c r="AE270" s="147"/>
      <c r="AF270" s="147"/>
      <c r="AG270" s="147" t="s">
        <v>732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5">
      <c r="A271" s="171">
        <v>102</v>
      </c>
      <c r="B271" s="172" t="s">
        <v>740</v>
      </c>
      <c r="C271" s="187" t="s">
        <v>741</v>
      </c>
      <c r="D271" s="173" t="s">
        <v>459</v>
      </c>
      <c r="E271" s="174">
        <v>75.933719999999994</v>
      </c>
      <c r="F271" s="175"/>
      <c r="G271" s="176">
        <f>ROUND(E271*F271,2)</f>
        <v>0</v>
      </c>
      <c r="H271" s="175"/>
      <c r="I271" s="176">
        <f>ROUND(E271*H271,2)</f>
        <v>0</v>
      </c>
      <c r="J271" s="175"/>
      <c r="K271" s="176">
        <f>ROUND(E271*J271,2)</f>
        <v>0</v>
      </c>
      <c r="L271" s="176">
        <v>21</v>
      </c>
      <c r="M271" s="176">
        <f>G271*(1+L271/100)</f>
        <v>0</v>
      </c>
      <c r="N271" s="174">
        <v>0</v>
      </c>
      <c r="O271" s="174">
        <f>ROUND(E271*N271,2)</f>
        <v>0</v>
      </c>
      <c r="P271" s="174">
        <v>0</v>
      </c>
      <c r="Q271" s="174">
        <f>ROUND(E271*P271,2)</f>
        <v>0</v>
      </c>
      <c r="R271" s="176" t="s">
        <v>589</v>
      </c>
      <c r="S271" s="176" t="s">
        <v>290</v>
      </c>
      <c r="T271" s="177" t="s">
        <v>369</v>
      </c>
      <c r="U271" s="158">
        <v>0.49</v>
      </c>
      <c r="V271" s="158">
        <f>ROUND(E271*U271,2)</f>
        <v>37.21</v>
      </c>
      <c r="W271" s="158"/>
      <c r="X271" s="158" t="s">
        <v>731</v>
      </c>
      <c r="Y271" s="158" t="s">
        <v>284</v>
      </c>
      <c r="Z271" s="147"/>
      <c r="AA271" s="147"/>
      <c r="AB271" s="147"/>
      <c r="AC271" s="147"/>
      <c r="AD271" s="147"/>
      <c r="AE271" s="147"/>
      <c r="AF271" s="147"/>
      <c r="AG271" s="147" t="s">
        <v>732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5">
      <c r="A272" s="154"/>
      <c r="B272" s="155"/>
      <c r="C272" s="253" t="s">
        <v>742</v>
      </c>
      <c r="D272" s="254"/>
      <c r="E272" s="254"/>
      <c r="F272" s="254"/>
      <c r="G272" s="254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58"/>
      <c r="Z272" s="147"/>
      <c r="AA272" s="147"/>
      <c r="AB272" s="147"/>
      <c r="AC272" s="147"/>
      <c r="AD272" s="147"/>
      <c r="AE272" s="147"/>
      <c r="AF272" s="147"/>
      <c r="AG272" s="147" t="s">
        <v>287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5">
      <c r="A273" s="171">
        <v>103</v>
      </c>
      <c r="B273" s="172" t="s">
        <v>743</v>
      </c>
      <c r="C273" s="187" t="s">
        <v>744</v>
      </c>
      <c r="D273" s="173" t="s">
        <v>459</v>
      </c>
      <c r="E273" s="174">
        <v>75.933719999999994</v>
      </c>
      <c r="F273" s="175"/>
      <c r="G273" s="176">
        <f>ROUND(E273*F273,2)</f>
        <v>0</v>
      </c>
      <c r="H273" s="175"/>
      <c r="I273" s="176">
        <f>ROUND(E273*H273,2)</f>
        <v>0</v>
      </c>
      <c r="J273" s="175"/>
      <c r="K273" s="176">
        <f>ROUND(E273*J273,2)</f>
        <v>0</v>
      </c>
      <c r="L273" s="176">
        <v>21</v>
      </c>
      <c r="M273" s="176">
        <f>G273*(1+L273/100)</f>
        <v>0</v>
      </c>
      <c r="N273" s="174">
        <v>0</v>
      </c>
      <c r="O273" s="174">
        <f>ROUND(E273*N273,2)</f>
        <v>0</v>
      </c>
      <c r="P273" s="174">
        <v>0</v>
      </c>
      <c r="Q273" s="174">
        <f>ROUND(E273*P273,2)</f>
        <v>0</v>
      </c>
      <c r="R273" s="176" t="s">
        <v>589</v>
      </c>
      <c r="S273" s="176" t="s">
        <v>290</v>
      </c>
      <c r="T273" s="177" t="s">
        <v>369</v>
      </c>
      <c r="U273" s="158">
        <v>0.94199999999999995</v>
      </c>
      <c r="V273" s="158">
        <f>ROUND(E273*U273,2)</f>
        <v>71.53</v>
      </c>
      <c r="W273" s="158"/>
      <c r="X273" s="158" t="s">
        <v>731</v>
      </c>
      <c r="Y273" s="158" t="s">
        <v>284</v>
      </c>
      <c r="Z273" s="147"/>
      <c r="AA273" s="147"/>
      <c r="AB273" s="147"/>
      <c r="AC273" s="147"/>
      <c r="AD273" s="147"/>
      <c r="AE273" s="147"/>
      <c r="AF273" s="147"/>
      <c r="AG273" s="147" t="s">
        <v>732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x14ac:dyDescent="0.25">
      <c r="A274" s="3"/>
      <c r="B274" s="4"/>
      <c r="C274" s="189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AE274">
        <v>12</v>
      </c>
      <c r="AF274">
        <v>21</v>
      </c>
      <c r="AG274" t="s">
        <v>264</v>
      </c>
    </row>
    <row r="275" spans="1:60" x14ac:dyDescent="0.25">
      <c r="A275" s="150"/>
      <c r="B275" s="151" t="s">
        <v>29</v>
      </c>
      <c r="C275" s="190"/>
      <c r="D275" s="152"/>
      <c r="E275" s="153"/>
      <c r="F275" s="153"/>
      <c r="G275" s="170">
        <f>G8+G71+G103+G127+G131+G134+G141+G149+G154+G156+G165+G189+G197+G216+G221+G225+G244+G249+G253+G255+G258</f>
        <v>0</v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AE275">
        <f>SUMIF(L7:L273,AE274,G7:G273)</f>
        <v>0</v>
      </c>
      <c r="AF275">
        <f>SUMIF(L7:L273,AF274,G7:G273)</f>
        <v>0</v>
      </c>
      <c r="AG275" t="s">
        <v>362</v>
      </c>
    </row>
    <row r="276" spans="1:60" x14ac:dyDescent="0.25">
      <c r="C276" s="191"/>
      <c r="D276" s="10"/>
      <c r="AG276" t="s">
        <v>363</v>
      </c>
    </row>
    <row r="277" spans="1:60" x14ac:dyDescent="0.25">
      <c r="D277" s="10"/>
    </row>
    <row r="278" spans="1:60" x14ac:dyDescent="0.25">
      <c r="D278" s="10"/>
    </row>
    <row r="279" spans="1:60" x14ac:dyDescent="0.25">
      <c r="D279" s="10"/>
    </row>
    <row r="280" spans="1:60" x14ac:dyDescent="0.25">
      <c r="D280" s="10"/>
    </row>
    <row r="281" spans="1:60" x14ac:dyDescent="0.25">
      <c r="D281" s="10"/>
    </row>
    <row r="282" spans="1:60" x14ac:dyDescent="0.25">
      <c r="D282" s="10"/>
    </row>
    <row r="283" spans="1:60" x14ac:dyDescent="0.25">
      <c r="D283" s="10"/>
    </row>
    <row r="284" spans="1:60" x14ac:dyDescent="0.25">
      <c r="D284" s="10"/>
    </row>
    <row r="285" spans="1:60" x14ac:dyDescent="0.25">
      <c r="D285" s="10"/>
    </row>
    <row r="286" spans="1:60" x14ac:dyDescent="0.25">
      <c r="D286" s="10"/>
    </row>
    <row r="287" spans="1:60" x14ac:dyDescent="0.25">
      <c r="D287" s="10"/>
    </row>
    <row r="288" spans="1:60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formatRows="0"/>
  <mergeCells count="56">
    <mergeCell ref="C27:G27"/>
    <mergeCell ref="A1:G1"/>
    <mergeCell ref="C2:G2"/>
    <mergeCell ref="C3:G3"/>
    <mergeCell ref="C4:G4"/>
    <mergeCell ref="C10:G10"/>
    <mergeCell ref="C12:G12"/>
    <mergeCell ref="C14:G14"/>
    <mergeCell ref="C17:G17"/>
    <mergeCell ref="C20:G20"/>
    <mergeCell ref="C22:G22"/>
    <mergeCell ref="C25:G25"/>
    <mergeCell ref="C75:G75"/>
    <mergeCell ref="C30:G30"/>
    <mergeCell ref="C33:G33"/>
    <mergeCell ref="C36:G36"/>
    <mergeCell ref="C39:G39"/>
    <mergeCell ref="C42:G42"/>
    <mergeCell ref="C47:G47"/>
    <mergeCell ref="C48:G48"/>
    <mergeCell ref="C51:G51"/>
    <mergeCell ref="C54:G54"/>
    <mergeCell ref="C56:G56"/>
    <mergeCell ref="C59:G59"/>
    <mergeCell ref="C112:G112"/>
    <mergeCell ref="C80:G80"/>
    <mergeCell ref="C83:G83"/>
    <mergeCell ref="C86:G86"/>
    <mergeCell ref="C89:G89"/>
    <mergeCell ref="C92:G92"/>
    <mergeCell ref="C93:G93"/>
    <mergeCell ref="C95:G95"/>
    <mergeCell ref="C99:G99"/>
    <mergeCell ref="C105:G105"/>
    <mergeCell ref="C108:G108"/>
    <mergeCell ref="C109:G109"/>
    <mergeCell ref="C215:G215"/>
    <mergeCell ref="C115:G115"/>
    <mergeCell ref="C118:G118"/>
    <mergeCell ref="C121:G121"/>
    <mergeCell ref="C129:G129"/>
    <mergeCell ref="C136:G136"/>
    <mergeCell ref="C139:G139"/>
    <mergeCell ref="C167:G167"/>
    <mergeCell ref="C171:G171"/>
    <mergeCell ref="C175:G175"/>
    <mergeCell ref="C179:G179"/>
    <mergeCell ref="C191:G191"/>
    <mergeCell ref="C269:G269"/>
    <mergeCell ref="C272:G272"/>
    <mergeCell ref="C220:G220"/>
    <mergeCell ref="C243:G243"/>
    <mergeCell ref="C265:G265"/>
    <mergeCell ref="C266:G266"/>
    <mergeCell ref="C267:G267"/>
    <mergeCell ref="C268:G26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991EE-2B9D-4FC5-AA22-BB3D737154FE}">
  <sheetPr>
    <outlinePr summaryBelow="0"/>
  </sheetPr>
  <dimension ref="A1:BD5000"/>
  <sheetViews>
    <sheetView workbookViewId="0">
      <pane ySplit="7" topLeftCell="A8" activePane="bottomLeft" state="frozen"/>
      <selection pane="bottomLeft" activeCell="AL14" sqref="AL14"/>
    </sheetView>
  </sheetViews>
  <sheetFormatPr defaultRowHeight="13.2" outlineLevelRow="3" x14ac:dyDescent="0.25"/>
  <cols>
    <col min="1" max="1" width="3.44140625" customWidth="1"/>
    <col min="2" max="2" width="12.5546875" style="120" customWidth="1"/>
    <col min="3" max="3" width="63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4" max="14" width="6.88671875" customWidth="1"/>
    <col min="16" max="21" width="0" hidden="1" customWidth="1"/>
    <col min="25" max="25" width="0" hidden="1" customWidth="1"/>
    <col min="27" max="37" width="0" hidden="1" customWidth="1"/>
    <col min="49" max="49" width="98.6640625" customWidth="1"/>
  </cols>
  <sheetData>
    <row r="1" spans="1:56" ht="15.75" customHeight="1" x14ac:dyDescent="0.3">
      <c r="A1" s="255" t="s">
        <v>364</v>
      </c>
      <c r="B1" s="255"/>
      <c r="C1" s="255"/>
      <c r="D1" s="255"/>
      <c r="E1" s="255"/>
      <c r="F1" s="255"/>
      <c r="G1" s="255"/>
      <c r="AC1" t="s">
        <v>250</v>
      </c>
    </row>
    <row r="2" spans="1:56" ht="24.9" customHeight="1" x14ac:dyDescent="0.25">
      <c r="A2" s="139" t="s">
        <v>7</v>
      </c>
      <c r="B2" s="49" t="s">
        <v>43</v>
      </c>
      <c r="C2" s="256" t="s">
        <v>44</v>
      </c>
      <c r="D2" s="257"/>
      <c r="E2" s="257"/>
      <c r="F2" s="257"/>
      <c r="G2" s="258"/>
      <c r="AC2" t="s">
        <v>251</v>
      </c>
    </row>
    <row r="3" spans="1:56" ht="24.9" customHeight="1" x14ac:dyDescent="0.25">
      <c r="A3" s="139" t="s">
        <v>8</v>
      </c>
      <c r="B3" s="49" t="s">
        <v>50</v>
      </c>
      <c r="C3" s="256" t="s">
        <v>51</v>
      </c>
      <c r="D3" s="257"/>
      <c r="E3" s="257"/>
      <c r="F3" s="257"/>
      <c r="G3" s="258"/>
      <c r="Y3" s="120" t="s">
        <v>251</v>
      </c>
      <c r="AC3" t="s">
        <v>254</v>
      </c>
    </row>
    <row r="4" spans="1:56" ht="24.9" customHeight="1" x14ac:dyDescent="0.25">
      <c r="A4" s="140" t="s">
        <v>9</v>
      </c>
      <c r="B4" s="141" t="s">
        <v>54</v>
      </c>
      <c r="C4" s="259" t="s">
        <v>55</v>
      </c>
      <c r="D4" s="260"/>
      <c r="E4" s="260"/>
      <c r="F4" s="260"/>
      <c r="G4" s="261"/>
      <c r="AC4" t="s">
        <v>255</v>
      </c>
    </row>
    <row r="5" spans="1:56" x14ac:dyDescent="0.25">
      <c r="D5" s="10"/>
    </row>
    <row r="6" spans="1:56" ht="39.6" x14ac:dyDescent="0.25">
      <c r="A6" s="143" t="s">
        <v>256</v>
      </c>
      <c r="B6" s="145" t="s">
        <v>257</v>
      </c>
      <c r="C6" s="145" t="s">
        <v>258</v>
      </c>
      <c r="D6" s="144" t="s">
        <v>259</v>
      </c>
      <c r="E6" s="143" t="s">
        <v>260</v>
      </c>
      <c r="F6" s="142" t="s">
        <v>261</v>
      </c>
      <c r="G6" s="143" t="s">
        <v>29</v>
      </c>
      <c r="H6" s="146" t="s">
        <v>30</v>
      </c>
      <c r="I6" s="146" t="s">
        <v>262</v>
      </c>
      <c r="J6" s="146" t="s">
        <v>31</v>
      </c>
      <c r="K6" s="146" t="s">
        <v>263</v>
      </c>
      <c r="L6" s="146" t="s">
        <v>264</v>
      </c>
      <c r="M6" s="146" t="s">
        <v>265</v>
      </c>
      <c r="N6" s="146" t="s">
        <v>270</v>
      </c>
      <c r="O6" s="146" t="s">
        <v>271</v>
      </c>
      <c r="P6" s="146" t="s">
        <v>272</v>
      </c>
      <c r="Q6" s="146" t="s">
        <v>273</v>
      </c>
      <c r="R6" s="146" t="s">
        <v>274</v>
      </c>
      <c r="S6" s="146" t="s">
        <v>275</v>
      </c>
      <c r="T6" s="146" t="s">
        <v>276</v>
      </c>
      <c r="U6" s="146" t="s">
        <v>277</v>
      </c>
    </row>
    <row r="7" spans="1:56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</row>
    <row r="8" spans="1:56" x14ac:dyDescent="0.25">
      <c r="A8" s="161" t="s">
        <v>278</v>
      </c>
      <c r="B8" s="162" t="s">
        <v>94</v>
      </c>
      <c r="C8" s="186" t="s">
        <v>134</v>
      </c>
      <c r="D8" s="163"/>
      <c r="E8" s="164"/>
      <c r="F8" s="165"/>
      <c r="G8" s="165">
        <f>SUMIF(AC9:AC18,"&lt;&gt;NOR",G9:G18)</f>
        <v>0</v>
      </c>
      <c r="H8" s="165"/>
      <c r="I8" s="165">
        <f>SUM(I9:I18)</f>
        <v>0</v>
      </c>
      <c r="J8" s="165"/>
      <c r="K8" s="165">
        <f>SUM(K9:K18)</f>
        <v>0</v>
      </c>
      <c r="L8" s="165"/>
      <c r="M8" s="165">
        <f>SUM(M9:M18)</f>
        <v>0</v>
      </c>
      <c r="N8" s="165"/>
      <c r="O8" s="165"/>
      <c r="P8" s="166"/>
      <c r="Q8" s="160"/>
      <c r="R8" s="160">
        <f>SUM(R9:R18)</f>
        <v>0</v>
      </c>
      <c r="S8" s="160"/>
      <c r="T8" s="160"/>
      <c r="U8" s="160"/>
      <c r="AC8" t="s">
        <v>279</v>
      </c>
    </row>
    <row r="9" spans="1:56" outlineLevel="1" x14ac:dyDescent="0.25">
      <c r="A9" s="171">
        <v>1</v>
      </c>
      <c r="B9" s="172" t="s">
        <v>745</v>
      </c>
      <c r="C9" s="187" t="s">
        <v>746</v>
      </c>
      <c r="D9" s="173" t="s">
        <v>747</v>
      </c>
      <c r="E9" s="174">
        <v>80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/>
      <c r="O9" s="176" t="s">
        <v>282</v>
      </c>
      <c r="P9" s="177" t="s">
        <v>283</v>
      </c>
      <c r="Q9" s="158">
        <v>0</v>
      </c>
      <c r="R9" s="158">
        <f>ROUND(E9*Q9,2)</f>
        <v>0</v>
      </c>
      <c r="S9" s="158"/>
      <c r="T9" s="158" t="s">
        <v>465</v>
      </c>
      <c r="U9" s="158" t="s">
        <v>284</v>
      </c>
      <c r="V9" s="147"/>
      <c r="W9" s="147"/>
      <c r="X9" s="147"/>
      <c r="Y9" s="147"/>
      <c r="Z9" s="147"/>
      <c r="AA9" s="147"/>
      <c r="AB9" s="147"/>
      <c r="AC9" s="147" t="s">
        <v>748</v>
      </c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</row>
    <row r="10" spans="1:56" outlineLevel="2" x14ac:dyDescent="0.25">
      <c r="A10" s="154"/>
      <c r="B10" s="155"/>
      <c r="C10" s="253" t="s">
        <v>749</v>
      </c>
      <c r="D10" s="254"/>
      <c r="E10" s="254"/>
      <c r="F10" s="254"/>
      <c r="G10" s="254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47"/>
      <c r="W10" s="147"/>
      <c r="X10" s="147"/>
      <c r="Y10" s="147"/>
      <c r="Z10" s="147"/>
      <c r="AA10" s="147"/>
      <c r="AB10" s="147"/>
      <c r="AC10" s="147" t="s">
        <v>287</v>
      </c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</row>
    <row r="11" spans="1:56" outlineLevel="3" x14ac:dyDescent="0.25">
      <c r="A11" s="154"/>
      <c r="B11" s="155"/>
      <c r="C11" s="262" t="s">
        <v>750</v>
      </c>
      <c r="D11" s="263"/>
      <c r="E11" s="263"/>
      <c r="F11" s="263"/>
      <c r="G11" s="263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47"/>
      <c r="W11" s="147"/>
      <c r="X11" s="147"/>
      <c r="Y11" s="147"/>
      <c r="Z11" s="147"/>
      <c r="AA11" s="147"/>
      <c r="AB11" s="147"/>
      <c r="AC11" s="147" t="s">
        <v>287</v>
      </c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</row>
    <row r="12" spans="1:56" outlineLevel="1" x14ac:dyDescent="0.25">
      <c r="A12" s="171">
        <v>2</v>
      </c>
      <c r="B12" s="172" t="s">
        <v>751</v>
      </c>
      <c r="C12" s="187" t="s">
        <v>752</v>
      </c>
      <c r="D12" s="173" t="s">
        <v>747</v>
      </c>
      <c r="E12" s="174">
        <v>20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/>
      <c r="O12" s="176" t="s">
        <v>282</v>
      </c>
      <c r="P12" s="177" t="s">
        <v>283</v>
      </c>
      <c r="Q12" s="158">
        <v>0</v>
      </c>
      <c r="R12" s="158">
        <f>ROUND(E12*Q12,2)</f>
        <v>0</v>
      </c>
      <c r="S12" s="158"/>
      <c r="T12" s="158" t="s">
        <v>465</v>
      </c>
      <c r="U12" s="158" t="s">
        <v>284</v>
      </c>
      <c r="V12" s="147"/>
      <c r="W12" s="147"/>
      <c r="X12" s="147"/>
      <c r="Y12" s="147"/>
      <c r="Z12" s="147"/>
      <c r="AA12" s="147"/>
      <c r="AB12" s="147"/>
      <c r="AC12" s="147" t="s">
        <v>748</v>
      </c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</row>
    <row r="13" spans="1:56" outlineLevel="2" x14ac:dyDescent="0.25">
      <c r="A13" s="154"/>
      <c r="B13" s="155"/>
      <c r="C13" s="253" t="s">
        <v>753</v>
      </c>
      <c r="D13" s="254"/>
      <c r="E13" s="254"/>
      <c r="F13" s="254"/>
      <c r="G13" s="254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47"/>
      <c r="W13" s="147"/>
      <c r="X13" s="147"/>
      <c r="Y13" s="147"/>
      <c r="Z13" s="147"/>
      <c r="AA13" s="147"/>
      <c r="AB13" s="147"/>
      <c r="AC13" s="147" t="s">
        <v>287</v>
      </c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</row>
    <row r="14" spans="1:56" outlineLevel="1" x14ac:dyDescent="0.25">
      <c r="A14" s="179">
        <v>3</v>
      </c>
      <c r="B14" s="180" t="s">
        <v>754</v>
      </c>
      <c r="C14" s="188" t="s">
        <v>755</v>
      </c>
      <c r="D14" s="181" t="s">
        <v>747</v>
      </c>
      <c r="E14" s="182">
        <v>120</v>
      </c>
      <c r="F14" s="183"/>
      <c r="G14" s="184">
        <f>ROUND(E14*F14,2)</f>
        <v>0</v>
      </c>
      <c r="H14" s="183"/>
      <c r="I14" s="184">
        <f>ROUND(E14*H14,2)</f>
        <v>0</v>
      </c>
      <c r="J14" s="183"/>
      <c r="K14" s="184">
        <f>ROUND(E14*J14,2)</f>
        <v>0</v>
      </c>
      <c r="L14" s="184">
        <v>21</v>
      </c>
      <c r="M14" s="184">
        <f>G14*(1+L14/100)</f>
        <v>0</v>
      </c>
      <c r="N14" s="184"/>
      <c r="O14" s="184" t="s">
        <v>282</v>
      </c>
      <c r="P14" s="185" t="s">
        <v>283</v>
      </c>
      <c r="Q14" s="158">
        <v>0</v>
      </c>
      <c r="R14" s="158">
        <f>ROUND(E14*Q14,2)</f>
        <v>0</v>
      </c>
      <c r="S14" s="158"/>
      <c r="T14" s="158" t="s">
        <v>465</v>
      </c>
      <c r="U14" s="158" t="s">
        <v>284</v>
      </c>
      <c r="V14" s="147"/>
      <c r="W14" s="147"/>
      <c r="X14" s="147"/>
      <c r="Y14" s="147"/>
      <c r="Z14" s="147"/>
      <c r="AA14" s="147"/>
      <c r="AB14" s="147"/>
      <c r="AC14" s="147" t="s">
        <v>748</v>
      </c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</row>
    <row r="15" spans="1:56" outlineLevel="1" x14ac:dyDescent="0.25">
      <c r="A15" s="171">
        <v>4</v>
      </c>
      <c r="B15" s="172" t="s">
        <v>756</v>
      </c>
      <c r="C15" s="187" t="s">
        <v>757</v>
      </c>
      <c r="D15" s="173" t="s">
        <v>747</v>
      </c>
      <c r="E15" s="174">
        <v>6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/>
      <c r="O15" s="176" t="s">
        <v>282</v>
      </c>
      <c r="P15" s="177" t="s">
        <v>283</v>
      </c>
      <c r="Q15" s="158">
        <v>0</v>
      </c>
      <c r="R15" s="158">
        <f>ROUND(E15*Q15,2)</f>
        <v>0</v>
      </c>
      <c r="S15" s="158"/>
      <c r="T15" s="158" t="s">
        <v>465</v>
      </c>
      <c r="U15" s="158" t="s">
        <v>284</v>
      </c>
      <c r="V15" s="147"/>
      <c r="W15" s="147"/>
      <c r="X15" s="147"/>
      <c r="Y15" s="147"/>
      <c r="Z15" s="147"/>
      <c r="AA15" s="147"/>
      <c r="AB15" s="147"/>
      <c r="AC15" s="147" t="s">
        <v>748</v>
      </c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</row>
    <row r="16" spans="1:56" outlineLevel="2" x14ac:dyDescent="0.25">
      <c r="A16" s="154"/>
      <c r="B16" s="155"/>
      <c r="C16" s="253" t="s">
        <v>758</v>
      </c>
      <c r="D16" s="254"/>
      <c r="E16" s="254"/>
      <c r="F16" s="254"/>
      <c r="G16" s="254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47"/>
      <c r="W16" s="147"/>
      <c r="X16" s="147"/>
      <c r="Y16" s="147"/>
      <c r="Z16" s="147"/>
      <c r="AA16" s="147"/>
      <c r="AB16" s="147"/>
      <c r="AC16" s="147" t="s">
        <v>287</v>
      </c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</row>
    <row r="17" spans="1:56" outlineLevel="1" x14ac:dyDescent="0.25">
      <c r="A17" s="171">
        <v>5</v>
      </c>
      <c r="B17" s="172" t="s">
        <v>759</v>
      </c>
      <c r="C17" s="187" t="s">
        <v>760</v>
      </c>
      <c r="D17" s="173" t="s">
        <v>747</v>
      </c>
      <c r="E17" s="174">
        <v>8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/>
      <c r="O17" s="176" t="s">
        <v>282</v>
      </c>
      <c r="P17" s="177" t="s">
        <v>283</v>
      </c>
      <c r="Q17" s="158">
        <v>0</v>
      </c>
      <c r="R17" s="158">
        <f>ROUND(E17*Q17,2)</f>
        <v>0</v>
      </c>
      <c r="S17" s="158"/>
      <c r="T17" s="158" t="s">
        <v>465</v>
      </c>
      <c r="U17" s="158" t="s">
        <v>284</v>
      </c>
      <c r="V17" s="147"/>
      <c r="W17" s="147"/>
      <c r="X17" s="147"/>
      <c r="Y17" s="147"/>
      <c r="Z17" s="147"/>
      <c r="AA17" s="147"/>
      <c r="AB17" s="147"/>
      <c r="AC17" s="147" t="s">
        <v>748</v>
      </c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</row>
    <row r="18" spans="1:56" outlineLevel="2" x14ac:dyDescent="0.25">
      <c r="A18" s="154"/>
      <c r="B18" s="155"/>
      <c r="C18" s="253" t="s">
        <v>761</v>
      </c>
      <c r="D18" s="254"/>
      <c r="E18" s="254"/>
      <c r="F18" s="254"/>
      <c r="G18" s="254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47"/>
      <c r="W18" s="147"/>
      <c r="X18" s="147"/>
      <c r="Y18" s="147"/>
      <c r="Z18" s="147"/>
      <c r="AA18" s="147"/>
      <c r="AB18" s="147"/>
      <c r="AC18" s="147" t="s">
        <v>287</v>
      </c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</row>
    <row r="19" spans="1:56" x14ac:dyDescent="0.25">
      <c r="A19" s="161" t="s">
        <v>278</v>
      </c>
      <c r="B19" s="162" t="s">
        <v>96</v>
      </c>
      <c r="C19" s="186" t="s">
        <v>146</v>
      </c>
      <c r="D19" s="163"/>
      <c r="E19" s="164"/>
      <c r="F19" s="165"/>
      <c r="G19" s="165">
        <f>SUMIF(AC20:AC75,"&lt;&gt;NOR",G20:G75)</f>
        <v>0</v>
      </c>
      <c r="H19" s="165"/>
      <c r="I19" s="165">
        <f>SUM(I20:I75)</f>
        <v>0</v>
      </c>
      <c r="J19" s="165"/>
      <c r="K19" s="165">
        <f>SUM(K20:K75)</f>
        <v>0</v>
      </c>
      <c r="L19" s="165"/>
      <c r="M19" s="165">
        <f>SUM(M20:M75)</f>
        <v>0</v>
      </c>
      <c r="N19" s="165"/>
      <c r="O19" s="165"/>
      <c r="P19" s="166"/>
      <c r="Q19" s="160"/>
      <c r="R19" s="160">
        <f>SUM(R20:R75)</f>
        <v>0</v>
      </c>
      <c r="S19" s="160"/>
      <c r="T19" s="160"/>
      <c r="U19" s="160"/>
      <c r="AC19" t="s">
        <v>279</v>
      </c>
    </row>
    <row r="20" spans="1:56" outlineLevel="1" x14ac:dyDescent="0.25">
      <c r="A20" s="179">
        <v>6</v>
      </c>
      <c r="B20" s="180" t="s">
        <v>762</v>
      </c>
      <c r="C20" s="188" t="s">
        <v>763</v>
      </c>
      <c r="D20" s="181" t="s">
        <v>747</v>
      </c>
      <c r="E20" s="182">
        <v>100</v>
      </c>
      <c r="F20" s="183"/>
      <c r="G20" s="184">
        <f>ROUND(E20*F20,2)</f>
        <v>0</v>
      </c>
      <c r="H20" s="183"/>
      <c r="I20" s="184">
        <f>ROUND(E20*H20,2)</f>
        <v>0</v>
      </c>
      <c r="J20" s="183"/>
      <c r="K20" s="184">
        <f>ROUND(E20*J20,2)</f>
        <v>0</v>
      </c>
      <c r="L20" s="184">
        <v>21</v>
      </c>
      <c r="M20" s="184">
        <f>G20*(1+L20/100)</f>
        <v>0</v>
      </c>
      <c r="N20" s="184"/>
      <c r="O20" s="184" t="s">
        <v>282</v>
      </c>
      <c r="P20" s="185" t="s">
        <v>283</v>
      </c>
      <c r="Q20" s="158">
        <v>0</v>
      </c>
      <c r="R20" s="158">
        <f>ROUND(E20*Q20,2)</f>
        <v>0</v>
      </c>
      <c r="S20" s="158"/>
      <c r="T20" s="158" t="s">
        <v>179</v>
      </c>
      <c r="U20" s="158" t="s">
        <v>284</v>
      </c>
      <c r="V20" s="147"/>
      <c r="W20" s="147"/>
      <c r="X20" s="147"/>
      <c r="Y20" s="147"/>
      <c r="Z20" s="147"/>
      <c r="AA20" s="147"/>
      <c r="AB20" s="147"/>
      <c r="AC20" s="147" t="s">
        <v>764</v>
      </c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</row>
    <row r="21" spans="1:56" outlineLevel="1" x14ac:dyDescent="0.25">
      <c r="A21" s="179">
        <v>7</v>
      </c>
      <c r="B21" s="180" t="s">
        <v>765</v>
      </c>
      <c r="C21" s="188" t="s">
        <v>766</v>
      </c>
      <c r="D21" s="181" t="s">
        <v>747</v>
      </c>
      <c r="E21" s="182">
        <v>6</v>
      </c>
      <c r="F21" s="183"/>
      <c r="G21" s="184">
        <f>ROUND(E21*F21,2)</f>
        <v>0</v>
      </c>
      <c r="H21" s="183"/>
      <c r="I21" s="184">
        <f>ROUND(E21*H21,2)</f>
        <v>0</v>
      </c>
      <c r="J21" s="183"/>
      <c r="K21" s="184">
        <f>ROUND(E21*J21,2)</f>
        <v>0</v>
      </c>
      <c r="L21" s="184">
        <v>21</v>
      </c>
      <c r="M21" s="184">
        <f>G21*(1+L21/100)</f>
        <v>0</v>
      </c>
      <c r="N21" s="184"/>
      <c r="O21" s="184" t="s">
        <v>282</v>
      </c>
      <c r="P21" s="185" t="s">
        <v>283</v>
      </c>
      <c r="Q21" s="158">
        <v>0</v>
      </c>
      <c r="R21" s="158">
        <f>ROUND(E21*Q21,2)</f>
        <v>0</v>
      </c>
      <c r="S21" s="158"/>
      <c r="T21" s="158" t="s">
        <v>179</v>
      </c>
      <c r="U21" s="158" t="s">
        <v>284</v>
      </c>
      <c r="V21" s="147"/>
      <c r="W21" s="147"/>
      <c r="X21" s="147"/>
      <c r="Y21" s="147"/>
      <c r="Z21" s="147"/>
      <c r="AA21" s="147"/>
      <c r="AB21" s="147"/>
      <c r="AC21" s="147" t="s">
        <v>764</v>
      </c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</row>
    <row r="22" spans="1:56" outlineLevel="1" x14ac:dyDescent="0.25">
      <c r="A22" s="179">
        <v>8</v>
      </c>
      <c r="B22" s="180" t="s">
        <v>767</v>
      </c>
      <c r="C22" s="188" t="s">
        <v>768</v>
      </c>
      <c r="D22" s="181" t="s">
        <v>747</v>
      </c>
      <c r="E22" s="182">
        <v>8</v>
      </c>
      <c r="F22" s="183"/>
      <c r="G22" s="184">
        <f>ROUND(E22*F22,2)</f>
        <v>0</v>
      </c>
      <c r="H22" s="183"/>
      <c r="I22" s="184">
        <f>ROUND(E22*H22,2)</f>
        <v>0</v>
      </c>
      <c r="J22" s="183"/>
      <c r="K22" s="184">
        <f>ROUND(E22*J22,2)</f>
        <v>0</v>
      </c>
      <c r="L22" s="184">
        <v>21</v>
      </c>
      <c r="M22" s="184">
        <f>G22*(1+L22/100)</f>
        <v>0</v>
      </c>
      <c r="N22" s="184"/>
      <c r="O22" s="184" t="s">
        <v>282</v>
      </c>
      <c r="P22" s="185" t="s">
        <v>283</v>
      </c>
      <c r="Q22" s="158">
        <v>0</v>
      </c>
      <c r="R22" s="158">
        <f>ROUND(E22*Q22,2)</f>
        <v>0</v>
      </c>
      <c r="S22" s="158"/>
      <c r="T22" s="158" t="s">
        <v>179</v>
      </c>
      <c r="U22" s="158" t="s">
        <v>284</v>
      </c>
      <c r="V22" s="147"/>
      <c r="W22" s="147"/>
      <c r="X22" s="147"/>
      <c r="Y22" s="147"/>
      <c r="Z22" s="147"/>
      <c r="AA22" s="147"/>
      <c r="AB22" s="147"/>
      <c r="AC22" s="147" t="s">
        <v>764</v>
      </c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</row>
    <row r="23" spans="1:56" outlineLevel="1" x14ac:dyDescent="0.25">
      <c r="A23" s="171">
        <v>9</v>
      </c>
      <c r="B23" s="172" t="s">
        <v>769</v>
      </c>
      <c r="C23" s="187" t="s">
        <v>770</v>
      </c>
      <c r="D23" s="173" t="s">
        <v>514</v>
      </c>
      <c r="E23" s="174">
        <v>370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/>
      <c r="O23" s="176" t="s">
        <v>282</v>
      </c>
      <c r="P23" s="177" t="s">
        <v>283</v>
      </c>
      <c r="Q23" s="158">
        <v>0</v>
      </c>
      <c r="R23" s="158">
        <f>ROUND(E23*Q23,2)</f>
        <v>0</v>
      </c>
      <c r="S23" s="158"/>
      <c r="T23" s="158" t="s">
        <v>465</v>
      </c>
      <c r="U23" s="158" t="s">
        <v>284</v>
      </c>
      <c r="V23" s="147"/>
      <c r="W23" s="147"/>
      <c r="X23" s="147"/>
      <c r="Y23" s="147"/>
      <c r="Z23" s="147"/>
      <c r="AA23" s="147"/>
      <c r="AB23" s="147"/>
      <c r="AC23" s="147" t="s">
        <v>748</v>
      </c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</row>
    <row r="24" spans="1:56" outlineLevel="2" x14ac:dyDescent="0.25">
      <c r="A24" s="154"/>
      <c r="B24" s="155"/>
      <c r="C24" s="253" t="s">
        <v>771</v>
      </c>
      <c r="D24" s="254"/>
      <c r="E24" s="254"/>
      <c r="F24" s="254"/>
      <c r="G24" s="254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47"/>
      <c r="W24" s="147"/>
      <c r="X24" s="147"/>
      <c r="Y24" s="147"/>
      <c r="Z24" s="147"/>
      <c r="AA24" s="147"/>
      <c r="AB24" s="147"/>
      <c r="AC24" s="147" t="s">
        <v>287</v>
      </c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</row>
    <row r="25" spans="1:56" outlineLevel="1" x14ac:dyDescent="0.25">
      <c r="A25" s="179">
        <v>10</v>
      </c>
      <c r="B25" s="180" t="s">
        <v>772</v>
      </c>
      <c r="C25" s="188" t="s">
        <v>773</v>
      </c>
      <c r="D25" s="181" t="s">
        <v>514</v>
      </c>
      <c r="E25" s="182">
        <v>170</v>
      </c>
      <c r="F25" s="183"/>
      <c r="G25" s="184">
        <f>ROUND(E25*F25,2)</f>
        <v>0</v>
      </c>
      <c r="H25" s="183"/>
      <c r="I25" s="184">
        <f>ROUND(E25*H25,2)</f>
        <v>0</v>
      </c>
      <c r="J25" s="183"/>
      <c r="K25" s="184">
        <f>ROUND(E25*J25,2)</f>
        <v>0</v>
      </c>
      <c r="L25" s="184">
        <v>21</v>
      </c>
      <c r="M25" s="184">
        <f>G25*(1+L25/100)</f>
        <v>0</v>
      </c>
      <c r="N25" s="184"/>
      <c r="O25" s="184" t="s">
        <v>282</v>
      </c>
      <c r="P25" s="185" t="s">
        <v>283</v>
      </c>
      <c r="Q25" s="158">
        <v>0</v>
      </c>
      <c r="R25" s="158">
        <f>ROUND(E25*Q25,2)</f>
        <v>0</v>
      </c>
      <c r="S25" s="158"/>
      <c r="T25" s="158" t="s">
        <v>179</v>
      </c>
      <c r="U25" s="158" t="s">
        <v>284</v>
      </c>
      <c r="V25" s="147"/>
      <c r="W25" s="147"/>
      <c r="X25" s="147"/>
      <c r="Y25" s="147"/>
      <c r="Z25" s="147"/>
      <c r="AA25" s="147"/>
      <c r="AB25" s="147"/>
      <c r="AC25" s="147" t="s">
        <v>764</v>
      </c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</row>
    <row r="26" spans="1:56" outlineLevel="1" x14ac:dyDescent="0.25">
      <c r="A26" s="179">
        <v>11</v>
      </c>
      <c r="B26" s="180" t="s">
        <v>774</v>
      </c>
      <c r="C26" s="188" t="s">
        <v>775</v>
      </c>
      <c r="D26" s="181" t="s">
        <v>514</v>
      </c>
      <c r="E26" s="182">
        <v>150</v>
      </c>
      <c r="F26" s="183"/>
      <c r="G26" s="184">
        <f>ROUND(E26*F26,2)</f>
        <v>0</v>
      </c>
      <c r="H26" s="183"/>
      <c r="I26" s="184">
        <f>ROUND(E26*H26,2)</f>
        <v>0</v>
      </c>
      <c r="J26" s="183"/>
      <c r="K26" s="184">
        <f>ROUND(E26*J26,2)</f>
        <v>0</v>
      </c>
      <c r="L26" s="184">
        <v>21</v>
      </c>
      <c r="M26" s="184">
        <f>G26*(1+L26/100)</f>
        <v>0</v>
      </c>
      <c r="N26" s="184"/>
      <c r="O26" s="184" t="s">
        <v>282</v>
      </c>
      <c r="P26" s="185" t="s">
        <v>283</v>
      </c>
      <c r="Q26" s="158">
        <v>0</v>
      </c>
      <c r="R26" s="158">
        <f>ROUND(E26*Q26,2)</f>
        <v>0</v>
      </c>
      <c r="S26" s="158"/>
      <c r="T26" s="158" t="s">
        <v>179</v>
      </c>
      <c r="U26" s="158" t="s">
        <v>284</v>
      </c>
      <c r="V26" s="147"/>
      <c r="W26" s="147"/>
      <c r="X26" s="147"/>
      <c r="Y26" s="147"/>
      <c r="Z26" s="147"/>
      <c r="AA26" s="147"/>
      <c r="AB26" s="147"/>
      <c r="AC26" s="147" t="s">
        <v>764</v>
      </c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</row>
    <row r="27" spans="1:56" outlineLevel="1" x14ac:dyDescent="0.25">
      <c r="A27" s="179">
        <v>12</v>
      </c>
      <c r="B27" s="180" t="s">
        <v>776</v>
      </c>
      <c r="C27" s="188" t="s">
        <v>777</v>
      </c>
      <c r="D27" s="181" t="s">
        <v>514</v>
      </c>
      <c r="E27" s="182">
        <v>150</v>
      </c>
      <c r="F27" s="183"/>
      <c r="G27" s="184">
        <f>ROUND(E27*F27,2)</f>
        <v>0</v>
      </c>
      <c r="H27" s="183"/>
      <c r="I27" s="184">
        <f>ROUND(E27*H27,2)</f>
        <v>0</v>
      </c>
      <c r="J27" s="183"/>
      <c r="K27" s="184">
        <f>ROUND(E27*J27,2)</f>
        <v>0</v>
      </c>
      <c r="L27" s="184">
        <v>21</v>
      </c>
      <c r="M27" s="184">
        <f>G27*(1+L27/100)</f>
        <v>0</v>
      </c>
      <c r="N27" s="184"/>
      <c r="O27" s="184" t="s">
        <v>282</v>
      </c>
      <c r="P27" s="185" t="s">
        <v>283</v>
      </c>
      <c r="Q27" s="158">
        <v>0</v>
      </c>
      <c r="R27" s="158">
        <f>ROUND(E27*Q27,2)</f>
        <v>0</v>
      </c>
      <c r="S27" s="158"/>
      <c r="T27" s="158" t="s">
        <v>179</v>
      </c>
      <c r="U27" s="158" t="s">
        <v>284</v>
      </c>
      <c r="V27" s="147"/>
      <c r="W27" s="147"/>
      <c r="X27" s="147"/>
      <c r="Y27" s="147"/>
      <c r="Z27" s="147"/>
      <c r="AA27" s="147"/>
      <c r="AB27" s="147"/>
      <c r="AC27" s="147" t="s">
        <v>764</v>
      </c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</row>
    <row r="28" spans="1:56" outlineLevel="1" x14ac:dyDescent="0.25">
      <c r="A28" s="171">
        <v>13</v>
      </c>
      <c r="B28" s="172" t="s">
        <v>778</v>
      </c>
      <c r="C28" s="187" t="s">
        <v>779</v>
      </c>
      <c r="D28" s="173" t="s">
        <v>747</v>
      </c>
      <c r="E28" s="174">
        <v>1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6"/>
      <c r="O28" s="176" t="s">
        <v>282</v>
      </c>
      <c r="P28" s="177" t="s">
        <v>283</v>
      </c>
      <c r="Q28" s="158">
        <v>0</v>
      </c>
      <c r="R28" s="158">
        <f>ROUND(E28*Q28,2)</f>
        <v>0</v>
      </c>
      <c r="S28" s="158"/>
      <c r="T28" s="158" t="s">
        <v>179</v>
      </c>
      <c r="U28" s="158" t="s">
        <v>284</v>
      </c>
      <c r="V28" s="147"/>
      <c r="W28" s="147"/>
      <c r="X28" s="147"/>
      <c r="Y28" s="147"/>
      <c r="Z28" s="147"/>
      <c r="AA28" s="147"/>
      <c r="AB28" s="147"/>
      <c r="AC28" s="147" t="s">
        <v>764</v>
      </c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</row>
    <row r="29" spans="1:56" outlineLevel="2" x14ac:dyDescent="0.25">
      <c r="A29" s="154"/>
      <c r="B29" s="155"/>
      <c r="C29" s="253" t="s">
        <v>780</v>
      </c>
      <c r="D29" s="254"/>
      <c r="E29" s="254"/>
      <c r="F29" s="254"/>
      <c r="G29" s="254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47"/>
      <c r="W29" s="147"/>
      <c r="X29" s="147"/>
      <c r="Y29" s="147"/>
      <c r="Z29" s="147"/>
      <c r="AA29" s="147"/>
      <c r="AB29" s="147"/>
      <c r="AC29" s="147" t="s">
        <v>287</v>
      </c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</row>
    <row r="30" spans="1:56" outlineLevel="1" x14ac:dyDescent="0.25">
      <c r="A30" s="179">
        <v>14</v>
      </c>
      <c r="B30" s="180" t="s">
        <v>781</v>
      </c>
      <c r="C30" s="188" t="s">
        <v>782</v>
      </c>
      <c r="D30" s="181" t="s">
        <v>747</v>
      </c>
      <c r="E30" s="182">
        <v>1</v>
      </c>
      <c r="F30" s="183"/>
      <c r="G30" s="184">
        <f>ROUND(E30*F30,2)</f>
        <v>0</v>
      </c>
      <c r="H30" s="183"/>
      <c r="I30" s="184">
        <f>ROUND(E30*H30,2)</f>
        <v>0</v>
      </c>
      <c r="J30" s="183"/>
      <c r="K30" s="184">
        <f>ROUND(E30*J30,2)</f>
        <v>0</v>
      </c>
      <c r="L30" s="184">
        <v>21</v>
      </c>
      <c r="M30" s="184">
        <f>G30*(1+L30/100)</f>
        <v>0</v>
      </c>
      <c r="N30" s="184"/>
      <c r="O30" s="184" t="s">
        <v>282</v>
      </c>
      <c r="P30" s="185" t="s">
        <v>283</v>
      </c>
      <c r="Q30" s="158">
        <v>0</v>
      </c>
      <c r="R30" s="158">
        <f>ROUND(E30*Q30,2)</f>
        <v>0</v>
      </c>
      <c r="S30" s="158"/>
      <c r="T30" s="158" t="s">
        <v>465</v>
      </c>
      <c r="U30" s="158" t="s">
        <v>284</v>
      </c>
      <c r="V30" s="147"/>
      <c r="W30" s="147"/>
      <c r="X30" s="147"/>
      <c r="Y30" s="147"/>
      <c r="Z30" s="147"/>
      <c r="AA30" s="147"/>
      <c r="AB30" s="147"/>
      <c r="AC30" s="147" t="s">
        <v>748</v>
      </c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</row>
    <row r="31" spans="1:56" outlineLevel="1" x14ac:dyDescent="0.25">
      <c r="A31" s="179">
        <v>15</v>
      </c>
      <c r="B31" s="180" t="s">
        <v>783</v>
      </c>
      <c r="C31" s="188" t="s">
        <v>784</v>
      </c>
      <c r="D31" s="181" t="s">
        <v>747</v>
      </c>
      <c r="E31" s="182">
        <v>1</v>
      </c>
      <c r="F31" s="183"/>
      <c r="G31" s="184">
        <f>ROUND(E31*F31,2)</f>
        <v>0</v>
      </c>
      <c r="H31" s="183"/>
      <c r="I31" s="184">
        <f>ROUND(E31*H31,2)</f>
        <v>0</v>
      </c>
      <c r="J31" s="183"/>
      <c r="K31" s="184">
        <f>ROUND(E31*J31,2)</f>
        <v>0</v>
      </c>
      <c r="L31" s="184">
        <v>21</v>
      </c>
      <c r="M31" s="184">
        <f>G31*(1+L31/100)</f>
        <v>0</v>
      </c>
      <c r="N31" s="184"/>
      <c r="O31" s="184" t="s">
        <v>282</v>
      </c>
      <c r="P31" s="185" t="s">
        <v>283</v>
      </c>
      <c r="Q31" s="158">
        <v>0</v>
      </c>
      <c r="R31" s="158">
        <f>ROUND(E31*Q31,2)</f>
        <v>0</v>
      </c>
      <c r="S31" s="158"/>
      <c r="T31" s="158" t="s">
        <v>465</v>
      </c>
      <c r="U31" s="158" t="s">
        <v>284</v>
      </c>
      <c r="V31" s="147"/>
      <c r="W31" s="147"/>
      <c r="X31" s="147"/>
      <c r="Y31" s="147"/>
      <c r="Z31" s="147"/>
      <c r="AA31" s="147"/>
      <c r="AB31" s="147"/>
      <c r="AC31" s="147" t="s">
        <v>748</v>
      </c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</row>
    <row r="32" spans="1:56" outlineLevel="1" x14ac:dyDescent="0.25">
      <c r="A32" s="171">
        <v>16</v>
      </c>
      <c r="B32" s="172" t="s">
        <v>785</v>
      </c>
      <c r="C32" s="187" t="s">
        <v>786</v>
      </c>
      <c r="D32" s="173" t="s">
        <v>747</v>
      </c>
      <c r="E32" s="174">
        <v>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6"/>
      <c r="O32" s="176" t="s">
        <v>282</v>
      </c>
      <c r="P32" s="177" t="s">
        <v>283</v>
      </c>
      <c r="Q32" s="158">
        <v>0</v>
      </c>
      <c r="R32" s="158">
        <f>ROUND(E32*Q32,2)</f>
        <v>0</v>
      </c>
      <c r="S32" s="158"/>
      <c r="T32" s="158" t="s">
        <v>465</v>
      </c>
      <c r="U32" s="158" t="s">
        <v>284</v>
      </c>
      <c r="V32" s="147"/>
      <c r="W32" s="147"/>
      <c r="X32" s="147"/>
      <c r="Y32" s="147"/>
      <c r="Z32" s="147"/>
      <c r="AA32" s="147"/>
      <c r="AB32" s="147"/>
      <c r="AC32" s="147" t="s">
        <v>748</v>
      </c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</row>
    <row r="33" spans="1:56" outlineLevel="2" x14ac:dyDescent="0.25">
      <c r="A33" s="154"/>
      <c r="B33" s="155"/>
      <c r="C33" s="253" t="s">
        <v>787</v>
      </c>
      <c r="D33" s="254"/>
      <c r="E33" s="254"/>
      <c r="F33" s="254"/>
      <c r="G33" s="254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47"/>
      <c r="W33" s="147"/>
      <c r="X33" s="147"/>
      <c r="Y33" s="147"/>
      <c r="Z33" s="147"/>
      <c r="AA33" s="147"/>
      <c r="AB33" s="147"/>
      <c r="AC33" s="147" t="s">
        <v>287</v>
      </c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</row>
    <row r="34" spans="1:56" outlineLevel="1" x14ac:dyDescent="0.25">
      <c r="A34" s="179">
        <v>17</v>
      </c>
      <c r="B34" s="180" t="s">
        <v>788</v>
      </c>
      <c r="C34" s="188" t="s">
        <v>789</v>
      </c>
      <c r="D34" s="181" t="s">
        <v>747</v>
      </c>
      <c r="E34" s="182">
        <v>1</v>
      </c>
      <c r="F34" s="183"/>
      <c r="G34" s="184">
        <f>ROUND(E34*F34,2)</f>
        <v>0</v>
      </c>
      <c r="H34" s="183"/>
      <c r="I34" s="184">
        <f>ROUND(E34*H34,2)</f>
        <v>0</v>
      </c>
      <c r="J34" s="183"/>
      <c r="K34" s="184">
        <f>ROUND(E34*J34,2)</f>
        <v>0</v>
      </c>
      <c r="L34" s="184">
        <v>21</v>
      </c>
      <c r="M34" s="184">
        <f>G34*(1+L34/100)</f>
        <v>0</v>
      </c>
      <c r="N34" s="184"/>
      <c r="O34" s="184" t="s">
        <v>282</v>
      </c>
      <c r="P34" s="185" t="s">
        <v>283</v>
      </c>
      <c r="Q34" s="158">
        <v>0</v>
      </c>
      <c r="R34" s="158">
        <f>ROUND(E34*Q34,2)</f>
        <v>0</v>
      </c>
      <c r="S34" s="158"/>
      <c r="T34" s="158" t="s">
        <v>179</v>
      </c>
      <c r="U34" s="158" t="s">
        <v>284</v>
      </c>
      <c r="V34" s="147"/>
      <c r="W34" s="147"/>
      <c r="X34" s="147"/>
      <c r="Y34" s="147"/>
      <c r="Z34" s="147"/>
      <c r="AA34" s="147"/>
      <c r="AB34" s="147"/>
      <c r="AC34" s="147" t="s">
        <v>764</v>
      </c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</row>
    <row r="35" spans="1:56" outlineLevel="1" x14ac:dyDescent="0.25">
      <c r="A35" s="171">
        <v>18</v>
      </c>
      <c r="B35" s="172" t="s">
        <v>790</v>
      </c>
      <c r="C35" s="187" t="s">
        <v>791</v>
      </c>
      <c r="D35" s="173" t="s">
        <v>747</v>
      </c>
      <c r="E35" s="174">
        <v>10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/>
      <c r="O35" s="176" t="s">
        <v>282</v>
      </c>
      <c r="P35" s="177" t="s">
        <v>283</v>
      </c>
      <c r="Q35" s="158">
        <v>0</v>
      </c>
      <c r="R35" s="158">
        <f>ROUND(E35*Q35,2)</f>
        <v>0</v>
      </c>
      <c r="S35" s="158"/>
      <c r="T35" s="158" t="s">
        <v>179</v>
      </c>
      <c r="U35" s="158" t="s">
        <v>284</v>
      </c>
      <c r="V35" s="147"/>
      <c r="W35" s="147"/>
      <c r="X35" s="147"/>
      <c r="Y35" s="147"/>
      <c r="Z35" s="147"/>
      <c r="AA35" s="147"/>
      <c r="AB35" s="147"/>
      <c r="AC35" s="147" t="s">
        <v>764</v>
      </c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</row>
    <row r="36" spans="1:56" outlineLevel="2" x14ac:dyDescent="0.25">
      <c r="A36" s="154"/>
      <c r="B36" s="155"/>
      <c r="C36" s="253" t="s">
        <v>792</v>
      </c>
      <c r="D36" s="254"/>
      <c r="E36" s="254"/>
      <c r="F36" s="254"/>
      <c r="G36" s="254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47"/>
      <c r="W36" s="147"/>
      <c r="X36" s="147"/>
      <c r="Y36" s="147"/>
      <c r="Z36" s="147"/>
      <c r="AA36" s="147"/>
      <c r="AB36" s="147"/>
      <c r="AC36" s="147" t="s">
        <v>287</v>
      </c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</row>
    <row r="37" spans="1:56" outlineLevel="1" x14ac:dyDescent="0.25">
      <c r="A37" s="171">
        <v>19</v>
      </c>
      <c r="B37" s="172" t="s">
        <v>793</v>
      </c>
      <c r="C37" s="187" t="s">
        <v>794</v>
      </c>
      <c r="D37" s="173" t="s">
        <v>747</v>
      </c>
      <c r="E37" s="174">
        <v>3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6"/>
      <c r="O37" s="176" t="s">
        <v>282</v>
      </c>
      <c r="P37" s="177" t="s">
        <v>283</v>
      </c>
      <c r="Q37" s="158">
        <v>0</v>
      </c>
      <c r="R37" s="158">
        <f>ROUND(E37*Q37,2)</f>
        <v>0</v>
      </c>
      <c r="S37" s="158"/>
      <c r="T37" s="158" t="s">
        <v>179</v>
      </c>
      <c r="U37" s="158" t="s">
        <v>284</v>
      </c>
      <c r="V37" s="147"/>
      <c r="W37" s="147"/>
      <c r="X37" s="147"/>
      <c r="Y37" s="147"/>
      <c r="Z37" s="147"/>
      <c r="AA37" s="147"/>
      <c r="AB37" s="147"/>
      <c r="AC37" s="147" t="s">
        <v>764</v>
      </c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</row>
    <row r="38" spans="1:56" outlineLevel="2" x14ac:dyDescent="0.25">
      <c r="A38" s="154"/>
      <c r="B38" s="155"/>
      <c r="C38" s="253" t="s">
        <v>795</v>
      </c>
      <c r="D38" s="254"/>
      <c r="E38" s="254"/>
      <c r="F38" s="254"/>
      <c r="G38" s="254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47"/>
      <c r="W38" s="147"/>
      <c r="X38" s="147"/>
      <c r="Y38" s="147"/>
      <c r="Z38" s="147"/>
      <c r="AA38" s="147"/>
      <c r="AB38" s="147"/>
      <c r="AC38" s="147" t="s">
        <v>287</v>
      </c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</row>
    <row r="39" spans="1:56" outlineLevel="1" x14ac:dyDescent="0.25">
      <c r="A39" s="171">
        <v>20</v>
      </c>
      <c r="B39" s="172" t="s">
        <v>796</v>
      </c>
      <c r="C39" s="187" t="s">
        <v>797</v>
      </c>
      <c r="D39" s="173" t="s">
        <v>747</v>
      </c>
      <c r="E39" s="174">
        <v>10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/>
      <c r="O39" s="176" t="s">
        <v>282</v>
      </c>
      <c r="P39" s="177" t="s">
        <v>283</v>
      </c>
      <c r="Q39" s="158">
        <v>0</v>
      </c>
      <c r="R39" s="158">
        <f>ROUND(E39*Q39,2)</f>
        <v>0</v>
      </c>
      <c r="S39" s="158"/>
      <c r="T39" s="158" t="s">
        <v>465</v>
      </c>
      <c r="U39" s="158" t="s">
        <v>284</v>
      </c>
      <c r="V39" s="147"/>
      <c r="W39" s="147"/>
      <c r="X39" s="147"/>
      <c r="Y39" s="147"/>
      <c r="Z39" s="147"/>
      <c r="AA39" s="147"/>
      <c r="AB39" s="147"/>
      <c r="AC39" s="147" t="s">
        <v>748</v>
      </c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</row>
    <row r="40" spans="1:56" outlineLevel="2" x14ac:dyDescent="0.25">
      <c r="A40" s="154"/>
      <c r="B40" s="155"/>
      <c r="C40" s="253" t="s">
        <v>798</v>
      </c>
      <c r="D40" s="254"/>
      <c r="E40" s="254"/>
      <c r="F40" s="254"/>
      <c r="G40" s="254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47"/>
      <c r="W40" s="147"/>
      <c r="X40" s="147"/>
      <c r="Y40" s="147"/>
      <c r="Z40" s="147"/>
      <c r="AA40" s="147"/>
      <c r="AB40" s="147"/>
      <c r="AC40" s="147" t="s">
        <v>287</v>
      </c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</row>
    <row r="41" spans="1:56" outlineLevel="1" x14ac:dyDescent="0.25">
      <c r="A41" s="171">
        <v>21</v>
      </c>
      <c r="B41" s="172" t="s">
        <v>799</v>
      </c>
      <c r="C41" s="187" t="s">
        <v>800</v>
      </c>
      <c r="D41" s="173" t="s">
        <v>747</v>
      </c>
      <c r="E41" s="174">
        <v>13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/>
      <c r="O41" s="176" t="s">
        <v>282</v>
      </c>
      <c r="P41" s="177" t="s">
        <v>283</v>
      </c>
      <c r="Q41" s="158">
        <v>0</v>
      </c>
      <c r="R41" s="158">
        <f>ROUND(E41*Q41,2)</f>
        <v>0</v>
      </c>
      <c r="S41" s="158"/>
      <c r="T41" s="158" t="s">
        <v>465</v>
      </c>
      <c r="U41" s="158" t="s">
        <v>284</v>
      </c>
      <c r="V41" s="147"/>
      <c r="W41" s="147"/>
      <c r="X41" s="147"/>
      <c r="Y41" s="147"/>
      <c r="Z41" s="147"/>
      <c r="AA41" s="147"/>
      <c r="AB41" s="147"/>
      <c r="AC41" s="147" t="s">
        <v>748</v>
      </c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</row>
    <row r="42" spans="1:56" outlineLevel="2" x14ac:dyDescent="0.25">
      <c r="A42" s="154"/>
      <c r="B42" s="155"/>
      <c r="C42" s="253" t="s">
        <v>801</v>
      </c>
      <c r="D42" s="254"/>
      <c r="E42" s="254"/>
      <c r="F42" s="254"/>
      <c r="G42" s="254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47"/>
      <c r="W42" s="147"/>
      <c r="X42" s="147"/>
      <c r="Y42" s="147"/>
      <c r="Z42" s="147"/>
      <c r="AA42" s="147"/>
      <c r="AB42" s="147"/>
      <c r="AC42" s="147" t="s">
        <v>287</v>
      </c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</row>
    <row r="43" spans="1:56" outlineLevel="1" x14ac:dyDescent="0.25">
      <c r="A43" s="179">
        <v>22</v>
      </c>
      <c r="B43" s="180" t="s">
        <v>802</v>
      </c>
      <c r="C43" s="188" t="s">
        <v>803</v>
      </c>
      <c r="D43" s="181" t="s">
        <v>747</v>
      </c>
      <c r="E43" s="182">
        <v>13</v>
      </c>
      <c r="F43" s="183"/>
      <c r="G43" s="184">
        <f t="shared" ref="G43:G49" si="0">ROUND(E43*F43,2)</f>
        <v>0</v>
      </c>
      <c r="H43" s="183"/>
      <c r="I43" s="184">
        <f t="shared" ref="I43:I49" si="1">ROUND(E43*H43,2)</f>
        <v>0</v>
      </c>
      <c r="J43" s="183"/>
      <c r="K43" s="184">
        <f t="shared" ref="K43:K49" si="2">ROUND(E43*J43,2)</f>
        <v>0</v>
      </c>
      <c r="L43" s="184">
        <v>21</v>
      </c>
      <c r="M43" s="184">
        <f t="shared" ref="M43:M49" si="3">G43*(1+L43/100)</f>
        <v>0</v>
      </c>
      <c r="N43" s="184"/>
      <c r="O43" s="184" t="s">
        <v>282</v>
      </c>
      <c r="P43" s="185" t="s">
        <v>283</v>
      </c>
      <c r="Q43" s="158">
        <v>0</v>
      </c>
      <c r="R43" s="158">
        <f t="shared" ref="R43:R49" si="4">ROUND(E43*Q43,2)</f>
        <v>0</v>
      </c>
      <c r="S43" s="158"/>
      <c r="T43" s="158" t="s">
        <v>465</v>
      </c>
      <c r="U43" s="158" t="s">
        <v>284</v>
      </c>
      <c r="V43" s="147"/>
      <c r="W43" s="147"/>
      <c r="X43" s="147"/>
      <c r="Y43" s="147"/>
      <c r="Z43" s="147"/>
      <c r="AA43" s="147"/>
      <c r="AB43" s="147"/>
      <c r="AC43" s="147" t="s">
        <v>748</v>
      </c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</row>
    <row r="44" spans="1:56" outlineLevel="1" x14ac:dyDescent="0.25">
      <c r="A44" s="179">
        <v>23</v>
      </c>
      <c r="B44" s="180" t="s">
        <v>804</v>
      </c>
      <c r="C44" s="188" t="s">
        <v>805</v>
      </c>
      <c r="D44" s="181" t="s">
        <v>747</v>
      </c>
      <c r="E44" s="182">
        <v>25</v>
      </c>
      <c r="F44" s="183"/>
      <c r="G44" s="184">
        <f t="shared" si="0"/>
        <v>0</v>
      </c>
      <c r="H44" s="183"/>
      <c r="I44" s="184">
        <f t="shared" si="1"/>
        <v>0</v>
      </c>
      <c r="J44" s="183"/>
      <c r="K44" s="184">
        <f t="shared" si="2"/>
        <v>0</v>
      </c>
      <c r="L44" s="184">
        <v>21</v>
      </c>
      <c r="M44" s="184">
        <f t="shared" si="3"/>
        <v>0</v>
      </c>
      <c r="N44" s="184"/>
      <c r="O44" s="184" t="s">
        <v>282</v>
      </c>
      <c r="P44" s="185" t="s">
        <v>283</v>
      </c>
      <c r="Q44" s="158">
        <v>0</v>
      </c>
      <c r="R44" s="158">
        <f t="shared" si="4"/>
        <v>0</v>
      </c>
      <c r="S44" s="158"/>
      <c r="T44" s="158" t="s">
        <v>465</v>
      </c>
      <c r="U44" s="158" t="s">
        <v>284</v>
      </c>
      <c r="V44" s="147"/>
      <c r="W44" s="147"/>
      <c r="X44" s="147"/>
      <c r="Y44" s="147"/>
      <c r="Z44" s="147"/>
      <c r="AA44" s="147"/>
      <c r="AB44" s="147"/>
      <c r="AC44" s="147" t="s">
        <v>748</v>
      </c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</row>
    <row r="45" spans="1:56" outlineLevel="1" x14ac:dyDescent="0.25">
      <c r="A45" s="179">
        <v>24</v>
      </c>
      <c r="B45" s="180" t="s">
        <v>806</v>
      </c>
      <c r="C45" s="188" t="s">
        <v>807</v>
      </c>
      <c r="D45" s="181" t="s">
        <v>747</v>
      </c>
      <c r="E45" s="182">
        <v>4</v>
      </c>
      <c r="F45" s="183"/>
      <c r="G45" s="184">
        <f t="shared" si="0"/>
        <v>0</v>
      </c>
      <c r="H45" s="183"/>
      <c r="I45" s="184">
        <f t="shared" si="1"/>
        <v>0</v>
      </c>
      <c r="J45" s="183"/>
      <c r="K45" s="184">
        <f t="shared" si="2"/>
        <v>0</v>
      </c>
      <c r="L45" s="184">
        <v>21</v>
      </c>
      <c r="M45" s="184">
        <f t="shared" si="3"/>
        <v>0</v>
      </c>
      <c r="N45" s="184"/>
      <c r="O45" s="184" t="s">
        <v>282</v>
      </c>
      <c r="P45" s="185" t="s">
        <v>283</v>
      </c>
      <c r="Q45" s="158">
        <v>0</v>
      </c>
      <c r="R45" s="158">
        <f t="shared" si="4"/>
        <v>0</v>
      </c>
      <c r="S45" s="158"/>
      <c r="T45" s="158" t="s">
        <v>465</v>
      </c>
      <c r="U45" s="158" t="s">
        <v>284</v>
      </c>
      <c r="V45" s="147"/>
      <c r="W45" s="147"/>
      <c r="X45" s="147"/>
      <c r="Y45" s="147"/>
      <c r="Z45" s="147"/>
      <c r="AA45" s="147"/>
      <c r="AB45" s="147"/>
      <c r="AC45" s="147" t="s">
        <v>748</v>
      </c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</row>
    <row r="46" spans="1:56" outlineLevel="1" x14ac:dyDescent="0.25">
      <c r="A46" s="179">
        <v>25</v>
      </c>
      <c r="B46" s="180" t="s">
        <v>808</v>
      </c>
      <c r="C46" s="188" t="s">
        <v>809</v>
      </c>
      <c r="D46" s="181" t="s">
        <v>747</v>
      </c>
      <c r="E46" s="182">
        <v>30</v>
      </c>
      <c r="F46" s="183"/>
      <c r="G46" s="184">
        <f t="shared" si="0"/>
        <v>0</v>
      </c>
      <c r="H46" s="183"/>
      <c r="I46" s="184">
        <f t="shared" si="1"/>
        <v>0</v>
      </c>
      <c r="J46" s="183"/>
      <c r="K46" s="184">
        <f t="shared" si="2"/>
        <v>0</v>
      </c>
      <c r="L46" s="184">
        <v>21</v>
      </c>
      <c r="M46" s="184">
        <f t="shared" si="3"/>
        <v>0</v>
      </c>
      <c r="N46" s="184"/>
      <c r="O46" s="184" t="s">
        <v>282</v>
      </c>
      <c r="P46" s="185" t="s">
        <v>283</v>
      </c>
      <c r="Q46" s="158">
        <v>0</v>
      </c>
      <c r="R46" s="158">
        <f t="shared" si="4"/>
        <v>0</v>
      </c>
      <c r="S46" s="158"/>
      <c r="T46" s="158" t="s">
        <v>179</v>
      </c>
      <c r="U46" s="158" t="s">
        <v>284</v>
      </c>
      <c r="V46" s="147"/>
      <c r="W46" s="147"/>
      <c r="X46" s="147"/>
      <c r="Y46" s="147"/>
      <c r="Z46" s="147"/>
      <c r="AA46" s="147"/>
      <c r="AB46" s="147"/>
      <c r="AC46" s="147" t="s">
        <v>764</v>
      </c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</row>
    <row r="47" spans="1:56" outlineLevel="1" x14ac:dyDescent="0.25">
      <c r="A47" s="179">
        <v>26</v>
      </c>
      <c r="B47" s="180" t="s">
        <v>810</v>
      </c>
      <c r="C47" s="188" t="s">
        <v>811</v>
      </c>
      <c r="D47" s="181" t="s">
        <v>747</v>
      </c>
      <c r="E47" s="182">
        <v>5</v>
      </c>
      <c r="F47" s="183"/>
      <c r="G47" s="184">
        <f t="shared" si="0"/>
        <v>0</v>
      </c>
      <c r="H47" s="183"/>
      <c r="I47" s="184">
        <f t="shared" si="1"/>
        <v>0</v>
      </c>
      <c r="J47" s="183"/>
      <c r="K47" s="184">
        <f t="shared" si="2"/>
        <v>0</v>
      </c>
      <c r="L47" s="184">
        <v>21</v>
      </c>
      <c r="M47" s="184">
        <f t="shared" si="3"/>
        <v>0</v>
      </c>
      <c r="N47" s="184"/>
      <c r="O47" s="184" t="s">
        <v>282</v>
      </c>
      <c r="P47" s="185" t="s">
        <v>283</v>
      </c>
      <c r="Q47" s="158">
        <v>0</v>
      </c>
      <c r="R47" s="158">
        <f t="shared" si="4"/>
        <v>0</v>
      </c>
      <c r="S47" s="158"/>
      <c r="T47" s="158" t="s">
        <v>179</v>
      </c>
      <c r="U47" s="158" t="s">
        <v>284</v>
      </c>
      <c r="V47" s="147"/>
      <c r="W47" s="147"/>
      <c r="X47" s="147"/>
      <c r="Y47" s="147"/>
      <c r="Z47" s="147"/>
      <c r="AA47" s="147"/>
      <c r="AB47" s="147"/>
      <c r="AC47" s="147" t="s">
        <v>764</v>
      </c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</row>
    <row r="48" spans="1:56" outlineLevel="1" x14ac:dyDescent="0.25">
      <c r="A48" s="179">
        <v>27</v>
      </c>
      <c r="B48" s="180" t="s">
        <v>812</v>
      </c>
      <c r="C48" s="188" t="s">
        <v>813</v>
      </c>
      <c r="D48" s="181" t="s">
        <v>747</v>
      </c>
      <c r="E48" s="182">
        <v>1</v>
      </c>
      <c r="F48" s="183"/>
      <c r="G48" s="184">
        <f t="shared" si="0"/>
        <v>0</v>
      </c>
      <c r="H48" s="183"/>
      <c r="I48" s="184">
        <f t="shared" si="1"/>
        <v>0</v>
      </c>
      <c r="J48" s="183"/>
      <c r="K48" s="184">
        <f t="shared" si="2"/>
        <v>0</v>
      </c>
      <c r="L48" s="184">
        <v>21</v>
      </c>
      <c r="M48" s="184">
        <f t="shared" si="3"/>
        <v>0</v>
      </c>
      <c r="N48" s="184"/>
      <c r="O48" s="184" t="s">
        <v>282</v>
      </c>
      <c r="P48" s="185" t="s">
        <v>283</v>
      </c>
      <c r="Q48" s="158">
        <v>0</v>
      </c>
      <c r="R48" s="158">
        <f t="shared" si="4"/>
        <v>0</v>
      </c>
      <c r="S48" s="158"/>
      <c r="T48" s="158" t="s">
        <v>179</v>
      </c>
      <c r="U48" s="158" t="s">
        <v>284</v>
      </c>
      <c r="V48" s="147"/>
      <c r="W48" s="147"/>
      <c r="X48" s="147"/>
      <c r="Y48" s="147"/>
      <c r="Z48" s="147"/>
      <c r="AA48" s="147"/>
      <c r="AB48" s="147"/>
      <c r="AC48" s="147" t="s">
        <v>764</v>
      </c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</row>
    <row r="49" spans="1:56" outlineLevel="1" x14ac:dyDescent="0.25">
      <c r="A49" s="171">
        <v>28</v>
      </c>
      <c r="B49" s="172" t="s">
        <v>814</v>
      </c>
      <c r="C49" s="187" t="s">
        <v>815</v>
      </c>
      <c r="D49" s="173" t="s">
        <v>747</v>
      </c>
      <c r="E49" s="174">
        <v>1</v>
      </c>
      <c r="F49" s="175"/>
      <c r="G49" s="176">
        <f t="shared" si="0"/>
        <v>0</v>
      </c>
      <c r="H49" s="175"/>
      <c r="I49" s="176">
        <f t="shared" si="1"/>
        <v>0</v>
      </c>
      <c r="J49" s="175"/>
      <c r="K49" s="176">
        <f t="shared" si="2"/>
        <v>0</v>
      </c>
      <c r="L49" s="176">
        <v>21</v>
      </c>
      <c r="M49" s="176">
        <f t="shared" si="3"/>
        <v>0</v>
      </c>
      <c r="N49" s="176"/>
      <c r="O49" s="176" t="s">
        <v>282</v>
      </c>
      <c r="P49" s="177" t="s">
        <v>283</v>
      </c>
      <c r="Q49" s="158">
        <v>0</v>
      </c>
      <c r="R49" s="158">
        <f t="shared" si="4"/>
        <v>0</v>
      </c>
      <c r="S49" s="158"/>
      <c r="T49" s="158" t="s">
        <v>179</v>
      </c>
      <c r="U49" s="158" t="s">
        <v>284</v>
      </c>
      <c r="V49" s="147"/>
      <c r="W49" s="147"/>
      <c r="X49" s="147"/>
      <c r="Y49" s="147"/>
      <c r="Z49" s="147"/>
      <c r="AA49" s="147"/>
      <c r="AB49" s="147"/>
      <c r="AC49" s="147" t="s">
        <v>764</v>
      </c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</row>
    <row r="50" spans="1:56" outlineLevel="2" x14ac:dyDescent="0.25">
      <c r="A50" s="154"/>
      <c r="B50" s="155"/>
      <c r="C50" s="253" t="s">
        <v>816</v>
      </c>
      <c r="D50" s="254"/>
      <c r="E50" s="254"/>
      <c r="F50" s="254"/>
      <c r="G50" s="254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47"/>
      <c r="W50" s="147"/>
      <c r="X50" s="147"/>
      <c r="Y50" s="147"/>
      <c r="Z50" s="147"/>
      <c r="AA50" s="147"/>
      <c r="AB50" s="147"/>
      <c r="AC50" s="147" t="s">
        <v>287</v>
      </c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</row>
    <row r="51" spans="1:56" outlineLevel="1" x14ac:dyDescent="0.25">
      <c r="A51" s="171">
        <v>29</v>
      </c>
      <c r="B51" s="172" t="s">
        <v>817</v>
      </c>
      <c r="C51" s="187" t="s">
        <v>818</v>
      </c>
      <c r="D51" s="173" t="s">
        <v>514</v>
      </c>
      <c r="E51" s="174">
        <v>5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6"/>
      <c r="O51" s="176" t="s">
        <v>282</v>
      </c>
      <c r="P51" s="177" t="s">
        <v>283</v>
      </c>
      <c r="Q51" s="158">
        <v>0</v>
      </c>
      <c r="R51" s="158">
        <f>ROUND(E51*Q51,2)</f>
        <v>0</v>
      </c>
      <c r="S51" s="158"/>
      <c r="T51" s="158" t="s">
        <v>179</v>
      </c>
      <c r="U51" s="158" t="s">
        <v>284</v>
      </c>
      <c r="V51" s="147"/>
      <c r="W51" s="147"/>
      <c r="X51" s="147"/>
      <c r="Y51" s="147"/>
      <c r="Z51" s="147"/>
      <c r="AA51" s="147"/>
      <c r="AB51" s="147"/>
      <c r="AC51" s="147" t="s">
        <v>764</v>
      </c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</row>
    <row r="52" spans="1:56" outlineLevel="2" x14ac:dyDescent="0.25">
      <c r="A52" s="154"/>
      <c r="B52" s="155"/>
      <c r="C52" s="253" t="s">
        <v>819</v>
      </c>
      <c r="D52" s="254"/>
      <c r="E52" s="254"/>
      <c r="F52" s="254"/>
      <c r="G52" s="254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47"/>
      <c r="W52" s="147"/>
      <c r="X52" s="147"/>
      <c r="Y52" s="147"/>
      <c r="Z52" s="147"/>
      <c r="AA52" s="147"/>
      <c r="AB52" s="147"/>
      <c r="AC52" s="147" t="s">
        <v>287</v>
      </c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</row>
    <row r="53" spans="1:56" outlineLevel="1" x14ac:dyDescent="0.25">
      <c r="A53" s="171">
        <v>30</v>
      </c>
      <c r="B53" s="172" t="s">
        <v>820</v>
      </c>
      <c r="C53" s="187" t="s">
        <v>821</v>
      </c>
      <c r="D53" s="173" t="s">
        <v>747</v>
      </c>
      <c r="E53" s="174">
        <v>1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/>
      <c r="O53" s="176" t="s">
        <v>282</v>
      </c>
      <c r="P53" s="177" t="s">
        <v>283</v>
      </c>
      <c r="Q53" s="158">
        <v>0</v>
      </c>
      <c r="R53" s="158">
        <f>ROUND(E53*Q53,2)</f>
        <v>0</v>
      </c>
      <c r="S53" s="158"/>
      <c r="T53" s="158" t="s">
        <v>179</v>
      </c>
      <c r="U53" s="158" t="s">
        <v>284</v>
      </c>
      <c r="V53" s="147"/>
      <c r="W53" s="147"/>
      <c r="X53" s="147"/>
      <c r="Y53" s="147"/>
      <c r="Z53" s="147"/>
      <c r="AA53" s="147"/>
      <c r="AB53" s="147"/>
      <c r="AC53" s="147" t="s">
        <v>764</v>
      </c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</row>
    <row r="54" spans="1:56" outlineLevel="2" x14ac:dyDescent="0.25">
      <c r="A54" s="154"/>
      <c r="B54" s="155"/>
      <c r="C54" s="253" t="s">
        <v>822</v>
      </c>
      <c r="D54" s="254"/>
      <c r="E54" s="254"/>
      <c r="F54" s="254"/>
      <c r="G54" s="254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47"/>
      <c r="W54" s="147"/>
      <c r="X54" s="147"/>
      <c r="Y54" s="147"/>
      <c r="Z54" s="147"/>
      <c r="AA54" s="147"/>
      <c r="AB54" s="147"/>
      <c r="AC54" s="147" t="s">
        <v>287</v>
      </c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</row>
    <row r="55" spans="1:56" outlineLevel="1" x14ac:dyDescent="0.25">
      <c r="A55" s="179">
        <v>31</v>
      </c>
      <c r="B55" s="180" t="s">
        <v>823</v>
      </c>
      <c r="C55" s="188" t="s">
        <v>824</v>
      </c>
      <c r="D55" s="181" t="s">
        <v>514</v>
      </c>
      <c r="E55" s="182">
        <v>370</v>
      </c>
      <c r="F55" s="183"/>
      <c r="G55" s="184">
        <f t="shared" ref="G55:G75" si="5">ROUND(E55*F55,2)</f>
        <v>0</v>
      </c>
      <c r="H55" s="183"/>
      <c r="I55" s="184">
        <f t="shared" ref="I55:I75" si="6">ROUND(E55*H55,2)</f>
        <v>0</v>
      </c>
      <c r="J55" s="183"/>
      <c r="K55" s="184">
        <f t="shared" ref="K55:K75" si="7">ROUND(E55*J55,2)</f>
        <v>0</v>
      </c>
      <c r="L55" s="184">
        <v>21</v>
      </c>
      <c r="M55" s="184">
        <f t="shared" ref="M55:M75" si="8">G55*(1+L55/100)</f>
        <v>0</v>
      </c>
      <c r="N55" s="184"/>
      <c r="O55" s="184" t="s">
        <v>282</v>
      </c>
      <c r="P55" s="185" t="s">
        <v>283</v>
      </c>
      <c r="Q55" s="158">
        <v>0</v>
      </c>
      <c r="R55" s="158">
        <f t="shared" ref="R55:R75" si="9">ROUND(E55*Q55,2)</f>
        <v>0</v>
      </c>
      <c r="S55" s="158"/>
      <c r="T55" s="158" t="s">
        <v>179</v>
      </c>
      <c r="U55" s="158" t="s">
        <v>284</v>
      </c>
      <c r="V55" s="147"/>
      <c r="W55" s="147"/>
      <c r="X55" s="147"/>
      <c r="Y55" s="147"/>
      <c r="Z55" s="147"/>
      <c r="AA55" s="147"/>
      <c r="AB55" s="147"/>
      <c r="AC55" s="147" t="s">
        <v>764</v>
      </c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</row>
    <row r="56" spans="1:56" outlineLevel="1" x14ac:dyDescent="0.25">
      <c r="A56" s="179">
        <v>32</v>
      </c>
      <c r="B56" s="180" t="s">
        <v>825</v>
      </c>
      <c r="C56" s="188" t="s">
        <v>826</v>
      </c>
      <c r="D56" s="181" t="s">
        <v>514</v>
      </c>
      <c r="E56" s="182">
        <v>210</v>
      </c>
      <c r="F56" s="183"/>
      <c r="G56" s="184">
        <f t="shared" si="5"/>
        <v>0</v>
      </c>
      <c r="H56" s="183"/>
      <c r="I56" s="184">
        <f t="shared" si="6"/>
        <v>0</v>
      </c>
      <c r="J56" s="183"/>
      <c r="K56" s="184">
        <f t="shared" si="7"/>
        <v>0</v>
      </c>
      <c r="L56" s="184">
        <v>21</v>
      </c>
      <c r="M56" s="184">
        <f t="shared" si="8"/>
        <v>0</v>
      </c>
      <c r="N56" s="184"/>
      <c r="O56" s="184" t="s">
        <v>282</v>
      </c>
      <c r="P56" s="185" t="s">
        <v>283</v>
      </c>
      <c r="Q56" s="158">
        <v>0</v>
      </c>
      <c r="R56" s="158">
        <f t="shared" si="9"/>
        <v>0</v>
      </c>
      <c r="S56" s="158"/>
      <c r="T56" s="158" t="s">
        <v>179</v>
      </c>
      <c r="U56" s="158" t="s">
        <v>284</v>
      </c>
      <c r="V56" s="147"/>
      <c r="W56" s="147"/>
      <c r="X56" s="147"/>
      <c r="Y56" s="147"/>
      <c r="Z56" s="147"/>
      <c r="AA56" s="147"/>
      <c r="AB56" s="147"/>
      <c r="AC56" s="147" t="s">
        <v>764</v>
      </c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</row>
    <row r="57" spans="1:56" outlineLevel="1" x14ac:dyDescent="0.25">
      <c r="A57" s="179">
        <v>33</v>
      </c>
      <c r="B57" s="180" t="s">
        <v>827</v>
      </c>
      <c r="C57" s="188" t="s">
        <v>828</v>
      </c>
      <c r="D57" s="181" t="s">
        <v>514</v>
      </c>
      <c r="E57" s="182">
        <v>460</v>
      </c>
      <c r="F57" s="183"/>
      <c r="G57" s="184">
        <f t="shared" si="5"/>
        <v>0</v>
      </c>
      <c r="H57" s="183"/>
      <c r="I57" s="184">
        <f t="shared" si="6"/>
        <v>0</v>
      </c>
      <c r="J57" s="183"/>
      <c r="K57" s="184">
        <f t="shared" si="7"/>
        <v>0</v>
      </c>
      <c r="L57" s="184">
        <v>21</v>
      </c>
      <c r="M57" s="184">
        <f t="shared" si="8"/>
        <v>0</v>
      </c>
      <c r="N57" s="184"/>
      <c r="O57" s="184" t="s">
        <v>282</v>
      </c>
      <c r="P57" s="185" t="s">
        <v>283</v>
      </c>
      <c r="Q57" s="158">
        <v>0</v>
      </c>
      <c r="R57" s="158">
        <f t="shared" si="9"/>
        <v>0</v>
      </c>
      <c r="S57" s="158"/>
      <c r="T57" s="158" t="s">
        <v>179</v>
      </c>
      <c r="U57" s="158" t="s">
        <v>284</v>
      </c>
      <c r="V57" s="147"/>
      <c r="W57" s="147"/>
      <c r="X57" s="147"/>
      <c r="Y57" s="147"/>
      <c r="Z57" s="147"/>
      <c r="AA57" s="147"/>
      <c r="AB57" s="147"/>
      <c r="AC57" s="147" t="s">
        <v>764</v>
      </c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</row>
    <row r="58" spans="1:56" outlineLevel="1" x14ac:dyDescent="0.25">
      <c r="A58" s="179">
        <v>34</v>
      </c>
      <c r="B58" s="180" t="s">
        <v>829</v>
      </c>
      <c r="C58" s="188" t="s">
        <v>830</v>
      </c>
      <c r="D58" s="181" t="s">
        <v>514</v>
      </c>
      <c r="E58" s="182">
        <v>840</v>
      </c>
      <c r="F58" s="183"/>
      <c r="G58" s="184">
        <f t="shared" si="5"/>
        <v>0</v>
      </c>
      <c r="H58" s="183"/>
      <c r="I58" s="184">
        <f t="shared" si="6"/>
        <v>0</v>
      </c>
      <c r="J58" s="183"/>
      <c r="K58" s="184">
        <f t="shared" si="7"/>
        <v>0</v>
      </c>
      <c r="L58" s="184">
        <v>21</v>
      </c>
      <c r="M58" s="184">
        <f t="shared" si="8"/>
        <v>0</v>
      </c>
      <c r="N58" s="184"/>
      <c r="O58" s="184" t="s">
        <v>282</v>
      </c>
      <c r="P58" s="185" t="s">
        <v>283</v>
      </c>
      <c r="Q58" s="158">
        <v>0</v>
      </c>
      <c r="R58" s="158">
        <f t="shared" si="9"/>
        <v>0</v>
      </c>
      <c r="S58" s="158"/>
      <c r="T58" s="158" t="s">
        <v>179</v>
      </c>
      <c r="U58" s="158" t="s">
        <v>284</v>
      </c>
      <c r="V58" s="147"/>
      <c r="W58" s="147"/>
      <c r="X58" s="147"/>
      <c r="Y58" s="147"/>
      <c r="Z58" s="147"/>
      <c r="AA58" s="147"/>
      <c r="AB58" s="147"/>
      <c r="AC58" s="147" t="s">
        <v>764</v>
      </c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</row>
    <row r="59" spans="1:56" outlineLevel="1" x14ac:dyDescent="0.25">
      <c r="A59" s="179">
        <v>35</v>
      </c>
      <c r="B59" s="180" t="s">
        <v>831</v>
      </c>
      <c r="C59" s="188" t="s">
        <v>832</v>
      </c>
      <c r="D59" s="181" t="s">
        <v>514</v>
      </c>
      <c r="E59" s="182">
        <v>100</v>
      </c>
      <c r="F59" s="183"/>
      <c r="G59" s="184">
        <f t="shared" si="5"/>
        <v>0</v>
      </c>
      <c r="H59" s="183"/>
      <c r="I59" s="184">
        <f t="shared" si="6"/>
        <v>0</v>
      </c>
      <c r="J59" s="183"/>
      <c r="K59" s="184">
        <f t="shared" si="7"/>
        <v>0</v>
      </c>
      <c r="L59" s="184">
        <v>21</v>
      </c>
      <c r="M59" s="184">
        <f t="shared" si="8"/>
        <v>0</v>
      </c>
      <c r="N59" s="184"/>
      <c r="O59" s="184" t="s">
        <v>282</v>
      </c>
      <c r="P59" s="185" t="s">
        <v>283</v>
      </c>
      <c r="Q59" s="158">
        <v>0</v>
      </c>
      <c r="R59" s="158">
        <f t="shared" si="9"/>
        <v>0</v>
      </c>
      <c r="S59" s="158"/>
      <c r="T59" s="158" t="s">
        <v>179</v>
      </c>
      <c r="U59" s="158" t="s">
        <v>284</v>
      </c>
      <c r="V59" s="147"/>
      <c r="W59" s="147"/>
      <c r="X59" s="147"/>
      <c r="Y59" s="147"/>
      <c r="Z59" s="147"/>
      <c r="AA59" s="147"/>
      <c r="AB59" s="147"/>
      <c r="AC59" s="147" t="s">
        <v>764</v>
      </c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</row>
    <row r="60" spans="1:56" outlineLevel="1" x14ac:dyDescent="0.25">
      <c r="A60" s="179">
        <v>36</v>
      </c>
      <c r="B60" s="180" t="s">
        <v>833</v>
      </c>
      <c r="C60" s="188" t="s">
        <v>834</v>
      </c>
      <c r="D60" s="181" t="s">
        <v>514</v>
      </c>
      <c r="E60" s="182">
        <v>780</v>
      </c>
      <c r="F60" s="183"/>
      <c r="G60" s="184">
        <f t="shared" si="5"/>
        <v>0</v>
      </c>
      <c r="H60" s="183"/>
      <c r="I60" s="184">
        <f t="shared" si="6"/>
        <v>0</v>
      </c>
      <c r="J60" s="183"/>
      <c r="K60" s="184">
        <f t="shared" si="7"/>
        <v>0</v>
      </c>
      <c r="L60" s="184">
        <v>21</v>
      </c>
      <c r="M60" s="184">
        <f t="shared" si="8"/>
        <v>0</v>
      </c>
      <c r="N60" s="184"/>
      <c r="O60" s="184" t="s">
        <v>282</v>
      </c>
      <c r="P60" s="185" t="s">
        <v>283</v>
      </c>
      <c r="Q60" s="158">
        <v>0</v>
      </c>
      <c r="R60" s="158">
        <f t="shared" si="9"/>
        <v>0</v>
      </c>
      <c r="S60" s="158"/>
      <c r="T60" s="158" t="s">
        <v>179</v>
      </c>
      <c r="U60" s="158" t="s">
        <v>284</v>
      </c>
      <c r="V60" s="147"/>
      <c r="W60" s="147"/>
      <c r="X60" s="147"/>
      <c r="Y60" s="147"/>
      <c r="Z60" s="147"/>
      <c r="AA60" s="147"/>
      <c r="AB60" s="147"/>
      <c r="AC60" s="147" t="s">
        <v>764</v>
      </c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</row>
    <row r="61" spans="1:56" outlineLevel="1" x14ac:dyDescent="0.25">
      <c r="A61" s="179">
        <v>37</v>
      </c>
      <c r="B61" s="180" t="s">
        <v>835</v>
      </c>
      <c r="C61" s="188" t="s">
        <v>836</v>
      </c>
      <c r="D61" s="181" t="s">
        <v>747</v>
      </c>
      <c r="E61" s="182">
        <v>46</v>
      </c>
      <c r="F61" s="183"/>
      <c r="G61" s="184">
        <f t="shared" si="5"/>
        <v>0</v>
      </c>
      <c r="H61" s="183"/>
      <c r="I61" s="184">
        <f t="shared" si="6"/>
        <v>0</v>
      </c>
      <c r="J61" s="183"/>
      <c r="K61" s="184">
        <f t="shared" si="7"/>
        <v>0</v>
      </c>
      <c r="L61" s="184">
        <v>21</v>
      </c>
      <c r="M61" s="184">
        <f t="shared" si="8"/>
        <v>0</v>
      </c>
      <c r="N61" s="184"/>
      <c r="O61" s="184" t="s">
        <v>282</v>
      </c>
      <c r="P61" s="185" t="s">
        <v>283</v>
      </c>
      <c r="Q61" s="158">
        <v>0</v>
      </c>
      <c r="R61" s="158">
        <f t="shared" si="9"/>
        <v>0</v>
      </c>
      <c r="S61" s="158"/>
      <c r="T61" s="158" t="s">
        <v>179</v>
      </c>
      <c r="U61" s="158" t="s">
        <v>284</v>
      </c>
      <c r="V61" s="147"/>
      <c r="W61" s="147"/>
      <c r="X61" s="147"/>
      <c r="Y61" s="147"/>
      <c r="Z61" s="147"/>
      <c r="AA61" s="147"/>
      <c r="AB61" s="147"/>
      <c r="AC61" s="147" t="s">
        <v>764</v>
      </c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</row>
    <row r="62" spans="1:56" outlineLevel="1" x14ac:dyDescent="0.25">
      <c r="A62" s="179">
        <v>38</v>
      </c>
      <c r="B62" s="180" t="s">
        <v>837</v>
      </c>
      <c r="C62" s="188" t="s">
        <v>838</v>
      </c>
      <c r="D62" s="181" t="s">
        <v>747</v>
      </c>
      <c r="E62" s="182">
        <v>850</v>
      </c>
      <c r="F62" s="183"/>
      <c r="G62" s="184">
        <f t="shared" si="5"/>
        <v>0</v>
      </c>
      <c r="H62" s="183"/>
      <c r="I62" s="184">
        <f t="shared" si="6"/>
        <v>0</v>
      </c>
      <c r="J62" s="183"/>
      <c r="K62" s="184">
        <f t="shared" si="7"/>
        <v>0</v>
      </c>
      <c r="L62" s="184">
        <v>21</v>
      </c>
      <c r="M62" s="184">
        <f t="shared" si="8"/>
        <v>0</v>
      </c>
      <c r="N62" s="184"/>
      <c r="O62" s="184" t="s">
        <v>282</v>
      </c>
      <c r="P62" s="185" t="s">
        <v>283</v>
      </c>
      <c r="Q62" s="158">
        <v>0</v>
      </c>
      <c r="R62" s="158">
        <f t="shared" si="9"/>
        <v>0</v>
      </c>
      <c r="S62" s="158"/>
      <c r="T62" s="158" t="s">
        <v>179</v>
      </c>
      <c r="U62" s="158" t="s">
        <v>284</v>
      </c>
      <c r="V62" s="147"/>
      <c r="W62" s="147"/>
      <c r="X62" s="147"/>
      <c r="Y62" s="147"/>
      <c r="Z62" s="147"/>
      <c r="AA62" s="147"/>
      <c r="AB62" s="147"/>
      <c r="AC62" s="147" t="s">
        <v>764</v>
      </c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</row>
    <row r="63" spans="1:56" outlineLevel="1" x14ac:dyDescent="0.25">
      <c r="A63" s="179">
        <v>39</v>
      </c>
      <c r="B63" s="180" t="s">
        <v>839</v>
      </c>
      <c r="C63" s="188" t="s">
        <v>840</v>
      </c>
      <c r="D63" s="181" t="s">
        <v>747</v>
      </c>
      <c r="E63" s="182">
        <v>8</v>
      </c>
      <c r="F63" s="183"/>
      <c r="G63" s="184">
        <f t="shared" si="5"/>
        <v>0</v>
      </c>
      <c r="H63" s="183"/>
      <c r="I63" s="184">
        <f t="shared" si="6"/>
        <v>0</v>
      </c>
      <c r="J63" s="183"/>
      <c r="K63" s="184">
        <f t="shared" si="7"/>
        <v>0</v>
      </c>
      <c r="L63" s="184">
        <v>21</v>
      </c>
      <c r="M63" s="184">
        <f t="shared" si="8"/>
        <v>0</v>
      </c>
      <c r="N63" s="184"/>
      <c r="O63" s="184" t="s">
        <v>282</v>
      </c>
      <c r="P63" s="185" t="s">
        <v>283</v>
      </c>
      <c r="Q63" s="158">
        <v>0</v>
      </c>
      <c r="R63" s="158">
        <f t="shared" si="9"/>
        <v>0</v>
      </c>
      <c r="S63" s="158"/>
      <c r="T63" s="158" t="s">
        <v>179</v>
      </c>
      <c r="U63" s="158" t="s">
        <v>284</v>
      </c>
      <c r="V63" s="147"/>
      <c r="W63" s="147"/>
      <c r="X63" s="147"/>
      <c r="Y63" s="147"/>
      <c r="Z63" s="147"/>
      <c r="AA63" s="147"/>
      <c r="AB63" s="147"/>
      <c r="AC63" s="147" t="s">
        <v>764</v>
      </c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</row>
    <row r="64" spans="1:56" outlineLevel="1" x14ac:dyDescent="0.25">
      <c r="A64" s="179">
        <v>40</v>
      </c>
      <c r="B64" s="180" t="s">
        <v>841</v>
      </c>
      <c r="C64" s="188" t="s">
        <v>842</v>
      </c>
      <c r="D64" s="181" t="s">
        <v>747</v>
      </c>
      <c r="E64" s="182">
        <v>8</v>
      </c>
      <c r="F64" s="183"/>
      <c r="G64" s="184">
        <f t="shared" si="5"/>
        <v>0</v>
      </c>
      <c r="H64" s="183"/>
      <c r="I64" s="184">
        <f t="shared" si="6"/>
        <v>0</v>
      </c>
      <c r="J64" s="183"/>
      <c r="K64" s="184">
        <f t="shared" si="7"/>
        <v>0</v>
      </c>
      <c r="L64" s="184">
        <v>21</v>
      </c>
      <c r="M64" s="184">
        <f t="shared" si="8"/>
        <v>0</v>
      </c>
      <c r="N64" s="184"/>
      <c r="O64" s="184" t="s">
        <v>282</v>
      </c>
      <c r="P64" s="185" t="s">
        <v>283</v>
      </c>
      <c r="Q64" s="158">
        <v>0</v>
      </c>
      <c r="R64" s="158">
        <f t="shared" si="9"/>
        <v>0</v>
      </c>
      <c r="S64" s="158"/>
      <c r="T64" s="158" t="s">
        <v>179</v>
      </c>
      <c r="U64" s="158" t="s">
        <v>284</v>
      </c>
      <c r="V64" s="147"/>
      <c r="W64" s="147"/>
      <c r="X64" s="147"/>
      <c r="Y64" s="147"/>
      <c r="Z64" s="147"/>
      <c r="AA64" s="147"/>
      <c r="AB64" s="147"/>
      <c r="AC64" s="147" t="s">
        <v>764</v>
      </c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</row>
    <row r="65" spans="1:56" outlineLevel="1" x14ac:dyDescent="0.25">
      <c r="A65" s="179">
        <v>41</v>
      </c>
      <c r="B65" s="180" t="s">
        <v>843</v>
      </c>
      <c r="C65" s="188" t="s">
        <v>844</v>
      </c>
      <c r="D65" s="181" t="s">
        <v>747</v>
      </c>
      <c r="E65" s="182">
        <v>4</v>
      </c>
      <c r="F65" s="183"/>
      <c r="G65" s="184">
        <f t="shared" si="5"/>
        <v>0</v>
      </c>
      <c r="H65" s="183"/>
      <c r="I65" s="184">
        <f t="shared" si="6"/>
        <v>0</v>
      </c>
      <c r="J65" s="183"/>
      <c r="K65" s="184">
        <f t="shared" si="7"/>
        <v>0</v>
      </c>
      <c r="L65" s="184">
        <v>21</v>
      </c>
      <c r="M65" s="184">
        <f t="shared" si="8"/>
        <v>0</v>
      </c>
      <c r="N65" s="184"/>
      <c r="O65" s="184" t="s">
        <v>282</v>
      </c>
      <c r="P65" s="185" t="s">
        <v>283</v>
      </c>
      <c r="Q65" s="158">
        <v>0</v>
      </c>
      <c r="R65" s="158">
        <f t="shared" si="9"/>
        <v>0</v>
      </c>
      <c r="S65" s="158"/>
      <c r="T65" s="158" t="s">
        <v>179</v>
      </c>
      <c r="U65" s="158" t="s">
        <v>284</v>
      </c>
      <c r="V65" s="147"/>
      <c r="W65" s="147"/>
      <c r="X65" s="147"/>
      <c r="Y65" s="147"/>
      <c r="Z65" s="147"/>
      <c r="AA65" s="147"/>
      <c r="AB65" s="147"/>
      <c r="AC65" s="147" t="s">
        <v>764</v>
      </c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</row>
    <row r="66" spans="1:56" outlineLevel="1" x14ac:dyDescent="0.25">
      <c r="A66" s="179">
        <v>42</v>
      </c>
      <c r="B66" s="180" t="s">
        <v>845</v>
      </c>
      <c r="C66" s="188" t="s">
        <v>846</v>
      </c>
      <c r="D66" s="181" t="s">
        <v>747</v>
      </c>
      <c r="E66" s="182">
        <v>12</v>
      </c>
      <c r="F66" s="183"/>
      <c r="G66" s="184">
        <f t="shared" si="5"/>
        <v>0</v>
      </c>
      <c r="H66" s="183"/>
      <c r="I66" s="184">
        <f t="shared" si="6"/>
        <v>0</v>
      </c>
      <c r="J66" s="183"/>
      <c r="K66" s="184">
        <f t="shared" si="7"/>
        <v>0</v>
      </c>
      <c r="L66" s="184">
        <v>21</v>
      </c>
      <c r="M66" s="184">
        <f t="shared" si="8"/>
        <v>0</v>
      </c>
      <c r="N66" s="184"/>
      <c r="O66" s="184" t="s">
        <v>282</v>
      </c>
      <c r="P66" s="185" t="s">
        <v>283</v>
      </c>
      <c r="Q66" s="158">
        <v>0</v>
      </c>
      <c r="R66" s="158">
        <f t="shared" si="9"/>
        <v>0</v>
      </c>
      <c r="S66" s="158"/>
      <c r="T66" s="158" t="s">
        <v>179</v>
      </c>
      <c r="U66" s="158" t="s">
        <v>284</v>
      </c>
      <c r="V66" s="147"/>
      <c r="W66" s="147"/>
      <c r="X66" s="147"/>
      <c r="Y66" s="147"/>
      <c r="Z66" s="147"/>
      <c r="AA66" s="147"/>
      <c r="AB66" s="147"/>
      <c r="AC66" s="147" t="s">
        <v>764</v>
      </c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</row>
    <row r="67" spans="1:56" outlineLevel="1" x14ac:dyDescent="0.25">
      <c r="A67" s="179">
        <v>43</v>
      </c>
      <c r="B67" s="180" t="s">
        <v>847</v>
      </c>
      <c r="C67" s="188" t="s">
        <v>848</v>
      </c>
      <c r="D67" s="181" t="s">
        <v>747</v>
      </c>
      <c r="E67" s="182">
        <v>12</v>
      </c>
      <c r="F67" s="183"/>
      <c r="G67" s="184">
        <f t="shared" si="5"/>
        <v>0</v>
      </c>
      <c r="H67" s="183"/>
      <c r="I67" s="184">
        <f t="shared" si="6"/>
        <v>0</v>
      </c>
      <c r="J67" s="183"/>
      <c r="K67" s="184">
        <f t="shared" si="7"/>
        <v>0</v>
      </c>
      <c r="L67" s="184">
        <v>21</v>
      </c>
      <c r="M67" s="184">
        <f t="shared" si="8"/>
        <v>0</v>
      </c>
      <c r="N67" s="184"/>
      <c r="O67" s="184" t="s">
        <v>282</v>
      </c>
      <c r="P67" s="185" t="s">
        <v>283</v>
      </c>
      <c r="Q67" s="158">
        <v>0</v>
      </c>
      <c r="R67" s="158">
        <f t="shared" si="9"/>
        <v>0</v>
      </c>
      <c r="S67" s="158"/>
      <c r="T67" s="158" t="s">
        <v>465</v>
      </c>
      <c r="U67" s="158" t="s">
        <v>284</v>
      </c>
      <c r="V67" s="147"/>
      <c r="W67" s="147"/>
      <c r="X67" s="147"/>
      <c r="Y67" s="147"/>
      <c r="Z67" s="147"/>
      <c r="AA67" s="147"/>
      <c r="AB67" s="147"/>
      <c r="AC67" s="147" t="s">
        <v>748</v>
      </c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</row>
    <row r="68" spans="1:56" outlineLevel="1" x14ac:dyDescent="0.25">
      <c r="A68" s="179">
        <v>44</v>
      </c>
      <c r="B68" s="180" t="s">
        <v>849</v>
      </c>
      <c r="C68" s="188" t="s">
        <v>850</v>
      </c>
      <c r="D68" s="181" t="s">
        <v>747</v>
      </c>
      <c r="E68" s="182">
        <v>15</v>
      </c>
      <c r="F68" s="183"/>
      <c r="G68" s="184">
        <f t="shared" si="5"/>
        <v>0</v>
      </c>
      <c r="H68" s="183"/>
      <c r="I68" s="184">
        <f t="shared" si="6"/>
        <v>0</v>
      </c>
      <c r="J68" s="183"/>
      <c r="K68" s="184">
        <f t="shared" si="7"/>
        <v>0</v>
      </c>
      <c r="L68" s="184">
        <v>21</v>
      </c>
      <c r="M68" s="184">
        <f t="shared" si="8"/>
        <v>0</v>
      </c>
      <c r="N68" s="184"/>
      <c r="O68" s="184" t="s">
        <v>282</v>
      </c>
      <c r="P68" s="185" t="s">
        <v>283</v>
      </c>
      <c r="Q68" s="158">
        <v>0</v>
      </c>
      <c r="R68" s="158">
        <f t="shared" si="9"/>
        <v>0</v>
      </c>
      <c r="S68" s="158"/>
      <c r="T68" s="158" t="s">
        <v>179</v>
      </c>
      <c r="U68" s="158" t="s">
        <v>284</v>
      </c>
      <c r="V68" s="147"/>
      <c r="W68" s="147"/>
      <c r="X68" s="147"/>
      <c r="Y68" s="147"/>
      <c r="Z68" s="147"/>
      <c r="AA68" s="147"/>
      <c r="AB68" s="147"/>
      <c r="AC68" s="147" t="s">
        <v>764</v>
      </c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</row>
    <row r="69" spans="1:56" outlineLevel="1" x14ac:dyDescent="0.25">
      <c r="A69" s="179">
        <v>45</v>
      </c>
      <c r="B69" s="180" t="s">
        <v>851</v>
      </c>
      <c r="C69" s="188" t="s">
        <v>852</v>
      </c>
      <c r="D69" s="181" t="s">
        <v>747</v>
      </c>
      <c r="E69" s="182">
        <v>76</v>
      </c>
      <c r="F69" s="183"/>
      <c r="G69" s="184">
        <f t="shared" si="5"/>
        <v>0</v>
      </c>
      <c r="H69" s="183"/>
      <c r="I69" s="184">
        <f t="shared" si="6"/>
        <v>0</v>
      </c>
      <c r="J69" s="183"/>
      <c r="K69" s="184">
        <f t="shared" si="7"/>
        <v>0</v>
      </c>
      <c r="L69" s="184">
        <v>21</v>
      </c>
      <c r="M69" s="184">
        <f t="shared" si="8"/>
        <v>0</v>
      </c>
      <c r="N69" s="184"/>
      <c r="O69" s="184" t="s">
        <v>282</v>
      </c>
      <c r="P69" s="185" t="s">
        <v>283</v>
      </c>
      <c r="Q69" s="158">
        <v>0</v>
      </c>
      <c r="R69" s="158">
        <f t="shared" si="9"/>
        <v>0</v>
      </c>
      <c r="S69" s="158"/>
      <c r="T69" s="158" t="s">
        <v>179</v>
      </c>
      <c r="U69" s="158" t="s">
        <v>284</v>
      </c>
      <c r="V69" s="147"/>
      <c r="W69" s="147"/>
      <c r="X69" s="147"/>
      <c r="Y69" s="147"/>
      <c r="Z69" s="147"/>
      <c r="AA69" s="147"/>
      <c r="AB69" s="147"/>
      <c r="AC69" s="147" t="s">
        <v>764</v>
      </c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</row>
    <row r="70" spans="1:56" outlineLevel="1" x14ac:dyDescent="0.25">
      <c r="A70" s="179">
        <v>46</v>
      </c>
      <c r="B70" s="180" t="s">
        <v>853</v>
      </c>
      <c r="C70" s="188" t="s">
        <v>854</v>
      </c>
      <c r="D70" s="181" t="s">
        <v>747</v>
      </c>
      <c r="E70" s="182">
        <v>4</v>
      </c>
      <c r="F70" s="183"/>
      <c r="G70" s="184">
        <f t="shared" si="5"/>
        <v>0</v>
      </c>
      <c r="H70" s="183"/>
      <c r="I70" s="184">
        <f t="shared" si="6"/>
        <v>0</v>
      </c>
      <c r="J70" s="183"/>
      <c r="K70" s="184">
        <f t="shared" si="7"/>
        <v>0</v>
      </c>
      <c r="L70" s="184">
        <v>21</v>
      </c>
      <c r="M70" s="184">
        <f t="shared" si="8"/>
        <v>0</v>
      </c>
      <c r="N70" s="184"/>
      <c r="O70" s="184" t="s">
        <v>282</v>
      </c>
      <c r="P70" s="185" t="s">
        <v>283</v>
      </c>
      <c r="Q70" s="158">
        <v>0</v>
      </c>
      <c r="R70" s="158">
        <f t="shared" si="9"/>
        <v>0</v>
      </c>
      <c r="S70" s="158"/>
      <c r="T70" s="158" t="s">
        <v>179</v>
      </c>
      <c r="U70" s="158" t="s">
        <v>284</v>
      </c>
      <c r="V70" s="147"/>
      <c r="W70" s="147"/>
      <c r="X70" s="147"/>
      <c r="Y70" s="147"/>
      <c r="Z70" s="147"/>
      <c r="AA70" s="147"/>
      <c r="AB70" s="147"/>
      <c r="AC70" s="147" t="s">
        <v>764</v>
      </c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</row>
    <row r="71" spans="1:56" outlineLevel="1" x14ac:dyDescent="0.25">
      <c r="A71" s="179">
        <v>47</v>
      </c>
      <c r="B71" s="180" t="s">
        <v>855</v>
      </c>
      <c r="C71" s="188" t="s">
        <v>856</v>
      </c>
      <c r="D71" s="181" t="s">
        <v>747</v>
      </c>
      <c r="E71" s="182">
        <v>15</v>
      </c>
      <c r="F71" s="183"/>
      <c r="G71" s="184">
        <f t="shared" si="5"/>
        <v>0</v>
      </c>
      <c r="H71" s="183"/>
      <c r="I71" s="184">
        <f t="shared" si="6"/>
        <v>0</v>
      </c>
      <c r="J71" s="183"/>
      <c r="K71" s="184">
        <f t="shared" si="7"/>
        <v>0</v>
      </c>
      <c r="L71" s="184">
        <v>21</v>
      </c>
      <c r="M71" s="184">
        <f t="shared" si="8"/>
        <v>0</v>
      </c>
      <c r="N71" s="184"/>
      <c r="O71" s="184" t="s">
        <v>282</v>
      </c>
      <c r="P71" s="185" t="s">
        <v>283</v>
      </c>
      <c r="Q71" s="158">
        <v>0</v>
      </c>
      <c r="R71" s="158">
        <f t="shared" si="9"/>
        <v>0</v>
      </c>
      <c r="S71" s="158"/>
      <c r="T71" s="158" t="s">
        <v>179</v>
      </c>
      <c r="U71" s="158" t="s">
        <v>284</v>
      </c>
      <c r="V71" s="147"/>
      <c r="W71" s="147"/>
      <c r="X71" s="147"/>
      <c r="Y71" s="147"/>
      <c r="Z71" s="147"/>
      <c r="AA71" s="147"/>
      <c r="AB71" s="147"/>
      <c r="AC71" s="147" t="s">
        <v>764</v>
      </c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</row>
    <row r="72" spans="1:56" outlineLevel="1" x14ac:dyDescent="0.25">
      <c r="A72" s="179">
        <v>48</v>
      </c>
      <c r="B72" s="180" t="s">
        <v>857</v>
      </c>
      <c r="C72" s="188" t="s">
        <v>858</v>
      </c>
      <c r="D72" s="181" t="s">
        <v>747</v>
      </c>
      <c r="E72" s="182">
        <v>100</v>
      </c>
      <c r="F72" s="183"/>
      <c r="G72" s="184">
        <f t="shared" si="5"/>
        <v>0</v>
      </c>
      <c r="H72" s="183"/>
      <c r="I72" s="184">
        <f t="shared" si="6"/>
        <v>0</v>
      </c>
      <c r="J72" s="183"/>
      <c r="K72" s="184">
        <f t="shared" si="7"/>
        <v>0</v>
      </c>
      <c r="L72" s="184">
        <v>21</v>
      </c>
      <c r="M72" s="184">
        <f t="shared" si="8"/>
        <v>0</v>
      </c>
      <c r="N72" s="184"/>
      <c r="O72" s="184" t="s">
        <v>282</v>
      </c>
      <c r="P72" s="185" t="s">
        <v>283</v>
      </c>
      <c r="Q72" s="158">
        <v>0</v>
      </c>
      <c r="R72" s="158">
        <f t="shared" si="9"/>
        <v>0</v>
      </c>
      <c r="S72" s="158"/>
      <c r="T72" s="158" t="s">
        <v>179</v>
      </c>
      <c r="U72" s="158" t="s">
        <v>284</v>
      </c>
      <c r="V72" s="147"/>
      <c r="W72" s="147"/>
      <c r="X72" s="147"/>
      <c r="Y72" s="147"/>
      <c r="Z72" s="147"/>
      <c r="AA72" s="147"/>
      <c r="AB72" s="147"/>
      <c r="AC72" s="147" t="s">
        <v>764</v>
      </c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</row>
    <row r="73" spans="1:56" outlineLevel="1" x14ac:dyDescent="0.25">
      <c r="A73" s="179">
        <v>49</v>
      </c>
      <c r="B73" s="180" t="s">
        <v>859</v>
      </c>
      <c r="C73" s="188" t="s">
        <v>860</v>
      </c>
      <c r="D73" s="181" t="s">
        <v>747</v>
      </c>
      <c r="E73" s="182">
        <v>46</v>
      </c>
      <c r="F73" s="183"/>
      <c r="G73" s="184">
        <f t="shared" si="5"/>
        <v>0</v>
      </c>
      <c r="H73" s="183"/>
      <c r="I73" s="184">
        <f t="shared" si="6"/>
        <v>0</v>
      </c>
      <c r="J73" s="183"/>
      <c r="K73" s="184">
        <f t="shared" si="7"/>
        <v>0</v>
      </c>
      <c r="L73" s="184">
        <v>21</v>
      </c>
      <c r="M73" s="184">
        <f t="shared" si="8"/>
        <v>0</v>
      </c>
      <c r="N73" s="184"/>
      <c r="O73" s="184" t="s">
        <v>282</v>
      </c>
      <c r="P73" s="185" t="s">
        <v>283</v>
      </c>
      <c r="Q73" s="158">
        <v>0</v>
      </c>
      <c r="R73" s="158">
        <f t="shared" si="9"/>
        <v>0</v>
      </c>
      <c r="S73" s="158"/>
      <c r="T73" s="158" t="s">
        <v>179</v>
      </c>
      <c r="U73" s="158" t="s">
        <v>284</v>
      </c>
      <c r="V73" s="147"/>
      <c r="W73" s="147"/>
      <c r="X73" s="147"/>
      <c r="Y73" s="147"/>
      <c r="Z73" s="147"/>
      <c r="AA73" s="147"/>
      <c r="AB73" s="147"/>
      <c r="AC73" s="147" t="s">
        <v>764</v>
      </c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</row>
    <row r="74" spans="1:56" outlineLevel="1" x14ac:dyDescent="0.25">
      <c r="A74" s="179">
        <v>50</v>
      </c>
      <c r="B74" s="180" t="s">
        <v>861</v>
      </c>
      <c r="C74" s="188" t="s">
        <v>862</v>
      </c>
      <c r="D74" s="181" t="s">
        <v>747</v>
      </c>
      <c r="E74" s="182">
        <v>140</v>
      </c>
      <c r="F74" s="183"/>
      <c r="G74" s="184">
        <f t="shared" si="5"/>
        <v>0</v>
      </c>
      <c r="H74" s="183"/>
      <c r="I74" s="184">
        <f t="shared" si="6"/>
        <v>0</v>
      </c>
      <c r="J74" s="183"/>
      <c r="K74" s="184">
        <f t="shared" si="7"/>
        <v>0</v>
      </c>
      <c r="L74" s="184">
        <v>21</v>
      </c>
      <c r="M74" s="184">
        <f t="shared" si="8"/>
        <v>0</v>
      </c>
      <c r="N74" s="184"/>
      <c r="O74" s="184" t="s">
        <v>282</v>
      </c>
      <c r="P74" s="185" t="s">
        <v>283</v>
      </c>
      <c r="Q74" s="158">
        <v>0</v>
      </c>
      <c r="R74" s="158">
        <f t="shared" si="9"/>
        <v>0</v>
      </c>
      <c r="S74" s="158"/>
      <c r="T74" s="158" t="s">
        <v>179</v>
      </c>
      <c r="U74" s="158" t="s">
        <v>284</v>
      </c>
      <c r="V74" s="147"/>
      <c r="W74" s="147"/>
      <c r="X74" s="147"/>
      <c r="Y74" s="147"/>
      <c r="Z74" s="147"/>
      <c r="AA74" s="147"/>
      <c r="AB74" s="147"/>
      <c r="AC74" s="147" t="s">
        <v>764</v>
      </c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</row>
    <row r="75" spans="1:56" outlineLevel="1" x14ac:dyDescent="0.25">
      <c r="A75" s="179">
        <v>51</v>
      </c>
      <c r="B75" s="180" t="s">
        <v>863</v>
      </c>
      <c r="C75" s="188" t="s">
        <v>864</v>
      </c>
      <c r="D75" s="181" t="s">
        <v>865</v>
      </c>
      <c r="E75" s="182">
        <v>1</v>
      </c>
      <c r="F75" s="183"/>
      <c r="G75" s="184">
        <f t="shared" si="5"/>
        <v>0</v>
      </c>
      <c r="H75" s="183"/>
      <c r="I75" s="184">
        <f t="shared" si="6"/>
        <v>0</v>
      </c>
      <c r="J75" s="183"/>
      <c r="K75" s="184">
        <f t="shared" si="7"/>
        <v>0</v>
      </c>
      <c r="L75" s="184">
        <v>21</v>
      </c>
      <c r="M75" s="184">
        <f t="shared" si="8"/>
        <v>0</v>
      </c>
      <c r="N75" s="184"/>
      <c r="O75" s="184" t="s">
        <v>282</v>
      </c>
      <c r="P75" s="185" t="s">
        <v>283</v>
      </c>
      <c r="Q75" s="158">
        <v>0</v>
      </c>
      <c r="R75" s="158">
        <f t="shared" si="9"/>
        <v>0</v>
      </c>
      <c r="S75" s="158"/>
      <c r="T75" s="158" t="s">
        <v>465</v>
      </c>
      <c r="U75" s="158" t="s">
        <v>284</v>
      </c>
      <c r="V75" s="147"/>
      <c r="W75" s="147"/>
      <c r="X75" s="147"/>
      <c r="Y75" s="147"/>
      <c r="Z75" s="147"/>
      <c r="AA75" s="147"/>
      <c r="AB75" s="147"/>
      <c r="AC75" s="147" t="s">
        <v>748</v>
      </c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</row>
    <row r="76" spans="1:56" x14ac:dyDescent="0.25">
      <c r="A76" s="161" t="s">
        <v>278</v>
      </c>
      <c r="B76" s="162" t="s">
        <v>98</v>
      </c>
      <c r="C76" s="186" t="s">
        <v>160</v>
      </c>
      <c r="D76" s="163"/>
      <c r="E76" s="164"/>
      <c r="F76" s="165"/>
      <c r="G76" s="165">
        <f>SUMIF(AC77:AC80,"&lt;&gt;NOR",G77:G80)</f>
        <v>0</v>
      </c>
      <c r="H76" s="165"/>
      <c r="I76" s="165">
        <f>SUM(I77:I80)</f>
        <v>0</v>
      </c>
      <c r="J76" s="165"/>
      <c r="K76" s="165">
        <f>SUM(K77:K80)</f>
        <v>0</v>
      </c>
      <c r="L76" s="165"/>
      <c r="M76" s="165">
        <f>SUM(M77:M80)</f>
        <v>0</v>
      </c>
      <c r="N76" s="165"/>
      <c r="O76" s="165"/>
      <c r="P76" s="166"/>
      <c r="Q76" s="160"/>
      <c r="R76" s="160">
        <f>SUM(R77:R80)</f>
        <v>0</v>
      </c>
      <c r="S76" s="160"/>
      <c r="T76" s="160"/>
      <c r="U76" s="160"/>
      <c r="AC76" t="s">
        <v>279</v>
      </c>
    </row>
    <row r="77" spans="1:56" outlineLevel="1" x14ac:dyDescent="0.25">
      <c r="A77" s="171">
        <v>52</v>
      </c>
      <c r="B77" s="172" t="s">
        <v>866</v>
      </c>
      <c r="C77" s="187" t="s">
        <v>867</v>
      </c>
      <c r="D77" s="173" t="s">
        <v>865</v>
      </c>
      <c r="E77" s="174">
        <v>1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6"/>
      <c r="O77" s="176" t="s">
        <v>282</v>
      </c>
      <c r="P77" s="177" t="s">
        <v>283</v>
      </c>
      <c r="Q77" s="158">
        <v>0</v>
      </c>
      <c r="R77" s="158">
        <f>ROUND(E77*Q77,2)</f>
        <v>0</v>
      </c>
      <c r="S77" s="158"/>
      <c r="T77" s="158" t="s">
        <v>179</v>
      </c>
      <c r="U77" s="158" t="s">
        <v>284</v>
      </c>
      <c r="V77" s="147"/>
      <c r="W77" s="147"/>
      <c r="X77" s="147"/>
      <c r="Y77" s="147"/>
      <c r="Z77" s="147"/>
      <c r="AA77" s="147"/>
      <c r="AB77" s="147"/>
      <c r="AC77" s="147" t="s">
        <v>764</v>
      </c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</row>
    <row r="78" spans="1:56" outlineLevel="2" x14ac:dyDescent="0.25">
      <c r="A78" s="154"/>
      <c r="B78" s="155"/>
      <c r="C78" s="253" t="s">
        <v>868</v>
      </c>
      <c r="D78" s="254"/>
      <c r="E78" s="254"/>
      <c r="F78" s="254"/>
      <c r="G78" s="254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47"/>
      <c r="W78" s="147"/>
      <c r="X78" s="147"/>
      <c r="Y78" s="147"/>
      <c r="Z78" s="147"/>
      <c r="AA78" s="147"/>
      <c r="AB78" s="147"/>
      <c r="AC78" s="147" t="s">
        <v>287</v>
      </c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78" t="str">
        <f>C78</f>
        <v>(světelná, zásuvková) včetně nosných systémů (žlabů, roštů, trubek) v objektu stáčení ŽC - objekt 360 a sklad - objekt 360.1</v>
      </c>
      <c r="AX78" s="147"/>
      <c r="AY78" s="147"/>
      <c r="AZ78" s="147"/>
      <c r="BA78" s="147"/>
      <c r="BB78" s="147"/>
      <c r="BC78" s="147"/>
      <c r="BD78" s="147"/>
    </row>
    <row r="79" spans="1:56" outlineLevel="1" x14ac:dyDescent="0.25">
      <c r="A79" s="179">
        <v>53</v>
      </c>
      <c r="B79" s="180" t="s">
        <v>869</v>
      </c>
      <c r="C79" s="188" t="s">
        <v>870</v>
      </c>
      <c r="D79" s="181" t="s">
        <v>865</v>
      </c>
      <c r="E79" s="182">
        <v>1</v>
      </c>
      <c r="F79" s="183"/>
      <c r="G79" s="184">
        <f>ROUND(E79*F79,2)</f>
        <v>0</v>
      </c>
      <c r="H79" s="183"/>
      <c r="I79" s="184">
        <f>ROUND(E79*H79,2)</f>
        <v>0</v>
      </c>
      <c r="J79" s="183"/>
      <c r="K79" s="184">
        <f>ROUND(E79*J79,2)</f>
        <v>0</v>
      </c>
      <c r="L79" s="184">
        <v>21</v>
      </c>
      <c r="M79" s="184">
        <f>G79*(1+L79/100)</f>
        <v>0</v>
      </c>
      <c r="N79" s="184"/>
      <c r="O79" s="184" t="s">
        <v>282</v>
      </c>
      <c r="P79" s="185" t="s">
        <v>283</v>
      </c>
      <c r="Q79" s="158">
        <v>0</v>
      </c>
      <c r="R79" s="158">
        <f>ROUND(E79*Q79,2)</f>
        <v>0</v>
      </c>
      <c r="S79" s="158"/>
      <c r="T79" s="158" t="s">
        <v>179</v>
      </c>
      <c r="U79" s="158" t="s">
        <v>284</v>
      </c>
      <c r="V79" s="147"/>
      <c r="W79" s="147"/>
      <c r="X79" s="147"/>
      <c r="Y79" s="147"/>
      <c r="Z79" s="147"/>
      <c r="AA79" s="147"/>
      <c r="AB79" s="147"/>
      <c r="AC79" s="147" t="s">
        <v>764</v>
      </c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</row>
    <row r="80" spans="1:56" outlineLevel="1" x14ac:dyDescent="0.25">
      <c r="A80" s="179">
        <v>54</v>
      </c>
      <c r="B80" s="180" t="s">
        <v>871</v>
      </c>
      <c r="C80" s="188" t="s">
        <v>872</v>
      </c>
      <c r="D80" s="181" t="s">
        <v>865</v>
      </c>
      <c r="E80" s="182">
        <v>1</v>
      </c>
      <c r="F80" s="183"/>
      <c r="G80" s="184">
        <f>ROUND(E80*F80,2)</f>
        <v>0</v>
      </c>
      <c r="H80" s="183"/>
      <c r="I80" s="184">
        <f>ROUND(E80*H80,2)</f>
        <v>0</v>
      </c>
      <c r="J80" s="183"/>
      <c r="K80" s="184">
        <f>ROUND(E80*J80,2)</f>
        <v>0</v>
      </c>
      <c r="L80" s="184">
        <v>21</v>
      </c>
      <c r="M80" s="184">
        <f>G80*(1+L80/100)</f>
        <v>0</v>
      </c>
      <c r="N80" s="184"/>
      <c r="O80" s="184" t="s">
        <v>282</v>
      </c>
      <c r="P80" s="185" t="s">
        <v>283</v>
      </c>
      <c r="Q80" s="158">
        <v>0</v>
      </c>
      <c r="R80" s="158">
        <f>ROUND(E80*Q80,2)</f>
        <v>0</v>
      </c>
      <c r="S80" s="158"/>
      <c r="T80" s="158" t="s">
        <v>179</v>
      </c>
      <c r="U80" s="158" t="s">
        <v>284</v>
      </c>
      <c r="V80" s="147"/>
      <c r="W80" s="147"/>
      <c r="X80" s="147"/>
      <c r="Y80" s="147"/>
      <c r="Z80" s="147"/>
      <c r="AA80" s="147"/>
      <c r="AB80" s="147"/>
      <c r="AC80" s="147" t="s">
        <v>764</v>
      </c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</row>
    <row r="81" spans="1:56" x14ac:dyDescent="0.25">
      <c r="A81" s="161" t="s">
        <v>278</v>
      </c>
      <c r="B81" s="162" t="s">
        <v>100</v>
      </c>
      <c r="C81" s="186" t="s">
        <v>131</v>
      </c>
      <c r="D81" s="163"/>
      <c r="E81" s="164"/>
      <c r="F81" s="165"/>
      <c r="G81" s="165">
        <f>SUMIF(AC82:AC83,"&lt;&gt;NOR",G82:G83)</f>
        <v>0</v>
      </c>
      <c r="H81" s="165"/>
      <c r="I81" s="165">
        <f>SUM(I82:I83)</f>
        <v>0</v>
      </c>
      <c r="J81" s="165"/>
      <c r="K81" s="165">
        <f>SUM(K82:K83)</f>
        <v>0</v>
      </c>
      <c r="L81" s="165"/>
      <c r="M81" s="165">
        <f>SUM(M82:M83)</f>
        <v>0</v>
      </c>
      <c r="N81" s="165"/>
      <c r="O81" s="165"/>
      <c r="P81" s="166"/>
      <c r="Q81" s="160"/>
      <c r="R81" s="160">
        <f>SUM(R82:R83)</f>
        <v>0</v>
      </c>
      <c r="S81" s="160"/>
      <c r="T81" s="160"/>
      <c r="U81" s="160"/>
      <c r="AC81" t="s">
        <v>279</v>
      </c>
    </row>
    <row r="82" spans="1:56" outlineLevel="1" x14ac:dyDescent="0.25">
      <c r="A82" s="179">
        <v>55</v>
      </c>
      <c r="B82" s="180" t="s">
        <v>873</v>
      </c>
      <c r="C82" s="188" t="s">
        <v>874</v>
      </c>
      <c r="D82" s="181" t="s">
        <v>865</v>
      </c>
      <c r="E82" s="182">
        <v>1</v>
      </c>
      <c r="F82" s="183"/>
      <c r="G82" s="184">
        <f>ROUND(E82*F82,2)</f>
        <v>0</v>
      </c>
      <c r="H82" s="183"/>
      <c r="I82" s="184">
        <f>ROUND(E82*H82,2)</f>
        <v>0</v>
      </c>
      <c r="J82" s="183"/>
      <c r="K82" s="184">
        <f>ROUND(E82*J82,2)</f>
        <v>0</v>
      </c>
      <c r="L82" s="184">
        <v>21</v>
      </c>
      <c r="M82" s="184">
        <f>G82*(1+L82/100)</f>
        <v>0</v>
      </c>
      <c r="N82" s="184"/>
      <c r="O82" s="184" t="s">
        <v>282</v>
      </c>
      <c r="P82" s="185" t="s">
        <v>283</v>
      </c>
      <c r="Q82" s="158">
        <v>0</v>
      </c>
      <c r="R82" s="158">
        <f>ROUND(E82*Q82,2)</f>
        <v>0</v>
      </c>
      <c r="S82" s="158"/>
      <c r="T82" s="158" t="s">
        <v>179</v>
      </c>
      <c r="U82" s="158" t="s">
        <v>284</v>
      </c>
      <c r="V82" s="147"/>
      <c r="W82" s="147"/>
      <c r="X82" s="147"/>
      <c r="Y82" s="147"/>
      <c r="Z82" s="147"/>
      <c r="AA82" s="147"/>
      <c r="AB82" s="147"/>
      <c r="AC82" s="147" t="s">
        <v>764</v>
      </c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</row>
    <row r="83" spans="1:56" outlineLevel="1" x14ac:dyDescent="0.25">
      <c r="A83" s="179">
        <v>56</v>
      </c>
      <c r="B83" s="180" t="s">
        <v>875</v>
      </c>
      <c r="C83" s="188" t="s">
        <v>876</v>
      </c>
      <c r="D83" s="181" t="s">
        <v>865</v>
      </c>
      <c r="E83" s="182">
        <v>1</v>
      </c>
      <c r="F83" s="183"/>
      <c r="G83" s="184">
        <f>ROUND(E83*F83,2)</f>
        <v>0</v>
      </c>
      <c r="H83" s="183"/>
      <c r="I83" s="184">
        <f>ROUND(E83*H83,2)</f>
        <v>0</v>
      </c>
      <c r="J83" s="183"/>
      <c r="K83" s="184">
        <f>ROUND(E83*J83,2)</f>
        <v>0</v>
      </c>
      <c r="L83" s="184">
        <v>21</v>
      </c>
      <c r="M83" s="184">
        <f>G83*(1+L83/100)</f>
        <v>0</v>
      </c>
      <c r="N83" s="184"/>
      <c r="O83" s="184" t="s">
        <v>282</v>
      </c>
      <c r="P83" s="185" t="s">
        <v>283</v>
      </c>
      <c r="Q83" s="158">
        <v>0</v>
      </c>
      <c r="R83" s="158">
        <f>ROUND(E83*Q83,2)</f>
        <v>0</v>
      </c>
      <c r="S83" s="158"/>
      <c r="T83" s="158" t="s">
        <v>179</v>
      </c>
      <c r="U83" s="158" t="s">
        <v>284</v>
      </c>
      <c r="V83" s="147"/>
      <c r="W83" s="147"/>
      <c r="X83" s="147"/>
      <c r="Y83" s="147"/>
      <c r="Z83" s="147"/>
      <c r="AA83" s="147"/>
      <c r="AB83" s="147"/>
      <c r="AC83" s="147" t="s">
        <v>764</v>
      </c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</row>
    <row r="84" spans="1:56" x14ac:dyDescent="0.25">
      <c r="A84" s="161" t="s">
        <v>278</v>
      </c>
      <c r="B84" s="162" t="s">
        <v>165</v>
      </c>
      <c r="C84" s="186" t="s">
        <v>168</v>
      </c>
      <c r="D84" s="163"/>
      <c r="E84" s="164"/>
      <c r="F84" s="165"/>
      <c r="G84" s="165">
        <f>SUMIF(AC85:AC91,"&lt;&gt;NOR",G85:G91)</f>
        <v>0</v>
      </c>
      <c r="H84" s="165"/>
      <c r="I84" s="165">
        <f>SUM(I85:I91)</f>
        <v>0</v>
      </c>
      <c r="J84" s="165"/>
      <c r="K84" s="165">
        <f>SUM(K85:K91)</f>
        <v>0</v>
      </c>
      <c r="L84" s="165"/>
      <c r="M84" s="165">
        <f>SUM(M85:M91)</f>
        <v>0</v>
      </c>
      <c r="N84" s="165"/>
      <c r="O84" s="165"/>
      <c r="P84" s="166"/>
      <c r="Q84" s="160"/>
      <c r="R84" s="160">
        <f>SUM(R85:R91)</f>
        <v>0</v>
      </c>
      <c r="S84" s="160"/>
      <c r="T84" s="160"/>
      <c r="U84" s="160"/>
      <c r="AC84" t="s">
        <v>279</v>
      </c>
    </row>
    <row r="85" spans="1:56" outlineLevel="1" x14ac:dyDescent="0.25">
      <c r="A85" s="179">
        <v>57</v>
      </c>
      <c r="B85" s="180" t="s">
        <v>877</v>
      </c>
      <c r="C85" s="188" t="s">
        <v>878</v>
      </c>
      <c r="D85" s="181" t="s">
        <v>514</v>
      </c>
      <c r="E85" s="182">
        <v>0.2</v>
      </c>
      <c r="F85" s="183"/>
      <c r="G85" s="184">
        <f t="shared" ref="G85:G91" si="10">ROUND(E85*F85,2)</f>
        <v>0</v>
      </c>
      <c r="H85" s="183"/>
      <c r="I85" s="184">
        <f t="shared" ref="I85:I91" si="11">ROUND(E85*H85,2)</f>
        <v>0</v>
      </c>
      <c r="J85" s="183"/>
      <c r="K85" s="184">
        <f t="shared" ref="K85:K91" si="12">ROUND(E85*J85,2)</f>
        <v>0</v>
      </c>
      <c r="L85" s="184">
        <v>21</v>
      </c>
      <c r="M85" s="184">
        <f t="shared" ref="M85:M91" si="13">G85*(1+L85/100)</f>
        <v>0</v>
      </c>
      <c r="N85" s="184"/>
      <c r="O85" s="184" t="s">
        <v>282</v>
      </c>
      <c r="P85" s="185" t="s">
        <v>283</v>
      </c>
      <c r="Q85" s="158">
        <v>0</v>
      </c>
      <c r="R85" s="158">
        <f t="shared" ref="R85:R91" si="14">ROUND(E85*Q85,2)</f>
        <v>0</v>
      </c>
      <c r="S85" s="158"/>
      <c r="T85" s="158" t="s">
        <v>179</v>
      </c>
      <c r="U85" s="158" t="s">
        <v>284</v>
      </c>
      <c r="V85" s="147"/>
      <c r="W85" s="147"/>
      <c r="X85" s="147"/>
      <c r="Y85" s="147"/>
      <c r="Z85" s="147"/>
      <c r="AA85" s="147"/>
      <c r="AB85" s="147"/>
      <c r="AC85" s="147" t="s">
        <v>764</v>
      </c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</row>
    <row r="86" spans="1:56" outlineLevel="1" x14ac:dyDescent="0.25">
      <c r="A86" s="179">
        <v>58</v>
      </c>
      <c r="B86" s="180" t="s">
        <v>879</v>
      </c>
      <c r="C86" s="188" t="s">
        <v>880</v>
      </c>
      <c r="D86" s="181" t="s">
        <v>514</v>
      </c>
      <c r="E86" s="182">
        <v>400</v>
      </c>
      <c r="F86" s="183"/>
      <c r="G86" s="184">
        <f t="shared" si="10"/>
        <v>0</v>
      </c>
      <c r="H86" s="183"/>
      <c r="I86" s="184">
        <f t="shared" si="11"/>
        <v>0</v>
      </c>
      <c r="J86" s="183"/>
      <c r="K86" s="184">
        <f t="shared" si="12"/>
        <v>0</v>
      </c>
      <c r="L86" s="184">
        <v>21</v>
      </c>
      <c r="M86" s="184">
        <f t="shared" si="13"/>
        <v>0</v>
      </c>
      <c r="N86" s="184"/>
      <c r="O86" s="184" t="s">
        <v>282</v>
      </c>
      <c r="P86" s="185" t="s">
        <v>283</v>
      </c>
      <c r="Q86" s="158">
        <v>0</v>
      </c>
      <c r="R86" s="158">
        <f t="shared" si="14"/>
        <v>0</v>
      </c>
      <c r="S86" s="158"/>
      <c r="T86" s="158" t="s">
        <v>179</v>
      </c>
      <c r="U86" s="158" t="s">
        <v>284</v>
      </c>
      <c r="V86" s="147"/>
      <c r="W86" s="147"/>
      <c r="X86" s="147"/>
      <c r="Y86" s="147"/>
      <c r="Z86" s="147"/>
      <c r="AA86" s="147"/>
      <c r="AB86" s="147"/>
      <c r="AC86" s="147" t="s">
        <v>764</v>
      </c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</row>
    <row r="87" spans="1:56" outlineLevel="1" x14ac:dyDescent="0.25">
      <c r="A87" s="179">
        <v>59</v>
      </c>
      <c r="B87" s="180" t="s">
        <v>881</v>
      </c>
      <c r="C87" s="188" t="s">
        <v>882</v>
      </c>
      <c r="D87" s="181" t="s">
        <v>514</v>
      </c>
      <c r="E87" s="182">
        <v>400</v>
      </c>
      <c r="F87" s="183"/>
      <c r="G87" s="184">
        <f t="shared" si="10"/>
        <v>0</v>
      </c>
      <c r="H87" s="183"/>
      <c r="I87" s="184">
        <f t="shared" si="11"/>
        <v>0</v>
      </c>
      <c r="J87" s="183"/>
      <c r="K87" s="184">
        <f t="shared" si="12"/>
        <v>0</v>
      </c>
      <c r="L87" s="184">
        <v>21</v>
      </c>
      <c r="M87" s="184">
        <f t="shared" si="13"/>
        <v>0</v>
      </c>
      <c r="N87" s="184"/>
      <c r="O87" s="184" t="s">
        <v>282</v>
      </c>
      <c r="P87" s="185" t="s">
        <v>283</v>
      </c>
      <c r="Q87" s="158">
        <v>0</v>
      </c>
      <c r="R87" s="158">
        <f t="shared" si="14"/>
        <v>0</v>
      </c>
      <c r="S87" s="158"/>
      <c r="T87" s="158" t="s">
        <v>179</v>
      </c>
      <c r="U87" s="158" t="s">
        <v>284</v>
      </c>
      <c r="V87" s="147"/>
      <c r="W87" s="147"/>
      <c r="X87" s="147"/>
      <c r="Y87" s="147"/>
      <c r="Z87" s="147"/>
      <c r="AA87" s="147"/>
      <c r="AB87" s="147"/>
      <c r="AC87" s="147" t="s">
        <v>764</v>
      </c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</row>
    <row r="88" spans="1:56" outlineLevel="1" x14ac:dyDescent="0.25">
      <c r="A88" s="179">
        <v>60</v>
      </c>
      <c r="B88" s="180" t="s">
        <v>883</v>
      </c>
      <c r="C88" s="188" t="s">
        <v>884</v>
      </c>
      <c r="D88" s="181" t="s">
        <v>432</v>
      </c>
      <c r="E88" s="182">
        <v>20</v>
      </c>
      <c r="F88" s="183"/>
      <c r="G88" s="184">
        <f t="shared" si="10"/>
        <v>0</v>
      </c>
      <c r="H88" s="183"/>
      <c r="I88" s="184">
        <f t="shared" si="11"/>
        <v>0</v>
      </c>
      <c r="J88" s="183"/>
      <c r="K88" s="184">
        <f t="shared" si="12"/>
        <v>0</v>
      </c>
      <c r="L88" s="184">
        <v>21</v>
      </c>
      <c r="M88" s="184">
        <f t="shared" si="13"/>
        <v>0</v>
      </c>
      <c r="N88" s="184"/>
      <c r="O88" s="184" t="s">
        <v>282</v>
      </c>
      <c r="P88" s="185" t="s">
        <v>283</v>
      </c>
      <c r="Q88" s="158">
        <v>0</v>
      </c>
      <c r="R88" s="158">
        <f t="shared" si="14"/>
        <v>0</v>
      </c>
      <c r="S88" s="158"/>
      <c r="T88" s="158" t="s">
        <v>179</v>
      </c>
      <c r="U88" s="158" t="s">
        <v>284</v>
      </c>
      <c r="V88" s="147"/>
      <c r="W88" s="147"/>
      <c r="X88" s="147"/>
      <c r="Y88" s="147"/>
      <c r="Z88" s="147"/>
      <c r="AA88" s="147"/>
      <c r="AB88" s="147"/>
      <c r="AC88" s="147" t="s">
        <v>764</v>
      </c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</row>
    <row r="89" spans="1:56" outlineLevel="1" x14ac:dyDescent="0.25">
      <c r="A89" s="179">
        <v>61</v>
      </c>
      <c r="B89" s="180" t="s">
        <v>885</v>
      </c>
      <c r="C89" s="188" t="s">
        <v>886</v>
      </c>
      <c r="D89" s="181" t="s">
        <v>432</v>
      </c>
      <c r="E89" s="182">
        <v>200</v>
      </c>
      <c r="F89" s="183"/>
      <c r="G89" s="184">
        <f t="shared" si="10"/>
        <v>0</v>
      </c>
      <c r="H89" s="183"/>
      <c r="I89" s="184">
        <f t="shared" si="11"/>
        <v>0</v>
      </c>
      <c r="J89" s="183"/>
      <c r="K89" s="184">
        <f t="shared" si="12"/>
        <v>0</v>
      </c>
      <c r="L89" s="184">
        <v>21</v>
      </c>
      <c r="M89" s="184">
        <f t="shared" si="13"/>
        <v>0</v>
      </c>
      <c r="N89" s="184"/>
      <c r="O89" s="184" t="s">
        <v>282</v>
      </c>
      <c r="P89" s="185" t="s">
        <v>283</v>
      </c>
      <c r="Q89" s="158">
        <v>0</v>
      </c>
      <c r="R89" s="158">
        <f t="shared" si="14"/>
        <v>0</v>
      </c>
      <c r="S89" s="158"/>
      <c r="T89" s="158" t="s">
        <v>179</v>
      </c>
      <c r="U89" s="158" t="s">
        <v>284</v>
      </c>
      <c r="V89" s="147"/>
      <c r="W89" s="147"/>
      <c r="X89" s="147"/>
      <c r="Y89" s="147"/>
      <c r="Z89" s="147"/>
      <c r="AA89" s="147"/>
      <c r="AB89" s="147"/>
      <c r="AC89" s="147" t="s">
        <v>764</v>
      </c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</row>
    <row r="90" spans="1:56" outlineLevel="1" x14ac:dyDescent="0.25">
      <c r="A90" s="179">
        <v>62</v>
      </c>
      <c r="B90" s="180" t="s">
        <v>887</v>
      </c>
      <c r="C90" s="188" t="s">
        <v>888</v>
      </c>
      <c r="D90" s="181" t="s">
        <v>747</v>
      </c>
      <c r="E90" s="182">
        <v>20</v>
      </c>
      <c r="F90" s="183"/>
      <c r="G90" s="184">
        <f t="shared" si="10"/>
        <v>0</v>
      </c>
      <c r="H90" s="183"/>
      <c r="I90" s="184">
        <f t="shared" si="11"/>
        <v>0</v>
      </c>
      <c r="J90" s="183"/>
      <c r="K90" s="184">
        <f t="shared" si="12"/>
        <v>0</v>
      </c>
      <c r="L90" s="184">
        <v>21</v>
      </c>
      <c r="M90" s="184">
        <f t="shared" si="13"/>
        <v>0</v>
      </c>
      <c r="N90" s="184"/>
      <c r="O90" s="184" t="s">
        <v>282</v>
      </c>
      <c r="P90" s="185" t="s">
        <v>283</v>
      </c>
      <c r="Q90" s="158">
        <v>0</v>
      </c>
      <c r="R90" s="158">
        <f t="shared" si="14"/>
        <v>0</v>
      </c>
      <c r="S90" s="158"/>
      <c r="T90" s="158" t="s">
        <v>179</v>
      </c>
      <c r="U90" s="158" t="s">
        <v>284</v>
      </c>
      <c r="V90" s="147"/>
      <c r="W90" s="147"/>
      <c r="X90" s="147"/>
      <c r="Y90" s="147"/>
      <c r="Z90" s="147"/>
      <c r="AA90" s="147"/>
      <c r="AB90" s="147"/>
      <c r="AC90" s="147" t="s">
        <v>764</v>
      </c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</row>
    <row r="91" spans="1:56" outlineLevel="1" x14ac:dyDescent="0.25">
      <c r="A91" s="179">
        <v>63</v>
      </c>
      <c r="B91" s="180" t="s">
        <v>889</v>
      </c>
      <c r="C91" s="188" t="s">
        <v>890</v>
      </c>
      <c r="D91" s="181" t="s">
        <v>747</v>
      </c>
      <c r="E91" s="182">
        <v>20</v>
      </c>
      <c r="F91" s="183"/>
      <c r="G91" s="184">
        <f t="shared" si="10"/>
        <v>0</v>
      </c>
      <c r="H91" s="183"/>
      <c r="I91" s="184">
        <f t="shared" si="11"/>
        <v>0</v>
      </c>
      <c r="J91" s="183"/>
      <c r="K91" s="184">
        <f t="shared" si="12"/>
        <v>0</v>
      </c>
      <c r="L91" s="184">
        <v>21</v>
      </c>
      <c r="M91" s="184">
        <f t="shared" si="13"/>
        <v>0</v>
      </c>
      <c r="N91" s="184"/>
      <c r="O91" s="184" t="s">
        <v>282</v>
      </c>
      <c r="P91" s="185" t="s">
        <v>283</v>
      </c>
      <c r="Q91" s="158">
        <v>0</v>
      </c>
      <c r="R91" s="158">
        <f t="shared" si="14"/>
        <v>0</v>
      </c>
      <c r="S91" s="158"/>
      <c r="T91" s="158" t="s">
        <v>179</v>
      </c>
      <c r="U91" s="158" t="s">
        <v>284</v>
      </c>
      <c r="V91" s="147"/>
      <c r="W91" s="147"/>
      <c r="X91" s="147"/>
      <c r="Y91" s="147"/>
      <c r="Z91" s="147"/>
      <c r="AA91" s="147"/>
      <c r="AB91" s="147"/>
      <c r="AC91" s="147" t="s">
        <v>764</v>
      </c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</row>
    <row r="92" spans="1:56" x14ac:dyDescent="0.25">
      <c r="A92" s="161" t="s">
        <v>278</v>
      </c>
      <c r="B92" s="162" t="s">
        <v>169</v>
      </c>
      <c r="C92" s="186" t="s">
        <v>164</v>
      </c>
      <c r="D92" s="163"/>
      <c r="E92" s="164"/>
      <c r="F92" s="165"/>
      <c r="G92" s="165">
        <f>SUMIF(AC93:AC94,"&lt;&gt;NOR",G93:G94)</f>
        <v>0</v>
      </c>
      <c r="H92" s="165"/>
      <c r="I92" s="165">
        <f>SUM(I93:I94)</f>
        <v>0</v>
      </c>
      <c r="J92" s="165"/>
      <c r="K92" s="165">
        <f>SUM(K93:K94)</f>
        <v>0</v>
      </c>
      <c r="L92" s="165"/>
      <c r="M92" s="165">
        <f>SUM(M93:M94)</f>
        <v>0</v>
      </c>
      <c r="N92" s="165"/>
      <c r="O92" s="165"/>
      <c r="P92" s="166"/>
      <c r="Q92" s="160"/>
      <c r="R92" s="160">
        <f>SUM(R93:R94)</f>
        <v>0</v>
      </c>
      <c r="S92" s="160"/>
      <c r="T92" s="160"/>
      <c r="U92" s="160"/>
      <c r="AC92" t="s">
        <v>279</v>
      </c>
    </row>
    <row r="93" spans="1:56" outlineLevel="1" x14ac:dyDescent="0.25">
      <c r="A93" s="179">
        <v>64</v>
      </c>
      <c r="B93" s="180" t="s">
        <v>891</v>
      </c>
      <c r="C93" s="188" t="s">
        <v>892</v>
      </c>
      <c r="D93" s="181" t="s">
        <v>893</v>
      </c>
      <c r="E93" s="182">
        <v>25</v>
      </c>
      <c r="F93" s="183"/>
      <c r="G93" s="184">
        <f>ROUND(E93*F93,2)</f>
        <v>0</v>
      </c>
      <c r="H93" s="183"/>
      <c r="I93" s="184">
        <f>ROUND(E93*H93,2)</f>
        <v>0</v>
      </c>
      <c r="J93" s="183"/>
      <c r="K93" s="184">
        <f>ROUND(E93*J93,2)</f>
        <v>0</v>
      </c>
      <c r="L93" s="184">
        <v>21</v>
      </c>
      <c r="M93" s="184">
        <f>G93*(1+L93/100)</f>
        <v>0</v>
      </c>
      <c r="N93" s="184"/>
      <c r="O93" s="184" t="s">
        <v>282</v>
      </c>
      <c r="P93" s="185" t="s">
        <v>283</v>
      </c>
      <c r="Q93" s="158">
        <v>0</v>
      </c>
      <c r="R93" s="158">
        <f>ROUND(E93*Q93,2)</f>
        <v>0</v>
      </c>
      <c r="S93" s="158"/>
      <c r="T93" s="158" t="s">
        <v>179</v>
      </c>
      <c r="U93" s="158" t="s">
        <v>284</v>
      </c>
      <c r="V93" s="147"/>
      <c r="W93" s="147"/>
      <c r="X93" s="147"/>
      <c r="Y93" s="147"/>
      <c r="Z93" s="147"/>
      <c r="AA93" s="147"/>
      <c r="AB93" s="147"/>
      <c r="AC93" s="147" t="s">
        <v>764</v>
      </c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</row>
    <row r="94" spans="1:56" outlineLevel="1" x14ac:dyDescent="0.25">
      <c r="A94" s="171">
        <v>65</v>
      </c>
      <c r="B94" s="172" t="s">
        <v>894</v>
      </c>
      <c r="C94" s="187" t="s">
        <v>895</v>
      </c>
      <c r="D94" s="173" t="s">
        <v>893</v>
      </c>
      <c r="E94" s="174">
        <v>50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6"/>
      <c r="O94" s="176" t="s">
        <v>282</v>
      </c>
      <c r="P94" s="177" t="s">
        <v>283</v>
      </c>
      <c r="Q94" s="158">
        <v>0</v>
      </c>
      <c r="R94" s="158">
        <f>ROUND(E94*Q94,2)</f>
        <v>0</v>
      </c>
      <c r="S94" s="158"/>
      <c r="T94" s="158" t="s">
        <v>179</v>
      </c>
      <c r="U94" s="158" t="s">
        <v>284</v>
      </c>
      <c r="V94" s="147"/>
      <c r="W94" s="147"/>
      <c r="X94" s="147"/>
      <c r="Y94" s="147"/>
      <c r="Z94" s="147"/>
      <c r="AA94" s="147"/>
      <c r="AB94" s="147"/>
      <c r="AC94" s="147" t="s">
        <v>764</v>
      </c>
      <c r="AD94" s="147"/>
      <c r="AE94" s="147"/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</row>
    <row r="95" spans="1:56" x14ac:dyDescent="0.25">
      <c r="A95" s="3"/>
      <c r="B95" s="4"/>
      <c r="C95" s="189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AA95">
        <v>12</v>
      </c>
      <c r="AB95">
        <v>21</v>
      </c>
      <c r="AC95" t="s">
        <v>264</v>
      </c>
    </row>
    <row r="96" spans="1:56" x14ac:dyDescent="0.25">
      <c r="A96" s="150"/>
      <c r="B96" s="151" t="s">
        <v>29</v>
      </c>
      <c r="C96" s="190"/>
      <c r="D96" s="152"/>
      <c r="E96" s="153"/>
      <c r="F96" s="153"/>
      <c r="G96" s="170">
        <f>G8+G19+G76+G81+G84+G92</f>
        <v>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AA96">
        <f>SUMIF(L7:L94,AA95,G7:G94)</f>
        <v>0</v>
      </c>
      <c r="AB96">
        <f>SUMIF(L7:L94,AB95,G7:G94)</f>
        <v>0</v>
      </c>
      <c r="AC96" t="s">
        <v>362</v>
      </c>
    </row>
    <row r="97" spans="3:29" x14ac:dyDescent="0.25">
      <c r="C97" s="191"/>
      <c r="D97" s="10"/>
      <c r="AC97" t="s">
        <v>363</v>
      </c>
    </row>
    <row r="98" spans="3:29" x14ac:dyDescent="0.25">
      <c r="D98" s="10"/>
    </row>
    <row r="99" spans="3:29" x14ac:dyDescent="0.25">
      <c r="D99" s="10"/>
    </row>
    <row r="100" spans="3:29" x14ac:dyDescent="0.25">
      <c r="D100" s="10"/>
    </row>
    <row r="101" spans="3:29" x14ac:dyDescent="0.25">
      <c r="D101" s="10"/>
    </row>
    <row r="102" spans="3:29" x14ac:dyDescent="0.25">
      <c r="D102" s="10"/>
    </row>
    <row r="103" spans="3:29" x14ac:dyDescent="0.25">
      <c r="D103" s="10"/>
    </row>
    <row r="104" spans="3:29" x14ac:dyDescent="0.25">
      <c r="D104" s="10"/>
    </row>
    <row r="105" spans="3:29" x14ac:dyDescent="0.25">
      <c r="D105" s="10"/>
    </row>
    <row r="106" spans="3:29" x14ac:dyDescent="0.25">
      <c r="D106" s="10"/>
    </row>
    <row r="107" spans="3:29" x14ac:dyDescent="0.25">
      <c r="D107" s="10"/>
    </row>
    <row r="108" spans="3:29" x14ac:dyDescent="0.25">
      <c r="D108" s="10"/>
    </row>
    <row r="109" spans="3:29" x14ac:dyDescent="0.25">
      <c r="D109" s="10"/>
    </row>
    <row r="110" spans="3:29" x14ac:dyDescent="0.25">
      <c r="D110" s="10"/>
    </row>
    <row r="111" spans="3:29" x14ac:dyDescent="0.25">
      <c r="D111" s="10"/>
    </row>
    <row r="112" spans="3:29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formatRows="0"/>
  <mergeCells count="20">
    <mergeCell ref="C33:G33"/>
    <mergeCell ref="A1:G1"/>
    <mergeCell ref="C2:G2"/>
    <mergeCell ref="C3:G3"/>
    <mergeCell ref="C4:G4"/>
    <mergeCell ref="C10:G10"/>
    <mergeCell ref="C11:G11"/>
    <mergeCell ref="C13:G13"/>
    <mergeCell ref="C16:G16"/>
    <mergeCell ref="C18:G18"/>
    <mergeCell ref="C24:G24"/>
    <mergeCell ref="C29:G29"/>
    <mergeCell ref="C54:G54"/>
    <mergeCell ref="C78:G78"/>
    <mergeCell ref="C36:G36"/>
    <mergeCell ref="C38:G38"/>
    <mergeCell ref="C40:G40"/>
    <mergeCell ref="C42:G42"/>
    <mergeCell ref="C50:G50"/>
    <mergeCell ref="C52:G5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C7783-642F-4D25-A62E-D151B1C4FE4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5546875" style="120" customWidth="1"/>
    <col min="3" max="3" width="63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5" t="s">
        <v>364</v>
      </c>
      <c r="B1" s="255"/>
      <c r="C1" s="255"/>
      <c r="D1" s="255"/>
      <c r="E1" s="255"/>
      <c r="F1" s="255"/>
      <c r="G1" s="255"/>
      <c r="AG1" t="s">
        <v>250</v>
      </c>
    </row>
    <row r="2" spans="1:60" ht="24.9" customHeight="1" x14ac:dyDescent="0.25">
      <c r="A2" s="139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251</v>
      </c>
    </row>
    <row r="3" spans="1:60" ht="24.9" customHeight="1" x14ac:dyDescent="0.25">
      <c r="A3" s="139" t="s">
        <v>8</v>
      </c>
      <c r="B3" s="49" t="s">
        <v>50</v>
      </c>
      <c r="C3" s="256" t="s">
        <v>51</v>
      </c>
      <c r="D3" s="257"/>
      <c r="E3" s="257"/>
      <c r="F3" s="257"/>
      <c r="G3" s="258"/>
      <c r="AC3" s="120" t="s">
        <v>251</v>
      </c>
      <c r="AG3" t="s">
        <v>254</v>
      </c>
    </row>
    <row r="4" spans="1:60" ht="24.9" customHeight="1" x14ac:dyDescent="0.25">
      <c r="A4" s="140" t="s">
        <v>9</v>
      </c>
      <c r="B4" s="141" t="s">
        <v>56</v>
      </c>
      <c r="C4" s="259" t="s">
        <v>57</v>
      </c>
      <c r="D4" s="260"/>
      <c r="E4" s="260"/>
      <c r="F4" s="260"/>
      <c r="G4" s="261"/>
      <c r="AG4" t="s">
        <v>255</v>
      </c>
    </row>
    <row r="5" spans="1:60" x14ac:dyDescent="0.25">
      <c r="D5" s="10"/>
    </row>
    <row r="6" spans="1:60" ht="39.6" x14ac:dyDescent="0.25">
      <c r="A6" s="143" t="s">
        <v>256</v>
      </c>
      <c r="B6" s="145" t="s">
        <v>257</v>
      </c>
      <c r="C6" s="145" t="s">
        <v>258</v>
      </c>
      <c r="D6" s="144" t="s">
        <v>259</v>
      </c>
      <c r="E6" s="143" t="s">
        <v>260</v>
      </c>
      <c r="F6" s="142" t="s">
        <v>261</v>
      </c>
      <c r="G6" s="143" t="s">
        <v>29</v>
      </c>
      <c r="H6" s="146" t="s">
        <v>30</v>
      </c>
      <c r="I6" s="146" t="s">
        <v>262</v>
      </c>
      <c r="J6" s="146" t="s">
        <v>31</v>
      </c>
      <c r="K6" s="146" t="s">
        <v>263</v>
      </c>
      <c r="L6" s="146" t="s">
        <v>264</v>
      </c>
      <c r="M6" s="146" t="s">
        <v>265</v>
      </c>
      <c r="N6" s="146" t="s">
        <v>266</v>
      </c>
      <c r="O6" s="146" t="s">
        <v>267</v>
      </c>
      <c r="P6" s="146" t="s">
        <v>268</v>
      </c>
      <c r="Q6" s="146" t="s">
        <v>269</v>
      </c>
      <c r="R6" s="146" t="s">
        <v>270</v>
      </c>
      <c r="S6" s="146" t="s">
        <v>271</v>
      </c>
      <c r="T6" s="146" t="s">
        <v>272</v>
      </c>
      <c r="U6" s="146" t="s">
        <v>273</v>
      </c>
      <c r="V6" s="146" t="s">
        <v>274</v>
      </c>
      <c r="W6" s="146" t="s">
        <v>275</v>
      </c>
      <c r="X6" s="146" t="s">
        <v>276</v>
      </c>
      <c r="Y6" s="146" t="s">
        <v>277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1" t="s">
        <v>278</v>
      </c>
      <c r="B8" s="162" t="s">
        <v>114</v>
      </c>
      <c r="C8" s="186" t="s">
        <v>115</v>
      </c>
      <c r="D8" s="163"/>
      <c r="E8" s="164"/>
      <c r="F8" s="165"/>
      <c r="G8" s="165">
        <f>SUMIF(AG9:AG11,"&lt;&gt;NOR",G9:G11)</f>
        <v>0</v>
      </c>
      <c r="H8" s="165"/>
      <c r="I8" s="165">
        <f>SUM(I9:I11)</f>
        <v>0</v>
      </c>
      <c r="J8" s="165"/>
      <c r="K8" s="165">
        <f>SUM(K9:K11)</f>
        <v>0</v>
      </c>
      <c r="L8" s="165"/>
      <c r="M8" s="165">
        <f>SUM(M9:M11)</f>
        <v>0</v>
      </c>
      <c r="N8" s="164"/>
      <c r="O8" s="164">
        <f>SUM(O9:O11)</f>
        <v>0.14000000000000001</v>
      </c>
      <c r="P8" s="164"/>
      <c r="Q8" s="164">
        <f>SUM(Q9:Q11)</f>
        <v>0</v>
      </c>
      <c r="R8" s="165"/>
      <c r="S8" s="165"/>
      <c r="T8" s="166"/>
      <c r="U8" s="160"/>
      <c r="V8" s="160">
        <f>SUM(V9:V11)</f>
        <v>606.32000000000005</v>
      </c>
      <c r="W8" s="160"/>
      <c r="X8" s="160"/>
      <c r="Y8" s="160"/>
      <c r="AG8" t="s">
        <v>279</v>
      </c>
    </row>
    <row r="9" spans="1:60" ht="20.399999999999999" outlineLevel="1" x14ac:dyDescent="0.25">
      <c r="A9" s="179">
        <v>1</v>
      </c>
      <c r="B9" s="180" t="s">
        <v>896</v>
      </c>
      <c r="C9" s="188" t="s">
        <v>897</v>
      </c>
      <c r="D9" s="181" t="s">
        <v>451</v>
      </c>
      <c r="E9" s="182">
        <v>28</v>
      </c>
      <c r="F9" s="183"/>
      <c r="G9" s="184">
        <f>ROUND(E9*F9,2)</f>
        <v>0</v>
      </c>
      <c r="H9" s="183"/>
      <c r="I9" s="184">
        <f>ROUND(E9*H9,2)</f>
        <v>0</v>
      </c>
      <c r="J9" s="183"/>
      <c r="K9" s="184">
        <f>ROUND(E9*J9,2)</f>
        <v>0</v>
      </c>
      <c r="L9" s="184">
        <v>21</v>
      </c>
      <c r="M9" s="184">
        <f>G9*(1+L9/100)</f>
        <v>0</v>
      </c>
      <c r="N9" s="182">
        <v>0</v>
      </c>
      <c r="O9" s="182">
        <f>ROUND(E9*N9,2)</f>
        <v>0</v>
      </c>
      <c r="P9" s="182">
        <v>0</v>
      </c>
      <c r="Q9" s="182">
        <f>ROUND(E9*P9,2)</f>
        <v>0</v>
      </c>
      <c r="R9" s="184" t="s">
        <v>532</v>
      </c>
      <c r="S9" s="184" t="s">
        <v>290</v>
      </c>
      <c r="T9" s="185" t="s">
        <v>369</v>
      </c>
      <c r="U9" s="158">
        <v>0.158</v>
      </c>
      <c r="V9" s="158">
        <f>ROUND(E9*U9,2)</f>
        <v>4.42</v>
      </c>
      <c r="W9" s="158"/>
      <c r="X9" s="158" t="s">
        <v>179</v>
      </c>
      <c r="Y9" s="158" t="s">
        <v>284</v>
      </c>
      <c r="Z9" s="147"/>
      <c r="AA9" s="147"/>
      <c r="AB9" s="147"/>
      <c r="AC9" s="147"/>
      <c r="AD9" s="147"/>
      <c r="AE9" s="147"/>
      <c r="AF9" s="147"/>
      <c r="AG9" s="147" t="s">
        <v>370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 x14ac:dyDescent="0.25">
      <c r="A10" s="179">
        <v>2</v>
      </c>
      <c r="B10" s="180" t="s">
        <v>898</v>
      </c>
      <c r="C10" s="188" t="s">
        <v>899</v>
      </c>
      <c r="D10" s="181" t="s">
        <v>451</v>
      </c>
      <c r="E10" s="182">
        <v>12</v>
      </c>
      <c r="F10" s="183"/>
      <c r="G10" s="184">
        <f>ROUND(E10*F10,2)</f>
        <v>0</v>
      </c>
      <c r="H10" s="183"/>
      <c r="I10" s="184">
        <f>ROUND(E10*H10,2)</f>
        <v>0</v>
      </c>
      <c r="J10" s="183"/>
      <c r="K10" s="184">
        <f>ROUND(E10*J10,2)</f>
        <v>0</v>
      </c>
      <c r="L10" s="184">
        <v>21</v>
      </c>
      <c r="M10" s="184">
        <f>G10*(1+L10/100)</f>
        <v>0</v>
      </c>
      <c r="N10" s="182">
        <v>0</v>
      </c>
      <c r="O10" s="182">
        <f>ROUND(E10*N10,2)</f>
        <v>0</v>
      </c>
      <c r="P10" s="182">
        <v>0</v>
      </c>
      <c r="Q10" s="182">
        <f>ROUND(E10*P10,2)</f>
        <v>0</v>
      </c>
      <c r="R10" s="184" t="s">
        <v>532</v>
      </c>
      <c r="S10" s="184" t="s">
        <v>290</v>
      </c>
      <c r="T10" s="185" t="s">
        <v>369</v>
      </c>
      <c r="U10" s="158">
        <v>0.158</v>
      </c>
      <c r="V10" s="158">
        <f>ROUND(E10*U10,2)</f>
        <v>1.9</v>
      </c>
      <c r="W10" s="158"/>
      <c r="X10" s="158" t="s">
        <v>179</v>
      </c>
      <c r="Y10" s="158" t="s">
        <v>284</v>
      </c>
      <c r="Z10" s="147"/>
      <c r="AA10" s="147"/>
      <c r="AB10" s="147"/>
      <c r="AC10" s="147"/>
      <c r="AD10" s="147"/>
      <c r="AE10" s="147"/>
      <c r="AF10" s="147"/>
      <c r="AG10" s="147" t="s">
        <v>370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9">
        <v>3</v>
      </c>
      <c r="B11" s="180" t="s">
        <v>900</v>
      </c>
      <c r="C11" s="188" t="s">
        <v>901</v>
      </c>
      <c r="D11" s="181" t="s">
        <v>451</v>
      </c>
      <c r="E11" s="182">
        <v>4800</v>
      </c>
      <c r="F11" s="183"/>
      <c r="G11" s="184">
        <f>ROUND(E11*F11,2)</f>
        <v>0</v>
      </c>
      <c r="H11" s="183"/>
      <c r="I11" s="184">
        <f>ROUND(E11*H11,2)</f>
        <v>0</v>
      </c>
      <c r="J11" s="183"/>
      <c r="K11" s="184">
        <f>ROUND(E11*J11,2)</f>
        <v>0</v>
      </c>
      <c r="L11" s="184">
        <v>21</v>
      </c>
      <c r="M11" s="184">
        <f>G11*(1+L11/100)</f>
        <v>0</v>
      </c>
      <c r="N11" s="182">
        <v>3.0000000000000001E-5</v>
      </c>
      <c r="O11" s="182">
        <f>ROUND(E11*N11,2)</f>
        <v>0.14000000000000001</v>
      </c>
      <c r="P11" s="182">
        <v>0</v>
      </c>
      <c r="Q11" s="182">
        <f>ROUND(E11*P11,2)</f>
        <v>0</v>
      </c>
      <c r="R11" s="184"/>
      <c r="S11" s="184" t="s">
        <v>282</v>
      </c>
      <c r="T11" s="185" t="s">
        <v>283</v>
      </c>
      <c r="U11" s="158">
        <v>0.125</v>
      </c>
      <c r="V11" s="158">
        <f>ROUND(E11*U11,2)</f>
        <v>600</v>
      </c>
      <c r="W11" s="158"/>
      <c r="X11" s="158" t="s">
        <v>179</v>
      </c>
      <c r="Y11" s="158" t="s">
        <v>284</v>
      </c>
      <c r="Z11" s="147"/>
      <c r="AA11" s="147"/>
      <c r="AB11" s="147"/>
      <c r="AC11" s="147"/>
      <c r="AD11" s="147"/>
      <c r="AE11" s="147"/>
      <c r="AF11" s="147"/>
      <c r="AG11" s="147" t="s">
        <v>370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5">
      <c r="A12" s="161" t="s">
        <v>278</v>
      </c>
      <c r="B12" s="162" t="s">
        <v>118</v>
      </c>
      <c r="C12" s="186" t="s">
        <v>119</v>
      </c>
      <c r="D12" s="163"/>
      <c r="E12" s="164"/>
      <c r="F12" s="165"/>
      <c r="G12" s="165">
        <f>SUMIF(AG13:AG14,"&lt;&gt;NOR",G13:G14)</f>
        <v>0</v>
      </c>
      <c r="H12" s="165"/>
      <c r="I12" s="165">
        <f>SUM(I13:I14)</f>
        <v>0</v>
      </c>
      <c r="J12" s="165"/>
      <c r="K12" s="165">
        <f>SUM(K13:K14)</f>
        <v>0</v>
      </c>
      <c r="L12" s="165"/>
      <c r="M12" s="165">
        <f>SUM(M13:M14)</f>
        <v>0</v>
      </c>
      <c r="N12" s="164"/>
      <c r="O12" s="164">
        <f>SUM(O13:O14)</f>
        <v>0</v>
      </c>
      <c r="P12" s="164"/>
      <c r="Q12" s="164">
        <f>SUM(Q13:Q14)</f>
        <v>0</v>
      </c>
      <c r="R12" s="165"/>
      <c r="S12" s="165"/>
      <c r="T12" s="166"/>
      <c r="U12" s="160"/>
      <c r="V12" s="160">
        <f>SUM(V13:V14)</f>
        <v>0</v>
      </c>
      <c r="W12" s="160"/>
      <c r="X12" s="160"/>
      <c r="Y12" s="160"/>
      <c r="AG12" t="s">
        <v>279</v>
      </c>
    </row>
    <row r="13" spans="1:60" outlineLevel="1" x14ac:dyDescent="0.25">
      <c r="A13" s="171">
        <v>4</v>
      </c>
      <c r="B13" s="172" t="s">
        <v>617</v>
      </c>
      <c r="C13" s="187" t="s">
        <v>618</v>
      </c>
      <c r="D13" s="173" t="s">
        <v>459</v>
      </c>
      <c r="E13" s="174">
        <v>20.93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6" t="s">
        <v>589</v>
      </c>
      <c r="S13" s="176" t="s">
        <v>290</v>
      </c>
      <c r="T13" s="177" t="s">
        <v>369</v>
      </c>
      <c r="U13" s="158">
        <v>0</v>
      </c>
      <c r="V13" s="158">
        <f>ROUND(E13*U13,2)</f>
        <v>0</v>
      </c>
      <c r="W13" s="158"/>
      <c r="X13" s="158" t="s">
        <v>179</v>
      </c>
      <c r="Y13" s="158" t="s">
        <v>284</v>
      </c>
      <c r="Z13" s="147"/>
      <c r="AA13" s="147"/>
      <c r="AB13" s="147"/>
      <c r="AC13" s="147"/>
      <c r="AD13" s="147"/>
      <c r="AE13" s="147"/>
      <c r="AF13" s="147"/>
      <c r="AG13" s="147" t="s">
        <v>370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5">
      <c r="A14" s="154"/>
      <c r="B14" s="155"/>
      <c r="C14" s="253" t="s">
        <v>619</v>
      </c>
      <c r="D14" s="254"/>
      <c r="E14" s="254"/>
      <c r="F14" s="254"/>
      <c r="G14" s="254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287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8" t="str">
        <f>C14</f>
        <v>Pro vyjádření výnosu ve prospěch zhotovitele je nutné jednotkovou cenu uvést se záporným znaménkem. (Získaná částka ponižuje náklad stavby.)</v>
      </c>
      <c r="BB14" s="147"/>
      <c r="BC14" s="147"/>
      <c r="BD14" s="147"/>
      <c r="BE14" s="147"/>
      <c r="BF14" s="147"/>
      <c r="BG14" s="147"/>
      <c r="BH14" s="147"/>
    </row>
    <row r="15" spans="1:60" x14ac:dyDescent="0.25">
      <c r="A15" s="161" t="s">
        <v>278</v>
      </c>
      <c r="B15" s="162" t="s">
        <v>128</v>
      </c>
      <c r="C15" s="186" t="s">
        <v>129</v>
      </c>
      <c r="D15" s="163"/>
      <c r="E15" s="164"/>
      <c r="F15" s="165"/>
      <c r="G15" s="165">
        <f>SUMIF(AG16:AG42,"&lt;&gt;NOR",G16:G42)</f>
        <v>0</v>
      </c>
      <c r="H15" s="165"/>
      <c r="I15" s="165">
        <f>SUM(I16:I42)</f>
        <v>0</v>
      </c>
      <c r="J15" s="165"/>
      <c r="K15" s="165">
        <f>SUM(K16:K42)</f>
        <v>0</v>
      </c>
      <c r="L15" s="165"/>
      <c r="M15" s="165">
        <f>SUM(M16:M42)</f>
        <v>0</v>
      </c>
      <c r="N15" s="164"/>
      <c r="O15" s="164">
        <f>SUM(O16:O42)</f>
        <v>10.260000000000002</v>
      </c>
      <c r="P15" s="164"/>
      <c r="Q15" s="164">
        <f>SUM(Q16:Q42)</f>
        <v>21.49</v>
      </c>
      <c r="R15" s="165"/>
      <c r="S15" s="165"/>
      <c r="T15" s="166"/>
      <c r="U15" s="160"/>
      <c r="V15" s="160">
        <f>SUM(V16:V42)</f>
        <v>52745.77</v>
      </c>
      <c r="W15" s="160"/>
      <c r="X15" s="160"/>
      <c r="Y15" s="160"/>
      <c r="AG15" t="s">
        <v>279</v>
      </c>
    </row>
    <row r="16" spans="1:60" ht="20.399999999999999" outlineLevel="1" x14ac:dyDescent="0.25">
      <c r="A16" s="171">
        <v>5</v>
      </c>
      <c r="B16" s="172" t="s">
        <v>902</v>
      </c>
      <c r="C16" s="187" t="s">
        <v>903</v>
      </c>
      <c r="D16" s="173" t="s">
        <v>514</v>
      </c>
      <c r="E16" s="174">
        <v>230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4">
        <v>6.0000000000000002E-5</v>
      </c>
      <c r="O16" s="174">
        <f>ROUND(E16*N16,2)</f>
        <v>0.01</v>
      </c>
      <c r="P16" s="174">
        <v>0</v>
      </c>
      <c r="Q16" s="174">
        <f>ROUND(E16*P16,2)</f>
        <v>0</v>
      </c>
      <c r="R16" s="176" t="s">
        <v>671</v>
      </c>
      <c r="S16" s="176" t="s">
        <v>290</v>
      </c>
      <c r="T16" s="177" t="s">
        <v>369</v>
      </c>
      <c r="U16" s="158">
        <v>0.19</v>
      </c>
      <c r="V16" s="158">
        <f>ROUND(E16*U16,2)</f>
        <v>43.7</v>
      </c>
      <c r="W16" s="158"/>
      <c r="X16" s="158" t="s">
        <v>179</v>
      </c>
      <c r="Y16" s="158" t="s">
        <v>284</v>
      </c>
      <c r="Z16" s="147"/>
      <c r="AA16" s="147"/>
      <c r="AB16" s="147"/>
      <c r="AC16" s="147"/>
      <c r="AD16" s="147"/>
      <c r="AE16" s="147"/>
      <c r="AF16" s="147"/>
      <c r="AG16" s="147" t="s">
        <v>370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5">
      <c r="A17" s="154"/>
      <c r="B17" s="155"/>
      <c r="C17" s="195" t="s">
        <v>904</v>
      </c>
      <c r="D17" s="192"/>
      <c r="E17" s="193">
        <v>230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382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1">
        <v>6</v>
      </c>
      <c r="B18" s="172" t="s">
        <v>905</v>
      </c>
      <c r="C18" s="187" t="s">
        <v>906</v>
      </c>
      <c r="D18" s="173" t="s">
        <v>670</v>
      </c>
      <c r="E18" s="174">
        <v>330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4">
        <v>0</v>
      </c>
      <c r="O18" s="174">
        <f>ROUND(E18*N18,2)</f>
        <v>0</v>
      </c>
      <c r="P18" s="174">
        <v>0</v>
      </c>
      <c r="Q18" s="174">
        <f>ROUND(E18*P18,2)</f>
        <v>0</v>
      </c>
      <c r="R18" s="176" t="s">
        <v>671</v>
      </c>
      <c r="S18" s="176" t="s">
        <v>290</v>
      </c>
      <c r="T18" s="177" t="s">
        <v>369</v>
      </c>
      <c r="U18" s="158">
        <v>1.7000000000000001E-2</v>
      </c>
      <c r="V18" s="158">
        <f>ROUND(E18*U18,2)</f>
        <v>5.61</v>
      </c>
      <c r="W18" s="158"/>
      <c r="X18" s="158" t="s">
        <v>179</v>
      </c>
      <c r="Y18" s="158" t="s">
        <v>284</v>
      </c>
      <c r="Z18" s="147"/>
      <c r="AA18" s="147"/>
      <c r="AB18" s="147"/>
      <c r="AC18" s="147"/>
      <c r="AD18" s="147"/>
      <c r="AE18" s="147"/>
      <c r="AF18" s="147"/>
      <c r="AG18" s="147" t="s">
        <v>370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5">
      <c r="A19" s="154"/>
      <c r="B19" s="155"/>
      <c r="C19" s="195" t="s">
        <v>907</v>
      </c>
      <c r="D19" s="192"/>
      <c r="E19" s="193">
        <v>330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382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1">
        <v>7</v>
      </c>
      <c r="B20" s="172" t="s">
        <v>908</v>
      </c>
      <c r="C20" s="187" t="s">
        <v>909</v>
      </c>
      <c r="D20" s="173" t="s">
        <v>670</v>
      </c>
      <c r="E20" s="174">
        <v>49102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6.0000000000000002E-5</v>
      </c>
      <c r="O20" s="174">
        <f>ROUND(E20*N20,2)</f>
        <v>2.95</v>
      </c>
      <c r="P20" s="174">
        <v>0</v>
      </c>
      <c r="Q20" s="174">
        <f>ROUND(E20*P20,2)</f>
        <v>0</v>
      </c>
      <c r="R20" s="176" t="s">
        <v>671</v>
      </c>
      <c r="S20" s="176" t="s">
        <v>290</v>
      </c>
      <c r="T20" s="177" t="s">
        <v>369</v>
      </c>
      <c r="U20" s="158">
        <v>0.30399999999999999</v>
      </c>
      <c r="V20" s="158">
        <f>ROUND(E20*U20,2)</f>
        <v>14927.01</v>
      </c>
      <c r="W20" s="158"/>
      <c r="X20" s="158" t="s">
        <v>179</v>
      </c>
      <c r="Y20" s="158" t="s">
        <v>284</v>
      </c>
      <c r="Z20" s="147"/>
      <c r="AA20" s="147"/>
      <c r="AB20" s="147"/>
      <c r="AC20" s="147"/>
      <c r="AD20" s="147"/>
      <c r="AE20" s="147"/>
      <c r="AF20" s="147"/>
      <c r="AG20" s="147" t="s">
        <v>370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5">
      <c r="A21" s="154"/>
      <c r="B21" s="155"/>
      <c r="C21" s="195" t="s">
        <v>910</v>
      </c>
      <c r="D21" s="192"/>
      <c r="E21" s="193">
        <v>2000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382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5">
      <c r="A22" s="154"/>
      <c r="B22" s="155"/>
      <c r="C22" s="195" t="s">
        <v>911</v>
      </c>
      <c r="D22" s="192"/>
      <c r="E22" s="193">
        <v>650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382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5">
      <c r="A23" s="154"/>
      <c r="B23" s="155"/>
      <c r="C23" s="195" t="s">
        <v>912</v>
      </c>
      <c r="D23" s="192"/>
      <c r="E23" s="193">
        <v>3800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382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5">
      <c r="A24" s="154"/>
      <c r="B24" s="155"/>
      <c r="C24" s="195" t="s">
        <v>913</v>
      </c>
      <c r="D24" s="192"/>
      <c r="E24" s="193">
        <v>2352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382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5">
      <c r="A25" s="154"/>
      <c r="B25" s="155"/>
      <c r="C25" s="195" t="s">
        <v>914</v>
      </c>
      <c r="D25" s="192"/>
      <c r="E25" s="193">
        <v>39100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382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5">
      <c r="A26" s="154"/>
      <c r="B26" s="155"/>
      <c r="C26" s="195" t="s">
        <v>915</v>
      </c>
      <c r="D26" s="192"/>
      <c r="E26" s="193">
        <v>800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382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5">
      <c r="A27" s="154"/>
      <c r="B27" s="155"/>
      <c r="C27" s="195" t="s">
        <v>916</v>
      </c>
      <c r="D27" s="192"/>
      <c r="E27" s="193">
        <v>400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382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1">
        <v>8</v>
      </c>
      <c r="B28" s="172" t="s">
        <v>673</v>
      </c>
      <c r="C28" s="187" t="s">
        <v>674</v>
      </c>
      <c r="D28" s="173" t="s">
        <v>670</v>
      </c>
      <c r="E28" s="174">
        <v>37317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6.0000000000000002E-5</v>
      </c>
      <c r="O28" s="174">
        <f>ROUND(E28*N28,2)</f>
        <v>2.2400000000000002</v>
      </c>
      <c r="P28" s="174">
        <v>0</v>
      </c>
      <c r="Q28" s="174">
        <f>ROUND(E28*P28,2)</f>
        <v>0</v>
      </c>
      <c r="R28" s="176" t="s">
        <v>671</v>
      </c>
      <c r="S28" s="176" t="s">
        <v>290</v>
      </c>
      <c r="T28" s="177" t="s">
        <v>369</v>
      </c>
      <c r="U28" s="158">
        <v>0.221</v>
      </c>
      <c r="V28" s="158">
        <f>ROUND(E28*U28,2)</f>
        <v>8247.06</v>
      </c>
      <c r="W28" s="158"/>
      <c r="X28" s="158" t="s">
        <v>179</v>
      </c>
      <c r="Y28" s="158" t="s">
        <v>284</v>
      </c>
      <c r="Z28" s="147"/>
      <c r="AA28" s="147"/>
      <c r="AB28" s="147"/>
      <c r="AC28" s="147"/>
      <c r="AD28" s="147"/>
      <c r="AE28" s="147"/>
      <c r="AF28" s="147"/>
      <c r="AG28" s="147" t="s">
        <v>370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5">
      <c r="A29" s="154"/>
      <c r="B29" s="155"/>
      <c r="C29" s="195" t="s">
        <v>917</v>
      </c>
      <c r="D29" s="192"/>
      <c r="E29" s="193">
        <v>12200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382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5">
      <c r="A30" s="154"/>
      <c r="B30" s="155"/>
      <c r="C30" s="195" t="s">
        <v>918</v>
      </c>
      <c r="D30" s="192"/>
      <c r="E30" s="193">
        <v>20500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382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5">
      <c r="A31" s="154"/>
      <c r="B31" s="155"/>
      <c r="C31" s="195" t="s">
        <v>919</v>
      </c>
      <c r="D31" s="192"/>
      <c r="E31" s="193">
        <v>4617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382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1">
        <v>9</v>
      </c>
      <c r="B32" s="172" t="s">
        <v>681</v>
      </c>
      <c r="C32" s="187" t="s">
        <v>920</v>
      </c>
      <c r="D32" s="173" t="s">
        <v>670</v>
      </c>
      <c r="E32" s="174">
        <v>21490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5.0000000000000002E-5</v>
      </c>
      <c r="O32" s="174">
        <f>ROUND(E32*N32,2)</f>
        <v>1.07</v>
      </c>
      <c r="P32" s="174">
        <v>1E-3</v>
      </c>
      <c r="Q32" s="174">
        <f>ROUND(E32*P32,2)</f>
        <v>21.49</v>
      </c>
      <c r="R32" s="176" t="s">
        <v>671</v>
      </c>
      <c r="S32" s="176" t="s">
        <v>290</v>
      </c>
      <c r="T32" s="177" t="s">
        <v>369</v>
      </c>
      <c r="U32" s="158">
        <v>9.7000000000000003E-2</v>
      </c>
      <c r="V32" s="158">
        <f>ROUND(E32*U32,2)</f>
        <v>2084.5300000000002</v>
      </c>
      <c r="W32" s="158"/>
      <c r="X32" s="158" t="s">
        <v>179</v>
      </c>
      <c r="Y32" s="158" t="s">
        <v>284</v>
      </c>
      <c r="Z32" s="147"/>
      <c r="AA32" s="147"/>
      <c r="AB32" s="147"/>
      <c r="AC32" s="147"/>
      <c r="AD32" s="147"/>
      <c r="AE32" s="147"/>
      <c r="AF32" s="147"/>
      <c r="AG32" s="147" t="s">
        <v>370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5">
      <c r="A33" s="154"/>
      <c r="B33" s="155"/>
      <c r="C33" s="195" t="s">
        <v>921</v>
      </c>
      <c r="D33" s="192"/>
      <c r="E33" s="193">
        <v>80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382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5">
      <c r="A34" s="154"/>
      <c r="B34" s="155"/>
      <c r="C34" s="195" t="s">
        <v>922</v>
      </c>
      <c r="D34" s="192"/>
      <c r="E34" s="193">
        <v>10000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382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5">
      <c r="A35" s="154"/>
      <c r="B35" s="155"/>
      <c r="C35" s="195" t="s">
        <v>923</v>
      </c>
      <c r="D35" s="192"/>
      <c r="E35" s="193">
        <v>10850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382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5">
      <c r="A36" s="154"/>
      <c r="B36" s="155"/>
      <c r="C36" s="195" t="s">
        <v>924</v>
      </c>
      <c r="D36" s="192"/>
      <c r="E36" s="193">
        <v>560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382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1">
        <v>10</v>
      </c>
      <c r="B37" s="172" t="s">
        <v>925</v>
      </c>
      <c r="C37" s="187" t="s">
        <v>926</v>
      </c>
      <c r="D37" s="173" t="s">
        <v>514</v>
      </c>
      <c r="E37" s="174">
        <v>240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0</v>
      </c>
      <c r="O37" s="174">
        <f>ROUND(E37*N37,2)</f>
        <v>0</v>
      </c>
      <c r="P37" s="174">
        <v>0</v>
      </c>
      <c r="Q37" s="174">
        <f>ROUND(E37*P37,2)</f>
        <v>0</v>
      </c>
      <c r="R37" s="176" t="s">
        <v>671</v>
      </c>
      <c r="S37" s="176" t="s">
        <v>290</v>
      </c>
      <c r="T37" s="177" t="s">
        <v>369</v>
      </c>
      <c r="U37" s="158">
        <v>0.3</v>
      </c>
      <c r="V37" s="158">
        <f>ROUND(E37*U37,2)</f>
        <v>72</v>
      </c>
      <c r="W37" s="158"/>
      <c r="X37" s="158" t="s">
        <v>179</v>
      </c>
      <c r="Y37" s="158" t="s">
        <v>284</v>
      </c>
      <c r="Z37" s="147"/>
      <c r="AA37" s="147"/>
      <c r="AB37" s="147"/>
      <c r="AC37" s="147"/>
      <c r="AD37" s="147"/>
      <c r="AE37" s="147"/>
      <c r="AF37" s="147"/>
      <c r="AG37" s="147" t="s">
        <v>370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5">
      <c r="A38" s="154"/>
      <c r="B38" s="155"/>
      <c r="C38" s="195" t="s">
        <v>927</v>
      </c>
      <c r="D38" s="192"/>
      <c r="E38" s="193">
        <v>240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382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1">
        <v>11</v>
      </c>
      <c r="B39" s="172" t="s">
        <v>928</v>
      </c>
      <c r="C39" s="187" t="s">
        <v>929</v>
      </c>
      <c r="D39" s="173" t="s">
        <v>670</v>
      </c>
      <c r="E39" s="174">
        <v>66422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6.0000000000000002E-5</v>
      </c>
      <c r="O39" s="174">
        <f>ROUND(E39*N39,2)</f>
        <v>3.99</v>
      </c>
      <c r="P39" s="174">
        <v>0</v>
      </c>
      <c r="Q39" s="174">
        <f>ROUND(E39*P39,2)</f>
        <v>0</v>
      </c>
      <c r="R39" s="176"/>
      <c r="S39" s="176" t="s">
        <v>282</v>
      </c>
      <c r="T39" s="177" t="s">
        <v>444</v>
      </c>
      <c r="U39" s="158">
        <v>0.41199999999999998</v>
      </c>
      <c r="V39" s="158">
        <f>ROUND(E39*U39,2)</f>
        <v>27365.86</v>
      </c>
      <c r="W39" s="158"/>
      <c r="X39" s="158" t="s">
        <v>179</v>
      </c>
      <c r="Y39" s="158" t="s">
        <v>284</v>
      </c>
      <c r="Z39" s="147"/>
      <c r="AA39" s="147"/>
      <c r="AB39" s="147"/>
      <c r="AC39" s="147"/>
      <c r="AD39" s="147"/>
      <c r="AE39" s="147"/>
      <c r="AF39" s="147"/>
      <c r="AG39" s="147" t="s">
        <v>370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5">
      <c r="A40" s="154"/>
      <c r="B40" s="155"/>
      <c r="C40" s="195" t="s">
        <v>930</v>
      </c>
      <c r="D40" s="192"/>
      <c r="E40" s="193">
        <v>66422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382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4">
        <v>12</v>
      </c>
      <c r="B41" s="155" t="s">
        <v>693</v>
      </c>
      <c r="C41" s="196" t="s">
        <v>694</v>
      </c>
      <c r="D41" s="156" t="s">
        <v>0</v>
      </c>
      <c r="E41" s="194"/>
      <c r="F41" s="159"/>
      <c r="G41" s="158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7">
        <v>0</v>
      </c>
      <c r="O41" s="157">
        <f>ROUND(E41*N41,2)</f>
        <v>0</v>
      </c>
      <c r="P41" s="157">
        <v>0</v>
      </c>
      <c r="Q41" s="157">
        <f>ROUND(E41*P41,2)</f>
        <v>0</v>
      </c>
      <c r="R41" s="158" t="s">
        <v>671</v>
      </c>
      <c r="S41" s="158" t="s">
        <v>290</v>
      </c>
      <c r="T41" s="158" t="s">
        <v>369</v>
      </c>
      <c r="U41" s="158">
        <v>0</v>
      </c>
      <c r="V41" s="158">
        <f>ROUND(E41*U41,2)</f>
        <v>0</v>
      </c>
      <c r="W41" s="158"/>
      <c r="X41" s="158" t="s">
        <v>651</v>
      </c>
      <c r="Y41" s="158" t="s">
        <v>284</v>
      </c>
      <c r="Z41" s="147"/>
      <c r="AA41" s="147"/>
      <c r="AB41" s="147"/>
      <c r="AC41" s="147"/>
      <c r="AD41" s="147"/>
      <c r="AE41" s="147"/>
      <c r="AF41" s="147"/>
      <c r="AG41" s="147" t="s">
        <v>652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5">
      <c r="A42" s="154"/>
      <c r="B42" s="155"/>
      <c r="C42" s="264" t="s">
        <v>695</v>
      </c>
      <c r="D42" s="265"/>
      <c r="E42" s="265"/>
      <c r="F42" s="265"/>
      <c r="G42" s="265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372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5">
      <c r="A43" s="161" t="s">
        <v>278</v>
      </c>
      <c r="B43" s="162" t="s">
        <v>130</v>
      </c>
      <c r="C43" s="186" t="s">
        <v>131</v>
      </c>
      <c r="D43" s="163"/>
      <c r="E43" s="164"/>
      <c r="F43" s="165"/>
      <c r="G43" s="165">
        <f>SUMIF(AG44:AG49,"&lt;&gt;NOR",G44:G49)</f>
        <v>0</v>
      </c>
      <c r="H43" s="165"/>
      <c r="I43" s="165">
        <f>SUM(I44:I49)</f>
        <v>0</v>
      </c>
      <c r="J43" s="165"/>
      <c r="K43" s="165">
        <f>SUM(K44:K49)</f>
        <v>0</v>
      </c>
      <c r="L43" s="165"/>
      <c r="M43" s="165">
        <f>SUM(M44:M49)</f>
        <v>0</v>
      </c>
      <c r="N43" s="164"/>
      <c r="O43" s="164">
        <f>SUM(O44:O49)</f>
        <v>46.110000000000007</v>
      </c>
      <c r="P43" s="164"/>
      <c r="Q43" s="164">
        <f>SUM(Q44:Q49)</f>
        <v>0</v>
      </c>
      <c r="R43" s="165"/>
      <c r="S43" s="165"/>
      <c r="T43" s="166"/>
      <c r="U43" s="160"/>
      <c r="V43" s="160">
        <f>SUM(V44:V49)</f>
        <v>8325.06</v>
      </c>
      <c r="W43" s="160"/>
      <c r="X43" s="160"/>
      <c r="Y43" s="160"/>
      <c r="AG43" t="s">
        <v>279</v>
      </c>
    </row>
    <row r="44" spans="1:60" ht="20.399999999999999" outlineLevel="1" x14ac:dyDescent="0.25">
      <c r="A44" s="171">
        <v>13</v>
      </c>
      <c r="B44" s="172" t="s">
        <v>696</v>
      </c>
      <c r="C44" s="187" t="s">
        <v>697</v>
      </c>
      <c r="D44" s="173" t="s">
        <v>432</v>
      </c>
      <c r="E44" s="174">
        <v>8900</v>
      </c>
      <c r="F44" s="175"/>
      <c r="G44" s="176">
        <f>ROUND(E44*F44,2)</f>
        <v>0</v>
      </c>
      <c r="H44" s="175"/>
      <c r="I44" s="176">
        <f>ROUND(E44*H44,2)</f>
        <v>0</v>
      </c>
      <c r="J44" s="175"/>
      <c r="K44" s="176">
        <f>ROUND(E44*J44,2)</f>
        <v>0</v>
      </c>
      <c r="L44" s="176">
        <v>21</v>
      </c>
      <c r="M44" s="176">
        <f>G44*(1+L44/100)</f>
        <v>0</v>
      </c>
      <c r="N44" s="174">
        <v>2.1299999999999999E-3</v>
      </c>
      <c r="O44" s="174">
        <f>ROUND(E44*N44,2)</f>
        <v>18.96</v>
      </c>
      <c r="P44" s="174">
        <v>0</v>
      </c>
      <c r="Q44" s="174">
        <f>ROUND(E44*P44,2)</f>
        <v>0</v>
      </c>
      <c r="R44" s="176" t="s">
        <v>698</v>
      </c>
      <c r="S44" s="176" t="s">
        <v>290</v>
      </c>
      <c r="T44" s="177" t="s">
        <v>369</v>
      </c>
      <c r="U44" s="158">
        <v>0.1787</v>
      </c>
      <c r="V44" s="158">
        <f>ROUND(E44*U44,2)</f>
        <v>1590.43</v>
      </c>
      <c r="W44" s="158"/>
      <c r="X44" s="158" t="s">
        <v>179</v>
      </c>
      <c r="Y44" s="158" t="s">
        <v>284</v>
      </c>
      <c r="Z44" s="147"/>
      <c r="AA44" s="147"/>
      <c r="AB44" s="147"/>
      <c r="AC44" s="147"/>
      <c r="AD44" s="147"/>
      <c r="AE44" s="147"/>
      <c r="AF44" s="147"/>
      <c r="AG44" s="147" t="s">
        <v>370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5">
      <c r="A45" s="154"/>
      <c r="B45" s="155"/>
      <c r="C45" s="195" t="s">
        <v>931</v>
      </c>
      <c r="D45" s="192"/>
      <c r="E45" s="193">
        <v>4900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382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5">
      <c r="A46" s="154"/>
      <c r="B46" s="155"/>
      <c r="C46" s="195" t="s">
        <v>932</v>
      </c>
      <c r="D46" s="192"/>
      <c r="E46" s="193">
        <v>4000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382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9">
        <v>14</v>
      </c>
      <c r="B47" s="180" t="s">
        <v>699</v>
      </c>
      <c r="C47" s="188" t="s">
        <v>700</v>
      </c>
      <c r="D47" s="181" t="s">
        <v>432</v>
      </c>
      <c r="E47" s="182">
        <v>8900</v>
      </c>
      <c r="F47" s="183"/>
      <c r="G47" s="184">
        <f>ROUND(E47*F47,2)</f>
        <v>0</v>
      </c>
      <c r="H47" s="183"/>
      <c r="I47" s="184">
        <f>ROUND(E47*H47,2)</f>
        <v>0</v>
      </c>
      <c r="J47" s="183"/>
      <c r="K47" s="184">
        <f>ROUND(E47*J47,2)</f>
        <v>0</v>
      </c>
      <c r="L47" s="184">
        <v>21</v>
      </c>
      <c r="M47" s="184">
        <f>G47*(1+L47/100)</f>
        <v>0</v>
      </c>
      <c r="N47" s="182">
        <v>6.9999999999999994E-5</v>
      </c>
      <c r="O47" s="182">
        <f>ROUND(E47*N47,2)</f>
        <v>0.62</v>
      </c>
      <c r="P47" s="182">
        <v>0</v>
      </c>
      <c r="Q47" s="182">
        <f>ROUND(E47*P47,2)</f>
        <v>0</v>
      </c>
      <c r="R47" s="184" t="s">
        <v>698</v>
      </c>
      <c r="S47" s="184" t="s">
        <v>290</v>
      </c>
      <c r="T47" s="185" t="s">
        <v>369</v>
      </c>
      <c r="U47" s="158">
        <v>0.14399999999999999</v>
      </c>
      <c r="V47" s="158">
        <f>ROUND(E47*U47,2)</f>
        <v>1281.5999999999999</v>
      </c>
      <c r="W47" s="158"/>
      <c r="X47" s="158" t="s">
        <v>179</v>
      </c>
      <c r="Y47" s="158" t="s">
        <v>284</v>
      </c>
      <c r="Z47" s="147"/>
      <c r="AA47" s="147"/>
      <c r="AB47" s="147"/>
      <c r="AC47" s="147"/>
      <c r="AD47" s="147"/>
      <c r="AE47" s="147"/>
      <c r="AF47" s="147"/>
      <c r="AG47" s="147" t="s">
        <v>370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9">
        <v>15</v>
      </c>
      <c r="B48" s="180" t="s">
        <v>701</v>
      </c>
      <c r="C48" s="188" t="s">
        <v>702</v>
      </c>
      <c r="D48" s="181" t="s">
        <v>432</v>
      </c>
      <c r="E48" s="182">
        <v>8900</v>
      </c>
      <c r="F48" s="183"/>
      <c r="G48" s="184">
        <f>ROUND(E48*F48,2)</f>
        <v>0</v>
      </c>
      <c r="H48" s="183"/>
      <c r="I48" s="184">
        <f>ROUND(E48*H48,2)</f>
        <v>0</v>
      </c>
      <c r="J48" s="183"/>
      <c r="K48" s="184">
        <f>ROUND(E48*J48,2)</f>
        <v>0</v>
      </c>
      <c r="L48" s="184">
        <v>21</v>
      </c>
      <c r="M48" s="184">
        <f>G48*(1+L48/100)</f>
        <v>0</v>
      </c>
      <c r="N48" s="182">
        <v>2.1299999999999999E-3</v>
      </c>
      <c r="O48" s="182">
        <f>ROUND(E48*N48,2)</f>
        <v>18.96</v>
      </c>
      <c r="P48" s="182">
        <v>0</v>
      </c>
      <c r="Q48" s="182">
        <f>ROUND(E48*P48,2)</f>
        <v>0</v>
      </c>
      <c r="R48" s="184"/>
      <c r="S48" s="184" t="s">
        <v>282</v>
      </c>
      <c r="T48" s="185" t="s">
        <v>444</v>
      </c>
      <c r="U48" s="158">
        <v>0.1787</v>
      </c>
      <c r="V48" s="158">
        <f>ROUND(E48*U48,2)</f>
        <v>1590.43</v>
      </c>
      <c r="W48" s="158"/>
      <c r="X48" s="158" t="s">
        <v>179</v>
      </c>
      <c r="Y48" s="158" t="s">
        <v>284</v>
      </c>
      <c r="Z48" s="147"/>
      <c r="AA48" s="147"/>
      <c r="AB48" s="147"/>
      <c r="AC48" s="147"/>
      <c r="AD48" s="147"/>
      <c r="AE48" s="147"/>
      <c r="AF48" s="147"/>
      <c r="AG48" s="147" t="s">
        <v>370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9">
        <v>16</v>
      </c>
      <c r="B49" s="180" t="s">
        <v>703</v>
      </c>
      <c r="C49" s="188" t="s">
        <v>704</v>
      </c>
      <c r="D49" s="181" t="s">
        <v>432</v>
      </c>
      <c r="E49" s="182">
        <v>8900</v>
      </c>
      <c r="F49" s="183"/>
      <c r="G49" s="184">
        <f>ROUND(E49*F49,2)</f>
        <v>0</v>
      </c>
      <c r="H49" s="183"/>
      <c r="I49" s="184">
        <f>ROUND(E49*H49,2)</f>
        <v>0</v>
      </c>
      <c r="J49" s="183"/>
      <c r="K49" s="184">
        <f>ROUND(E49*J49,2)</f>
        <v>0</v>
      </c>
      <c r="L49" s="184">
        <v>21</v>
      </c>
      <c r="M49" s="184">
        <f>G49*(1+L49/100)</f>
        <v>0</v>
      </c>
      <c r="N49" s="182">
        <v>8.4999999999999995E-4</v>
      </c>
      <c r="O49" s="182">
        <f>ROUND(E49*N49,2)</f>
        <v>7.57</v>
      </c>
      <c r="P49" s="182">
        <v>0</v>
      </c>
      <c r="Q49" s="182">
        <f>ROUND(E49*P49,2)</f>
        <v>0</v>
      </c>
      <c r="R49" s="184"/>
      <c r="S49" s="184" t="s">
        <v>282</v>
      </c>
      <c r="T49" s="185" t="s">
        <v>444</v>
      </c>
      <c r="U49" s="158">
        <v>0.434</v>
      </c>
      <c r="V49" s="158">
        <f>ROUND(E49*U49,2)</f>
        <v>3862.6</v>
      </c>
      <c r="W49" s="158"/>
      <c r="X49" s="158" t="s">
        <v>179</v>
      </c>
      <c r="Y49" s="158" t="s">
        <v>284</v>
      </c>
      <c r="Z49" s="147"/>
      <c r="AA49" s="147"/>
      <c r="AB49" s="147"/>
      <c r="AC49" s="147"/>
      <c r="AD49" s="147"/>
      <c r="AE49" s="147"/>
      <c r="AF49" s="147"/>
      <c r="AG49" s="147" t="s">
        <v>370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5">
      <c r="A50" s="161" t="s">
        <v>278</v>
      </c>
      <c r="B50" s="162" t="s">
        <v>243</v>
      </c>
      <c r="C50" s="186" t="s">
        <v>244</v>
      </c>
      <c r="D50" s="163"/>
      <c r="E50" s="164"/>
      <c r="F50" s="165"/>
      <c r="G50" s="165">
        <f>SUMIF(AG51:AG52,"&lt;&gt;NOR",G51:G52)</f>
        <v>0</v>
      </c>
      <c r="H50" s="165"/>
      <c r="I50" s="165">
        <f>SUM(I51:I52)</f>
        <v>0</v>
      </c>
      <c r="J50" s="165"/>
      <c r="K50" s="165">
        <f>SUM(K51:K52)</f>
        <v>0</v>
      </c>
      <c r="L50" s="165"/>
      <c r="M50" s="165">
        <f>SUM(M51:M52)</f>
        <v>0</v>
      </c>
      <c r="N50" s="164"/>
      <c r="O50" s="164">
        <f>SUM(O51:O52)</f>
        <v>0.02</v>
      </c>
      <c r="P50" s="164"/>
      <c r="Q50" s="164">
        <f>SUM(Q51:Q52)</f>
        <v>0</v>
      </c>
      <c r="R50" s="165"/>
      <c r="S50" s="165"/>
      <c r="T50" s="166"/>
      <c r="U50" s="160"/>
      <c r="V50" s="160">
        <f>SUM(V51:V52)</f>
        <v>0.89</v>
      </c>
      <c r="W50" s="160"/>
      <c r="X50" s="160"/>
      <c r="Y50" s="160"/>
      <c r="AG50" t="s">
        <v>279</v>
      </c>
    </row>
    <row r="51" spans="1:60" outlineLevel="1" x14ac:dyDescent="0.25">
      <c r="A51" s="179">
        <v>17</v>
      </c>
      <c r="B51" s="180" t="s">
        <v>714</v>
      </c>
      <c r="C51" s="188" t="s">
        <v>715</v>
      </c>
      <c r="D51" s="181" t="s">
        <v>451</v>
      </c>
      <c r="E51" s="182">
        <v>1</v>
      </c>
      <c r="F51" s="183"/>
      <c r="G51" s="184">
        <f>ROUND(E51*F51,2)</f>
        <v>0</v>
      </c>
      <c r="H51" s="183"/>
      <c r="I51" s="184">
        <f>ROUND(E51*H51,2)</f>
        <v>0</v>
      </c>
      <c r="J51" s="183"/>
      <c r="K51" s="184">
        <f>ROUND(E51*J51,2)</f>
        <v>0</v>
      </c>
      <c r="L51" s="184">
        <v>21</v>
      </c>
      <c r="M51" s="184">
        <f>G51*(1+L51/100)</f>
        <v>0</v>
      </c>
      <c r="N51" s="182">
        <v>0</v>
      </c>
      <c r="O51" s="182">
        <f>ROUND(E51*N51,2)</f>
        <v>0</v>
      </c>
      <c r="P51" s="182">
        <v>0</v>
      </c>
      <c r="Q51" s="182">
        <f>ROUND(E51*P51,2)</f>
        <v>0</v>
      </c>
      <c r="R51" s="184"/>
      <c r="S51" s="184" t="s">
        <v>290</v>
      </c>
      <c r="T51" s="185" t="s">
        <v>369</v>
      </c>
      <c r="U51" s="158">
        <v>0.88900000000000001</v>
      </c>
      <c r="V51" s="158">
        <f>ROUND(E51*U51,2)</f>
        <v>0.89</v>
      </c>
      <c r="W51" s="158"/>
      <c r="X51" s="158" t="s">
        <v>179</v>
      </c>
      <c r="Y51" s="158" t="s">
        <v>284</v>
      </c>
      <c r="Z51" s="147"/>
      <c r="AA51" s="147"/>
      <c r="AB51" s="147"/>
      <c r="AC51" s="147"/>
      <c r="AD51" s="147"/>
      <c r="AE51" s="147"/>
      <c r="AF51" s="147"/>
      <c r="AG51" s="147" t="s">
        <v>370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9">
        <v>18</v>
      </c>
      <c r="B52" s="180" t="s">
        <v>933</v>
      </c>
      <c r="C52" s="188" t="s">
        <v>934</v>
      </c>
      <c r="D52" s="181" t="s">
        <v>451</v>
      </c>
      <c r="E52" s="182">
        <v>1</v>
      </c>
      <c r="F52" s="183"/>
      <c r="G52" s="184">
        <f>ROUND(E52*F52,2)</f>
        <v>0</v>
      </c>
      <c r="H52" s="183"/>
      <c r="I52" s="184">
        <f>ROUND(E52*H52,2)</f>
        <v>0</v>
      </c>
      <c r="J52" s="183"/>
      <c r="K52" s="184">
        <f>ROUND(E52*J52,2)</f>
        <v>0</v>
      </c>
      <c r="L52" s="184">
        <v>21</v>
      </c>
      <c r="M52" s="184">
        <f>G52*(1+L52/100)</f>
        <v>0</v>
      </c>
      <c r="N52" s="182">
        <v>2.4299999999999999E-2</v>
      </c>
      <c r="O52" s="182">
        <f>ROUND(E52*N52,2)</f>
        <v>0.02</v>
      </c>
      <c r="P52" s="182">
        <v>0</v>
      </c>
      <c r="Q52" s="182">
        <f>ROUND(E52*P52,2)</f>
        <v>0</v>
      </c>
      <c r="R52" s="184"/>
      <c r="S52" s="184" t="s">
        <v>282</v>
      </c>
      <c r="T52" s="185" t="s">
        <v>283</v>
      </c>
      <c r="U52" s="158">
        <v>0</v>
      </c>
      <c r="V52" s="158">
        <f>ROUND(E52*U52,2)</f>
        <v>0</v>
      </c>
      <c r="W52" s="158"/>
      <c r="X52" s="158" t="s">
        <v>465</v>
      </c>
      <c r="Y52" s="158" t="s">
        <v>284</v>
      </c>
      <c r="Z52" s="147"/>
      <c r="AA52" s="147"/>
      <c r="AB52" s="147"/>
      <c r="AC52" s="147"/>
      <c r="AD52" s="147"/>
      <c r="AE52" s="147"/>
      <c r="AF52" s="147"/>
      <c r="AG52" s="147" t="s">
        <v>466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5">
      <c r="A53" s="161" t="s">
        <v>278</v>
      </c>
      <c r="B53" s="162" t="s">
        <v>245</v>
      </c>
      <c r="C53" s="186" t="s">
        <v>119</v>
      </c>
      <c r="D53" s="163"/>
      <c r="E53" s="164"/>
      <c r="F53" s="165"/>
      <c r="G53" s="165">
        <f>SUMIF(AG54:AG67,"&lt;&gt;NOR",G54:G67)</f>
        <v>0</v>
      </c>
      <c r="H53" s="165"/>
      <c r="I53" s="165">
        <f>SUM(I54:I67)</f>
        <v>0</v>
      </c>
      <c r="J53" s="165"/>
      <c r="K53" s="165">
        <f>SUM(K54:K67)</f>
        <v>0</v>
      </c>
      <c r="L53" s="165"/>
      <c r="M53" s="165">
        <f>SUM(M54:M67)</f>
        <v>0</v>
      </c>
      <c r="N53" s="164"/>
      <c r="O53" s="164">
        <f>SUM(O54:O67)</f>
        <v>0</v>
      </c>
      <c r="P53" s="164"/>
      <c r="Q53" s="164">
        <f>SUM(Q54:Q67)</f>
        <v>0</v>
      </c>
      <c r="R53" s="165"/>
      <c r="S53" s="165"/>
      <c r="T53" s="166"/>
      <c r="U53" s="160"/>
      <c r="V53" s="160">
        <f>SUM(V54:V67)</f>
        <v>90.17</v>
      </c>
      <c r="W53" s="160"/>
      <c r="X53" s="160"/>
      <c r="Y53" s="160"/>
      <c r="AG53" t="s">
        <v>279</v>
      </c>
    </row>
    <row r="54" spans="1:60" outlineLevel="1" x14ac:dyDescent="0.25">
      <c r="A54" s="171">
        <v>19</v>
      </c>
      <c r="B54" s="172" t="s">
        <v>718</v>
      </c>
      <c r="C54" s="187" t="s">
        <v>719</v>
      </c>
      <c r="D54" s="173" t="s">
        <v>459</v>
      </c>
      <c r="E54" s="174">
        <v>408.31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4">
        <v>0</v>
      </c>
      <c r="O54" s="174">
        <f>ROUND(E54*N54,2)</f>
        <v>0</v>
      </c>
      <c r="P54" s="174">
        <v>0</v>
      </c>
      <c r="Q54" s="174">
        <f>ROUND(E54*P54,2)</f>
        <v>0</v>
      </c>
      <c r="R54" s="176" t="s">
        <v>589</v>
      </c>
      <c r="S54" s="176" t="s">
        <v>290</v>
      </c>
      <c r="T54" s="177" t="s">
        <v>369</v>
      </c>
      <c r="U54" s="158">
        <v>0</v>
      </c>
      <c r="V54" s="158">
        <f>ROUND(E54*U54,2)</f>
        <v>0</v>
      </c>
      <c r="W54" s="158"/>
      <c r="X54" s="158" t="s">
        <v>179</v>
      </c>
      <c r="Y54" s="158" t="s">
        <v>284</v>
      </c>
      <c r="Z54" s="147"/>
      <c r="AA54" s="147"/>
      <c r="AB54" s="147"/>
      <c r="AC54" s="147"/>
      <c r="AD54" s="147"/>
      <c r="AE54" s="147"/>
      <c r="AF54" s="147"/>
      <c r="AG54" s="147" t="s">
        <v>370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5">
      <c r="A55" s="154"/>
      <c r="B55" s="155"/>
      <c r="C55" s="195" t="s">
        <v>935</v>
      </c>
      <c r="D55" s="192"/>
      <c r="E55" s="193">
        <v>408.31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382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1">
        <v>20</v>
      </c>
      <c r="B56" s="172" t="s">
        <v>721</v>
      </c>
      <c r="C56" s="187" t="s">
        <v>722</v>
      </c>
      <c r="D56" s="173" t="s">
        <v>459</v>
      </c>
      <c r="E56" s="174">
        <v>85.96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4">
        <v>0</v>
      </c>
      <c r="O56" s="174">
        <f>ROUND(E56*N56,2)</f>
        <v>0</v>
      </c>
      <c r="P56" s="174">
        <v>0</v>
      </c>
      <c r="Q56" s="174">
        <f>ROUND(E56*P56,2)</f>
        <v>0</v>
      </c>
      <c r="R56" s="176" t="s">
        <v>589</v>
      </c>
      <c r="S56" s="176" t="s">
        <v>290</v>
      </c>
      <c r="T56" s="177" t="s">
        <v>369</v>
      </c>
      <c r="U56" s="158">
        <v>0.105</v>
      </c>
      <c r="V56" s="158">
        <f>ROUND(E56*U56,2)</f>
        <v>9.0299999999999994</v>
      </c>
      <c r="W56" s="158"/>
      <c r="X56" s="158" t="s">
        <v>179</v>
      </c>
      <c r="Y56" s="158" t="s">
        <v>284</v>
      </c>
      <c r="Z56" s="147"/>
      <c r="AA56" s="147"/>
      <c r="AB56" s="147"/>
      <c r="AC56" s="147"/>
      <c r="AD56" s="147"/>
      <c r="AE56" s="147"/>
      <c r="AF56" s="147"/>
      <c r="AG56" s="147" t="s">
        <v>370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5">
      <c r="A57" s="154"/>
      <c r="B57" s="155"/>
      <c r="C57" s="195" t="s">
        <v>936</v>
      </c>
      <c r="D57" s="192"/>
      <c r="E57" s="193">
        <v>85.96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382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.399999999999999" outlineLevel="1" x14ac:dyDescent="0.25">
      <c r="A58" s="171">
        <v>21</v>
      </c>
      <c r="B58" s="172" t="s">
        <v>728</v>
      </c>
      <c r="C58" s="187" t="s">
        <v>729</v>
      </c>
      <c r="D58" s="173" t="s">
        <v>459</v>
      </c>
      <c r="E58" s="174">
        <v>21.49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0</v>
      </c>
      <c r="O58" s="174">
        <f>ROUND(E58*N58,2)</f>
        <v>0</v>
      </c>
      <c r="P58" s="174">
        <v>0</v>
      </c>
      <c r="Q58" s="174">
        <f>ROUND(E58*P58,2)</f>
        <v>0</v>
      </c>
      <c r="R58" s="176" t="s">
        <v>730</v>
      </c>
      <c r="S58" s="176" t="s">
        <v>290</v>
      </c>
      <c r="T58" s="177" t="s">
        <v>369</v>
      </c>
      <c r="U58" s="158">
        <v>0.27700000000000002</v>
      </c>
      <c r="V58" s="158">
        <f>ROUND(E58*U58,2)</f>
        <v>5.95</v>
      </c>
      <c r="W58" s="158"/>
      <c r="X58" s="158" t="s">
        <v>731</v>
      </c>
      <c r="Y58" s="158" t="s">
        <v>284</v>
      </c>
      <c r="Z58" s="147"/>
      <c r="AA58" s="147"/>
      <c r="AB58" s="147"/>
      <c r="AC58" s="147"/>
      <c r="AD58" s="147"/>
      <c r="AE58" s="147"/>
      <c r="AF58" s="147"/>
      <c r="AG58" s="147" t="s">
        <v>732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5">
      <c r="A59" s="154"/>
      <c r="B59" s="155"/>
      <c r="C59" s="266" t="s">
        <v>733</v>
      </c>
      <c r="D59" s="267"/>
      <c r="E59" s="267"/>
      <c r="F59" s="267"/>
      <c r="G59" s="267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372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5">
      <c r="A60" s="154"/>
      <c r="B60" s="155"/>
      <c r="C60" s="262" t="s">
        <v>734</v>
      </c>
      <c r="D60" s="263"/>
      <c r="E60" s="263"/>
      <c r="F60" s="263"/>
      <c r="G60" s="263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287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5">
      <c r="A61" s="154"/>
      <c r="B61" s="155"/>
      <c r="C61" s="262" t="s">
        <v>735</v>
      </c>
      <c r="D61" s="263"/>
      <c r="E61" s="263"/>
      <c r="F61" s="263"/>
      <c r="G61" s="263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287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1" outlineLevel="3" x14ac:dyDescent="0.25">
      <c r="A62" s="154"/>
      <c r="B62" s="155"/>
      <c r="C62" s="262" t="s">
        <v>736</v>
      </c>
      <c r="D62" s="263"/>
      <c r="E62" s="263"/>
      <c r="F62" s="263"/>
      <c r="G62" s="263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287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78" t="str">
        <f>C62</f>
        <v>- při vodorovné dopravě po vodě : vyložení na hromady na suchu nebo na přeložení na dopravní prostředek na suchu do 15 m vodorovně a současně do 4 m svisle,</v>
      </c>
      <c r="BB62" s="147"/>
      <c r="BC62" s="147"/>
      <c r="BD62" s="147"/>
      <c r="BE62" s="147"/>
      <c r="BF62" s="147"/>
      <c r="BG62" s="147"/>
      <c r="BH62" s="147"/>
    </row>
    <row r="63" spans="1:60" outlineLevel="3" x14ac:dyDescent="0.25">
      <c r="A63" s="154"/>
      <c r="B63" s="155"/>
      <c r="C63" s="262" t="s">
        <v>737</v>
      </c>
      <c r="D63" s="263"/>
      <c r="E63" s="263"/>
      <c r="F63" s="263"/>
      <c r="G63" s="263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287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9">
        <v>22</v>
      </c>
      <c r="B64" s="180" t="s">
        <v>738</v>
      </c>
      <c r="C64" s="188" t="s">
        <v>739</v>
      </c>
      <c r="D64" s="181" t="s">
        <v>459</v>
      </c>
      <c r="E64" s="182">
        <v>21.49</v>
      </c>
      <c r="F64" s="183"/>
      <c r="G64" s="184">
        <f>ROUND(E64*F64,2)</f>
        <v>0</v>
      </c>
      <c r="H64" s="183"/>
      <c r="I64" s="184">
        <f>ROUND(E64*H64,2)</f>
        <v>0</v>
      </c>
      <c r="J64" s="183"/>
      <c r="K64" s="184">
        <f>ROUND(E64*J64,2)</f>
        <v>0</v>
      </c>
      <c r="L64" s="184">
        <v>21</v>
      </c>
      <c r="M64" s="184">
        <f>G64*(1+L64/100)</f>
        <v>0</v>
      </c>
      <c r="N64" s="182">
        <v>0</v>
      </c>
      <c r="O64" s="182">
        <f>ROUND(E64*N64,2)</f>
        <v>0</v>
      </c>
      <c r="P64" s="182">
        <v>0</v>
      </c>
      <c r="Q64" s="182">
        <f>ROUND(E64*P64,2)</f>
        <v>0</v>
      </c>
      <c r="R64" s="184" t="s">
        <v>589</v>
      </c>
      <c r="S64" s="184" t="s">
        <v>290</v>
      </c>
      <c r="T64" s="185" t="s">
        <v>369</v>
      </c>
      <c r="U64" s="158">
        <v>2.0670000000000002</v>
      </c>
      <c r="V64" s="158">
        <f>ROUND(E64*U64,2)</f>
        <v>44.42</v>
      </c>
      <c r="W64" s="158"/>
      <c r="X64" s="158" t="s">
        <v>731</v>
      </c>
      <c r="Y64" s="158" t="s">
        <v>284</v>
      </c>
      <c r="Z64" s="147"/>
      <c r="AA64" s="147"/>
      <c r="AB64" s="147"/>
      <c r="AC64" s="147"/>
      <c r="AD64" s="147"/>
      <c r="AE64" s="147"/>
      <c r="AF64" s="147"/>
      <c r="AG64" s="147" t="s">
        <v>732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1">
        <v>23</v>
      </c>
      <c r="B65" s="172" t="s">
        <v>740</v>
      </c>
      <c r="C65" s="187" t="s">
        <v>741</v>
      </c>
      <c r="D65" s="173" t="s">
        <v>459</v>
      </c>
      <c r="E65" s="174">
        <v>21.49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0</v>
      </c>
      <c r="O65" s="174">
        <f>ROUND(E65*N65,2)</f>
        <v>0</v>
      </c>
      <c r="P65" s="174">
        <v>0</v>
      </c>
      <c r="Q65" s="174">
        <f>ROUND(E65*P65,2)</f>
        <v>0</v>
      </c>
      <c r="R65" s="176" t="s">
        <v>589</v>
      </c>
      <c r="S65" s="176" t="s">
        <v>290</v>
      </c>
      <c r="T65" s="177" t="s">
        <v>369</v>
      </c>
      <c r="U65" s="158">
        <v>0.49</v>
      </c>
      <c r="V65" s="158">
        <f>ROUND(E65*U65,2)</f>
        <v>10.53</v>
      </c>
      <c r="W65" s="158"/>
      <c r="X65" s="158" t="s">
        <v>731</v>
      </c>
      <c r="Y65" s="158" t="s">
        <v>284</v>
      </c>
      <c r="Z65" s="147"/>
      <c r="AA65" s="147"/>
      <c r="AB65" s="147"/>
      <c r="AC65" s="147"/>
      <c r="AD65" s="147"/>
      <c r="AE65" s="147"/>
      <c r="AF65" s="147"/>
      <c r="AG65" s="147" t="s">
        <v>732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5">
      <c r="A66" s="154"/>
      <c r="B66" s="155"/>
      <c r="C66" s="253" t="s">
        <v>742</v>
      </c>
      <c r="D66" s="254"/>
      <c r="E66" s="254"/>
      <c r="F66" s="254"/>
      <c r="G66" s="254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287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1">
        <v>24</v>
      </c>
      <c r="B67" s="172" t="s">
        <v>743</v>
      </c>
      <c r="C67" s="187" t="s">
        <v>744</v>
      </c>
      <c r="D67" s="173" t="s">
        <v>459</v>
      </c>
      <c r="E67" s="174">
        <v>21.49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4">
        <v>0</v>
      </c>
      <c r="O67" s="174">
        <f>ROUND(E67*N67,2)</f>
        <v>0</v>
      </c>
      <c r="P67" s="174">
        <v>0</v>
      </c>
      <c r="Q67" s="174">
        <f>ROUND(E67*P67,2)</f>
        <v>0</v>
      </c>
      <c r="R67" s="176" t="s">
        <v>589</v>
      </c>
      <c r="S67" s="176" t="s">
        <v>290</v>
      </c>
      <c r="T67" s="177" t="s">
        <v>369</v>
      </c>
      <c r="U67" s="158">
        <v>0.94199999999999995</v>
      </c>
      <c r="V67" s="158">
        <f>ROUND(E67*U67,2)</f>
        <v>20.239999999999998</v>
      </c>
      <c r="W67" s="158"/>
      <c r="X67" s="158" t="s">
        <v>731</v>
      </c>
      <c r="Y67" s="158" t="s">
        <v>284</v>
      </c>
      <c r="Z67" s="147"/>
      <c r="AA67" s="147"/>
      <c r="AB67" s="147"/>
      <c r="AC67" s="147"/>
      <c r="AD67" s="147"/>
      <c r="AE67" s="147"/>
      <c r="AF67" s="147"/>
      <c r="AG67" s="147" t="s">
        <v>732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5">
      <c r="A68" s="3"/>
      <c r="B68" s="4"/>
      <c r="C68" s="189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v>15</v>
      </c>
      <c r="AF68">
        <v>21</v>
      </c>
      <c r="AG68" t="s">
        <v>264</v>
      </c>
    </row>
    <row r="69" spans="1:60" x14ac:dyDescent="0.25">
      <c r="A69" s="150"/>
      <c r="B69" s="151" t="s">
        <v>29</v>
      </c>
      <c r="C69" s="190"/>
      <c r="D69" s="152"/>
      <c r="E69" s="153"/>
      <c r="F69" s="153"/>
      <c r="G69" s="170">
        <f>G8+G12+G15+G43+G50+G53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f>SUMIF(L7:L67,AE68,G7:G67)</f>
        <v>0</v>
      </c>
      <c r="AF69">
        <f>SUMIF(L7:L67,AF68,G7:G67)</f>
        <v>0</v>
      </c>
      <c r="AG69" t="s">
        <v>362</v>
      </c>
    </row>
    <row r="70" spans="1:60" x14ac:dyDescent="0.25">
      <c r="C70" s="191"/>
      <c r="D70" s="10"/>
      <c r="AG70" t="s">
        <v>363</v>
      </c>
    </row>
    <row r="71" spans="1:60" x14ac:dyDescent="0.25">
      <c r="D71" s="10"/>
    </row>
    <row r="72" spans="1:60" x14ac:dyDescent="0.25">
      <c r="D72" s="10"/>
    </row>
    <row r="73" spans="1:60" x14ac:dyDescent="0.25">
      <c r="D73" s="10"/>
    </row>
    <row r="74" spans="1:60" x14ac:dyDescent="0.25">
      <c r="D74" s="10"/>
    </row>
    <row r="75" spans="1:60" x14ac:dyDescent="0.25">
      <c r="D75" s="10"/>
    </row>
    <row r="76" spans="1:60" x14ac:dyDescent="0.25">
      <c r="D76" s="10"/>
    </row>
    <row r="77" spans="1:60" x14ac:dyDescent="0.25">
      <c r="D77" s="10"/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formatRows="0"/>
  <mergeCells count="12">
    <mergeCell ref="C66:G66"/>
    <mergeCell ref="A1:G1"/>
    <mergeCell ref="C2:G2"/>
    <mergeCell ref="C3:G3"/>
    <mergeCell ref="C4:G4"/>
    <mergeCell ref="C14:G14"/>
    <mergeCell ref="C42:G42"/>
    <mergeCell ref="C59:G59"/>
    <mergeCell ref="C60:G60"/>
    <mergeCell ref="C61:G61"/>
    <mergeCell ref="C62:G62"/>
    <mergeCell ref="C63:G6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E1572-A817-41B4-9CB9-37258E2A0814}">
  <sheetPr>
    <outlinePr summaryBelow="0"/>
  </sheetPr>
  <dimension ref="A1:BH5000"/>
  <sheetViews>
    <sheetView workbookViewId="0">
      <pane ySplit="7" topLeftCell="A53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5546875" style="120" customWidth="1"/>
    <col min="3" max="3" width="63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5" t="s">
        <v>364</v>
      </c>
      <c r="B1" s="255"/>
      <c r="C1" s="255"/>
      <c r="D1" s="255"/>
      <c r="E1" s="255"/>
      <c r="F1" s="255"/>
      <c r="G1" s="255"/>
      <c r="AG1" t="s">
        <v>250</v>
      </c>
    </row>
    <row r="2" spans="1:60" ht="24.9" customHeight="1" x14ac:dyDescent="0.25">
      <c r="A2" s="139" t="s">
        <v>7</v>
      </c>
      <c r="B2" s="49" t="s">
        <v>43</v>
      </c>
      <c r="C2" s="256" t="s">
        <v>44</v>
      </c>
      <c r="D2" s="257"/>
      <c r="E2" s="257"/>
      <c r="F2" s="257"/>
      <c r="G2" s="258"/>
      <c r="AG2" t="s">
        <v>251</v>
      </c>
    </row>
    <row r="3" spans="1:60" ht="24.9" customHeight="1" x14ac:dyDescent="0.25">
      <c r="A3" s="139" t="s">
        <v>8</v>
      </c>
      <c r="B3" s="49" t="s">
        <v>50</v>
      </c>
      <c r="C3" s="256" t="s">
        <v>51</v>
      </c>
      <c r="D3" s="257"/>
      <c r="E3" s="257"/>
      <c r="F3" s="257"/>
      <c r="G3" s="258"/>
      <c r="AC3" s="120" t="s">
        <v>251</v>
      </c>
      <c r="AG3" t="s">
        <v>254</v>
      </c>
    </row>
    <row r="4" spans="1:60" ht="24.9" customHeight="1" x14ac:dyDescent="0.25">
      <c r="A4" s="140" t="s">
        <v>9</v>
      </c>
      <c r="B4" s="141" t="s">
        <v>58</v>
      </c>
      <c r="C4" s="259" t="s">
        <v>59</v>
      </c>
      <c r="D4" s="260"/>
      <c r="E4" s="260"/>
      <c r="F4" s="260"/>
      <c r="G4" s="261"/>
      <c r="AG4" t="s">
        <v>255</v>
      </c>
    </row>
    <row r="5" spans="1:60" x14ac:dyDescent="0.25">
      <c r="D5" s="10"/>
    </row>
    <row r="6" spans="1:60" ht="39.6" x14ac:dyDescent="0.25">
      <c r="A6" s="143" t="s">
        <v>256</v>
      </c>
      <c r="B6" s="145" t="s">
        <v>257</v>
      </c>
      <c r="C6" s="145" t="s">
        <v>258</v>
      </c>
      <c r="D6" s="144" t="s">
        <v>259</v>
      </c>
      <c r="E6" s="143" t="s">
        <v>260</v>
      </c>
      <c r="F6" s="142" t="s">
        <v>261</v>
      </c>
      <c r="G6" s="143" t="s">
        <v>29</v>
      </c>
      <c r="H6" s="146" t="s">
        <v>30</v>
      </c>
      <c r="I6" s="146" t="s">
        <v>262</v>
      </c>
      <c r="J6" s="146" t="s">
        <v>31</v>
      </c>
      <c r="K6" s="146" t="s">
        <v>263</v>
      </c>
      <c r="L6" s="146" t="s">
        <v>264</v>
      </c>
      <c r="M6" s="146" t="s">
        <v>265</v>
      </c>
      <c r="N6" s="146" t="s">
        <v>266</v>
      </c>
      <c r="O6" s="146" t="s">
        <v>267</v>
      </c>
      <c r="P6" s="146" t="s">
        <v>268</v>
      </c>
      <c r="Q6" s="146" t="s">
        <v>269</v>
      </c>
      <c r="R6" s="146" t="s">
        <v>270</v>
      </c>
      <c r="S6" s="146" t="s">
        <v>271</v>
      </c>
      <c r="T6" s="146" t="s">
        <v>272</v>
      </c>
      <c r="U6" s="146" t="s">
        <v>273</v>
      </c>
      <c r="V6" s="146" t="s">
        <v>274</v>
      </c>
      <c r="W6" s="146" t="s">
        <v>275</v>
      </c>
      <c r="X6" s="146" t="s">
        <v>276</v>
      </c>
      <c r="Y6" s="146" t="s">
        <v>277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1" t="s">
        <v>278</v>
      </c>
      <c r="B8" s="162" t="s">
        <v>94</v>
      </c>
      <c r="C8" s="186" t="s">
        <v>95</v>
      </c>
      <c r="D8" s="163"/>
      <c r="E8" s="164"/>
      <c r="F8" s="165"/>
      <c r="G8" s="165">
        <f>SUMIF(AG9:AG50,"&lt;&gt;NOR",G9:G50)</f>
        <v>0</v>
      </c>
      <c r="H8" s="165"/>
      <c r="I8" s="165">
        <f>SUM(I9:I50)</f>
        <v>0</v>
      </c>
      <c r="J8" s="165"/>
      <c r="K8" s="165">
        <f>SUM(K9:K50)</f>
        <v>0</v>
      </c>
      <c r="L8" s="165"/>
      <c r="M8" s="165">
        <f>SUM(M9:M50)</f>
        <v>0</v>
      </c>
      <c r="N8" s="164"/>
      <c r="O8" s="164">
        <f>SUM(O9:O50)</f>
        <v>2.37</v>
      </c>
      <c r="P8" s="164"/>
      <c r="Q8" s="164">
        <f>SUM(Q9:Q50)</f>
        <v>0</v>
      </c>
      <c r="R8" s="165"/>
      <c r="S8" s="165"/>
      <c r="T8" s="166"/>
      <c r="U8" s="160"/>
      <c r="V8" s="160">
        <f>SUM(V9:V50)</f>
        <v>28.139999999999997</v>
      </c>
      <c r="W8" s="160"/>
      <c r="X8" s="160"/>
      <c r="Y8" s="160"/>
      <c r="AG8" t="s">
        <v>279</v>
      </c>
    </row>
    <row r="9" spans="1:60" outlineLevel="1" x14ac:dyDescent="0.25">
      <c r="A9" s="171">
        <v>1</v>
      </c>
      <c r="B9" s="172" t="s">
        <v>937</v>
      </c>
      <c r="C9" s="187" t="s">
        <v>378</v>
      </c>
      <c r="D9" s="173" t="s">
        <v>379</v>
      </c>
      <c r="E9" s="174">
        <v>1.05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 t="s">
        <v>368</v>
      </c>
      <c r="S9" s="176" t="s">
        <v>290</v>
      </c>
      <c r="T9" s="177" t="s">
        <v>369</v>
      </c>
      <c r="U9" s="158">
        <v>9.7000000000000003E-2</v>
      </c>
      <c r="V9" s="158">
        <f>ROUND(E9*U9,2)</f>
        <v>0.1</v>
      </c>
      <c r="W9" s="158"/>
      <c r="X9" s="158" t="s">
        <v>179</v>
      </c>
      <c r="Y9" s="158" t="s">
        <v>284</v>
      </c>
      <c r="Z9" s="147"/>
      <c r="AA9" s="147"/>
      <c r="AB9" s="147"/>
      <c r="AC9" s="147"/>
      <c r="AD9" s="147"/>
      <c r="AE9" s="147"/>
      <c r="AF9" s="147"/>
      <c r="AG9" s="147" t="s">
        <v>370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266" t="s">
        <v>380</v>
      </c>
      <c r="D10" s="267"/>
      <c r="E10" s="267"/>
      <c r="F10" s="267"/>
      <c r="G10" s="26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372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8" t="str">
        <f>C10</f>
        <v>nebo lesní půdy, s vodorovným přemístěním na hromady v místě upotřebení nebo na dočasné či trvalé skládky se složením</v>
      </c>
      <c r="BB10" s="147"/>
      <c r="BC10" s="147"/>
      <c r="BD10" s="147"/>
      <c r="BE10" s="147"/>
      <c r="BF10" s="147"/>
      <c r="BG10" s="147"/>
      <c r="BH10" s="147"/>
    </row>
    <row r="11" spans="1:60" outlineLevel="2" x14ac:dyDescent="0.25">
      <c r="A11" s="154"/>
      <c r="B11" s="155"/>
      <c r="C11" s="195" t="s">
        <v>938</v>
      </c>
      <c r="D11" s="192"/>
      <c r="E11" s="193">
        <v>1.05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382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1">
        <v>2</v>
      </c>
      <c r="B12" s="172" t="s">
        <v>939</v>
      </c>
      <c r="C12" s="187" t="s">
        <v>940</v>
      </c>
      <c r="D12" s="173" t="s">
        <v>379</v>
      </c>
      <c r="E12" s="174">
        <v>1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0</v>
      </c>
      <c r="O12" s="174">
        <f>ROUND(E12*N12,2)</f>
        <v>0</v>
      </c>
      <c r="P12" s="174">
        <v>0</v>
      </c>
      <c r="Q12" s="174">
        <f>ROUND(E12*P12,2)</f>
        <v>0</v>
      </c>
      <c r="R12" s="176" t="s">
        <v>368</v>
      </c>
      <c r="S12" s="176" t="s">
        <v>290</v>
      </c>
      <c r="T12" s="177" t="s">
        <v>369</v>
      </c>
      <c r="U12" s="158">
        <v>1.7629999999999999</v>
      </c>
      <c r="V12" s="158">
        <f>ROUND(E12*U12,2)</f>
        <v>1.76</v>
      </c>
      <c r="W12" s="158"/>
      <c r="X12" s="158" t="s">
        <v>179</v>
      </c>
      <c r="Y12" s="158" t="s">
        <v>284</v>
      </c>
      <c r="Z12" s="147"/>
      <c r="AA12" s="147"/>
      <c r="AB12" s="147"/>
      <c r="AC12" s="147"/>
      <c r="AD12" s="147"/>
      <c r="AE12" s="147"/>
      <c r="AF12" s="147"/>
      <c r="AG12" s="147" t="s">
        <v>370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5">
      <c r="A13" s="154"/>
      <c r="B13" s="155"/>
      <c r="C13" s="266" t="s">
        <v>941</v>
      </c>
      <c r="D13" s="267"/>
      <c r="E13" s="267"/>
      <c r="F13" s="267"/>
      <c r="G13" s="267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372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78" t="str">
        <f>C13</f>
        <v>Příplatek k cenám hloubených vykopávek za ztížení vykopávky v blízkosti podzemního vedení nebo výbušnin pro jakoukoliv třídu horniny.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1">
        <v>3</v>
      </c>
      <c r="B14" s="172" t="s">
        <v>942</v>
      </c>
      <c r="C14" s="187" t="s">
        <v>943</v>
      </c>
      <c r="D14" s="173" t="s">
        <v>379</v>
      </c>
      <c r="E14" s="174">
        <v>4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4">
        <v>0</v>
      </c>
      <c r="O14" s="174">
        <f>ROUND(E14*N14,2)</f>
        <v>0</v>
      </c>
      <c r="P14" s="174">
        <v>0</v>
      </c>
      <c r="Q14" s="174">
        <f>ROUND(E14*P14,2)</f>
        <v>0</v>
      </c>
      <c r="R14" s="176" t="s">
        <v>368</v>
      </c>
      <c r="S14" s="176" t="s">
        <v>290</v>
      </c>
      <c r="T14" s="177" t="s">
        <v>369</v>
      </c>
      <c r="U14" s="158">
        <v>0.36499999999999999</v>
      </c>
      <c r="V14" s="158">
        <f>ROUND(E14*U14,2)</f>
        <v>1.46</v>
      </c>
      <c r="W14" s="158"/>
      <c r="X14" s="158" t="s">
        <v>179</v>
      </c>
      <c r="Y14" s="158" t="s">
        <v>284</v>
      </c>
      <c r="Z14" s="147"/>
      <c r="AA14" s="147"/>
      <c r="AB14" s="147"/>
      <c r="AC14" s="147"/>
      <c r="AD14" s="147"/>
      <c r="AE14" s="147"/>
      <c r="AF14" s="147"/>
      <c r="AG14" s="147" t="s">
        <v>370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1" outlineLevel="2" x14ac:dyDescent="0.25">
      <c r="A15" s="154"/>
      <c r="B15" s="155"/>
      <c r="C15" s="266" t="s">
        <v>944</v>
      </c>
      <c r="D15" s="267"/>
      <c r="E15" s="267"/>
      <c r="F15" s="267"/>
      <c r="G15" s="267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372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78" t="str">
        <f>C15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1">
        <v>4</v>
      </c>
      <c r="B16" s="172" t="s">
        <v>945</v>
      </c>
      <c r="C16" s="187" t="s">
        <v>946</v>
      </c>
      <c r="D16" s="173" t="s">
        <v>379</v>
      </c>
      <c r="E16" s="174">
        <v>4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4">
        <v>0</v>
      </c>
      <c r="O16" s="174">
        <f>ROUND(E16*N16,2)</f>
        <v>0</v>
      </c>
      <c r="P16" s="174">
        <v>0</v>
      </c>
      <c r="Q16" s="174">
        <f>ROUND(E16*P16,2)</f>
        <v>0</v>
      </c>
      <c r="R16" s="176" t="s">
        <v>368</v>
      </c>
      <c r="S16" s="176" t="s">
        <v>290</v>
      </c>
      <c r="T16" s="177" t="s">
        <v>369</v>
      </c>
      <c r="U16" s="158">
        <v>8.4000000000000005E-2</v>
      </c>
      <c r="V16" s="158">
        <f>ROUND(E16*U16,2)</f>
        <v>0.34</v>
      </c>
      <c r="W16" s="158"/>
      <c r="X16" s="158" t="s">
        <v>179</v>
      </c>
      <c r="Y16" s="158" t="s">
        <v>284</v>
      </c>
      <c r="Z16" s="147"/>
      <c r="AA16" s="147"/>
      <c r="AB16" s="147"/>
      <c r="AC16" s="147"/>
      <c r="AD16" s="147"/>
      <c r="AE16" s="147"/>
      <c r="AF16" s="147"/>
      <c r="AG16" s="147" t="s">
        <v>370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1" outlineLevel="2" x14ac:dyDescent="0.25">
      <c r="A17" s="154"/>
      <c r="B17" s="155"/>
      <c r="C17" s="266" t="s">
        <v>944</v>
      </c>
      <c r="D17" s="267"/>
      <c r="E17" s="267"/>
      <c r="F17" s="267"/>
      <c r="G17" s="267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372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8" t="str">
        <f>C17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1">
        <v>5</v>
      </c>
      <c r="B18" s="172" t="s">
        <v>947</v>
      </c>
      <c r="C18" s="187" t="s">
        <v>948</v>
      </c>
      <c r="D18" s="173" t="s">
        <v>379</v>
      </c>
      <c r="E18" s="174">
        <v>4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4">
        <v>0</v>
      </c>
      <c r="O18" s="174">
        <f>ROUND(E18*N18,2)</f>
        <v>0</v>
      </c>
      <c r="P18" s="174">
        <v>0</v>
      </c>
      <c r="Q18" s="174">
        <f>ROUND(E18*P18,2)</f>
        <v>0</v>
      </c>
      <c r="R18" s="176" t="s">
        <v>368</v>
      </c>
      <c r="S18" s="176" t="s">
        <v>290</v>
      </c>
      <c r="T18" s="177" t="s">
        <v>369</v>
      </c>
      <c r="U18" s="158">
        <v>0.48499999999999999</v>
      </c>
      <c r="V18" s="158">
        <f>ROUND(E18*U18,2)</f>
        <v>1.94</v>
      </c>
      <c r="W18" s="158"/>
      <c r="X18" s="158" t="s">
        <v>179</v>
      </c>
      <c r="Y18" s="158" t="s">
        <v>284</v>
      </c>
      <c r="Z18" s="147"/>
      <c r="AA18" s="147"/>
      <c r="AB18" s="147"/>
      <c r="AC18" s="147"/>
      <c r="AD18" s="147"/>
      <c r="AE18" s="147"/>
      <c r="AF18" s="147"/>
      <c r="AG18" s="147" t="s">
        <v>370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1" outlineLevel="2" x14ac:dyDescent="0.25">
      <c r="A19" s="154"/>
      <c r="B19" s="155"/>
      <c r="C19" s="266" t="s">
        <v>944</v>
      </c>
      <c r="D19" s="267"/>
      <c r="E19" s="267"/>
      <c r="F19" s="267"/>
      <c r="G19" s="267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372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8" t="str">
        <f>C19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1">
        <v>6</v>
      </c>
      <c r="B20" s="172" t="s">
        <v>949</v>
      </c>
      <c r="C20" s="187" t="s">
        <v>950</v>
      </c>
      <c r="D20" s="173" t="s">
        <v>379</v>
      </c>
      <c r="E20" s="174">
        <v>4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0</v>
      </c>
      <c r="O20" s="174">
        <f>ROUND(E20*N20,2)</f>
        <v>0</v>
      </c>
      <c r="P20" s="174">
        <v>0</v>
      </c>
      <c r="Q20" s="174">
        <f>ROUND(E20*P20,2)</f>
        <v>0</v>
      </c>
      <c r="R20" s="176" t="s">
        <v>368</v>
      </c>
      <c r="S20" s="176" t="s">
        <v>290</v>
      </c>
      <c r="T20" s="177" t="s">
        <v>369</v>
      </c>
      <c r="U20" s="158">
        <v>0.14829999999999999</v>
      </c>
      <c r="V20" s="158">
        <f>ROUND(E20*U20,2)</f>
        <v>0.59</v>
      </c>
      <c r="W20" s="158"/>
      <c r="X20" s="158" t="s">
        <v>179</v>
      </c>
      <c r="Y20" s="158" t="s">
        <v>284</v>
      </c>
      <c r="Z20" s="147"/>
      <c r="AA20" s="147"/>
      <c r="AB20" s="147"/>
      <c r="AC20" s="147"/>
      <c r="AD20" s="147"/>
      <c r="AE20" s="147"/>
      <c r="AF20" s="147"/>
      <c r="AG20" s="147" t="s">
        <v>370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1" outlineLevel="2" x14ac:dyDescent="0.25">
      <c r="A21" s="154"/>
      <c r="B21" s="155"/>
      <c r="C21" s="266" t="s">
        <v>944</v>
      </c>
      <c r="D21" s="267"/>
      <c r="E21" s="267"/>
      <c r="F21" s="267"/>
      <c r="G21" s="267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372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78" t="str">
        <f>C21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1">
        <v>7</v>
      </c>
      <c r="B22" s="172" t="s">
        <v>951</v>
      </c>
      <c r="C22" s="187" t="s">
        <v>952</v>
      </c>
      <c r="D22" s="173" t="s">
        <v>514</v>
      </c>
      <c r="E22" s="174">
        <v>7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4">
        <v>1.4999999999999999E-4</v>
      </c>
      <c r="O22" s="174">
        <f>ROUND(E22*N22,2)</f>
        <v>0</v>
      </c>
      <c r="P22" s="174">
        <v>0</v>
      </c>
      <c r="Q22" s="174">
        <f>ROUND(E22*P22,2)</f>
        <v>0</v>
      </c>
      <c r="R22" s="176" t="s">
        <v>368</v>
      </c>
      <c r="S22" s="176" t="s">
        <v>290</v>
      </c>
      <c r="T22" s="177" t="s">
        <v>369</v>
      </c>
      <c r="U22" s="158">
        <v>1.5761099999999999</v>
      </c>
      <c r="V22" s="158">
        <f>ROUND(E22*U22,2)</f>
        <v>11.03</v>
      </c>
      <c r="W22" s="158"/>
      <c r="X22" s="158" t="s">
        <v>179</v>
      </c>
      <c r="Y22" s="158" t="s">
        <v>284</v>
      </c>
      <c r="Z22" s="147"/>
      <c r="AA22" s="147"/>
      <c r="AB22" s="147"/>
      <c r="AC22" s="147"/>
      <c r="AD22" s="147"/>
      <c r="AE22" s="147"/>
      <c r="AF22" s="147"/>
      <c r="AG22" s="147" t="s">
        <v>370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31.2" outlineLevel="2" x14ac:dyDescent="0.25">
      <c r="A23" s="154"/>
      <c r="B23" s="155"/>
      <c r="C23" s="266" t="s">
        <v>953</v>
      </c>
      <c r="D23" s="267"/>
      <c r="E23" s="267"/>
      <c r="F23" s="267"/>
      <c r="G23" s="267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372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8" t="str">
        <f>C23</f>
        <v>Protlačování trub v hornině 1 - 4 s výjimkou tekoucího písku a hornin kašovité konzistence metodou ramování (zatloukání) ocelových trub s následným čistěním. Úprava čela potrubí pro protlačení, spojování potlačovaných trub, odstranění horniny z protlačovaných trub stlačeným vzduchem, vodorovné a svislé přemístění výkopku z protlačovaného potrubí a montážní jámy na přilehlé území.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1">
        <v>8</v>
      </c>
      <c r="B24" s="172" t="s">
        <v>954</v>
      </c>
      <c r="C24" s="187" t="s">
        <v>955</v>
      </c>
      <c r="D24" s="173" t="s">
        <v>379</v>
      </c>
      <c r="E24" s="174">
        <v>9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4">
        <v>0</v>
      </c>
      <c r="O24" s="174">
        <f>ROUND(E24*N24,2)</f>
        <v>0</v>
      </c>
      <c r="P24" s="174">
        <v>0</v>
      </c>
      <c r="Q24" s="174">
        <f>ROUND(E24*P24,2)</f>
        <v>0</v>
      </c>
      <c r="R24" s="176" t="s">
        <v>368</v>
      </c>
      <c r="S24" s="176" t="s">
        <v>290</v>
      </c>
      <c r="T24" s="177" t="s">
        <v>369</v>
      </c>
      <c r="U24" s="158">
        <v>0.34499999999999997</v>
      </c>
      <c r="V24" s="158">
        <f>ROUND(E24*U24,2)</f>
        <v>3.11</v>
      </c>
      <c r="W24" s="158"/>
      <c r="X24" s="158" t="s">
        <v>179</v>
      </c>
      <c r="Y24" s="158" t="s">
        <v>284</v>
      </c>
      <c r="Z24" s="147"/>
      <c r="AA24" s="147"/>
      <c r="AB24" s="147"/>
      <c r="AC24" s="147"/>
      <c r="AD24" s="147"/>
      <c r="AE24" s="147"/>
      <c r="AF24" s="147"/>
      <c r="AG24" s="147" t="s">
        <v>370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5">
      <c r="A25" s="154"/>
      <c r="B25" s="155"/>
      <c r="C25" s="266" t="s">
        <v>956</v>
      </c>
      <c r="D25" s="267"/>
      <c r="E25" s="267"/>
      <c r="F25" s="267"/>
      <c r="G25" s="267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372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78" t="str">
        <f>C25</f>
        <v>bez naložení do dopravní nádoby, ale s vyprázdněním dopravní nádoby na hromadu nebo na dopravní prostředek,</v>
      </c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1">
        <v>9</v>
      </c>
      <c r="B26" s="172" t="s">
        <v>411</v>
      </c>
      <c r="C26" s="187" t="s">
        <v>412</v>
      </c>
      <c r="D26" s="173" t="s">
        <v>379</v>
      </c>
      <c r="E26" s="174">
        <v>1.9980500000000001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0</v>
      </c>
      <c r="O26" s="174">
        <f>ROUND(E26*N26,2)</f>
        <v>0</v>
      </c>
      <c r="P26" s="174">
        <v>0</v>
      </c>
      <c r="Q26" s="174">
        <f>ROUND(E26*P26,2)</f>
        <v>0</v>
      </c>
      <c r="R26" s="176" t="s">
        <v>368</v>
      </c>
      <c r="S26" s="176" t="s">
        <v>290</v>
      </c>
      <c r="T26" s="177" t="s">
        <v>369</v>
      </c>
      <c r="U26" s="158">
        <v>1.0999999999999999E-2</v>
      </c>
      <c r="V26" s="158">
        <f>ROUND(E26*U26,2)</f>
        <v>0.02</v>
      </c>
      <c r="W26" s="158"/>
      <c r="X26" s="158" t="s">
        <v>179</v>
      </c>
      <c r="Y26" s="158" t="s">
        <v>284</v>
      </c>
      <c r="Z26" s="147"/>
      <c r="AA26" s="147"/>
      <c r="AB26" s="147"/>
      <c r="AC26" s="147"/>
      <c r="AD26" s="147"/>
      <c r="AE26" s="147"/>
      <c r="AF26" s="147"/>
      <c r="AG26" s="147" t="s">
        <v>370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5">
      <c r="A27" s="154"/>
      <c r="B27" s="155"/>
      <c r="C27" s="266" t="s">
        <v>409</v>
      </c>
      <c r="D27" s="267"/>
      <c r="E27" s="267"/>
      <c r="F27" s="267"/>
      <c r="G27" s="267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372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5">
      <c r="A28" s="154"/>
      <c r="B28" s="155"/>
      <c r="C28" s="195" t="s">
        <v>957</v>
      </c>
      <c r="D28" s="192"/>
      <c r="E28" s="193">
        <v>1.9980500000000001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382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.399999999999999" outlineLevel="1" x14ac:dyDescent="0.25">
      <c r="A29" s="171">
        <v>10</v>
      </c>
      <c r="B29" s="172" t="s">
        <v>414</v>
      </c>
      <c r="C29" s="187" t="s">
        <v>415</v>
      </c>
      <c r="D29" s="173" t="s">
        <v>379</v>
      </c>
      <c r="E29" s="174">
        <v>19.980499999999999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6" t="s">
        <v>368</v>
      </c>
      <c r="S29" s="176" t="s">
        <v>290</v>
      </c>
      <c r="T29" s="177" t="s">
        <v>369</v>
      </c>
      <c r="U29" s="158">
        <v>0</v>
      </c>
      <c r="V29" s="158">
        <f>ROUND(E29*U29,2)</f>
        <v>0</v>
      </c>
      <c r="W29" s="158"/>
      <c r="X29" s="158" t="s">
        <v>179</v>
      </c>
      <c r="Y29" s="158" t="s">
        <v>284</v>
      </c>
      <c r="Z29" s="147"/>
      <c r="AA29" s="147"/>
      <c r="AB29" s="147"/>
      <c r="AC29" s="147"/>
      <c r="AD29" s="147"/>
      <c r="AE29" s="147"/>
      <c r="AF29" s="147"/>
      <c r="AG29" s="147" t="s">
        <v>370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5">
      <c r="A30" s="154"/>
      <c r="B30" s="155"/>
      <c r="C30" s="266" t="s">
        <v>409</v>
      </c>
      <c r="D30" s="267"/>
      <c r="E30" s="267"/>
      <c r="F30" s="267"/>
      <c r="G30" s="267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372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0.399999999999999" outlineLevel="1" x14ac:dyDescent="0.25">
      <c r="A31" s="179">
        <v>11</v>
      </c>
      <c r="B31" s="180" t="s">
        <v>416</v>
      </c>
      <c r="C31" s="188" t="s">
        <v>417</v>
      </c>
      <c r="D31" s="181" t="s">
        <v>379</v>
      </c>
      <c r="E31" s="182">
        <v>1.9980500000000001</v>
      </c>
      <c r="F31" s="183"/>
      <c r="G31" s="184">
        <f>ROUND(E31*F31,2)</f>
        <v>0</v>
      </c>
      <c r="H31" s="183"/>
      <c r="I31" s="184">
        <f>ROUND(E31*H31,2)</f>
        <v>0</v>
      </c>
      <c r="J31" s="183"/>
      <c r="K31" s="184">
        <f>ROUND(E31*J31,2)</f>
        <v>0</v>
      </c>
      <c r="L31" s="184">
        <v>21</v>
      </c>
      <c r="M31" s="184">
        <f>G31*(1+L31/100)</f>
        <v>0</v>
      </c>
      <c r="N31" s="182">
        <v>0</v>
      </c>
      <c r="O31" s="182">
        <f>ROUND(E31*N31,2)</f>
        <v>0</v>
      </c>
      <c r="P31" s="182">
        <v>0</v>
      </c>
      <c r="Q31" s="182">
        <f>ROUND(E31*P31,2)</f>
        <v>0</v>
      </c>
      <c r="R31" s="184" t="s">
        <v>368</v>
      </c>
      <c r="S31" s="184" t="s">
        <v>290</v>
      </c>
      <c r="T31" s="185" t="s">
        <v>369</v>
      </c>
      <c r="U31" s="158">
        <v>5.2999999999999999E-2</v>
      </c>
      <c r="V31" s="158">
        <f>ROUND(E31*U31,2)</f>
        <v>0.11</v>
      </c>
      <c r="W31" s="158"/>
      <c r="X31" s="158" t="s">
        <v>179</v>
      </c>
      <c r="Y31" s="158" t="s">
        <v>284</v>
      </c>
      <c r="Z31" s="147"/>
      <c r="AA31" s="147"/>
      <c r="AB31" s="147"/>
      <c r="AC31" s="147"/>
      <c r="AD31" s="147"/>
      <c r="AE31" s="147"/>
      <c r="AF31" s="147"/>
      <c r="AG31" s="147" t="s">
        <v>370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1">
        <v>12</v>
      </c>
      <c r="B32" s="172" t="s">
        <v>421</v>
      </c>
      <c r="C32" s="187" t="s">
        <v>422</v>
      </c>
      <c r="D32" s="173" t="s">
        <v>379</v>
      </c>
      <c r="E32" s="174">
        <v>7.11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4">
        <v>0</v>
      </c>
      <c r="Q32" s="174">
        <f>ROUND(E32*P32,2)</f>
        <v>0</v>
      </c>
      <c r="R32" s="176" t="s">
        <v>368</v>
      </c>
      <c r="S32" s="176" t="s">
        <v>290</v>
      </c>
      <c r="T32" s="177" t="s">
        <v>369</v>
      </c>
      <c r="U32" s="158">
        <v>0.20200000000000001</v>
      </c>
      <c r="V32" s="158">
        <f>ROUND(E32*U32,2)</f>
        <v>1.44</v>
      </c>
      <c r="W32" s="158"/>
      <c r="X32" s="158" t="s">
        <v>179</v>
      </c>
      <c r="Y32" s="158" t="s">
        <v>284</v>
      </c>
      <c r="Z32" s="147"/>
      <c r="AA32" s="147"/>
      <c r="AB32" s="147"/>
      <c r="AC32" s="147"/>
      <c r="AD32" s="147"/>
      <c r="AE32" s="147"/>
      <c r="AF32" s="147"/>
      <c r="AG32" s="147" t="s">
        <v>370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5">
      <c r="A33" s="154"/>
      <c r="B33" s="155"/>
      <c r="C33" s="266" t="s">
        <v>423</v>
      </c>
      <c r="D33" s="267"/>
      <c r="E33" s="267"/>
      <c r="F33" s="267"/>
      <c r="G33" s="267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372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5">
      <c r="A34" s="154"/>
      <c r="B34" s="155"/>
      <c r="C34" s="262" t="s">
        <v>424</v>
      </c>
      <c r="D34" s="263"/>
      <c r="E34" s="263"/>
      <c r="F34" s="263"/>
      <c r="G34" s="263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287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5">
      <c r="A35" s="154"/>
      <c r="B35" s="155"/>
      <c r="C35" s="195" t="s">
        <v>958</v>
      </c>
      <c r="D35" s="192"/>
      <c r="E35" s="193">
        <v>7.11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382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1">
        <v>13</v>
      </c>
      <c r="B36" s="172" t="s">
        <v>959</v>
      </c>
      <c r="C36" s="187" t="s">
        <v>960</v>
      </c>
      <c r="D36" s="173" t="s">
        <v>379</v>
      </c>
      <c r="E36" s="174">
        <v>1.26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4">
        <v>1.7</v>
      </c>
      <c r="O36" s="174">
        <f>ROUND(E36*N36,2)</f>
        <v>2.14</v>
      </c>
      <c r="P36" s="174">
        <v>0</v>
      </c>
      <c r="Q36" s="174">
        <f>ROUND(E36*P36,2)</f>
        <v>0</v>
      </c>
      <c r="R36" s="176" t="s">
        <v>368</v>
      </c>
      <c r="S36" s="176" t="s">
        <v>290</v>
      </c>
      <c r="T36" s="177" t="s">
        <v>369</v>
      </c>
      <c r="U36" s="158">
        <v>1.587</v>
      </c>
      <c r="V36" s="158">
        <f>ROUND(E36*U36,2)</f>
        <v>2</v>
      </c>
      <c r="W36" s="158"/>
      <c r="X36" s="158" t="s">
        <v>179</v>
      </c>
      <c r="Y36" s="158" t="s">
        <v>284</v>
      </c>
      <c r="Z36" s="147"/>
      <c r="AA36" s="147"/>
      <c r="AB36" s="147"/>
      <c r="AC36" s="147"/>
      <c r="AD36" s="147"/>
      <c r="AE36" s="147"/>
      <c r="AF36" s="147"/>
      <c r="AG36" s="147" t="s">
        <v>370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1" outlineLevel="2" x14ac:dyDescent="0.25">
      <c r="A37" s="154"/>
      <c r="B37" s="155"/>
      <c r="C37" s="266" t="s">
        <v>961</v>
      </c>
      <c r="D37" s="267"/>
      <c r="E37" s="267"/>
      <c r="F37" s="267"/>
      <c r="G37" s="267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372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78" t="str">
        <f>C37</f>
        <v>sypaninou z vhodných hornin tř. 1 - 4 nebo materiálem připraveným podél výkopu ve vzdálenosti do 3 m od jeho kraje, pro jakoukoliv hloubku výkopu a jakoukoliv míru zhutnění,</v>
      </c>
      <c r="BB37" s="147"/>
      <c r="BC37" s="147"/>
      <c r="BD37" s="147"/>
      <c r="BE37" s="147"/>
      <c r="BF37" s="147"/>
      <c r="BG37" s="147"/>
      <c r="BH37" s="147"/>
    </row>
    <row r="38" spans="1:60" outlineLevel="2" x14ac:dyDescent="0.25">
      <c r="A38" s="154"/>
      <c r="B38" s="155"/>
      <c r="C38" s="195" t="s">
        <v>962</v>
      </c>
      <c r="D38" s="192"/>
      <c r="E38" s="193">
        <v>1.26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382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1">
        <v>14</v>
      </c>
      <c r="B39" s="172" t="s">
        <v>426</v>
      </c>
      <c r="C39" s="187" t="s">
        <v>427</v>
      </c>
      <c r="D39" s="173" t="s">
        <v>379</v>
      </c>
      <c r="E39" s="174">
        <v>1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0</v>
      </c>
      <c r="O39" s="174">
        <f>ROUND(E39*N39,2)</f>
        <v>0</v>
      </c>
      <c r="P39" s="174">
        <v>0</v>
      </c>
      <c r="Q39" s="174">
        <f>ROUND(E39*P39,2)</f>
        <v>0</v>
      </c>
      <c r="R39" s="176" t="s">
        <v>368</v>
      </c>
      <c r="S39" s="176" t="s">
        <v>290</v>
      </c>
      <c r="T39" s="177" t="s">
        <v>369</v>
      </c>
      <c r="U39" s="158">
        <v>2.1949999999999998</v>
      </c>
      <c r="V39" s="158">
        <f>ROUND(E39*U39,2)</f>
        <v>2.2000000000000002</v>
      </c>
      <c r="W39" s="158"/>
      <c r="X39" s="158" t="s">
        <v>179</v>
      </c>
      <c r="Y39" s="158" t="s">
        <v>284</v>
      </c>
      <c r="Z39" s="147"/>
      <c r="AA39" s="147"/>
      <c r="AB39" s="147"/>
      <c r="AC39" s="147"/>
      <c r="AD39" s="147"/>
      <c r="AE39" s="147"/>
      <c r="AF39" s="147"/>
      <c r="AG39" s="147" t="s">
        <v>370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5">
      <c r="A40" s="154"/>
      <c r="B40" s="155"/>
      <c r="C40" s="266" t="s">
        <v>428</v>
      </c>
      <c r="D40" s="267"/>
      <c r="E40" s="267"/>
      <c r="F40" s="267"/>
      <c r="G40" s="267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372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78" t="str">
        <f>C40</f>
        <v>sypaninou z vhodných hornin tř. 1 - 4 nebo materiálem, uloženým ve vzdálenosti do 30 m od vnějšího kraje objektu, pro jakoukoliv míru zhutnění,</v>
      </c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1">
        <v>15</v>
      </c>
      <c r="B41" s="172" t="s">
        <v>963</v>
      </c>
      <c r="C41" s="187" t="s">
        <v>964</v>
      </c>
      <c r="D41" s="173" t="s">
        <v>432</v>
      </c>
      <c r="E41" s="174">
        <v>7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0</v>
      </c>
      <c r="O41" s="174">
        <f>ROUND(E41*N41,2)</f>
        <v>0</v>
      </c>
      <c r="P41" s="174">
        <v>0</v>
      </c>
      <c r="Q41" s="174">
        <f>ROUND(E41*P41,2)</f>
        <v>0</v>
      </c>
      <c r="R41" s="176" t="s">
        <v>368</v>
      </c>
      <c r="S41" s="176" t="s">
        <v>290</v>
      </c>
      <c r="T41" s="177" t="s">
        <v>369</v>
      </c>
      <c r="U41" s="158">
        <v>1.7999999999999999E-2</v>
      </c>
      <c r="V41" s="158">
        <f>ROUND(E41*U41,2)</f>
        <v>0.13</v>
      </c>
      <c r="W41" s="158"/>
      <c r="X41" s="158" t="s">
        <v>179</v>
      </c>
      <c r="Y41" s="158" t="s">
        <v>284</v>
      </c>
      <c r="Z41" s="147"/>
      <c r="AA41" s="147"/>
      <c r="AB41" s="147"/>
      <c r="AC41" s="147"/>
      <c r="AD41" s="147"/>
      <c r="AE41" s="147"/>
      <c r="AF41" s="147"/>
      <c r="AG41" s="147" t="s">
        <v>370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5">
      <c r="A42" s="154"/>
      <c r="B42" s="155"/>
      <c r="C42" s="266" t="s">
        <v>965</v>
      </c>
      <c r="D42" s="267"/>
      <c r="E42" s="267"/>
      <c r="F42" s="267"/>
      <c r="G42" s="267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372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1">
        <v>16</v>
      </c>
      <c r="B43" s="172" t="s">
        <v>430</v>
      </c>
      <c r="C43" s="187" t="s">
        <v>431</v>
      </c>
      <c r="D43" s="173" t="s">
        <v>432</v>
      </c>
      <c r="E43" s="174">
        <v>7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4">
        <v>0</v>
      </c>
      <c r="O43" s="174">
        <f>ROUND(E43*N43,2)</f>
        <v>0</v>
      </c>
      <c r="P43" s="174">
        <v>0</v>
      </c>
      <c r="Q43" s="174">
        <f>ROUND(E43*P43,2)</f>
        <v>0</v>
      </c>
      <c r="R43" s="176" t="s">
        <v>368</v>
      </c>
      <c r="S43" s="176" t="s">
        <v>290</v>
      </c>
      <c r="T43" s="177" t="s">
        <v>369</v>
      </c>
      <c r="U43" s="158">
        <v>1.7999999999999999E-2</v>
      </c>
      <c r="V43" s="158">
        <f>ROUND(E43*U43,2)</f>
        <v>0.13</v>
      </c>
      <c r="W43" s="158"/>
      <c r="X43" s="158" t="s">
        <v>179</v>
      </c>
      <c r="Y43" s="158" t="s">
        <v>284</v>
      </c>
      <c r="Z43" s="147"/>
      <c r="AA43" s="147"/>
      <c r="AB43" s="147"/>
      <c r="AC43" s="147"/>
      <c r="AD43" s="147"/>
      <c r="AE43" s="147"/>
      <c r="AF43" s="147"/>
      <c r="AG43" s="147" t="s">
        <v>370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5">
      <c r="A44" s="154"/>
      <c r="B44" s="155"/>
      <c r="C44" s="266" t="s">
        <v>433</v>
      </c>
      <c r="D44" s="267"/>
      <c r="E44" s="267"/>
      <c r="F44" s="267"/>
      <c r="G44" s="267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372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.399999999999999" outlineLevel="1" x14ac:dyDescent="0.25">
      <c r="A45" s="171">
        <v>17</v>
      </c>
      <c r="B45" s="172" t="s">
        <v>966</v>
      </c>
      <c r="C45" s="187" t="s">
        <v>967</v>
      </c>
      <c r="D45" s="173" t="s">
        <v>432</v>
      </c>
      <c r="E45" s="174">
        <v>7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4">
        <v>0</v>
      </c>
      <c r="O45" s="174">
        <f>ROUND(E45*N45,2)</f>
        <v>0</v>
      </c>
      <c r="P45" s="174">
        <v>0</v>
      </c>
      <c r="Q45" s="174">
        <f>ROUND(E45*P45,2)</f>
        <v>0</v>
      </c>
      <c r="R45" s="176" t="s">
        <v>368</v>
      </c>
      <c r="S45" s="176" t="s">
        <v>290</v>
      </c>
      <c r="T45" s="177" t="s">
        <v>369</v>
      </c>
      <c r="U45" s="158">
        <v>0.254</v>
      </c>
      <c r="V45" s="158">
        <f>ROUND(E45*U45,2)</f>
        <v>1.78</v>
      </c>
      <c r="W45" s="158"/>
      <c r="X45" s="158" t="s">
        <v>179</v>
      </c>
      <c r="Y45" s="158" t="s">
        <v>284</v>
      </c>
      <c r="Z45" s="147"/>
      <c r="AA45" s="147"/>
      <c r="AB45" s="147"/>
      <c r="AC45" s="147"/>
      <c r="AD45" s="147"/>
      <c r="AE45" s="147"/>
      <c r="AF45" s="147"/>
      <c r="AG45" s="147" t="s">
        <v>370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5">
      <c r="A46" s="154"/>
      <c r="B46" s="155"/>
      <c r="C46" s="266" t="s">
        <v>968</v>
      </c>
      <c r="D46" s="267"/>
      <c r="E46" s="267"/>
      <c r="F46" s="267"/>
      <c r="G46" s="267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372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8" t="str">
        <f>C46</f>
        <v>s případným nutným přemístěním hromad nebo dočasných skládek na místo potřeby ze vzdálenosti do 30 m, v rovině nebo ve svahu do 1 : 5,</v>
      </c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1">
        <v>18</v>
      </c>
      <c r="B47" s="172" t="s">
        <v>457</v>
      </c>
      <c r="C47" s="187" t="s">
        <v>458</v>
      </c>
      <c r="D47" s="173" t="s">
        <v>459</v>
      </c>
      <c r="E47" s="174">
        <v>3.024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4">
        <v>0</v>
      </c>
      <c r="O47" s="174">
        <f>ROUND(E47*N47,2)</f>
        <v>0</v>
      </c>
      <c r="P47" s="174">
        <v>0</v>
      </c>
      <c r="Q47" s="174">
        <f>ROUND(E47*P47,2)</f>
        <v>0</v>
      </c>
      <c r="R47" s="176"/>
      <c r="S47" s="176" t="s">
        <v>282</v>
      </c>
      <c r="T47" s="177" t="s">
        <v>283</v>
      </c>
      <c r="U47" s="158">
        <v>0</v>
      </c>
      <c r="V47" s="158">
        <f>ROUND(E47*U47,2)</f>
        <v>0</v>
      </c>
      <c r="W47" s="158"/>
      <c r="X47" s="158" t="s">
        <v>179</v>
      </c>
      <c r="Y47" s="158" t="s">
        <v>284</v>
      </c>
      <c r="Z47" s="147"/>
      <c r="AA47" s="147"/>
      <c r="AB47" s="147"/>
      <c r="AC47" s="147"/>
      <c r="AD47" s="147"/>
      <c r="AE47" s="147"/>
      <c r="AF47" s="147"/>
      <c r="AG47" s="147" t="s">
        <v>370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5">
      <c r="A48" s="154"/>
      <c r="B48" s="155"/>
      <c r="C48" s="195" t="s">
        <v>969</v>
      </c>
      <c r="D48" s="192"/>
      <c r="E48" s="193">
        <v>3.024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382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0.399999999999999" outlineLevel="1" x14ac:dyDescent="0.25">
      <c r="A49" s="171">
        <v>19</v>
      </c>
      <c r="B49" s="172" t="s">
        <v>970</v>
      </c>
      <c r="C49" s="187" t="s">
        <v>971</v>
      </c>
      <c r="D49" s="173" t="s">
        <v>514</v>
      </c>
      <c r="E49" s="174">
        <v>7.7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2.98E-2</v>
      </c>
      <c r="O49" s="174">
        <f>ROUND(E49*N49,2)</f>
        <v>0.23</v>
      </c>
      <c r="P49" s="174">
        <v>0</v>
      </c>
      <c r="Q49" s="174">
        <f>ROUND(E49*P49,2)</f>
        <v>0</v>
      </c>
      <c r="R49" s="176" t="s">
        <v>464</v>
      </c>
      <c r="S49" s="176" t="s">
        <v>290</v>
      </c>
      <c r="T49" s="177" t="s">
        <v>369</v>
      </c>
      <c r="U49" s="158">
        <v>0</v>
      </c>
      <c r="V49" s="158">
        <f>ROUND(E49*U49,2)</f>
        <v>0</v>
      </c>
      <c r="W49" s="158"/>
      <c r="X49" s="158" t="s">
        <v>465</v>
      </c>
      <c r="Y49" s="158" t="s">
        <v>284</v>
      </c>
      <c r="Z49" s="147"/>
      <c r="AA49" s="147"/>
      <c r="AB49" s="147"/>
      <c r="AC49" s="147"/>
      <c r="AD49" s="147"/>
      <c r="AE49" s="147"/>
      <c r="AF49" s="147"/>
      <c r="AG49" s="147" t="s">
        <v>466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5">
      <c r="A50" s="154"/>
      <c r="B50" s="155"/>
      <c r="C50" s="195" t="s">
        <v>972</v>
      </c>
      <c r="D50" s="192"/>
      <c r="E50" s="193">
        <v>7.7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382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5">
      <c r="A51" s="161" t="s">
        <v>278</v>
      </c>
      <c r="B51" s="162" t="s">
        <v>96</v>
      </c>
      <c r="C51" s="186" t="s">
        <v>97</v>
      </c>
      <c r="D51" s="163"/>
      <c r="E51" s="164"/>
      <c r="F51" s="165"/>
      <c r="G51" s="165">
        <f>SUMIF(AG52:AG56,"&lt;&gt;NOR",G52:G56)</f>
        <v>0</v>
      </c>
      <c r="H51" s="165"/>
      <c r="I51" s="165">
        <f>SUM(I52:I56)</f>
        <v>0</v>
      </c>
      <c r="J51" s="165"/>
      <c r="K51" s="165">
        <f>SUM(K52:K56)</f>
        <v>0</v>
      </c>
      <c r="L51" s="165"/>
      <c r="M51" s="165">
        <f>SUM(M52:M56)</f>
        <v>0</v>
      </c>
      <c r="N51" s="164"/>
      <c r="O51" s="164">
        <f>SUM(O52:O56)</f>
        <v>1.53</v>
      </c>
      <c r="P51" s="164"/>
      <c r="Q51" s="164">
        <f>SUM(Q52:Q56)</f>
        <v>0</v>
      </c>
      <c r="R51" s="165"/>
      <c r="S51" s="165"/>
      <c r="T51" s="166"/>
      <c r="U51" s="160"/>
      <c r="V51" s="160">
        <f>SUM(V52:V56)</f>
        <v>3.37</v>
      </c>
      <c r="W51" s="160"/>
      <c r="X51" s="160"/>
      <c r="Y51" s="160"/>
      <c r="AG51" t="s">
        <v>279</v>
      </c>
    </row>
    <row r="52" spans="1:60" ht="20.399999999999999" outlineLevel="1" x14ac:dyDescent="0.25">
      <c r="A52" s="171">
        <v>20</v>
      </c>
      <c r="B52" s="172" t="s">
        <v>973</v>
      </c>
      <c r="C52" s="187" t="s">
        <v>974</v>
      </c>
      <c r="D52" s="173" t="s">
        <v>432</v>
      </c>
      <c r="E52" s="174">
        <v>4.2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4">
        <v>0</v>
      </c>
      <c r="O52" s="174">
        <f>ROUND(E52*N52,2)</f>
        <v>0</v>
      </c>
      <c r="P52" s="174">
        <v>0</v>
      </c>
      <c r="Q52" s="174">
        <f>ROUND(E52*P52,2)</f>
        <v>0</v>
      </c>
      <c r="R52" s="176" t="s">
        <v>368</v>
      </c>
      <c r="S52" s="176" t="s">
        <v>290</v>
      </c>
      <c r="T52" s="177" t="s">
        <v>369</v>
      </c>
      <c r="U52" s="158">
        <v>0.15</v>
      </c>
      <c r="V52" s="158">
        <f>ROUND(E52*U52,2)</f>
        <v>0.63</v>
      </c>
      <c r="W52" s="158"/>
      <c r="X52" s="158" t="s">
        <v>179</v>
      </c>
      <c r="Y52" s="158" t="s">
        <v>284</v>
      </c>
      <c r="Z52" s="147"/>
      <c r="AA52" s="147"/>
      <c r="AB52" s="147"/>
      <c r="AC52" s="147"/>
      <c r="AD52" s="147"/>
      <c r="AE52" s="147"/>
      <c r="AF52" s="147"/>
      <c r="AG52" s="147" t="s">
        <v>370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5">
      <c r="A53" s="154"/>
      <c r="B53" s="155"/>
      <c r="C53" s="266" t="s">
        <v>975</v>
      </c>
      <c r="D53" s="267"/>
      <c r="E53" s="267"/>
      <c r="F53" s="267"/>
      <c r="G53" s="267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372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78" t="str">
        <f>C53</f>
        <v>z rostlé horniny tř.1 - 4 pod násypy z hornin soudržných do 92% PS a hornin nesoudržných sypkých relativní ulehlosti I(d) do 0,8</v>
      </c>
      <c r="BB53" s="147"/>
      <c r="BC53" s="147"/>
      <c r="BD53" s="147"/>
      <c r="BE53" s="147"/>
      <c r="BF53" s="147"/>
      <c r="BG53" s="147"/>
      <c r="BH53" s="147"/>
    </row>
    <row r="54" spans="1:60" outlineLevel="2" x14ac:dyDescent="0.25">
      <c r="A54" s="154"/>
      <c r="B54" s="155"/>
      <c r="C54" s="195" t="s">
        <v>976</v>
      </c>
      <c r="D54" s="192"/>
      <c r="E54" s="193">
        <v>4.2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382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1">
        <v>21</v>
      </c>
      <c r="B55" s="172" t="s">
        <v>977</v>
      </c>
      <c r="C55" s="187" t="s">
        <v>978</v>
      </c>
      <c r="D55" s="173" t="s">
        <v>514</v>
      </c>
      <c r="E55" s="174">
        <v>3.5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0.43651000000000001</v>
      </c>
      <c r="O55" s="174">
        <f>ROUND(E55*N55,2)</f>
        <v>1.53</v>
      </c>
      <c r="P55" s="174">
        <v>0</v>
      </c>
      <c r="Q55" s="174">
        <f>ROUND(E55*P55,2)</f>
        <v>0</v>
      </c>
      <c r="R55" s="176" t="s">
        <v>979</v>
      </c>
      <c r="S55" s="176" t="s">
        <v>290</v>
      </c>
      <c r="T55" s="177" t="s">
        <v>980</v>
      </c>
      <c r="U55" s="158">
        <v>0.78386</v>
      </c>
      <c r="V55" s="158">
        <f>ROUND(E55*U55,2)</f>
        <v>2.74</v>
      </c>
      <c r="W55" s="158"/>
      <c r="X55" s="158" t="s">
        <v>981</v>
      </c>
      <c r="Y55" s="158" t="s">
        <v>284</v>
      </c>
      <c r="Z55" s="147"/>
      <c r="AA55" s="147"/>
      <c r="AB55" s="147"/>
      <c r="AC55" s="147"/>
      <c r="AD55" s="147"/>
      <c r="AE55" s="147"/>
      <c r="AF55" s="147"/>
      <c r="AG55" s="147" t="s">
        <v>982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1" outlineLevel="2" x14ac:dyDescent="0.25">
      <c r="A56" s="154"/>
      <c r="B56" s="155"/>
      <c r="C56" s="266" t="s">
        <v>983</v>
      </c>
      <c r="D56" s="267"/>
      <c r="E56" s="267"/>
      <c r="F56" s="267"/>
      <c r="G56" s="267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372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78" t="str">
        <f>C56</f>
        <v>Lože pro trativody, položení trubek, obsyp potrubí sypaninou z vhodných hornin, nebo materiálem připraveným podél výkopu ve vzdálenosti do 3 m od jeho kraje.  Bez výkopu rýhy.</v>
      </c>
      <c r="BB56" s="147"/>
      <c r="BC56" s="147"/>
      <c r="BD56" s="147"/>
      <c r="BE56" s="147"/>
      <c r="BF56" s="147"/>
      <c r="BG56" s="147"/>
      <c r="BH56" s="147"/>
    </row>
    <row r="57" spans="1:60" x14ac:dyDescent="0.25">
      <c r="A57" s="161" t="s">
        <v>278</v>
      </c>
      <c r="B57" s="162" t="s">
        <v>100</v>
      </c>
      <c r="C57" s="186" t="s">
        <v>101</v>
      </c>
      <c r="D57" s="163"/>
      <c r="E57" s="164"/>
      <c r="F57" s="165"/>
      <c r="G57" s="165">
        <f>SUMIF(AG58:AG60,"&lt;&gt;NOR",G58:G60)</f>
        <v>0</v>
      </c>
      <c r="H57" s="165"/>
      <c r="I57" s="165">
        <f>SUM(I58:I60)</f>
        <v>0</v>
      </c>
      <c r="J57" s="165"/>
      <c r="K57" s="165">
        <f>SUM(K58:K60)</f>
        <v>0</v>
      </c>
      <c r="L57" s="165"/>
      <c r="M57" s="165">
        <f>SUM(M58:M60)</f>
        <v>0</v>
      </c>
      <c r="N57" s="164"/>
      <c r="O57" s="164">
        <f>SUM(O58:O60)</f>
        <v>1.19</v>
      </c>
      <c r="P57" s="164"/>
      <c r="Q57" s="164">
        <f>SUM(Q58:Q60)</f>
        <v>0</v>
      </c>
      <c r="R57" s="165"/>
      <c r="S57" s="165"/>
      <c r="T57" s="166"/>
      <c r="U57" s="160"/>
      <c r="V57" s="160">
        <f>SUM(V58:V60)</f>
        <v>1.07</v>
      </c>
      <c r="W57" s="160"/>
      <c r="X57" s="160"/>
      <c r="Y57" s="160"/>
      <c r="AG57" t="s">
        <v>279</v>
      </c>
    </row>
    <row r="58" spans="1:60" outlineLevel="1" x14ac:dyDescent="0.25">
      <c r="A58" s="171">
        <v>22</v>
      </c>
      <c r="B58" s="172" t="s">
        <v>541</v>
      </c>
      <c r="C58" s="187" t="s">
        <v>542</v>
      </c>
      <c r="D58" s="173" t="s">
        <v>379</v>
      </c>
      <c r="E58" s="174">
        <v>0.63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1.8907700000000001</v>
      </c>
      <c r="O58" s="174">
        <f>ROUND(E58*N58,2)</f>
        <v>1.19</v>
      </c>
      <c r="P58" s="174">
        <v>0</v>
      </c>
      <c r="Q58" s="174">
        <f>ROUND(E58*P58,2)</f>
        <v>0</v>
      </c>
      <c r="R58" s="176" t="s">
        <v>543</v>
      </c>
      <c r="S58" s="176" t="s">
        <v>290</v>
      </c>
      <c r="T58" s="177" t="s">
        <v>369</v>
      </c>
      <c r="U58" s="158">
        <v>1.6950000000000001</v>
      </c>
      <c r="V58" s="158">
        <f>ROUND(E58*U58,2)</f>
        <v>1.07</v>
      </c>
      <c r="W58" s="158"/>
      <c r="X58" s="158" t="s">
        <v>179</v>
      </c>
      <c r="Y58" s="158" t="s">
        <v>284</v>
      </c>
      <c r="Z58" s="147"/>
      <c r="AA58" s="147"/>
      <c r="AB58" s="147"/>
      <c r="AC58" s="147"/>
      <c r="AD58" s="147"/>
      <c r="AE58" s="147"/>
      <c r="AF58" s="147"/>
      <c r="AG58" s="147" t="s">
        <v>370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5">
      <c r="A59" s="154"/>
      <c r="B59" s="155"/>
      <c r="C59" s="266" t="s">
        <v>544</v>
      </c>
      <c r="D59" s="267"/>
      <c r="E59" s="267"/>
      <c r="F59" s="267"/>
      <c r="G59" s="267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372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5">
      <c r="A60" s="154"/>
      <c r="B60" s="155"/>
      <c r="C60" s="195" t="s">
        <v>984</v>
      </c>
      <c r="D60" s="192"/>
      <c r="E60" s="193">
        <v>0.63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382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5">
      <c r="A61" s="161" t="s">
        <v>278</v>
      </c>
      <c r="B61" s="162" t="s">
        <v>106</v>
      </c>
      <c r="C61" s="186" t="s">
        <v>107</v>
      </c>
      <c r="D61" s="163"/>
      <c r="E61" s="164"/>
      <c r="F61" s="165"/>
      <c r="G61" s="165">
        <f>SUMIF(AG62:AG81,"&lt;&gt;NOR",G62:G81)</f>
        <v>0</v>
      </c>
      <c r="H61" s="165"/>
      <c r="I61" s="165">
        <f>SUM(I62:I81)</f>
        <v>0</v>
      </c>
      <c r="J61" s="165"/>
      <c r="K61" s="165">
        <f>SUM(K62:K81)</f>
        <v>0</v>
      </c>
      <c r="L61" s="165"/>
      <c r="M61" s="165">
        <f>SUM(M62:M81)</f>
        <v>0</v>
      </c>
      <c r="N61" s="164"/>
      <c r="O61" s="164">
        <f>SUM(O62:O81)</f>
        <v>0.01</v>
      </c>
      <c r="P61" s="164"/>
      <c r="Q61" s="164">
        <f>SUM(Q62:Q81)</f>
        <v>0</v>
      </c>
      <c r="R61" s="165"/>
      <c r="S61" s="165"/>
      <c r="T61" s="166"/>
      <c r="U61" s="160"/>
      <c r="V61" s="160">
        <f>SUM(V62:V81)</f>
        <v>19.97</v>
      </c>
      <c r="W61" s="160"/>
      <c r="X61" s="160"/>
      <c r="Y61" s="160"/>
      <c r="AG61" t="s">
        <v>279</v>
      </c>
    </row>
    <row r="62" spans="1:60" ht="20.399999999999999" outlineLevel="1" x14ac:dyDescent="0.25">
      <c r="A62" s="179">
        <v>23</v>
      </c>
      <c r="B62" s="180" t="s">
        <v>985</v>
      </c>
      <c r="C62" s="188" t="s">
        <v>986</v>
      </c>
      <c r="D62" s="181" t="s">
        <v>451</v>
      </c>
      <c r="E62" s="182">
        <v>1</v>
      </c>
      <c r="F62" s="183"/>
      <c r="G62" s="184">
        <f>ROUND(E62*F62,2)</f>
        <v>0</v>
      </c>
      <c r="H62" s="183"/>
      <c r="I62" s="184">
        <f>ROUND(E62*H62,2)</f>
        <v>0</v>
      </c>
      <c r="J62" s="183"/>
      <c r="K62" s="184">
        <f>ROUND(E62*J62,2)</f>
        <v>0</v>
      </c>
      <c r="L62" s="184">
        <v>21</v>
      </c>
      <c r="M62" s="184">
        <f>G62*(1+L62/100)</f>
        <v>0</v>
      </c>
      <c r="N62" s="182">
        <v>0</v>
      </c>
      <c r="O62" s="182">
        <f>ROUND(E62*N62,2)</f>
        <v>0</v>
      </c>
      <c r="P62" s="182">
        <v>0</v>
      </c>
      <c r="Q62" s="182">
        <f>ROUND(E62*P62,2)</f>
        <v>0</v>
      </c>
      <c r="R62" s="184" t="s">
        <v>543</v>
      </c>
      <c r="S62" s="184" t="s">
        <v>290</v>
      </c>
      <c r="T62" s="185" t="s">
        <v>369</v>
      </c>
      <c r="U62" s="158">
        <v>1.2216</v>
      </c>
      <c r="V62" s="158">
        <f>ROUND(E62*U62,2)</f>
        <v>1.22</v>
      </c>
      <c r="W62" s="158"/>
      <c r="X62" s="158" t="s">
        <v>179</v>
      </c>
      <c r="Y62" s="158" t="s">
        <v>284</v>
      </c>
      <c r="Z62" s="147"/>
      <c r="AA62" s="147"/>
      <c r="AB62" s="147"/>
      <c r="AC62" s="147"/>
      <c r="AD62" s="147"/>
      <c r="AE62" s="147"/>
      <c r="AF62" s="147"/>
      <c r="AG62" s="147" t="s">
        <v>370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0.399999999999999" outlineLevel="1" x14ac:dyDescent="0.25">
      <c r="A63" s="171">
        <v>24</v>
      </c>
      <c r="B63" s="172" t="s">
        <v>987</v>
      </c>
      <c r="C63" s="187" t="s">
        <v>988</v>
      </c>
      <c r="D63" s="173" t="s">
        <v>514</v>
      </c>
      <c r="E63" s="174">
        <v>11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0</v>
      </c>
      <c r="O63" s="174">
        <f>ROUND(E63*N63,2)</f>
        <v>0</v>
      </c>
      <c r="P63" s="174">
        <v>0</v>
      </c>
      <c r="Q63" s="174">
        <f>ROUND(E63*P63,2)</f>
        <v>0</v>
      </c>
      <c r="R63" s="176" t="s">
        <v>543</v>
      </c>
      <c r="S63" s="176" t="s">
        <v>290</v>
      </c>
      <c r="T63" s="177" t="s">
        <v>369</v>
      </c>
      <c r="U63" s="158">
        <v>5.3999999999999999E-2</v>
      </c>
      <c r="V63" s="158">
        <f>ROUND(E63*U63,2)</f>
        <v>0.59</v>
      </c>
      <c r="W63" s="158"/>
      <c r="X63" s="158" t="s">
        <v>179</v>
      </c>
      <c r="Y63" s="158" t="s">
        <v>284</v>
      </c>
      <c r="Z63" s="147"/>
      <c r="AA63" s="147"/>
      <c r="AB63" s="147"/>
      <c r="AC63" s="147"/>
      <c r="AD63" s="147"/>
      <c r="AE63" s="147"/>
      <c r="AF63" s="147"/>
      <c r="AG63" s="147" t="s">
        <v>370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5">
      <c r="A64" s="154"/>
      <c r="B64" s="155"/>
      <c r="C64" s="266" t="s">
        <v>544</v>
      </c>
      <c r="D64" s="267"/>
      <c r="E64" s="267"/>
      <c r="F64" s="267"/>
      <c r="G64" s="267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372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1">
        <v>25</v>
      </c>
      <c r="B65" s="172" t="s">
        <v>989</v>
      </c>
      <c r="C65" s="187" t="s">
        <v>990</v>
      </c>
      <c r="D65" s="173" t="s">
        <v>451</v>
      </c>
      <c r="E65" s="174">
        <v>4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0</v>
      </c>
      <c r="O65" s="174">
        <f>ROUND(E65*N65,2)</f>
        <v>0</v>
      </c>
      <c r="P65" s="174">
        <v>0</v>
      </c>
      <c r="Q65" s="174">
        <f>ROUND(E65*P65,2)</f>
        <v>0</v>
      </c>
      <c r="R65" s="176" t="s">
        <v>543</v>
      </c>
      <c r="S65" s="176" t="s">
        <v>290</v>
      </c>
      <c r="T65" s="177" t="s">
        <v>369</v>
      </c>
      <c r="U65" s="158">
        <v>0.21648000000000001</v>
      </c>
      <c r="V65" s="158">
        <f>ROUND(E65*U65,2)</f>
        <v>0.87</v>
      </c>
      <c r="W65" s="158"/>
      <c r="X65" s="158" t="s">
        <v>179</v>
      </c>
      <c r="Y65" s="158" t="s">
        <v>284</v>
      </c>
      <c r="Z65" s="147"/>
      <c r="AA65" s="147"/>
      <c r="AB65" s="147"/>
      <c r="AC65" s="147"/>
      <c r="AD65" s="147"/>
      <c r="AE65" s="147"/>
      <c r="AF65" s="147"/>
      <c r="AG65" s="147" t="s">
        <v>370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5">
      <c r="A66" s="154"/>
      <c r="B66" s="155"/>
      <c r="C66" s="266" t="s">
        <v>544</v>
      </c>
      <c r="D66" s="267"/>
      <c r="E66" s="267"/>
      <c r="F66" s="267"/>
      <c r="G66" s="267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372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1">
        <v>26</v>
      </c>
      <c r="B67" s="172" t="s">
        <v>991</v>
      </c>
      <c r="C67" s="187" t="s">
        <v>992</v>
      </c>
      <c r="D67" s="173" t="s">
        <v>514</v>
      </c>
      <c r="E67" s="174">
        <v>11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4">
        <v>0</v>
      </c>
      <c r="O67" s="174">
        <f>ROUND(E67*N67,2)</f>
        <v>0</v>
      </c>
      <c r="P67" s="174">
        <v>0</v>
      </c>
      <c r="Q67" s="174">
        <f>ROUND(E67*P67,2)</f>
        <v>0</v>
      </c>
      <c r="R67" s="176" t="s">
        <v>543</v>
      </c>
      <c r="S67" s="176" t="s">
        <v>290</v>
      </c>
      <c r="T67" s="177" t="s">
        <v>369</v>
      </c>
      <c r="U67" s="158">
        <v>4.3999999999999997E-2</v>
      </c>
      <c r="V67" s="158">
        <f>ROUND(E67*U67,2)</f>
        <v>0.48</v>
      </c>
      <c r="W67" s="158"/>
      <c r="X67" s="158" t="s">
        <v>179</v>
      </c>
      <c r="Y67" s="158" t="s">
        <v>284</v>
      </c>
      <c r="Z67" s="147"/>
      <c r="AA67" s="147"/>
      <c r="AB67" s="147"/>
      <c r="AC67" s="147"/>
      <c r="AD67" s="147"/>
      <c r="AE67" s="147"/>
      <c r="AF67" s="147"/>
      <c r="AG67" s="147" t="s">
        <v>370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5">
      <c r="A68" s="154"/>
      <c r="B68" s="155"/>
      <c r="C68" s="266" t="s">
        <v>993</v>
      </c>
      <c r="D68" s="267"/>
      <c r="E68" s="267"/>
      <c r="F68" s="267"/>
      <c r="G68" s="267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372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78" t="str">
        <f>C68</f>
        <v>přísun, montáže, demontáže a odsunu zkoušecího čerpadla, napuštění tlakovou vodou a dodání vody pro tlakovou zkoušku,</v>
      </c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1">
        <v>27</v>
      </c>
      <c r="B69" s="172" t="s">
        <v>994</v>
      </c>
      <c r="C69" s="187" t="s">
        <v>995</v>
      </c>
      <c r="D69" s="173" t="s">
        <v>514</v>
      </c>
      <c r="E69" s="174">
        <v>11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4">
        <v>0</v>
      </c>
      <c r="O69" s="174">
        <f>ROUND(E69*N69,2)</f>
        <v>0</v>
      </c>
      <c r="P69" s="174">
        <v>0</v>
      </c>
      <c r="Q69" s="174">
        <f>ROUND(E69*P69,2)</f>
        <v>0</v>
      </c>
      <c r="R69" s="176" t="s">
        <v>543</v>
      </c>
      <c r="S69" s="176" t="s">
        <v>290</v>
      </c>
      <c r="T69" s="177" t="s">
        <v>369</v>
      </c>
      <c r="U69" s="158">
        <v>0.15</v>
      </c>
      <c r="V69" s="158">
        <f>ROUND(E69*U69,2)</f>
        <v>1.65</v>
      </c>
      <c r="W69" s="158"/>
      <c r="X69" s="158" t="s">
        <v>179</v>
      </c>
      <c r="Y69" s="158" t="s">
        <v>284</v>
      </c>
      <c r="Z69" s="147"/>
      <c r="AA69" s="147"/>
      <c r="AB69" s="147"/>
      <c r="AC69" s="147"/>
      <c r="AD69" s="147"/>
      <c r="AE69" s="147"/>
      <c r="AF69" s="147"/>
      <c r="AG69" s="147" t="s">
        <v>370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5">
      <c r="A70" s="154"/>
      <c r="B70" s="155"/>
      <c r="C70" s="266" t="s">
        <v>996</v>
      </c>
      <c r="D70" s="267"/>
      <c r="E70" s="267"/>
      <c r="F70" s="267"/>
      <c r="G70" s="267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372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78" t="str">
        <f>C70</f>
        <v>napuštění a vypuštění vody, dodání vody a desinfekčního prostředku, náklady na bakteriologický rozbor vody,</v>
      </c>
      <c r="BB70" s="147"/>
      <c r="BC70" s="147"/>
      <c r="BD70" s="147"/>
      <c r="BE70" s="147"/>
      <c r="BF70" s="147"/>
      <c r="BG70" s="147"/>
      <c r="BH70" s="147"/>
    </row>
    <row r="71" spans="1:60" ht="20.399999999999999" outlineLevel="1" x14ac:dyDescent="0.25">
      <c r="A71" s="171">
        <v>28</v>
      </c>
      <c r="B71" s="172" t="s">
        <v>997</v>
      </c>
      <c r="C71" s="187" t="s">
        <v>998</v>
      </c>
      <c r="D71" s="173" t="s">
        <v>999</v>
      </c>
      <c r="E71" s="174">
        <v>1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4">
        <v>1.1E-4</v>
      </c>
      <c r="O71" s="174">
        <f>ROUND(E71*N71,2)</f>
        <v>0</v>
      </c>
      <c r="P71" s="174">
        <v>0</v>
      </c>
      <c r="Q71" s="174">
        <f>ROUND(E71*P71,2)</f>
        <v>0</v>
      </c>
      <c r="R71" s="176" t="s">
        <v>543</v>
      </c>
      <c r="S71" s="176" t="s">
        <v>290</v>
      </c>
      <c r="T71" s="177" t="s">
        <v>369</v>
      </c>
      <c r="U71" s="158">
        <v>6.6</v>
      </c>
      <c r="V71" s="158">
        <f>ROUND(E71*U71,2)</f>
        <v>6.6</v>
      </c>
      <c r="W71" s="158"/>
      <c r="X71" s="158" t="s">
        <v>179</v>
      </c>
      <c r="Y71" s="158" t="s">
        <v>284</v>
      </c>
      <c r="Z71" s="147"/>
      <c r="AA71" s="147"/>
      <c r="AB71" s="147"/>
      <c r="AC71" s="147"/>
      <c r="AD71" s="147"/>
      <c r="AE71" s="147"/>
      <c r="AF71" s="147"/>
      <c r="AG71" s="147" t="s">
        <v>370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5">
      <c r="A72" s="154"/>
      <c r="B72" s="155"/>
      <c r="C72" s="266" t="s">
        <v>1000</v>
      </c>
      <c r="D72" s="267"/>
      <c r="E72" s="267"/>
      <c r="F72" s="267"/>
      <c r="G72" s="267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372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9">
        <v>29</v>
      </c>
      <c r="B73" s="180" t="s">
        <v>1001</v>
      </c>
      <c r="C73" s="188" t="s">
        <v>1002</v>
      </c>
      <c r="D73" s="181" t="s">
        <v>999</v>
      </c>
      <c r="E73" s="182">
        <v>1</v>
      </c>
      <c r="F73" s="183"/>
      <c r="G73" s="184">
        <f t="shared" ref="G73:G81" si="0">ROUND(E73*F73,2)</f>
        <v>0</v>
      </c>
      <c r="H73" s="183"/>
      <c r="I73" s="184">
        <f t="shared" ref="I73:I81" si="1">ROUND(E73*H73,2)</f>
        <v>0</v>
      </c>
      <c r="J73" s="183"/>
      <c r="K73" s="184">
        <f t="shared" ref="K73:K81" si="2">ROUND(E73*J73,2)</f>
        <v>0</v>
      </c>
      <c r="L73" s="184">
        <v>21</v>
      </c>
      <c r="M73" s="184">
        <f t="shared" ref="M73:M81" si="3">G73*(1+L73/100)</f>
        <v>0</v>
      </c>
      <c r="N73" s="182">
        <v>0</v>
      </c>
      <c r="O73" s="182">
        <f t="shared" ref="O73:O81" si="4">ROUND(E73*N73,2)</f>
        <v>0</v>
      </c>
      <c r="P73" s="182">
        <v>0</v>
      </c>
      <c r="Q73" s="182">
        <f t="shared" ref="Q73:Q81" si="5">ROUND(E73*P73,2)</f>
        <v>0</v>
      </c>
      <c r="R73" s="184" t="s">
        <v>543</v>
      </c>
      <c r="S73" s="184" t="s">
        <v>290</v>
      </c>
      <c r="T73" s="185" t="s">
        <v>369</v>
      </c>
      <c r="U73" s="158">
        <v>0.9</v>
      </c>
      <c r="V73" s="158">
        <f t="shared" ref="V73:V81" si="6">ROUND(E73*U73,2)</f>
        <v>0.9</v>
      </c>
      <c r="W73" s="158"/>
      <c r="X73" s="158" t="s">
        <v>179</v>
      </c>
      <c r="Y73" s="158" t="s">
        <v>284</v>
      </c>
      <c r="Z73" s="147"/>
      <c r="AA73" s="147"/>
      <c r="AB73" s="147"/>
      <c r="AC73" s="147"/>
      <c r="AD73" s="147"/>
      <c r="AE73" s="147"/>
      <c r="AF73" s="147"/>
      <c r="AG73" s="147" t="s">
        <v>370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9">
        <v>30</v>
      </c>
      <c r="B74" s="180" t="s">
        <v>1003</v>
      </c>
      <c r="C74" s="188" t="s">
        <v>1004</v>
      </c>
      <c r="D74" s="181" t="s">
        <v>514</v>
      </c>
      <c r="E74" s="182">
        <v>11</v>
      </c>
      <c r="F74" s="183"/>
      <c r="G74" s="184">
        <f t="shared" si="0"/>
        <v>0</v>
      </c>
      <c r="H74" s="183"/>
      <c r="I74" s="184">
        <f t="shared" si="1"/>
        <v>0</v>
      </c>
      <c r="J74" s="183"/>
      <c r="K74" s="184">
        <f t="shared" si="2"/>
        <v>0</v>
      </c>
      <c r="L74" s="184">
        <v>21</v>
      </c>
      <c r="M74" s="184">
        <f t="shared" si="3"/>
        <v>0</v>
      </c>
      <c r="N74" s="182">
        <v>0</v>
      </c>
      <c r="O74" s="182">
        <f t="shared" si="4"/>
        <v>0</v>
      </c>
      <c r="P74" s="182">
        <v>0</v>
      </c>
      <c r="Q74" s="182">
        <f t="shared" si="5"/>
        <v>0</v>
      </c>
      <c r="R74" s="184" t="s">
        <v>543</v>
      </c>
      <c r="S74" s="184" t="s">
        <v>290</v>
      </c>
      <c r="T74" s="185" t="s">
        <v>369</v>
      </c>
      <c r="U74" s="158">
        <v>2.5999999999999999E-2</v>
      </c>
      <c r="V74" s="158">
        <f t="shared" si="6"/>
        <v>0.28999999999999998</v>
      </c>
      <c r="W74" s="158"/>
      <c r="X74" s="158" t="s">
        <v>179</v>
      </c>
      <c r="Y74" s="158" t="s">
        <v>284</v>
      </c>
      <c r="Z74" s="147"/>
      <c r="AA74" s="147"/>
      <c r="AB74" s="147"/>
      <c r="AC74" s="147"/>
      <c r="AD74" s="147"/>
      <c r="AE74" s="147"/>
      <c r="AF74" s="147"/>
      <c r="AG74" s="147" t="s">
        <v>370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79">
        <v>31</v>
      </c>
      <c r="B75" s="180" t="s">
        <v>1005</v>
      </c>
      <c r="C75" s="188" t="s">
        <v>1006</v>
      </c>
      <c r="D75" s="181" t="s">
        <v>514</v>
      </c>
      <c r="E75" s="182">
        <v>11</v>
      </c>
      <c r="F75" s="183"/>
      <c r="G75" s="184">
        <f t="shared" si="0"/>
        <v>0</v>
      </c>
      <c r="H75" s="183"/>
      <c r="I75" s="184">
        <f t="shared" si="1"/>
        <v>0</v>
      </c>
      <c r="J75" s="183"/>
      <c r="K75" s="184">
        <f t="shared" si="2"/>
        <v>0</v>
      </c>
      <c r="L75" s="184">
        <v>21</v>
      </c>
      <c r="M75" s="184">
        <f t="shared" si="3"/>
        <v>0</v>
      </c>
      <c r="N75" s="182">
        <v>2.0000000000000002E-5</v>
      </c>
      <c r="O75" s="182">
        <f t="shared" si="4"/>
        <v>0</v>
      </c>
      <c r="P75" s="182">
        <v>0</v>
      </c>
      <c r="Q75" s="182">
        <f t="shared" si="5"/>
        <v>0</v>
      </c>
      <c r="R75" s="184" t="s">
        <v>543</v>
      </c>
      <c r="S75" s="184" t="s">
        <v>290</v>
      </c>
      <c r="T75" s="185" t="s">
        <v>369</v>
      </c>
      <c r="U75" s="158">
        <v>3.4000000000000002E-2</v>
      </c>
      <c r="V75" s="158">
        <f t="shared" si="6"/>
        <v>0.37</v>
      </c>
      <c r="W75" s="158"/>
      <c r="X75" s="158" t="s">
        <v>179</v>
      </c>
      <c r="Y75" s="158" t="s">
        <v>284</v>
      </c>
      <c r="Z75" s="147"/>
      <c r="AA75" s="147"/>
      <c r="AB75" s="147"/>
      <c r="AC75" s="147"/>
      <c r="AD75" s="147"/>
      <c r="AE75" s="147"/>
      <c r="AF75" s="147"/>
      <c r="AG75" s="147" t="s">
        <v>370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9">
        <v>32</v>
      </c>
      <c r="B76" s="180" t="s">
        <v>1007</v>
      </c>
      <c r="C76" s="188" t="s">
        <v>1008</v>
      </c>
      <c r="D76" s="181" t="s">
        <v>451</v>
      </c>
      <c r="E76" s="182">
        <v>2</v>
      </c>
      <c r="F76" s="183"/>
      <c r="G76" s="184">
        <f t="shared" si="0"/>
        <v>0</v>
      </c>
      <c r="H76" s="183"/>
      <c r="I76" s="184">
        <f t="shared" si="1"/>
        <v>0</v>
      </c>
      <c r="J76" s="183"/>
      <c r="K76" s="184">
        <f t="shared" si="2"/>
        <v>0</v>
      </c>
      <c r="L76" s="184">
        <v>21</v>
      </c>
      <c r="M76" s="184">
        <f t="shared" si="3"/>
        <v>0</v>
      </c>
      <c r="N76" s="182">
        <v>4.8999999999999998E-4</v>
      </c>
      <c r="O76" s="182">
        <f t="shared" si="4"/>
        <v>0</v>
      </c>
      <c r="P76" s="182">
        <v>0</v>
      </c>
      <c r="Q76" s="182">
        <f t="shared" si="5"/>
        <v>0</v>
      </c>
      <c r="R76" s="184"/>
      <c r="S76" s="184" t="s">
        <v>282</v>
      </c>
      <c r="T76" s="185" t="s">
        <v>444</v>
      </c>
      <c r="U76" s="158">
        <v>3.5</v>
      </c>
      <c r="V76" s="158">
        <f t="shared" si="6"/>
        <v>7</v>
      </c>
      <c r="W76" s="158"/>
      <c r="X76" s="158" t="s">
        <v>179</v>
      </c>
      <c r="Y76" s="158" t="s">
        <v>284</v>
      </c>
      <c r="Z76" s="147"/>
      <c r="AA76" s="147"/>
      <c r="AB76" s="147"/>
      <c r="AC76" s="147"/>
      <c r="AD76" s="147"/>
      <c r="AE76" s="147"/>
      <c r="AF76" s="147"/>
      <c r="AG76" s="147" t="s">
        <v>370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0.399999999999999" outlineLevel="1" x14ac:dyDescent="0.25">
      <c r="A77" s="179">
        <v>33</v>
      </c>
      <c r="B77" s="180" t="s">
        <v>1009</v>
      </c>
      <c r="C77" s="188" t="s">
        <v>1010</v>
      </c>
      <c r="D77" s="181" t="s">
        <v>514</v>
      </c>
      <c r="E77" s="182">
        <v>11</v>
      </c>
      <c r="F77" s="183"/>
      <c r="G77" s="184">
        <f t="shared" si="0"/>
        <v>0</v>
      </c>
      <c r="H77" s="183"/>
      <c r="I77" s="184">
        <f t="shared" si="1"/>
        <v>0</v>
      </c>
      <c r="J77" s="183"/>
      <c r="K77" s="184">
        <f t="shared" si="2"/>
        <v>0</v>
      </c>
      <c r="L77" s="184">
        <v>21</v>
      </c>
      <c r="M77" s="184">
        <f t="shared" si="3"/>
        <v>0</v>
      </c>
      <c r="N77" s="182">
        <v>1.0499999999999999E-3</v>
      </c>
      <c r="O77" s="182">
        <f t="shared" si="4"/>
        <v>0.01</v>
      </c>
      <c r="P77" s="182">
        <v>0</v>
      </c>
      <c r="Q77" s="182">
        <f t="shared" si="5"/>
        <v>0</v>
      </c>
      <c r="R77" s="184" t="s">
        <v>464</v>
      </c>
      <c r="S77" s="184" t="s">
        <v>290</v>
      </c>
      <c r="T77" s="185" t="s">
        <v>369</v>
      </c>
      <c r="U77" s="158">
        <v>0</v>
      </c>
      <c r="V77" s="158">
        <f t="shared" si="6"/>
        <v>0</v>
      </c>
      <c r="W77" s="158"/>
      <c r="X77" s="158" t="s">
        <v>465</v>
      </c>
      <c r="Y77" s="158" t="s">
        <v>284</v>
      </c>
      <c r="Z77" s="147"/>
      <c r="AA77" s="147"/>
      <c r="AB77" s="147"/>
      <c r="AC77" s="147"/>
      <c r="AD77" s="147"/>
      <c r="AE77" s="147"/>
      <c r="AF77" s="147"/>
      <c r="AG77" s="147" t="s">
        <v>466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0.399999999999999" outlineLevel="1" x14ac:dyDescent="0.25">
      <c r="A78" s="179">
        <v>34</v>
      </c>
      <c r="B78" s="180" t="s">
        <v>1011</v>
      </c>
      <c r="C78" s="188" t="s">
        <v>1012</v>
      </c>
      <c r="D78" s="181" t="s">
        <v>451</v>
      </c>
      <c r="E78" s="182">
        <v>2</v>
      </c>
      <c r="F78" s="183"/>
      <c r="G78" s="184">
        <f t="shared" si="0"/>
        <v>0</v>
      </c>
      <c r="H78" s="183"/>
      <c r="I78" s="184">
        <f t="shared" si="1"/>
        <v>0</v>
      </c>
      <c r="J78" s="183"/>
      <c r="K78" s="184">
        <f t="shared" si="2"/>
        <v>0</v>
      </c>
      <c r="L78" s="184">
        <v>21</v>
      </c>
      <c r="M78" s="184">
        <f t="shared" si="3"/>
        <v>0</v>
      </c>
      <c r="N78" s="182">
        <v>3.4000000000000002E-4</v>
      </c>
      <c r="O78" s="182">
        <f t="shared" si="4"/>
        <v>0</v>
      </c>
      <c r="P78" s="182">
        <v>0</v>
      </c>
      <c r="Q78" s="182">
        <f t="shared" si="5"/>
        <v>0</v>
      </c>
      <c r="R78" s="184" t="s">
        <v>464</v>
      </c>
      <c r="S78" s="184" t="s">
        <v>290</v>
      </c>
      <c r="T78" s="185" t="s">
        <v>369</v>
      </c>
      <c r="U78" s="158">
        <v>0</v>
      </c>
      <c r="V78" s="158">
        <f t="shared" si="6"/>
        <v>0</v>
      </c>
      <c r="W78" s="158"/>
      <c r="X78" s="158" t="s">
        <v>465</v>
      </c>
      <c r="Y78" s="158" t="s">
        <v>284</v>
      </c>
      <c r="Z78" s="147"/>
      <c r="AA78" s="147"/>
      <c r="AB78" s="147"/>
      <c r="AC78" s="147"/>
      <c r="AD78" s="147"/>
      <c r="AE78" s="147"/>
      <c r="AF78" s="147"/>
      <c r="AG78" s="147" t="s">
        <v>466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0.399999999999999" outlineLevel="1" x14ac:dyDescent="0.25">
      <c r="A79" s="179">
        <v>35</v>
      </c>
      <c r="B79" s="180" t="s">
        <v>1013</v>
      </c>
      <c r="C79" s="188" t="s">
        <v>1014</v>
      </c>
      <c r="D79" s="181" t="s">
        <v>451</v>
      </c>
      <c r="E79" s="182">
        <v>1</v>
      </c>
      <c r="F79" s="183"/>
      <c r="G79" s="184">
        <f t="shared" si="0"/>
        <v>0</v>
      </c>
      <c r="H79" s="183"/>
      <c r="I79" s="184">
        <f t="shared" si="1"/>
        <v>0</v>
      </c>
      <c r="J79" s="183"/>
      <c r="K79" s="184">
        <f t="shared" si="2"/>
        <v>0</v>
      </c>
      <c r="L79" s="184">
        <v>21</v>
      </c>
      <c r="M79" s="184">
        <f t="shared" si="3"/>
        <v>0</v>
      </c>
      <c r="N79" s="182">
        <v>2.9999999999999997E-4</v>
      </c>
      <c r="O79" s="182">
        <f t="shared" si="4"/>
        <v>0</v>
      </c>
      <c r="P79" s="182">
        <v>0</v>
      </c>
      <c r="Q79" s="182">
        <f t="shared" si="5"/>
        <v>0</v>
      </c>
      <c r="R79" s="184" t="s">
        <v>464</v>
      </c>
      <c r="S79" s="184" t="s">
        <v>290</v>
      </c>
      <c r="T79" s="185" t="s">
        <v>369</v>
      </c>
      <c r="U79" s="158">
        <v>0</v>
      </c>
      <c r="V79" s="158">
        <f t="shared" si="6"/>
        <v>0</v>
      </c>
      <c r="W79" s="158"/>
      <c r="X79" s="158" t="s">
        <v>465</v>
      </c>
      <c r="Y79" s="158" t="s">
        <v>284</v>
      </c>
      <c r="Z79" s="147"/>
      <c r="AA79" s="147"/>
      <c r="AB79" s="147"/>
      <c r="AC79" s="147"/>
      <c r="AD79" s="147"/>
      <c r="AE79" s="147"/>
      <c r="AF79" s="147"/>
      <c r="AG79" s="147" t="s">
        <v>466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79">
        <v>36</v>
      </c>
      <c r="B80" s="180" t="s">
        <v>1015</v>
      </c>
      <c r="C80" s="188" t="s">
        <v>1016</v>
      </c>
      <c r="D80" s="181" t="s">
        <v>451</v>
      </c>
      <c r="E80" s="182">
        <v>1</v>
      </c>
      <c r="F80" s="183"/>
      <c r="G80" s="184">
        <f t="shared" si="0"/>
        <v>0</v>
      </c>
      <c r="H80" s="183"/>
      <c r="I80" s="184">
        <f t="shared" si="1"/>
        <v>0</v>
      </c>
      <c r="J80" s="183"/>
      <c r="K80" s="184">
        <f t="shared" si="2"/>
        <v>0</v>
      </c>
      <c r="L80" s="184">
        <v>21</v>
      </c>
      <c r="M80" s="184">
        <f t="shared" si="3"/>
        <v>0</v>
      </c>
      <c r="N80" s="182">
        <v>1.7000000000000001E-4</v>
      </c>
      <c r="O80" s="182">
        <f t="shared" si="4"/>
        <v>0</v>
      </c>
      <c r="P80" s="182">
        <v>0</v>
      </c>
      <c r="Q80" s="182">
        <f t="shared" si="5"/>
        <v>0</v>
      </c>
      <c r="R80" s="184" t="s">
        <v>464</v>
      </c>
      <c r="S80" s="184" t="s">
        <v>290</v>
      </c>
      <c r="T80" s="185" t="s">
        <v>369</v>
      </c>
      <c r="U80" s="158">
        <v>0</v>
      </c>
      <c r="V80" s="158">
        <f t="shared" si="6"/>
        <v>0</v>
      </c>
      <c r="W80" s="158"/>
      <c r="X80" s="158" t="s">
        <v>465</v>
      </c>
      <c r="Y80" s="158" t="s">
        <v>284</v>
      </c>
      <c r="Z80" s="147"/>
      <c r="AA80" s="147"/>
      <c r="AB80" s="147"/>
      <c r="AC80" s="147"/>
      <c r="AD80" s="147"/>
      <c r="AE80" s="147"/>
      <c r="AF80" s="147"/>
      <c r="AG80" s="147" t="s">
        <v>466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0.399999999999999" outlineLevel="1" x14ac:dyDescent="0.25">
      <c r="A81" s="179">
        <v>37</v>
      </c>
      <c r="B81" s="180" t="s">
        <v>1017</v>
      </c>
      <c r="C81" s="188" t="s">
        <v>1018</v>
      </c>
      <c r="D81" s="181" t="s">
        <v>451</v>
      </c>
      <c r="E81" s="182">
        <v>1</v>
      </c>
      <c r="F81" s="183"/>
      <c r="G81" s="184">
        <f t="shared" si="0"/>
        <v>0</v>
      </c>
      <c r="H81" s="183"/>
      <c r="I81" s="184">
        <f t="shared" si="1"/>
        <v>0</v>
      </c>
      <c r="J81" s="183"/>
      <c r="K81" s="184">
        <f t="shared" si="2"/>
        <v>0</v>
      </c>
      <c r="L81" s="184">
        <v>21</v>
      </c>
      <c r="M81" s="184">
        <f t="shared" si="3"/>
        <v>0</v>
      </c>
      <c r="N81" s="182">
        <v>1.9400000000000001E-3</v>
      </c>
      <c r="O81" s="182">
        <f t="shared" si="4"/>
        <v>0</v>
      </c>
      <c r="P81" s="182">
        <v>0</v>
      </c>
      <c r="Q81" s="182">
        <f t="shared" si="5"/>
        <v>0</v>
      </c>
      <c r="R81" s="184" t="s">
        <v>464</v>
      </c>
      <c r="S81" s="184" t="s">
        <v>290</v>
      </c>
      <c r="T81" s="185" t="s">
        <v>369</v>
      </c>
      <c r="U81" s="158">
        <v>0</v>
      </c>
      <c r="V81" s="158">
        <f t="shared" si="6"/>
        <v>0</v>
      </c>
      <c r="W81" s="158"/>
      <c r="X81" s="158" t="s">
        <v>465</v>
      </c>
      <c r="Y81" s="158" t="s">
        <v>284</v>
      </c>
      <c r="Z81" s="147"/>
      <c r="AA81" s="147"/>
      <c r="AB81" s="147"/>
      <c r="AC81" s="147"/>
      <c r="AD81" s="147"/>
      <c r="AE81" s="147"/>
      <c r="AF81" s="147"/>
      <c r="AG81" s="147" t="s">
        <v>466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x14ac:dyDescent="0.25">
      <c r="A82" s="161" t="s">
        <v>278</v>
      </c>
      <c r="B82" s="162" t="s">
        <v>116</v>
      </c>
      <c r="C82" s="186" t="s">
        <v>117</v>
      </c>
      <c r="D82" s="163"/>
      <c r="E82" s="164"/>
      <c r="F82" s="165"/>
      <c r="G82" s="165">
        <f>SUMIF(AG83:AG88,"&lt;&gt;NOR",G83:G88)</f>
        <v>0</v>
      </c>
      <c r="H82" s="165"/>
      <c r="I82" s="165">
        <f>SUM(I83:I88)</f>
        <v>0</v>
      </c>
      <c r="J82" s="165"/>
      <c r="K82" s="165">
        <f>SUM(K83:K88)</f>
        <v>0</v>
      </c>
      <c r="L82" s="165"/>
      <c r="M82" s="165">
        <f>SUM(M83:M88)</f>
        <v>0</v>
      </c>
      <c r="N82" s="164"/>
      <c r="O82" s="164">
        <f>SUM(O83:O88)</f>
        <v>0</v>
      </c>
      <c r="P82" s="164"/>
      <c r="Q82" s="164">
        <f>SUM(Q83:Q88)</f>
        <v>0.01</v>
      </c>
      <c r="R82" s="165"/>
      <c r="S82" s="165"/>
      <c r="T82" s="166"/>
      <c r="U82" s="160"/>
      <c r="V82" s="160">
        <f>SUM(V83:V88)</f>
        <v>1.1100000000000001</v>
      </c>
      <c r="W82" s="160"/>
      <c r="X82" s="160"/>
      <c r="Y82" s="160"/>
      <c r="AG82" t="s">
        <v>279</v>
      </c>
    </row>
    <row r="83" spans="1:60" outlineLevel="1" x14ac:dyDescent="0.25">
      <c r="A83" s="171">
        <v>38</v>
      </c>
      <c r="B83" s="172" t="s">
        <v>587</v>
      </c>
      <c r="C83" s="187" t="s">
        <v>588</v>
      </c>
      <c r="D83" s="173" t="s">
        <v>379</v>
      </c>
      <c r="E83" s="174">
        <v>2.0200000000000001E-3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0</v>
      </c>
      <c r="O83" s="174">
        <f>ROUND(E83*N83,2)</f>
        <v>0</v>
      </c>
      <c r="P83" s="174">
        <v>2.4</v>
      </c>
      <c r="Q83" s="174">
        <f>ROUND(E83*P83,2)</f>
        <v>0</v>
      </c>
      <c r="R83" s="176" t="s">
        <v>589</v>
      </c>
      <c r="S83" s="176" t="s">
        <v>290</v>
      </c>
      <c r="T83" s="177" t="s">
        <v>369</v>
      </c>
      <c r="U83" s="158">
        <v>13.301</v>
      </c>
      <c r="V83" s="158">
        <f>ROUND(E83*U83,2)</f>
        <v>0.03</v>
      </c>
      <c r="W83" s="158"/>
      <c r="X83" s="158" t="s">
        <v>179</v>
      </c>
      <c r="Y83" s="158" t="s">
        <v>284</v>
      </c>
      <c r="Z83" s="147"/>
      <c r="AA83" s="147"/>
      <c r="AB83" s="147"/>
      <c r="AC83" s="147"/>
      <c r="AD83" s="147"/>
      <c r="AE83" s="147"/>
      <c r="AF83" s="147"/>
      <c r="AG83" s="147" t="s">
        <v>370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5">
      <c r="A84" s="154"/>
      <c r="B84" s="155"/>
      <c r="C84" s="266" t="s">
        <v>590</v>
      </c>
      <c r="D84" s="267"/>
      <c r="E84" s="267"/>
      <c r="F84" s="267"/>
      <c r="G84" s="267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372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5">
      <c r="A85" s="154"/>
      <c r="B85" s="155"/>
      <c r="C85" s="195" t="s">
        <v>1019</v>
      </c>
      <c r="D85" s="192"/>
      <c r="E85" s="193">
        <v>2.0200000000000001E-3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382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1">
        <v>39</v>
      </c>
      <c r="B86" s="172" t="s">
        <v>1020</v>
      </c>
      <c r="C86" s="187" t="s">
        <v>1021</v>
      </c>
      <c r="D86" s="173" t="s">
        <v>514</v>
      </c>
      <c r="E86" s="174">
        <v>0.4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4">
        <v>0</v>
      </c>
      <c r="O86" s="174">
        <f>ROUND(E86*N86,2)</f>
        <v>0</v>
      </c>
      <c r="P86" s="174">
        <v>1.256E-2</v>
      </c>
      <c r="Q86" s="174">
        <f>ROUND(E86*P86,2)</f>
        <v>0.01</v>
      </c>
      <c r="R86" s="176" t="s">
        <v>589</v>
      </c>
      <c r="S86" s="176" t="s">
        <v>290</v>
      </c>
      <c r="T86" s="177" t="s">
        <v>369</v>
      </c>
      <c r="U86" s="158">
        <v>2.7</v>
      </c>
      <c r="V86" s="158">
        <f>ROUND(E86*U86,2)</f>
        <v>1.08</v>
      </c>
      <c r="W86" s="158"/>
      <c r="X86" s="158" t="s">
        <v>179</v>
      </c>
      <c r="Y86" s="158" t="s">
        <v>284</v>
      </c>
      <c r="Z86" s="147"/>
      <c r="AA86" s="147"/>
      <c r="AB86" s="147"/>
      <c r="AC86" s="147"/>
      <c r="AD86" s="147"/>
      <c r="AE86" s="147"/>
      <c r="AF86" s="147"/>
      <c r="AG86" s="147" t="s">
        <v>370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5">
      <c r="A87" s="154"/>
      <c r="B87" s="155"/>
      <c r="C87" s="195" t="s">
        <v>1022</v>
      </c>
      <c r="D87" s="192"/>
      <c r="E87" s="193">
        <v>0.15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382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5">
      <c r="A88" s="154"/>
      <c r="B88" s="155"/>
      <c r="C88" s="195" t="s">
        <v>1023</v>
      </c>
      <c r="D88" s="192"/>
      <c r="E88" s="193">
        <v>0.25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382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5">
      <c r="A89" s="161" t="s">
        <v>278</v>
      </c>
      <c r="B89" s="162" t="s">
        <v>120</v>
      </c>
      <c r="C89" s="186" t="s">
        <v>121</v>
      </c>
      <c r="D89" s="163"/>
      <c r="E89" s="164"/>
      <c r="F89" s="165"/>
      <c r="G89" s="165">
        <f>SUMIF(AG90:AG92,"&lt;&gt;NOR",G90:G92)</f>
        <v>0</v>
      </c>
      <c r="H89" s="165"/>
      <c r="I89" s="165">
        <f>SUM(I90:I92)</f>
        <v>0</v>
      </c>
      <c r="J89" s="165"/>
      <c r="K89" s="165">
        <f>SUM(K90:K92)</f>
        <v>0</v>
      </c>
      <c r="L89" s="165"/>
      <c r="M89" s="165">
        <f>SUM(M90:M92)</f>
        <v>0</v>
      </c>
      <c r="N89" s="164"/>
      <c r="O89" s="164">
        <f>SUM(O90:O92)</f>
        <v>0</v>
      </c>
      <c r="P89" s="164"/>
      <c r="Q89" s="164">
        <f>SUM(Q90:Q92)</f>
        <v>0</v>
      </c>
      <c r="R89" s="165"/>
      <c r="S89" s="165"/>
      <c r="T89" s="166"/>
      <c r="U89" s="160"/>
      <c r="V89" s="160">
        <f>SUM(V90:V92)</f>
        <v>0.76</v>
      </c>
      <c r="W89" s="160"/>
      <c r="X89" s="160"/>
      <c r="Y89" s="160"/>
      <c r="AG89" t="s">
        <v>279</v>
      </c>
    </row>
    <row r="90" spans="1:60" outlineLevel="1" x14ac:dyDescent="0.25">
      <c r="A90" s="171">
        <v>40</v>
      </c>
      <c r="B90" s="172" t="s">
        <v>1024</v>
      </c>
      <c r="C90" s="187" t="s">
        <v>1025</v>
      </c>
      <c r="D90" s="173" t="s">
        <v>459</v>
      </c>
      <c r="E90" s="174">
        <v>3.57965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4">
        <v>0</v>
      </c>
      <c r="O90" s="174">
        <f>ROUND(E90*N90,2)</f>
        <v>0</v>
      </c>
      <c r="P90" s="174">
        <v>0</v>
      </c>
      <c r="Q90" s="174">
        <f>ROUND(E90*P90,2)</f>
        <v>0</v>
      </c>
      <c r="R90" s="176" t="s">
        <v>543</v>
      </c>
      <c r="S90" s="176" t="s">
        <v>290</v>
      </c>
      <c r="T90" s="177" t="s">
        <v>369</v>
      </c>
      <c r="U90" s="158">
        <v>0.21149999999999999</v>
      </c>
      <c r="V90" s="158">
        <f>ROUND(E90*U90,2)</f>
        <v>0.76</v>
      </c>
      <c r="W90" s="158"/>
      <c r="X90" s="158" t="s">
        <v>651</v>
      </c>
      <c r="Y90" s="158" t="s">
        <v>284</v>
      </c>
      <c r="Z90" s="147"/>
      <c r="AA90" s="147"/>
      <c r="AB90" s="147"/>
      <c r="AC90" s="147"/>
      <c r="AD90" s="147"/>
      <c r="AE90" s="147"/>
      <c r="AF90" s="147"/>
      <c r="AG90" s="147" t="s">
        <v>652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5">
      <c r="A91" s="154"/>
      <c r="B91" s="155"/>
      <c r="C91" s="266" t="s">
        <v>1026</v>
      </c>
      <c r="D91" s="267"/>
      <c r="E91" s="267"/>
      <c r="F91" s="267"/>
      <c r="G91" s="267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372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5">
      <c r="A92" s="154"/>
      <c r="B92" s="155"/>
      <c r="C92" s="262" t="s">
        <v>1027</v>
      </c>
      <c r="D92" s="263"/>
      <c r="E92" s="263"/>
      <c r="F92" s="263"/>
      <c r="G92" s="263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287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5">
      <c r="A93" s="161" t="s">
        <v>278</v>
      </c>
      <c r="B93" s="162" t="s">
        <v>245</v>
      </c>
      <c r="C93" s="186" t="s">
        <v>119</v>
      </c>
      <c r="D93" s="163"/>
      <c r="E93" s="164"/>
      <c r="F93" s="165"/>
      <c r="G93" s="165">
        <f>SUMIF(AG94:AG106,"&lt;&gt;NOR",G94:G106)</f>
        <v>0</v>
      </c>
      <c r="H93" s="165"/>
      <c r="I93" s="165">
        <f>SUM(I94:I106)</f>
        <v>0</v>
      </c>
      <c r="J93" s="165"/>
      <c r="K93" s="165">
        <f>SUM(K94:K106)</f>
        <v>0</v>
      </c>
      <c r="L93" s="165"/>
      <c r="M93" s="165">
        <f>SUM(M94:M106)</f>
        <v>0</v>
      </c>
      <c r="N93" s="164"/>
      <c r="O93" s="164">
        <f>SUM(O94:O106)</f>
        <v>0</v>
      </c>
      <c r="P93" s="164"/>
      <c r="Q93" s="164">
        <f>SUM(Q94:Q106)</f>
        <v>0</v>
      </c>
      <c r="R93" s="165"/>
      <c r="S93" s="165"/>
      <c r="T93" s="166"/>
      <c r="U93" s="160"/>
      <c r="V93" s="160">
        <f>SUM(V94:V106)</f>
        <v>0.03</v>
      </c>
      <c r="W93" s="160"/>
      <c r="X93" s="160"/>
      <c r="Y93" s="160"/>
      <c r="AG93" t="s">
        <v>279</v>
      </c>
    </row>
    <row r="94" spans="1:60" outlineLevel="1" x14ac:dyDescent="0.25">
      <c r="A94" s="171">
        <v>41</v>
      </c>
      <c r="B94" s="172" t="s">
        <v>718</v>
      </c>
      <c r="C94" s="187" t="s">
        <v>719</v>
      </c>
      <c r="D94" s="173" t="s">
        <v>459</v>
      </c>
      <c r="E94" s="174">
        <v>0.18753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4">
        <v>0</v>
      </c>
      <c r="O94" s="174">
        <f>ROUND(E94*N94,2)</f>
        <v>0</v>
      </c>
      <c r="P94" s="174">
        <v>0</v>
      </c>
      <c r="Q94" s="174">
        <f>ROUND(E94*P94,2)</f>
        <v>0</v>
      </c>
      <c r="R94" s="176" t="s">
        <v>589</v>
      </c>
      <c r="S94" s="176" t="s">
        <v>290</v>
      </c>
      <c r="T94" s="177" t="s">
        <v>369</v>
      </c>
      <c r="U94" s="158">
        <v>0</v>
      </c>
      <c r="V94" s="158">
        <f>ROUND(E94*U94,2)</f>
        <v>0</v>
      </c>
      <c r="W94" s="158"/>
      <c r="X94" s="158" t="s">
        <v>179</v>
      </c>
      <c r="Y94" s="158" t="s">
        <v>284</v>
      </c>
      <c r="Z94" s="147"/>
      <c r="AA94" s="147"/>
      <c r="AB94" s="147"/>
      <c r="AC94" s="147"/>
      <c r="AD94" s="147"/>
      <c r="AE94" s="147"/>
      <c r="AF94" s="147"/>
      <c r="AG94" s="147" t="s">
        <v>370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5">
      <c r="A95" s="154"/>
      <c r="B95" s="155"/>
      <c r="C95" s="195" t="s">
        <v>1028</v>
      </c>
      <c r="D95" s="192"/>
      <c r="E95" s="193">
        <v>0.18753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382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79">
        <v>42</v>
      </c>
      <c r="B96" s="180" t="s">
        <v>1029</v>
      </c>
      <c r="C96" s="188" t="s">
        <v>1030</v>
      </c>
      <c r="D96" s="181" t="s">
        <v>459</v>
      </c>
      <c r="E96" s="182">
        <v>9.8700000000000003E-3</v>
      </c>
      <c r="F96" s="183"/>
      <c r="G96" s="184">
        <f>ROUND(E96*F96,2)</f>
        <v>0</v>
      </c>
      <c r="H96" s="183"/>
      <c r="I96" s="184">
        <f>ROUND(E96*H96,2)</f>
        <v>0</v>
      </c>
      <c r="J96" s="183"/>
      <c r="K96" s="184">
        <f>ROUND(E96*J96,2)</f>
        <v>0</v>
      </c>
      <c r="L96" s="184">
        <v>21</v>
      </c>
      <c r="M96" s="184">
        <f>G96*(1+L96/100)</f>
        <v>0</v>
      </c>
      <c r="N96" s="182">
        <v>0</v>
      </c>
      <c r="O96" s="182">
        <f>ROUND(E96*N96,2)</f>
        <v>0</v>
      </c>
      <c r="P96" s="182">
        <v>0</v>
      </c>
      <c r="Q96" s="182">
        <f>ROUND(E96*P96,2)</f>
        <v>0</v>
      </c>
      <c r="R96" s="184" t="s">
        <v>589</v>
      </c>
      <c r="S96" s="184" t="s">
        <v>726</v>
      </c>
      <c r="T96" s="185" t="s">
        <v>444</v>
      </c>
      <c r="U96" s="158">
        <v>0</v>
      </c>
      <c r="V96" s="158">
        <f>ROUND(E96*U96,2)</f>
        <v>0</v>
      </c>
      <c r="W96" s="158"/>
      <c r="X96" s="158" t="s">
        <v>179</v>
      </c>
      <c r="Y96" s="158" t="s">
        <v>284</v>
      </c>
      <c r="Z96" s="147"/>
      <c r="AA96" s="147"/>
      <c r="AB96" s="147"/>
      <c r="AC96" s="147"/>
      <c r="AD96" s="147"/>
      <c r="AE96" s="147"/>
      <c r="AF96" s="147"/>
      <c r="AG96" s="147" t="s">
        <v>370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0.399999999999999" outlineLevel="1" x14ac:dyDescent="0.25">
      <c r="A97" s="171">
        <v>43</v>
      </c>
      <c r="B97" s="172" t="s">
        <v>728</v>
      </c>
      <c r="C97" s="187" t="s">
        <v>729</v>
      </c>
      <c r="D97" s="173" t="s">
        <v>459</v>
      </c>
      <c r="E97" s="174">
        <v>9.8700000000000003E-3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4">
        <v>0</v>
      </c>
      <c r="O97" s="174">
        <f>ROUND(E97*N97,2)</f>
        <v>0</v>
      </c>
      <c r="P97" s="174">
        <v>0</v>
      </c>
      <c r="Q97" s="174">
        <f>ROUND(E97*P97,2)</f>
        <v>0</v>
      </c>
      <c r="R97" s="176" t="s">
        <v>730</v>
      </c>
      <c r="S97" s="176" t="s">
        <v>290</v>
      </c>
      <c r="T97" s="177" t="s">
        <v>369</v>
      </c>
      <c r="U97" s="158">
        <v>0.27700000000000002</v>
      </c>
      <c r="V97" s="158">
        <f>ROUND(E97*U97,2)</f>
        <v>0</v>
      </c>
      <c r="W97" s="158"/>
      <c r="X97" s="158" t="s">
        <v>731</v>
      </c>
      <c r="Y97" s="158" t="s">
        <v>284</v>
      </c>
      <c r="Z97" s="147"/>
      <c r="AA97" s="147"/>
      <c r="AB97" s="147"/>
      <c r="AC97" s="147"/>
      <c r="AD97" s="147"/>
      <c r="AE97" s="147"/>
      <c r="AF97" s="147"/>
      <c r="AG97" s="147" t="s">
        <v>732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5">
      <c r="A98" s="154"/>
      <c r="B98" s="155"/>
      <c r="C98" s="266" t="s">
        <v>733</v>
      </c>
      <c r="D98" s="267"/>
      <c r="E98" s="267"/>
      <c r="F98" s="267"/>
      <c r="G98" s="267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372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5">
      <c r="A99" s="154"/>
      <c r="B99" s="155"/>
      <c r="C99" s="262" t="s">
        <v>734</v>
      </c>
      <c r="D99" s="263"/>
      <c r="E99" s="263"/>
      <c r="F99" s="263"/>
      <c r="G99" s="263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287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5">
      <c r="A100" s="154"/>
      <c r="B100" s="155"/>
      <c r="C100" s="262" t="s">
        <v>735</v>
      </c>
      <c r="D100" s="263"/>
      <c r="E100" s="263"/>
      <c r="F100" s="263"/>
      <c r="G100" s="263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287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1" outlineLevel="3" x14ac:dyDescent="0.25">
      <c r="A101" s="154"/>
      <c r="B101" s="155"/>
      <c r="C101" s="262" t="s">
        <v>736</v>
      </c>
      <c r="D101" s="263"/>
      <c r="E101" s="263"/>
      <c r="F101" s="263"/>
      <c r="G101" s="263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287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78" t="str">
        <f>C101</f>
        <v>- při vodorovné dopravě po vodě : vyložení na hromady na suchu nebo na přeložení na dopravní prostředek na suchu do 15 m vodorovně a současně do 4 m svisle,</v>
      </c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5">
      <c r="A102" s="154"/>
      <c r="B102" s="155"/>
      <c r="C102" s="262" t="s">
        <v>737</v>
      </c>
      <c r="D102" s="263"/>
      <c r="E102" s="263"/>
      <c r="F102" s="263"/>
      <c r="G102" s="263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287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79">
        <v>44</v>
      </c>
      <c r="B103" s="180" t="s">
        <v>738</v>
      </c>
      <c r="C103" s="188" t="s">
        <v>739</v>
      </c>
      <c r="D103" s="181" t="s">
        <v>459</v>
      </c>
      <c r="E103" s="182">
        <v>9.8700000000000003E-3</v>
      </c>
      <c r="F103" s="183"/>
      <c r="G103" s="184">
        <f>ROUND(E103*F103,2)</f>
        <v>0</v>
      </c>
      <c r="H103" s="183"/>
      <c r="I103" s="184">
        <f>ROUND(E103*H103,2)</f>
        <v>0</v>
      </c>
      <c r="J103" s="183"/>
      <c r="K103" s="184">
        <f>ROUND(E103*J103,2)</f>
        <v>0</v>
      </c>
      <c r="L103" s="184">
        <v>21</v>
      </c>
      <c r="M103" s="184">
        <f>G103*(1+L103/100)</f>
        <v>0</v>
      </c>
      <c r="N103" s="182">
        <v>0</v>
      </c>
      <c r="O103" s="182">
        <f>ROUND(E103*N103,2)</f>
        <v>0</v>
      </c>
      <c r="P103" s="182">
        <v>0</v>
      </c>
      <c r="Q103" s="182">
        <f>ROUND(E103*P103,2)</f>
        <v>0</v>
      </c>
      <c r="R103" s="184" t="s">
        <v>589</v>
      </c>
      <c r="S103" s="184" t="s">
        <v>290</v>
      </c>
      <c r="T103" s="185" t="s">
        <v>369</v>
      </c>
      <c r="U103" s="158">
        <v>2.0670000000000002</v>
      </c>
      <c r="V103" s="158">
        <f>ROUND(E103*U103,2)</f>
        <v>0.02</v>
      </c>
      <c r="W103" s="158"/>
      <c r="X103" s="158" t="s">
        <v>731</v>
      </c>
      <c r="Y103" s="158" t="s">
        <v>284</v>
      </c>
      <c r="Z103" s="147"/>
      <c r="AA103" s="147"/>
      <c r="AB103" s="147"/>
      <c r="AC103" s="147"/>
      <c r="AD103" s="147"/>
      <c r="AE103" s="147"/>
      <c r="AF103" s="147"/>
      <c r="AG103" s="147" t="s">
        <v>732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1">
        <v>45</v>
      </c>
      <c r="B104" s="172" t="s">
        <v>740</v>
      </c>
      <c r="C104" s="187" t="s">
        <v>741</v>
      </c>
      <c r="D104" s="173" t="s">
        <v>459</v>
      </c>
      <c r="E104" s="174">
        <v>9.8700000000000003E-3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0</v>
      </c>
      <c r="O104" s="174">
        <f>ROUND(E104*N104,2)</f>
        <v>0</v>
      </c>
      <c r="P104" s="174">
        <v>0</v>
      </c>
      <c r="Q104" s="174">
        <f>ROUND(E104*P104,2)</f>
        <v>0</v>
      </c>
      <c r="R104" s="176" t="s">
        <v>589</v>
      </c>
      <c r="S104" s="176" t="s">
        <v>290</v>
      </c>
      <c r="T104" s="177" t="s">
        <v>369</v>
      </c>
      <c r="U104" s="158">
        <v>0.49</v>
      </c>
      <c r="V104" s="158">
        <f>ROUND(E104*U104,2)</f>
        <v>0</v>
      </c>
      <c r="W104" s="158"/>
      <c r="X104" s="158" t="s">
        <v>731</v>
      </c>
      <c r="Y104" s="158" t="s">
        <v>284</v>
      </c>
      <c r="Z104" s="147"/>
      <c r="AA104" s="147"/>
      <c r="AB104" s="147"/>
      <c r="AC104" s="147"/>
      <c r="AD104" s="147"/>
      <c r="AE104" s="147"/>
      <c r="AF104" s="147"/>
      <c r="AG104" s="147" t="s">
        <v>732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5">
      <c r="A105" s="154"/>
      <c r="B105" s="155"/>
      <c r="C105" s="253" t="s">
        <v>742</v>
      </c>
      <c r="D105" s="254"/>
      <c r="E105" s="254"/>
      <c r="F105" s="254"/>
      <c r="G105" s="254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287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79">
        <v>46</v>
      </c>
      <c r="B106" s="180" t="s">
        <v>743</v>
      </c>
      <c r="C106" s="188" t="s">
        <v>744</v>
      </c>
      <c r="D106" s="181" t="s">
        <v>459</v>
      </c>
      <c r="E106" s="182">
        <v>9.8700000000000003E-3</v>
      </c>
      <c r="F106" s="183"/>
      <c r="G106" s="184">
        <f>ROUND(E106*F106,2)</f>
        <v>0</v>
      </c>
      <c r="H106" s="183"/>
      <c r="I106" s="184">
        <f>ROUND(E106*H106,2)</f>
        <v>0</v>
      </c>
      <c r="J106" s="183"/>
      <c r="K106" s="184">
        <f>ROUND(E106*J106,2)</f>
        <v>0</v>
      </c>
      <c r="L106" s="184">
        <v>21</v>
      </c>
      <c r="M106" s="184">
        <f>G106*(1+L106/100)</f>
        <v>0</v>
      </c>
      <c r="N106" s="182">
        <v>0</v>
      </c>
      <c r="O106" s="182">
        <f>ROUND(E106*N106,2)</f>
        <v>0</v>
      </c>
      <c r="P106" s="182">
        <v>0</v>
      </c>
      <c r="Q106" s="182">
        <f>ROUND(E106*P106,2)</f>
        <v>0</v>
      </c>
      <c r="R106" s="184" t="s">
        <v>589</v>
      </c>
      <c r="S106" s="184" t="s">
        <v>290</v>
      </c>
      <c r="T106" s="185" t="s">
        <v>369</v>
      </c>
      <c r="U106" s="158">
        <v>0.94199999999999995</v>
      </c>
      <c r="V106" s="158">
        <f>ROUND(E106*U106,2)</f>
        <v>0.01</v>
      </c>
      <c r="W106" s="158"/>
      <c r="X106" s="158" t="s">
        <v>731</v>
      </c>
      <c r="Y106" s="158" t="s">
        <v>284</v>
      </c>
      <c r="Z106" s="147"/>
      <c r="AA106" s="147"/>
      <c r="AB106" s="147"/>
      <c r="AC106" s="147"/>
      <c r="AD106" s="147"/>
      <c r="AE106" s="147"/>
      <c r="AF106" s="147"/>
      <c r="AG106" s="147" t="s">
        <v>732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x14ac:dyDescent="0.25">
      <c r="A107" s="161" t="s">
        <v>278</v>
      </c>
      <c r="B107" s="162" t="s">
        <v>247</v>
      </c>
      <c r="C107" s="186" t="s">
        <v>27</v>
      </c>
      <c r="D107" s="163"/>
      <c r="E107" s="164"/>
      <c r="F107" s="165"/>
      <c r="G107" s="165">
        <f>SUMIF(AG108:AG111,"&lt;&gt;NOR",G108:G111)</f>
        <v>0</v>
      </c>
      <c r="H107" s="165"/>
      <c r="I107" s="165">
        <f>SUM(I108:I111)</f>
        <v>0</v>
      </c>
      <c r="J107" s="165"/>
      <c r="K107" s="165">
        <f>SUM(K108:K111)</f>
        <v>0</v>
      </c>
      <c r="L107" s="165"/>
      <c r="M107" s="165">
        <f>SUM(M108:M111)</f>
        <v>0</v>
      </c>
      <c r="N107" s="164"/>
      <c r="O107" s="164">
        <f>SUM(O108:O111)</f>
        <v>0</v>
      </c>
      <c r="P107" s="164"/>
      <c r="Q107" s="164">
        <f>SUM(Q108:Q111)</f>
        <v>0</v>
      </c>
      <c r="R107" s="165"/>
      <c r="S107" s="165"/>
      <c r="T107" s="166"/>
      <c r="U107" s="160"/>
      <c r="V107" s="160">
        <f>SUM(V108:V111)</f>
        <v>0</v>
      </c>
      <c r="W107" s="160"/>
      <c r="X107" s="160"/>
      <c r="Y107" s="160"/>
      <c r="AG107" t="s">
        <v>279</v>
      </c>
    </row>
    <row r="108" spans="1:60" outlineLevel="1" x14ac:dyDescent="0.25">
      <c r="A108" s="171">
        <v>47</v>
      </c>
      <c r="B108" s="172" t="s">
        <v>1031</v>
      </c>
      <c r="C108" s="187" t="s">
        <v>1032</v>
      </c>
      <c r="D108" s="173" t="s">
        <v>1033</v>
      </c>
      <c r="E108" s="174">
        <v>1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4">
        <v>0</v>
      </c>
      <c r="O108" s="174">
        <f>ROUND(E108*N108,2)</f>
        <v>0</v>
      </c>
      <c r="P108" s="174">
        <v>0</v>
      </c>
      <c r="Q108" s="174">
        <f>ROUND(E108*P108,2)</f>
        <v>0</v>
      </c>
      <c r="R108" s="176"/>
      <c r="S108" s="176" t="s">
        <v>282</v>
      </c>
      <c r="T108" s="177" t="s">
        <v>283</v>
      </c>
      <c r="U108" s="158">
        <v>0</v>
      </c>
      <c r="V108" s="158">
        <f>ROUND(E108*U108,2)</f>
        <v>0</v>
      </c>
      <c r="W108" s="158"/>
      <c r="X108" s="158" t="s">
        <v>47</v>
      </c>
      <c r="Y108" s="158" t="s">
        <v>284</v>
      </c>
      <c r="Z108" s="147"/>
      <c r="AA108" s="147"/>
      <c r="AB108" s="147"/>
      <c r="AC108" s="147"/>
      <c r="AD108" s="147"/>
      <c r="AE108" s="147"/>
      <c r="AF108" s="147"/>
      <c r="AG108" s="147" t="s">
        <v>1034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1" outlineLevel="2" x14ac:dyDescent="0.25">
      <c r="A109" s="154"/>
      <c r="B109" s="155"/>
      <c r="C109" s="253" t="s">
        <v>1035</v>
      </c>
      <c r="D109" s="254"/>
      <c r="E109" s="254"/>
      <c r="F109" s="254"/>
      <c r="G109" s="254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287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78" t="str">
        <f>C109</f>
        <v>Náklady zhotovitele, související s prováděním zkoušek a revizí předepsaných technickými normami nebo objednatelem a které jsou pro provedení díla nezbytné.</v>
      </c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71">
        <v>48</v>
      </c>
      <c r="B110" s="172" t="s">
        <v>1036</v>
      </c>
      <c r="C110" s="187" t="s">
        <v>1037</v>
      </c>
      <c r="D110" s="173" t="s">
        <v>1033</v>
      </c>
      <c r="E110" s="174">
        <v>1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4">
        <v>0</v>
      </c>
      <c r="O110" s="174">
        <f>ROUND(E110*N110,2)</f>
        <v>0</v>
      </c>
      <c r="P110" s="174">
        <v>0</v>
      </c>
      <c r="Q110" s="174">
        <f>ROUND(E110*P110,2)</f>
        <v>0</v>
      </c>
      <c r="R110" s="176"/>
      <c r="S110" s="176" t="s">
        <v>282</v>
      </c>
      <c r="T110" s="177" t="s">
        <v>283</v>
      </c>
      <c r="U110" s="158">
        <v>0</v>
      </c>
      <c r="V110" s="158">
        <f>ROUND(E110*U110,2)</f>
        <v>0</v>
      </c>
      <c r="W110" s="158"/>
      <c r="X110" s="158" t="s">
        <v>47</v>
      </c>
      <c r="Y110" s="158" t="s">
        <v>284</v>
      </c>
      <c r="Z110" s="147"/>
      <c r="AA110" s="147"/>
      <c r="AB110" s="147"/>
      <c r="AC110" s="147"/>
      <c r="AD110" s="147"/>
      <c r="AE110" s="147"/>
      <c r="AF110" s="147"/>
      <c r="AG110" s="147" t="s">
        <v>1034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1" outlineLevel="2" x14ac:dyDescent="0.25">
      <c r="A111" s="154"/>
      <c r="B111" s="155"/>
      <c r="C111" s="253" t="s">
        <v>1035</v>
      </c>
      <c r="D111" s="254"/>
      <c r="E111" s="254"/>
      <c r="F111" s="254"/>
      <c r="G111" s="254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287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78" t="str">
        <f>C111</f>
        <v>Náklady zhotovitele, související s prováděním zkoušek a revizí předepsaných technickými normami nebo objednatelem a které jsou pro provedení díla nezbytné.</v>
      </c>
      <c r="BB111" s="147"/>
      <c r="BC111" s="147"/>
      <c r="BD111" s="147"/>
      <c r="BE111" s="147"/>
      <c r="BF111" s="147"/>
      <c r="BG111" s="147"/>
      <c r="BH111" s="147"/>
    </row>
    <row r="112" spans="1:60" x14ac:dyDescent="0.25">
      <c r="A112" s="161" t="s">
        <v>278</v>
      </c>
      <c r="B112" s="162" t="s">
        <v>248</v>
      </c>
      <c r="C112" s="186" t="s">
        <v>28</v>
      </c>
      <c r="D112" s="163"/>
      <c r="E112" s="164"/>
      <c r="F112" s="165"/>
      <c r="G112" s="165">
        <f>SUMIF(AG113:AG116,"&lt;&gt;NOR",G113:G116)</f>
        <v>0</v>
      </c>
      <c r="H112" s="165"/>
      <c r="I112" s="165">
        <f>SUM(I113:I116)</f>
        <v>0</v>
      </c>
      <c r="J112" s="165"/>
      <c r="K112" s="165">
        <f>SUM(K113:K116)</f>
        <v>0</v>
      </c>
      <c r="L112" s="165"/>
      <c r="M112" s="165">
        <f>SUM(M113:M116)</f>
        <v>0</v>
      </c>
      <c r="N112" s="164"/>
      <c r="O112" s="164">
        <f>SUM(O113:O116)</f>
        <v>0</v>
      </c>
      <c r="P112" s="164"/>
      <c r="Q112" s="164">
        <f>SUM(Q113:Q116)</f>
        <v>0</v>
      </c>
      <c r="R112" s="165"/>
      <c r="S112" s="165"/>
      <c r="T112" s="166"/>
      <c r="U112" s="160"/>
      <c r="V112" s="160">
        <f>SUM(V113:V116)</f>
        <v>0</v>
      </c>
      <c r="W112" s="160"/>
      <c r="X112" s="160"/>
      <c r="Y112" s="160"/>
      <c r="AG112" t="s">
        <v>279</v>
      </c>
    </row>
    <row r="113" spans="1:60" outlineLevel="1" x14ac:dyDescent="0.25">
      <c r="A113" s="171">
        <v>49</v>
      </c>
      <c r="B113" s="172" t="s">
        <v>1038</v>
      </c>
      <c r="C113" s="187" t="s">
        <v>1039</v>
      </c>
      <c r="D113" s="173" t="s">
        <v>1033</v>
      </c>
      <c r="E113" s="174">
        <v>1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4">
        <v>0</v>
      </c>
      <c r="O113" s="174">
        <f>ROUND(E113*N113,2)</f>
        <v>0</v>
      </c>
      <c r="P113" s="174">
        <v>0</v>
      </c>
      <c r="Q113" s="174">
        <f>ROUND(E113*P113,2)</f>
        <v>0</v>
      </c>
      <c r="R113" s="176"/>
      <c r="S113" s="176" t="s">
        <v>282</v>
      </c>
      <c r="T113" s="177" t="s">
        <v>283</v>
      </c>
      <c r="U113" s="158">
        <v>0</v>
      </c>
      <c r="V113" s="158">
        <f>ROUND(E113*U113,2)</f>
        <v>0</v>
      </c>
      <c r="W113" s="158"/>
      <c r="X113" s="158" t="s">
        <v>47</v>
      </c>
      <c r="Y113" s="158" t="s">
        <v>284</v>
      </c>
      <c r="Z113" s="147"/>
      <c r="AA113" s="147"/>
      <c r="AB113" s="147"/>
      <c r="AC113" s="147"/>
      <c r="AD113" s="147"/>
      <c r="AE113" s="147"/>
      <c r="AF113" s="147"/>
      <c r="AG113" s="147" t="s">
        <v>1034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5">
      <c r="A114" s="154"/>
      <c r="B114" s="155"/>
      <c r="C114" s="253" t="s">
        <v>328</v>
      </c>
      <c r="D114" s="254"/>
      <c r="E114" s="254"/>
      <c r="F114" s="254"/>
      <c r="G114" s="254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287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78" t="str">
        <f>C114</f>
        <v>Náklady na individuální zkoušky dodaných a smontovaných technologických zařízení včetně komplexního vyzkoušení.</v>
      </c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71">
        <v>50</v>
      </c>
      <c r="B115" s="172" t="s">
        <v>1040</v>
      </c>
      <c r="C115" s="187" t="s">
        <v>1041</v>
      </c>
      <c r="D115" s="173" t="s">
        <v>1033</v>
      </c>
      <c r="E115" s="174">
        <v>1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0</v>
      </c>
      <c r="O115" s="174">
        <f>ROUND(E115*N115,2)</f>
        <v>0</v>
      </c>
      <c r="P115" s="174">
        <v>0</v>
      </c>
      <c r="Q115" s="174">
        <f>ROUND(E115*P115,2)</f>
        <v>0</v>
      </c>
      <c r="R115" s="176"/>
      <c r="S115" s="176" t="s">
        <v>282</v>
      </c>
      <c r="T115" s="177" t="s">
        <v>283</v>
      </c>
      <c r="U115" s="158">
        <v>0</v>
      </c>
      <c r="V115" s="158">
        <f>ROUND(E115*U115,2)</f>
        <v>0</v>
      </c>
      <c r="W115" s="158"/>
      <c r="X115" s="158" t="s">
        <v>47</v>
      </c>
      <c r="Y115" s="158" t="s">
        <v>284</v>
      </c>
      <c r="Z115" s="147"/>
      <c r="AA115" s="147"/>
      <c r="AB115" s="147"/>
      <c r="AC115" s="147"/>
      <c r="AD115" s="147"/>
      <c r="AE115" s="147"/>
      <c r="AF115" s="147"/>
      <c r="AG115" s="147" t="s">
        <v>1034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5">
      <c r="A116" s="154"/>
      <c r="B116" s="155"/>
      <c r="C116" s="253" t="s">
        <v>328</v>
      </c>
      <c r="D116" s="254"/>
      <c r="E116" s="254"/>
      <c r="F116" s="254"/>
      <c r="G116" s="254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287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78" t="str">
        <f>C116</f>
        <v>Náklady na individuální zkoušky dodaných a smontovaných technologických zařízení včetně komplexního vyzkoušení.</v>
      </c>
      <c r="BB116" s="147"/>
      <c r="BC116" s="147"/>
      <c r="BD116" s="147"/>
      <c r="BE116" s="147"/>
      <c r="BF116" s="147"/>
      <c r="BG116" s="147"/>
      <c r="BH116" s="147"/>
    </row>
    <row r="117" spans="1:60" x14ac:dyDescent="0.25">
      <c r="A117" s="3"/>
      <c r="B117" s="4"/>
      <c r="C117" s="189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AE117">
        <v>12</v>
      </c>
      <c r="AF117">
        <v>21</v>
      </c>
      <c r="AG117" t="s">
        <v>264</v>
      </c>
    </row>
    <row r="118" spans="1:60" x14ac:dyDescent="0.25">
      <c r="A118" s="150"/>
      <c r="B118" s="151" t="s">
        <v>29</v>
      </c>
      <c r="C118" s="190"/>
      <c r="D118" s="152"/>
      <c r="E118" s="153"/>
      <c r="F118" s="153"/>
      <c r="G118" s="170">
        <f>G8+G51+G57+G61+G82+G89+G93+G107+G112</f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E118">
        <f>SUMIF(L7:L116,AE117,G7:G116)</f>
        <v>0</v>
      </c>
      <c r="AF118">
        <f>SUMIF(L7:L116,AF117,G7:G116)</f>
        <v>0</v>
      </c>
      <c r="AG118" t="s">
        <v>362</v>
      </c>
    </row>
    <row r="119" spans="1:60" x14ac:dyDescent="0.25">
      <c r="C119" s="191"/>
      <c r="D119" s="10"/>
      <c r="AG119" t="s">
        <v>363</v>
      </c>
    </row>
    <row r="120" spans="1:60" x14ac:dyDescent="0.25">
      <c r="D120" s="10"/>
    </row>
    <row r="121" spans="1:60" x14ac:dyDescent="0.25">
      <c r="D121" s="10"/>
    </row>
    <row r="122" spans="1:60" x14ac:dyDescent="0.25">
      <c r="D122" s="10"/>
    </row>
    <row r="123" spans="1:60" x14ac:dyDescent="0.25">
      <c r="D123" s="10"/>
    </row>
    <row r="124" spans="1:60" x14ac:dyDescent="0.25">
      <c r="D124" s="10"/>
    </row>
    <row r="125" spans="1:60" x14ac:dyDescent="0.25">
      <c r="D125" s="10"/>
    </row>
    <row r="126" spans="1:60" x14ac:dyDescent="0.25">
      <c r="D126" s="10"/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formatRows="0"/>
  <mergeCells count="42">
    <mergeCell ref="C13:G13"/>
    <mergeCell ref="A1:G1"/>
    <mergeCell ref="C2:G2"/>
    <mergeCell ref="C3:G3"/>
    <mergeCell ref="C4:G4"/>
    <mergeCell ref="C10:G10"/>
    <mergeCell ref="C40:G40"/>
    <mergeCell ref="C15:G15"/>
    <mergeCell ref="C17:G17"/>
    <mergeCell ref="C19:G19"/>
    <mergeCell ref="C21:G21"/>
    <mergeCell ref="C23:G23"/>
    <mergeCell ref="C25:G25"/>
    <mergeCell ref="C27:G27"/>
    <mergeCell ref="C30:G30"/>
    <mergeCell ref="C33:G33"/>
    <mergeCell ref="C34:G34"/>
    <mergeCell ref="C37:G37"/>
    <mergeCell ref="C84:G84"/>
    <mergeCell ref="C42:G42"/>
    <mergeCell ref="C44:G44"/>
    <mergeCell ref="C46:G46"/>
    <mergeCell ref="C53:G53"/>
    <mergeCell ref="C56:G56"/>
    <mergeCell ref="C59:G59"/>
    <mergeCell ref="C64:G64"/>
    <mergeCell ref="C66:G66"/>
    <mergeCell ref="C68:G68"/>
    <mergeCell ref="C70:G70"/>
    <mergeCell ref="C72:G72"/>
    <mergeCell ref="C116:G116"/>
    <mergeCell ref="C91:G91"/>
    <mergeCell ref="C92:G92"/>
    <mergeCell ref="C98:G98"/>
    <mergeCell ref="C99:G99"/>
    <mergeCell ref="C100:G100"/>
    <mergeCell ref="C101:G101"/>
    <mergeCell ref="C102:G102"/>
    <mergeCell ref="C105:G105"/>
    <mergeCell ref="C109:G109"/>
    <mergeCell ref="C111:G111"/>
    <mergeCell ref="C114:G1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D02E2-1ABA-44DE-8843-BEEFB84FF00A}">
  <sheetPr>
    <outlinePr summaryBelow="0"/>
  </sheetPr>
  <dimension ref="A1:BD5000"/>
  <sheetViews>
    <sheetView workbookViewId="0">
      <pane ySplit="7" topLeftCell="A8" activePane="bottomLeft" state="frozen"/>
      <selection pane="bottomLeft" activeCell="AL21" sqref="AL21"/>
    </sheetView>
  </sheetViews>
  <sheetFormatPr defaultRowHeight="13.2" outlineLevelRow="1" x14ac:dyDescent="0.25"/>
  <cols>
    <col min="1" max="1" width="3.44140625" customWidth="1"/>
    <col min="2" max="2" width="12.5546875" style="120" customWidth="1"/>
    <col min="3" max="3" width="63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4" max="14" width="6.88671875" customWidth="1"/>
    <col min="16" max="21" width="0" hidden="1" customWidth="1"/>
    <col min="25" max="25" width="0" hidden="1" customWidth="1"/>
    <col min="27" max="37" width="0" hidden="1" customWidth="1"/>
  </cols>
  <sheetData>
    <row r="1" spans="1:56" ht="15.75" customHeight="1" x14ac:dyDescent="0.3">
      <c r="A1" s="255" t="s">
        <v>364</v>
      </c>
      <c r="B1" s="255"/>
      <c r="C1" s="255"/>
      <c r="D1" s="255"/>
      <c r="E1" s="255"/>
      <c r="F1" s="255"/>
      <c r="G1" s="255"/>
      <c r="AC1" t="s">
        <v>250</v>
      </c>
    </row>
    <row r="2" spans="1:56" ht="24.9" customHeight="1" x14ac:dyDescent="0.25">
      <c r="A2" s="139" t="s">
        <v>7</v>
      </c>
      <c r="B2" s="49" t="s">
        <v>43</v>
      </c>
      <c r="C2" s="256" t="s">
        <v>44</v>
      </c>
      <c r="D2" s="257"/>
      <c r="E2" s="257"/>
      <c r="F2" s="257"/>
      <c r="G2" s="258"/>
      <c r="AC2" t="s">
        <v>251</v>
      </c>
    </row>
    <row r="3" spans="1:56" ht="24.9" customHeight="1" x14ac:dyDescent="0.25">
      <c r="A3" s="139" t="s">
        <v>8</v>
      </c>
      <c r="B3" s="49" t="s">
        <v>50</v>
      </c>
      <c r="C3" s="256" t="s">
        <v>51</v>
      </c>
      <c r="D3" s="257"/>
      <c r="E3" s="257"/>
      <c r="F3" s="257"/>
      <c r="G3" s="258"/>
      <c r="Y3" s="120" t="s">
        <v>251</v>
      </c>
      <c r="AC3" t="s">
        <v>254</v>
      </c>
    </row>
    <row r="4" spans="1:56" ht="24.9" customHeight="1" x14ac:dyDescent="0.25">
      <c r="A4" s="140" t="s">
        <v>9</v>
      </c>
      <c r="B4" s="141" t="s">
        <v>60</v>
      </c>
      <c r="C4" s="259" t="s">
        <v>61</v>
      </c>
      <c r="D4" s="260"/>
      <c r="E4" s="260"/>
      <c r="F4" s="260"/>
      <c r="G4" s="261"/>
      <c r="AC4" t="s">
        <v>255</v>
      </c>
    </row>
    <row r="5" spans="1:56" x14ac:dyDescent="0.25">
      <c r="D5" s="10"/>
    </row>
    <row r="6" spans="1:56" ht="39.6" x14ac:dyDescent="0.25">
      <c r="A6" s="143" t="s">
        <v>256</v>
      </c>
      <c r="B6" s="145" t="s">
        <v>257</v>
      </c>
      <c r="C6" s="145" t="s">
        <v>258</v>
      </c>
      <c r="D6" s="144" t="s">
        <v>259</v>
      </c>
      <c r="E6" s="143" t="s">
        <v>260</v>
      </c>
      <c r="F6" s="142" t="s">
        <v>261</v>
      </c>
      <c r="G6" s="143" t="s">
        <v>29</v>
      </c>
      <c r="H6" s="146" t="s">
        <v>30</v>
      </c>
      <c r="I6" s="146" t="s">
        <v>262</v>
      </c>
      <c r="J6" s="146" t="s">
        <v>31</v>
      </c>
      <c r="K6" s="146" t="s">
        <v>263</v>
      </c>
      <c r="L6" s="146" t="s">
        <v>264</v>
      </c>
      <c r="M6" s="146" t="s">
        <v>265</v>
      </c>
      <c r="N6" s="146" t="s">
        <v>270</v>
      </c>
      <c r="O6" s="146" t="s">
        <v>271</v>
      </c>
      <c r="P6" s="146" t="s">
        <v>272</v>
      </c>
      <c r="Q6" s="146" t="s">
        <v>273</v>
      </c>
      <c r="R6" s="146" t="s">
        <v>274</v>
      </c>
      <c r="S6" s="146" t="s">
        <v>275</v>
      </c>
      <c r="T6" s="146" t="s">
        <v>276</v>
      </c>
      <c r="U6" s="146" t="s">
        <v>277</v>
      </c>
    </row>
    <row r="7" spans="1:56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</row>
    <row r="8" spans="1:56" x14ac:dyDescent="0.25">
      <c r="A8" s="161" t="s">
        <v>278</v>
      </c>
      <c r="B8" s="162" t="s">
        <v>94</v>
      </c>
      <c r="C8" s="186" t="s">
        <v>135</v>
      </c>
      <c r="D8" s="163"/>
      <c r="E8" s="164"/>
      <c r="F8" s="165"/>
      <c r="G8" s="165">
        <f>SUMIF(AC9:AC19,"&lt;&gt;NOR",G9:G19)</f>
        <v>0</v>
      </c>
      <c r="H8" s="165"/>
      <c r="I8" s="165">
        <f>SUM(I9:I19)</f>
        <v>0</v>
      </c>
      <c r="J8" s="165"/>
      <c r="K8" s="165">
        <f>SUM(K9:K19)</f>
        <v>0</v>
      </c>
      <c r="L8" s="165"/>
      <c r="M8" s="165">
        <f>SUM(M9:M19)</f>
        <v>0</v>
      </c>
      <c r="N8" s="165"/>
      <c r="O8" s="165"/>
      <c r="P8" s="166"/>
      <c r="Q8" s="160"/>
      <c r="R8" s="160">
        <f>SUM(R9:R19)</f>
        <v>0</v>
      </c>
      <c r="S8" s="160"/>
      <c r="T8" s="160"/>
      <c r="U8" s="160"/>
      <c r="AC8" t="s">
        <v>279</v>
      </c>
    </row>
    <row r="9" spans="1:56" outlineLevel="1" x14ac:dyDescent="0.25">
      <c r="A9" s="179">
        <v>1</v>
      </c>
      <c r="B9" s="180" t="s">
        <v>745</v>
      </c>
      <c r="C9" s="188" t="s">
        <v>1042</v>
      </c>
      <c r="D9" s="181" t="s">
        <v>747</v>
      </c>
      <c r="E9" s="182">
        <v>3</v>
      </c>
      <c r="F9" s="183"/>
      <c r="G9" s="184">
        <f t="shared" ref="G9:G19" si="0">ROUND(E9*F9,2)</f>
        <v>0</v>
      </c>
      <c r="H9" s="183"/>
      <c r="I9" s="184">
        <f t="shared" ref="I9:I19" si="1">ROUND(E9*H9,2)</f>
        <v>0</v>
      </c>
      <c r="J9" s="183"/>
      <c r="K9" s="184">
        <f t="shared" ref="K9:K19" si="2">ROUND(E9*J9,2)</f>
        <v>0</v>
      </c>
      <c r="L9" s="184">
        <v>21</v>
      </c>
      <c r="M9" s="184">
        <f t="shared" ref="M9:M19" si="3">G9*(1+L9/100)</f>
        <v>0</v>
      </c>
      <c r="N9" s="184"/>
      <c r="O9" s="184" t="s">
        <v>282</v>
      </c>
      <c r="P9" s="185" t="s">
        <v>283</v>
      </c>
      <c r="Q9" s="158">
        <v>0</v>
      </c>
      <c r="R9" s="158">
        <f t="shared" ref="R9:R19" si="4">ROUND(E9*Q9,2)</f>
        <v>0</v>
      </c>
      <c r="S9" s="158"/>
      <c r="T9" s="158" t="s">
        <v>465</v>
      </c>
      <c r="U9" s="158" t="s">
        <v>284</v>
      </c>
      <c r="V9" s="147"/>
      <c r="W9" s="147"/>
      <c r="X9" s="147"/>
      <c r="Y9" s="147"/>
      <c r="Z9" s="147"/>
      <c r="AA9" s="147"/>
      <c r="AB9" s="147"/>
      <c r="AC9" s="147" t="s">
        <v>748</v>
      </c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</row>
    <row r="10" spans="1:56" outlineLevel="1" x14ac:dyDescent="0.25">
      <c r="A10" s="179">
        <v>2</v>
      </c>
      <c r="B10" s="180" t="s">
        <v>751</v>
      </c>
      <c r="C10" s="188" t="s">
        <v>1043</v>
      </c>
      <c r="D10" s="181" t="s">
        <v>747</v>
      </c>
      <c r="E10" s="182">
        <v>1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4"/>
      <c r="O10" s="184" t="s">
        <v>282</v>
      </c>
      <c r="P10" s="185" t="s">
        <v>283</v>
      </c>
      <c r="Q10" s="158">
        <v>0</v>
      </c>
      <c r="R10" s="158">
        <f t="shared" si="4"/>
        <v>0</v>
      </c>
      <c r="S10" s="158"/>
      <c r="T10" s="158" t="s">
        <v>179</v>
      </c>
      <c r="U10" s="158" t="s">
        <v>284</v>
      </c>
      <c r="V10" s="147"/>
      <c r="W10" s="147"/>
      <c r="X10" s="147"/>
      <c r="Y10" s="147"/>
      <c r="Z10" s="147"/>
      <c r="AA10" s="147"/>
      <c r="AB10" s="147"/>
      <c r="AC10" s="147" t="s">
        <v>764</v>
      </c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</row>
    <row r="11" spans="1:56" outlineLevel="1" x14ac:dyDescent="0.25">
      <c r="A11" s="179">
        <v>3</v>
      </c>
      <c r="B11" s="180" t="s">
        <v>754</v>
      </c>
      <c r="C11" s="188" t="s">
        <v>1044</v>
      </c>
      <c r="D11" s="181" t="s">
        <v>747</v>
      </c>
      <c r="E11" s="182">
        <v>2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4"/>
      <c r="O11" s="184" t="s">
        <v>282</v>
      </c>
      <c r="P11" s="185" t="s">
        <v>283</v>
      </c>
      <c r="Q11" s="158">
        <v>0</v>
      </c>
      <c r="R11" s="158">
        <f t="shared" si="4"/>
        <v>0</v>
      </c>
      <c r="S11" s="158"/>
      <c r="T11" s="158" t="s">
        <v>179</v>
      </c>
      <c r="U11" s="158" t="s">
        <v>284</v>
      </c>
      <c r="V11" s="147"/>
      <c r="W11" s="147"/>
      <c r="X11" s="147"/>
      <c r="Y11" s="147"/>
      <c r="Z11" s="147"/>
      <c r="AA11" s="147"/>
      <c r="AB11" s="147"/>
      <c r="AC11" s="147" t="s">
        <v>764</v>
      </c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</row>
    <row r="12" spans="1:56" outlineLevel="1" x14ac:dyDescent="0.25">
      <c r="A12" s="179">
        <v>4</v>
      </c>
      <c r="B12" s="180" t="s">
        <v>756</v>
      </c>
      <c r="C12" s="188" t="s">
        <v>1045</v>
      </c>
      <c r="D12" s="181" t="s">
        <v>747</v>
      </c>
      <c r="E12" s="182">
        <v>8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4"/>
      <c r="O12" s="184" t="s">
        <v>282</v>
      </c>
      <c r="P12" s="185" t="s">
        <v>283</v>
      </c>
      <c r="Q12" s="158">
        <v>0</v>
      </c>
      <c r="R12" s="158">
        <f t="shared" si="4"/>
        <v>0</v>
      </c>
      <c r="S12" s="158"/>
      <c r="T12" s="158" t="s">
        <v>179</v>
      </c>
      <c r="U12" s="158" t="s">
        <v>284</v>
      </c>
      <c r="V12" s="147"/>
      <c r="W12" s="147"/>
      <c r="X12" s="147"/>
      <c r="Y12" s="147"/>
      <c r="Z12" s="147"/>
      <c r="AA12" s="147"/>
      <c r="AB12" s="147"/>
      <c r="AC12" s="147" t="s">
        <v>764</v>
      </c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</row>
    <row r="13" spans="1:56" outlineLevel="1" x14ac:dyDescent="0.25">
      <c r="A13" s="179">
        <v>5</v>
      </c>
      <c r="B13" s="180" t="s">
        <v>759</v>
      </c>
      <c r="C13" s="188" t="s">
        <v>1046</v>
      </c>
      <c r="D13" s="181" t="s">
        <v>747</v>
      </c>
      <c r="E13" s="182">
        <v>8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4"/>
      <c r="O13" s="184" t="s">
        <v>282</v>
      </c>
      <c r="P13" s="185" t="s">
        <v>283</v>
      </c>
      <c r="Q13" s="158">
        <v>0</v>
      </c>
      <c r="R13" s="158">
        <f t="shared" si="4"/>
        <v>0</v>
      </c>
      <c r="S13" s="158"/>
      <c r="T13" s="158" t="s">
        <v>179</v>
      </c>
      <c r="U13" s="158" t="s">
        <v>284</v>
      </c>
      <c r="V13" s="147"/>
      <c r="W13" s="147"/>
      <c r="X13" s="147"/>
      <c r="Y13" s="147"/>
      <c r="Z13" s="147"/>
      <c r="AA13" s="147"/>
      <c r="AB13" s="147"/>
      <c r="AC13" s="147" t="s">
        <v>764</v>
      </c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</row>
    <row r="14" spans="1:56" outlineLevel="1" x14ac:dyDescent="0.25">
      <c r="A14" s="179">
        <v>6</v>
      </c>
      <c r="B14" s="180" t="s">
        <v>1047</v>
      </c>
      <c r="C14" s="188" t="s">
        <v>1048</v>
      </c>
      <c r="D14" s="181" t="s">
        <v>747</v>
      </c>
      <c r="E14" s="182">
        <v>1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4"/>
      <c r="O14" s="184" t="s">
        <v>282</v>
      </c>
      <c r="P14" s="185" t="s">
        <v>283</v>
      </c>
      <c r="Q14" s="158">
        <v>0</v>
      </c>
      <c r="R14" s="158">
        <f t="shared" si="4"/>
        <v>0</v>
      </c>
      <c r="S14" s="158"/>
      <c r="T14" s="158" t="s">
        <v>179</v>
      </c>
      <c r="U14" s="158" t="s">
        <v>284</v>
      </c>
      <c r="V14" s="147"/>
      <c r="W14" s="147"/>
      <c r="X14" s="147"/>
      <c r="Y14" s="147"/>
      <c r="Z14" s="147"/>
      <c r="AA14" s="147"/>
      <c r="AB14" s="147"/>
      <c r="AC14" s="147" t="s">
        <v>764</v>
      </c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</row>
    <row r="15" spans="1:56" outlineLevel="1" x14ac:dyDescent="0.25">
      <c r="A15" s="179">
        <v>7</v>
      </c>
      <c r="B15" s="180" t="s">
        <v>1049</v>
      </c>
      <c r="C15" s="188" t="s">
        <v>1050</v>
      </c>
      <c r="D15" s="181" t="s">
        <v>747</v>
      </c>
      <c r="E15" s="182">
        <v>1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4"/>
      <c r="O15" s="184" t="s">
        <v>282</v>
      </c>
      <c r="P15" s="185" t="s">
        <v>283</v>
      </c>
      <c r="Q15" s="158">
        <v>0</v>
      </c>
      <c r="R15" s="158">
        <f t="shared" si="4"/>
        <v>0</v>
      </c>
      <c r="S15" s="158"/>
      <c r="T15" s="158" t="s">
        <v>179</v>
      </c>
      <c r="U15" s="158" t="s">
        <v>284</v>
      </c>
      <c r="V15" s="147"/>
      <c r="W15" s="147"/>
      <c r="X15" s="147"/>
      <c r="Y15" s="147"/>
      <c r="Z15" s="147"/>
      <c r="AA15" s="147"/>
      <c r="AB15" s="147"/>
      <c r="AC15" s="147" t="s">
        <v>764</v>
      </c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</row>
    <row r="16" spans="1:56" outlineLevel="1" x14ac:dyDescent="0.25">
      <c r="A16" s="179">
        <v>8</v>
      </c>
      <c r="B16" s="180" t="s">
        <v>1051</v>
      </c>
      <c r="C16" s="188" t="s">
        <v>1052</v>
      </c>
      <c r="D16" s="181" t="s">
        <v>747</v>
      </c>
      <c r="E16" s="182">
        <v>1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4"/>
      <c r="O16" s="184" t="s">
        <v>282</v>
      </c>
      <c r="P16" s="185" t="s">
        <v>283</v>
      </c>
      <c r="Q16" s="158">
        <v>0</v>
      </c>
      <c r="R16" s="158">
        <f t="shared" si="4"/>
        <v>0</v>
      </c>
      <c r="S16" s="158"/>
      <c r="T16" s="158" t="s">
        <v>179</v>
      </c>
      <c r="U16" s="158" t="s">
        <v>284</v>
      </c>
      <c r="V16" s="147"/>
      <c r="W16" s="147"/>
      <c r="X16" s="147"/>
      <c r="Y16" s="147"/>
      <c r="Z16" s="147"/>
      <c r="AA16" s="147"/>
      <c r="AB16" s="147"/>
      <c r="AC16" s="147" t="s">
        <v>764</v>
      </c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</row>
    <row r="17" spans="1:56" outlineLevel="1" x14ac:dyDescent="0.25">
      <c r="A17" s="179">
        <v>9</v>
      </c>
      <c r="B17" s="180" t="s">
        <v>1053</v>
      </c>
      <c r="C17" s="188" t="s">
        <v>1054</v>
      </c>
      <c r="D17" s="181" t="s">
        <v>747</v>
      </c>
      <c r="E17" s="182">
        <v>1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4"/>
      <c r="O17" s="184" t="s">
        <v>282</v>
      </c>
      <c r="P17" s="185" t="s">
        <v>283</v>
      </c>
      <c r="Q17" s="158">
        <v>0</v>
      </c>
      <c r="R17" s="158">
        <f t="shared" si="4"/>
        <v>0</v>
      </c>
      <c r="S17" s="158"/>
      <c r="T17" s="158" t="s">
        <v>179</v>
      </c>
      <c r="U17" s="158" t="s">
        <v>284</v>
      </c>
      <c r="V17" s="147"/>
      <c r="W17" s="147"/>
      <c r="X17" s="147"/>
      <c r="Y17" s="147"/>
      <c r="Z17" s="147"/>
      <c r="AA17" s="147"/>
      <c r="AB17" s="147"/>
      <c r="AC17" s="147" t="s">
        <v>764</v>
      </c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</row>
    <row r="18" spans="1:56" outlineLevel="1" x14ac:dyDescent="0.25">
      <c r="A18" s="179">
        <v>10</v>
      </c>
      <c r="B18" s="180" t="s">
        <v>1055</v>
      </c>
      <c r="C18" s="188" t="s">
        <v>1056</v>
      </c>
      <c r="D18" s="181" t="s">
        <v>747</v>
      </c>
      <c r="E18" s="182">
        <v>35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4"/>
      <c r="O18" s="184" t="s">
        <v>282</v>
      </c>
      <c r="P18" s="185" t="s">
        <v>283</v>
      </c>
      <c r="Q18" s="158">
        <v>0</v>
      </c>
      <c r="R18" s="158">
        <f t="shared" si="4"/>
        <v>0</v>
      </c>
      <c r="S18" s="158"/>
      <c r="T18" s="158" t="s">
        <v>465</v>
      </c>
      <c r="U18" s="158" t="s">
        <v>284</v>
      </c>
      <c r="V18" s="147"/>
      <c r="W18" s="147"/>
      <c r="X18" s="147"/>
      <c r="Y18" s="147"/>
      <c r="Z18" s="147"/>
      <c r="AA18" s="147"/>
      <c r="AB18" s="147"/>
      <c r="AC18" s="147" t="s">
        <v>748</v>
      </c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</row>
    <row r="19" spans="1:56" outlineLevel="1" x14ac:dyDescent="0.25">
      <c r="A19" s="179">
        <v>11</v>
      </c>
      <c r="B19" s="180" t="s">
        <v>1057</v>
      </c>
      <c r="C19" s="188" t="s">
        <v>1058</v>
      </c>
      <c r="D19" s="181" t="s">
        <v>747</v>
      </c>
      <c r="E19" s="182">
        <v>2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4"/>
      <c r="O19" s="184" t="s">
        <v>282</v>
      </c>
      <c r="P19" s="185" t="s">
        <v>283</v>
      </c>
      <c r="Q19" s="158">
        <v>0</v>
      </c>
      <c r="R19" s="158">
        <f t="shared" si="4"/>
        <v>0</v>
      </c>
      <c r="S19" s="158"/>
      <c r="T19" s="158" t="s">
        <v>179</v>
      </c>
      <c r="U19" s="158" t="s">
        <v>284</v>
      </c>
      <c r="V19" s="147"/>
      <c r="W19" s="147"/>
      <c r="X19" s="147"/>
      <c r="Y19" s="147"/>
      <c r="Z19" s="147"/>
      <c r="AA19" s="147"/>
      <c r="AB19" s="147"/>
      <c r="AC19" s="147" t="s">
        <v>764</v>
      </c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</row>
    <row r="20" spans="1:56" x14ac:dyDescent="0.25">
      <c r="A20" s="161" t="s">
        <v>278</v>
      </c>
      <c r="B20" s="162" t="s">
        <v>96</v>
      </c>
      <c r="C20" s="186" t="s">
        <v>147</v>
      </c>
      <c r="D20" s="163"/>
      <c r="E20" s="164"/>
      <c r="F20" s="165"/>
      <c r="G20" s="165">
        <f>SUMIF(AC21:AC51,"&lt;&gt;NOR",G21:G51)</f>
        <v>0</v>
      </c>
      <c r="H20" s="165"/>
      <c r="I20" s="165">
        <f>SUM(I21:I51)</f>
        <v>0</v>
      </c>
      <c r="J20" s="165"/>
      <c r="K20" s="165">
        <f>SUM(K21:K51)</f>
        <v>0</v>
      </c>
      <c r="L20" s="165"/>
      <c r="M20" s="165">
        <f>SUM(M21:M51)</f>
        <v>0</v>
      </c>
      <c r="N20" s="165"/>
      <c r="O20" s="165"/>
      <c r="P20" s="166"/>
      <c r="Q20" s="160"/>
      <c r="R20" s="160">
        <f>SUM(R21:R51)</f>
        <v>0</v>
      </c>
      <c r="S20" s="160"/>
      <c r="T20" s="160"/>
      <c r="U20" s="160"/>
      <c r="AC20" t="s">
        <v>279</v>
      </c>
    </row>
    <row r="21" spans="1:56" outlineLevel="1" x14ac:dyDescent="0.25">
      <c r="A21" s="179">
        <v>12</v>
      </c>
      <c r="B21" s="180" t="s">
        <v>762</v>
      </c>
      <c r="C21" s="188" t="s">
        <v>1059</v>
      </c>
      <c r="D21" s="181" t="s">
        <v>514</v>
      </c>
      <c r="E21" s="182">
        <v>318</v>
      </c>
      <c r="F21" s="183"/>
      <c r="G21" s="184">
        <f t="shared" ref="G21:G51" si="5">ROUND(E21*F21,2)</f>
        <v>0</v>
      </c>
      <c r="H21" s="183"/>
      <c r="I21" s="184">
        <f t="shared" ref="I21:I51" si="6">ROUND(E21*H21,2)</f>
        <v>0</v>
      </c>
      <c r="J21" s="183"/>
      <c r="K21" s="184">
        <f t="shared" ref="K21:K51" si="7">ROUND(E21*J21,2)</f>
        <v>0</v>
      </c>
      <c r="L21" s="184">
        <v>21</v>
      </c>
      <c r="M21" s="184">
        <f t="shared" ref="M21:M51" si="8">G21*(1+L21/100)</f>
        <v>0</v>
      </c>
      <c r="N21" s="184"/>
      <c r="O21" s="184" t="s">
        <v>282</v>
      </c>
      <c r="P21" s="185" t="s">
        <v>283</v>
      </c>
      <c r="Q21" s="158">
        <v>0</v>
      </c>
      <c r="R21" s="158">
        <f t="shared" ref="R21:R51" si="9">ROUND(E21*Q21,2)</f>
        <v>0</v>
      </c>
      <c r="S21" s="158"/>
      <c r="T21" s="158" t="s">
        <v>179</v>
      </c>
      <c r="U21" s="158" t="s">
        <v>284</v>
      </c>
      <c r="V21" s="147"/>
      <c r="W21" s="147"/>
      <c r="X21" s="147"/>
      <c r="Y21" s="147"/>
      <c r="Z21" s="147"/>
      <c r="AA21" s="147"/>
      <c r="AB21" s="147"/>
      <c r="AC21" s="147" t="s">
        <v>764</v>
      </c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</row>
    <row r="22" spans="1:56" outlineLevel="1" x14ac:dyDescent="0.25">
      <c r="A22" s="179">
        <v>13</v>
      </c>
      <c r="B22" s="180" t="s">
        <v>765</v>
      </c>
      <c r="C22" s="188" t="s">
        <v>1060</v>
      </c>
      <c r="D22" s="181" t="s">
        <v>514</v>
      </c>
      <c r="E22" s="182">
        <v>612</v>
      </c>
      <c r="F22" s="183"/>
      <c r="G22" s="184">
        <f t="shared" si="5"/>
        <v>0</v>
      </c>
      <c r="H22" s="183"/>
      <c r="I22" s="184">
        <f t="shared" si="6"/>
        <v>0</v>
      </c>
      <c r="J22" s="183"/>
      <c r="K22" s="184">
        <f t="shared" si="7"/>
        <v>0</v>
      </c>
      <c r="L22" s="184">
        <v>21</v>
      </c>
      <c r="M22" s="184">
        <f t="shared" si="8"/>
        <v>0</v>
      </c>
      <c r="N22" s="184"/>
      <c r="O22" s="184" t="s">
        <v>282</v>
      </c>
      <c r="P22" s="185" t="s">
        <v>283</v>
      </c>
      <c r="Q22" s="158">
        <v>0</v>
      </c>
      <c r="R22" s="158">
        <f t="shared" si="9"/>
        <v>0</v>
      </c>
      <c r="S22" s="158"/>
      <c r="T22" s="158" t="s">
        <v>179</v>
      </c>
      <c r="U22" s="158" t="s">
        <v>284</v>
      </c>
      <c r="V22" s="147"/>
      <c r="W22" s="147"/>
      <c r="X22" s="147"/>
      <c r="Y22" s="147"/>
      <c r="Z22" s="147"/>
      <c r="AA22" s="147"/>
      <c r="AB22" s="147"/>
      <c r="AC22" s="147" t="s">
        <v>764</v>
      </c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</row>
    <row r="23" spans="1:56" outlineLevel="1" x14ac:dyDescent="0.25">
      <c r="A23" s="179">
        <v>14</v>
      </c>
      <c r="B23" s="180" t="s">
        <v>767</v>
      </c>
      <c r="C23" s="188" t="s">
        <v>1061</v>
      </c>
      <c r="D23" s="181" t="s">
        <v>514</v>
      </c>
      <c r="E23" s="182">
        <v>8</v>
      </c>
      <c r="F23" s="183"/>
      <c r="G23" s="184">
        <f t="shared" si="5"/>
        <v>0</v>
      </c>
      <c r="H23" s="183"/>
      <c r="I23" s="184">
        <f t="shared" si="6"/>
        <v>0</v>
      </c>
      <c r="J23" s="183"/>
      <c r="K23" s="184">
        <f t="shared" si="7"/>
        <v>0</v>
      </c>
      <c r="L23" s="184">
        <v>21</v>
      </c>
      <c r="M23" s="184">
        <f t="shared" si="8"/>
        <v>0</v>
      </c>
      <c r="N23" s="184"/>
      <c r="O23" s="184" t="s">
        <v>282</v>
      </c>
      <c r="P23" s="185" t="s">
        <v>283</v>
      </c>
      <c r="Q23" s="158">
        <v>0</v>
      </c>
      <c r="R23" s="158">
        <f t="shared" si="9"/>
        <v>0</v>
      </c>
      <c r="S23" s="158"/>
      <c r="T23" s="158" t="s">
        <v>179</v>
      </c>
      <c r="U23" s="158" t="s">
        <v>284</v>
      </c>
      <c r="V23" s="147"/>
      <c r="W23" s="147"/>
      <c r="X23" s="147"/>
      <c r="Y23" s="147"/>
      <c r="Z23" s="147"/>
      <c r="AA23" s="147"/>
      <c r="AB23" s="147"/>
      <c r="AC23" s="147" t="s">
        <v>764</v>
      </c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</row>
    <row r="24" spans="1:56" outlineLevel="1" x14ac:dyDescent="0.25">
      <c r="A24" s="179">
        <v>15</v>
      </c>
      <c r="B24" s="180" t="s">
        <v>769</v>
      </c>
      <c r="C24" s="188" t="s">
        <v>1062</v>
      </c>
      <c r="D24" s="181" t="s">
        <v>514</v>
      </c>
      <c r="E24" s="182">
        <v>6</v>
      </c>
      <c r="F24" s="183"/>
      <c r="G24" s="184">
        <f t="shared" si="5"/>
        <v>0</v>
      </c>
      <c r="H24" s="183"/>
      <c r="I24" s="184">
        <f t="shared" si="6"/>
        <v>0</v>
      </c>
      <c r="J24" s="183"/>
      <c r="K24" s="184">
        <f t="shared" si="7"/>
        <v>0</v>
      </c>
      <c r="L24" s="184">
        <v>21</v>
      </c>
      <c r="M24" s="184">
        <f t="shared" si="8"/>
        <v>0</v>
      </c>
      <c r="N24" s="184"/>
      <c r="O24" s="184" t="s">
        <v>282</v>
      </c>
      <c r="P24" s="185" t="s">
        <v>283</v>
      </c>
      <c r="Q24" s="158">
        <v>0</v>
      </c>
      <c r="R24" s="158">
        <f t="shared" si="9"/>
        <v>0</v>
      </c>
      <c r="S24" s="158"/>
      <c r="T24" s="158" t="s">
        <v>179</v>
      </c>
      <c r="U24" s="158" t="s">
        <v>284</v>
      </c>
      <c r="V24" s="147"/>
      <c r="W24" s="147"/>
      <c r="X24" s="147"/>
      <c r="Y24" s="147"/>
      <c r="Z24" s="147"/>
      <c r="AA24" s="147"/>
      <c r="AB24" s="147"/>
      <c r="AC24" s="147" t="s">
        <v>764</v>
      </c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</row>
    <row r="25" spans="1:56" outlineLevel="1" x14ac:dyDescent="0.25">
      <c r="A25" s="179">
        <v>16</v>
      </c>
      <c r="B25" s="180" t="s">
        <v>772</v>
      </c>
      <c r="C25" s="188" t="s">
        <v>1063</v>
      </c>
      <c r="D25" s="181" t="s">
        <v>514</v>
      </c>
      <c r="E25" s="182">
        <v>316</v>
      </c>
      <c r="F25" s="183"/>
      <c r="G25" s="184">
        <f t="shared" si="5"/>
        <v>0</v>
      </c>
      <c r="H25" s="183"/>
      <c r="I25" s="184">
        <f t="shared" si="6"/>
        <v>0</v>
      </c>
      <c r="J25" s="183"/>
      <c r="K25" s="184">
        <f t="shared" si="7"/>
        <v>0</v>
      </c>
      <c r="L25" s="184">
        <v>21</v>
      </c>
      <c r="M25" s="184">
        <f t="shared" si="8"/>
        <v>0</v>
      </c>
      <c r="N25" s="184"/>
      <c r="O25" s="184" t="s">
        <v>282</v>
      </c>
      <c r="P25" s="185" t="s">
        <v>283</v>
      </c>
      <c r="Q25" s="158">
        <v>0</v>
      </c>
      <c r="R25" s="158">
        <f t="shared" si="9"/>
        <v>0</v>
      </c>
      <c r="S25" s="158"/>
      <c r="T25" s="158" t="s">
        <v>179</v>
      </c>
      <c r="U25" s="158" t="s">
        <v>284</v>
      </c>
      <c r="V25" s="147"/>
      <c r="W25" s="147"/>
      <c r="X25" s="147"/>
      <c r="Y25" s="147"/>
      <c r="Z25" s="147"/>
      <c r="AA25" s="147"/>
      <c r="AB25" s="147"/>
      <c r="AC25" s="147" t="s">
        <v>764</v>
      </c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</row>
    <row r="26" spans="1:56" outlineLevel="1" x14ac:dyDescent="0.25">
      <c r="A26" s="179">
        <v>17</v>
      </c>
      <c r="B26" s="180" t="s">
        <v>774</v>
      </c>
      <c r="C26" s="188" t="s">
        <v>1064</v>
      </c>
      <c r="D26" s="181" t="s">
        <v>514</v>
      </c>
      <c r="E26" s="182">
        <v>8</v>
      </c>
      <c r="F26" s="183"/>
      <c r="G26" s="184">
        <f t="shared" si="5"/>
        <v>0</v>
      </c>
      <c r="H26" s="183"/>
      <c r="I26" s="184">
        <f t="shared" si="6"/>
        <v>0</v>
      </c>
      <c r="J26" s="183"/>
      <c r="K26" s="184">
        <f t="shared" si="7"/>
        <v>0</v>
      </c>
      <c r="L26" s="184">
        <v>21</v>
      </c>
      <c r="M26" s="184">
        <f t="shared" si="8"/>
        <v>0</v>
      </c>
      <c r="N26" s="184"/>
      <c r="O26" s="184" t="s">
        <v>282</v>
      </c>
      <c r="P26" s="185" t="s">
        <v>283</v>
      </c>
      <c r="Q26" s="158">
        <v>0</v>
      </c>
      <c r="R26" s="158">
        <f t="shared" si="9"/>
        <v>0</v>
      </c>
      <c r="S26" s="158"/>
      <c r="T26" s="158" t="s">
        <v>179</v>
      </c>
      <c r="U26" s="158" t="s">
        <v>284</v>
      </c>
      <c r="V26" s="147"/>
      <c r="W26" s="147"/>
      <c r="X26" s="147"/>
      <c r="Y26" s="147"/>
      <c r="Z26" s="147"/>
      <c r="AA26" s="147"/>
      <c r="AB26" s="147"/>
      <c r="AC26" s="147" t="s">
        <v>764</v>
      </c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</row>
    <row r="27" spans="1:56" outlineLevel="1" x14ac:dyDescent="0.25">
      <c r="A27" s="179">
        <v>18</v>
      </c>
      <c r="B27" s="180" t="s">
        <v>776</v>
      </c>
      <c r="C27" s="188" t="s">
        <v>1065</v>
      </c>
      <c r="D27" s="181" t="s">
        <v>514</v>
      </c>
      <c r="E27" s="182">
        <v>22</v>
      </c>
      <c r="F27" s="183"/>
      <c r="G27" s="184">
        <f t="shared" si="5"/>
        <v>0</v>
      </c>
      <c r="H27" s="183"/>
      <c r="I27" s="184">
        <f t="shared" si="6"/>
        <v>0</v>
      </c>
      <c r="J27" s="183"/>
      <c r="K27" s="184">
        <f t="shared" si="7"/>
        <v>0</v>
      </c>
      <c r="L27" s="184">
        <v>21</v>
      </c>
      <c r="M27" s="184">
        <f t="shared" si="8"/>
        <v>0</v>
      </c>
      <c r="N27" s="184"/>
      <c r="O27" s="184" t="s">
        <v>282</v>
      </c>
      <c r="P27" s="185" t="s">
        <v>283</v>
      </c>
      <c r="Q27" s="158">
        <v>0</v>
      </c>
      <c r="R27" s="158">
        <f t="shared" si="9"/>
        <v>0</v>
      </c>
      <c r="S27" s="158"/>
      <c r="T27" s="158" t="s">
        <v>179</v>
      </c>
      <c r="U27" s="158" t="s">
        <v>284</v>
      </c>
      <c r="V27" s="147"/>
      <c r="W27" s="147"/>
      <c r="X27" s="147"/>
      <c r="Y27" s="147"/>
      <c r="Z27" s="147"/>
      <c r="AA27" s="147"/>
      <c r="AB27" s="147"/>
      <c r="AC27" s="147" t="s">
        <v>764</v>
      </c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</row>
    <row r="28" spans="1:56" outlineLevel="1" x14ac:dyDescent="0.25">
      <c r="A28" s="179">
        <v>19</v>
      </c>
      <c r="B28" s="180" t="s">
        <v>778</v>
      </c>
      <c r="C28" s="188" t="s">
        <v>1066</v>
      </c>
      <c r="D28" s="181" t="s">
        <v>514</v>
      </c>
      <c r="E28" s="182">
        <v>132</v>
      </c>
      <c r="F28" s="183"/>
      <c r="G28" s="184">
        <f t="shared" si="5"/>
        <v>0</v>
      </c>
      <c r="H28" s="183"/>
      <c r="I28" s="184">
        <f t="shared" si="6"/>
        <v>0</v>
      </c>
      <c r="J28" s="183"/>
      <c r="K28" s="184">
        <f t="shared" si="7"/>
        <v>0</v>
      </c>
      <c r="L28" s="184">
        <v>21</v>
      </c>
      <c r="M28" s="184">
        <f t="shared" si="8"/>
        <v>0</v>
      </c>
      <c r="N28" s="184"/>
      <c r="O28" s="184" t="s">
        <v>282</v>
      </c>
      <c r="P28" s="185" t="s">
        <v>283</v>
      </c>
      <c r="Q28" s="158">
        <v>0</v>
      </c>
      <c r="R28" s="158">
        <f t="shared" si="9"/>
        <v>0</v>
      </c>
      <c r="S28" s="158"/>
      <c r="T28" s="158" t="s">
        <v>179</v>
      </c>
      <c r="U28" s="158" t="s">
        <v>284</v>
      </c>
      <c r="V28" s="147"/>
      <c r="W28" s="147"/>
      <c r="X28" s="147"/>
      <c r="Y28" s="147"/>
      <c r="Z28" s="147"/>
      <c r="AA28" s="147"/>
      <c r="AB28" s="147"/>
      <c r="AC28" s="147" t="s">
        <v>764</v>
      </c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</row>
    <row r="29" spans="1:56" outlineLevel="1" x14ac:dyDescent="0.25">
      <c r="A29" s="179">
        <v>20</v>
      </c>
      <c r="B29" s="180" t="s">
        <v>781</v>
      </c>
      <c r="C29" s="188" t="s">
        <v>1067</v>
      </c>
      <c r="D29" s="181" t="s">
        <v>747</v>
      </c>
      <c r="E29" s="182">
        <v>124</v>
      </c>
      <c r="F29" s="183"/>
      <c r="G29" s="184">
        <f t="shared" si="5"/>
        <v>0</v>
      </c>
      <c r="H29" s="183"/>
      <c r="I29" s="184">
        <f t="shared" si="6"/>
        <v>0</v>
      </c>
      <c r="J29" s="183"/>
      <c r="K29" s="184">
        <f t="shared" si="7"/>
        <v>0</v>
      </c>
      <c r="L29" s="184">
        <v>21</v>
      </c>
      <c r="M29" s="184">
        <f t="shared" si="8"/>
        <v>0</v>
      </c>
      <c r="N29" s="184"/>
      <c r="O29" s="184" t="s">
        <v>282</v>
      </c>
      <c r="P29" s="185" t="s">
        <v>283</v>
      </c>
      <c r="Q29" s="158">
        <v>0</v>
      </c>
      <c r="R29" s="158">
        <f t="shared" si="9"/>
        <v>0</v>
      </c>
      <c r="S29" s="158"/>
      <c r="T29" s="158" t="s">
        <v>179</v>
      </c>
      <c r="U29" s="158" t="s">
        <v>284</v>
      </c>
      <c r="V29" s="147"/>
      <c r="W29" s="147"/>
      <c r="X29" s="147"/>
      <c r="Y29" s="147"/>
      <c r="Z29" s="147"/>
      <c r="AA29" s="147"/>
      <c r="AB29" s="147"/>
      <c r="AC29" s="147" t="s">
        <v>764</v>
      </c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</row>
    <row r="30" spans="1:56" outlineLevel="1" x14ac:dyDescent="0.25">
      <c r="A30" s="179">
        <v>21</v>
      </c>
      <c r="B30" s="180" t="s">
        <v>783</v>
      </c>
      <c r="C30" s="188" t="s">
        <v>1068</v>
      </c>
      <c r="D30" s="181" t="s">
        <v>747</v>
      </c>
      <c r="E30" s="182">
        <v>36</v>
      </c>
      <c r="F30" s="183"/>
      <c r="G30" s="184">
        <f t="shared" si="5"/>
        <v>0</v>
      </c>
      <c r="H30" s="183"/>
      <c r="I30" s="184">
        <f t="shared" si="6"/>
        <v>0</v>
      </c>
      <c r="J30" s="183"/>
      <c r="K30" s="184">
        <f t="shared" si="7"/>
        <v>0</v>
      </c>
      <c r="L30" s="184">
        <v>21</v>
      </c>
      <c r="M30" s="184">
        <f t="shared" si="8"/>
        <v>0</v>
      </c>
      <c r="N30" s="184"/>
      <c r="O30" s="184" t="s">
        <v>282</v>
      </c>
      <c r="P30" s="185" t="s">
        <v>283</v>
      </c>
      <c r="Q30" s="158">
        <v>0</v>
      </c>
      <c r="R30" s="158">
        <f t="shared" si="9"/>
        <v>0</v>
      </c>
      <c r="S30" s="158"/>
      <c r="T30" s="158" t="s">
        <v>179</v>
      </c>
      <c r="U30" s="158" t="s">
        <v>284</v>
      </c>
      <c r="V30" s="147"/>
      <c r="W30" s="147"/>
      <c r="X30" s="147"/>
      <c r="Y30" s="147"/>
      <c r="Z30" s="147"/>
      <c r="AA30" s="147"/>
      <c r="AB30" s="147"/>
      <c r="AC30" s="147" t="s">
        <v>764</v>
      </c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</row>
    <row r="31" spans="1:56" outlineLevel="1" x14ac:dyDescent="0.25">
      <c r="A31" s="179">
        <v>22</v>
      </c>
      <c r="B31" s="180" t="s">
        <v>785</v>
      </c>
      <c r="C31" s="188" t="s">
        <v>1069</v>
      </c>
      <c r="D31" s="181" t="s">
        <v>514</v>
      </c>
      <c r="E31" s="182">
        <v>27</v>
      </c>
      <c r="F31" s="183"/>
      <c r="G31" s="184">
        <f t="shared" si="5"/>
        <v>0</v>
      </c>
      <c r="H31" s="183"/>
      <c r="I31" s="184">
        <f t="shared" si="6"/>
        <v>0</v>
      </c>
      <c r="J31" s="183"/>
      <c r="K31" s="184">
        <f t="shared" si="7"/>
        <v>0</v>
      </c>
      <c r="L31" s="184">
        <v>21</v>
      </c>
      <c r="M31" s="184">
        <f t="shared" si="8"/>
        <v>0</v>
      </c>
      <c r="N31" s="184"/>
      <c r="O31" s="184" t="s">
        <v>282</v>
      </c>
      <c r="P31" s="185" t="s">
        <v>283</v>
      </c>
      <c r="Q31" s="158">
        <v>0</v>
      </c>
      <c r="R31" s="158">
        <f t="shared" si="9"/>
        <v>0</v>
      </c>
      <c r="S31" s="158"/>
      <c r="T31" s="158" t="s">
        <v>179</v>
      </c>
      <c r="U31" s="158" t="s">
        <v>284</v>
      </c>
      <c r="V31" s="147"/>
      <c r="W31" s="147"/>
      <c r="X31" s="147"/>
      <c r="Y31" s="147"/>
      <c r="Z31" s="147"/>
      <c r="AA31" s="147"/>
      <c r="AB31" s="147"/>
      <c r="AC31" s="147" t="s">
        <v>764</v>
      </c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</row>
    <row r="32" spans="1:56" outlineLevel="1" x14ac:dyDescent="0.25">
      <c r="A32" s="179">
        <v>23</v>
      </c>
      <c r="B32" s="180" t="s">
        <v>788</v>
      </c>
      <c r="C32" s="188" t="s">
        <v>1070</v>
      </c>
      <c r="D32" s="181" t="s">
        <v>514</v>
      </c>
      <c r="E32" s="182">
        <v>6</v>
      </c>
      <c r="F32" s="183"/>
      <c r="G32" s="184">
        <f t="shared" si="5"/>
        <v>0</v>
      </c>
      <c r="H32" s="183"/>
      <c r="I32" s="184">
        <f t="shared" si="6"/>
        <v>0</v>
      </c>
      <c r="J32" s="183"/>
      <c r="K32" s="184">
        <f t="shared" si="7"/>
        <v>0</v>
      </c>
      <c r="L32" s="184">
        <v>21</v>
      </c>
      <c r="M32" s="184">
        <f t="shared" si="8"/>
        <v>0</v>
      </c>
      <c r="N32" s="184"/>
      <c r="O32" s="184" t="s">
        <v>282</v>
      </c>
      <c r="P32" s="185" t="s">
        <v>283</v>
      </c>
      <c r="Q32" s="158">
        <v>0</v>
      </c>
      <c r="R32" s="158">
        <f t="shared" si="9"/>
        <v>0</v>
      </c>
      <c r="S32" s="158"/>
      <c r="T32" s="158" t="s">
        <v>179</v>
      </c>
      <c r="U32" s="158" t="s">
        <v>284</v>
      </c>
      <c r="V32" s="147"/>
      <c r="W32" s="147"/>
      <c r="X32" s="147"/>
      <c r="Y32" s="147"/>
      <c r="Z32" s="147"/>
      <c r="AA32" s="147"/>
      <c r="AB32" s="147"/>
      <c r="AC32" s="147" t="s">
        <v>764</v>
      </c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</row>
    <row r="33" spans="1:56" outlineLevel="1" x14ac:dyDescent="0.25">
      <c r="A33" s="179">
        <v>24</v>
      </c>
      <c r="B33" s="180" t="s">
        <v>790</v>
      </c>
      <c r="C33" s="188" t="s">
        <v>1071</v>
      </c>
      <c r="D33" s="181" t="s">
        <v>514</v>
      </c>
      <c r="E33" s="182">
        <v>18</v>
      </c>
      <c r="F33" s="183"/>
      <c r="G33" s="184">
        <f t="shared" si="5"/>
        <v>0</v>
      </c>
      <c r="H33" s="183"/>
      <c r="I33" s="184">
        <f t="shared" si="6"/>
        <v>0</v>
      </c>
      <c r="J33" s="183"/>
      <c r="K33" s="184">
        <f t="shared" si="7"/>
        <v>0</v>
      </c>
      <c r="L33" s="184">
        <v>21</v>
      </c>
      <c r="M33" s="184">
        <f t="shared" si="8"/>
        <v>0</v>
      </c>
      <c r="N33" s="184"/>
      <c r="O33" s="184" t="s">
        <v>282</v>
      </c>
      <c r="P33" s="185" t="s">
        <v>283</v>
      </c>
      <c r="Q33" s="158">
        <v>0</v>
      </c>
      <c r="R33" s="158">
        <f t="shared" si="9"/>
        <v>0</v>
      </c>
      <c r="S33" s="158"/>
      <c r="T33" s="158" t="s">
        <v>179</v>
      </c>
      <c r="U33" s="158" t="s">
        <v>284</v>
      </c>
      <c r="V33" s="147"/>
      <c r="W33" s="147"/>
      <c r="X33" s="147"/>
      <c r="Y33" s="147"/>
      <c r="Z33" s="147"/>
      <c r="AA33" s="147"/>
      <c r="AB33" s="147"/>
      <c r="AC33" s="147" t="s">
        <v>764</v>
      </c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</row>
    <row r="34" spans="1:56" outlineLevel="1" x14ac:dyDescent="0.25">
      <c r="A34" s="179">
        <v>25</v>
      </c>
      <c r="B34" s="180" t="s">
        <v>793</v>
      </c>
      <c r="C34" s="188" t="s">
        <v>1072</v>
      </c>
      <c r="D34" s="181" t="s">
        <v>514</v>
      </c>
      <c r="E34" s="182">
        <v>69</v>
      </c>
      <c r="F34" s="183"/>
      <c r="G34" s="184">
        <f t="shared" si="5"/>
        <v>0</v>
      </c>
      <c r="H34" s="183"/>
      <c r="I34" s="184">
        <f t="shared" si="6"/>
        <v>0</v>
      </c>
      <c r="J34" s="183"/>
      <c r="K34" s="184">
        <f t="shared" si="7"/>
        <v>0</v>
      </c>
      <c r="L34" s="184">
        <v>21</v>
      </c>
      <c r="M34" s="184">
        <f t="shared" si="8"/>
        <v>0</v>
      </c>
      <c r="N34" s="184"/>
      <c r="O34" s="184" t="s">
        <v>282</v>
      </c>
      <c r="P34" s="185" t="s">
        <v>283</v>
      </c>
      <c r="Q34" s="158">
        <v>0</v>
      </c>
      <c r="R34" s="158">
        <f t="shared" si="9"/>
        <v>0</v>
      </c>
      <c r="S34" s="158"/>
      <c r="T34" s="158" t="s">
        <v>179</v>
      </c>
      <c r="U34" s="158" t="s">
        <v>284</v>
      </c>
      <c r="V34" s="147"/>
      <c r="W34" s="147"/>
      <c r="X34" s="147"/>
      <c r="Y34" s="147"/>
      <c r="Z34" s="147"/>
      <c r="AA34" s="147"/>
      <c r="AB34" s="147"/>
      <c r="AC34" s="147" t="s">
        <v>764</v>
      </c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</row>
    <row r="35" spans="1:56" outlineLevel="1" x14ac:dyDescent="0.25">
      <c r="A35" s="179">
        <v>26</v>
      </c>
      <c r="B35" s="180" t="s">
        <v>796</v>
      </c>
      <c r="C35" s="188" t="s">
        <v>1073</v>
      </c>
      <c r="D35" s="181" t="s">
        <v>747</v>
      </c>
      <c r="E35" s="182">
        <v>88</v>
      </c>
      <c r="F35" s="183"/>
      <c r="G35" s="184">
        <f t="shared" si="5"/>
        <v>0</v>
      </c>
      <c r="H35" s="183"/>
      <c r="I35" s="184">
        <f t="shared" si="6"/>
        <v>0</v>
      </c>
      <c r="J35" s="183"/>
      <c r="K35" s="184">
        <f t="shared" si="7"/>
        <v>0</v>
      </c>
      <c r="L35" s="184">
        <v>21</v>
      </c>
      <c r="M35" s="184">
        <f t="shared" si="8"/>
        <v>0</v>
      </c>
      <c r="N35" s="184"/>
      <c r="O35" s="184" t="s">
        <v>282</v>
      </c>
      <c r="P35" s="185" t="s">
        <v>283</v>
      </c>
      <c r="Q35" s="158">
        <v>0</v>
      </c>
      <c r="R35" s="158">
        <f t="shared" si="9"/>
        <v>0</v>
      </c>
      <c r="S35" s="158"/>
      <c r="T35" s="158" t="s">
        <v>179</v>
      </c>
      <c r="U35" s="158" t="s">
        <v>284</v>
      </c>
      <c r="V35" s="147"/>
      <c r="W35" s="147"/>
      <c r="X35" s="147"/>
      <c r="Y35" s="147"/>
      <c r="Z35" s="147"/>
      <c r="AA35" s="147"/>
      <c r="AB35" s="147"/>
      <c r="AC35" s="147" t="s">
        <v>764</v>
      </c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</row>
    <row r="36" spans="1:56" outlineLevel="1" x14ac:dyDescent="0.25">
      <c r="A36" s="179">
        <v>27</v>
      </c>
      <c r="B36" s="180" t="s">
        <v>799</v>
      </c>
      <c r="C36" s="188" t="s">
        <v>1074</v>
      </c>
      <c r="D36" s="181" t="s">
        <v>514</v>
      </c>
      <c r="E36" s="182">
        <v>177</v>
      </c>
      <c r="F36" s="183"/>
      <c r="G36" s="184">
        <f t="shared" si="5"/>
        <v>0</v>
      </c>
      <c r="H36" s="183"/>
      <c r="I36" s="184">
        <f t="shared" si="6"/>
        <v>0</v>
      </c>
      <c r="J36" s="183"/>
      <c r="K36" s="184">
        <f t="shared" si="7"/>
        <v>0</v>
      </c>
      <c r="L36" s="184">
        <v>21</v>
      </c>
      <c r="M36" s="184">
        <f t="shared" si="8"/>
        <v>0</v>
      </c>
      <c r="N36" s="184"/>
      <c r="O36" s="184" t="s">
        <v>282</v>
      </c>
      <c r="P36" s="185" t="s">
        <v>283</v>
      </c>
      <c r="Q36" s="158">
        <v>0</v>
      </c>
      <c r="R36" s="158">
        <f t="shared" si="9"/>
        <v>0</v>
      </c>
      <c r="S36" s="158"/>
      <c r="T36" s="158" t="s">
        <v>179</v>
      </c>
      <c r="U36" s="158" t="s">
        <v>284</v>
      </c>
      <c r="V36" s="147"/>
      <c r="W36" s="147"/>
      <c r="X36" s="147"/>
      <c r="Y36" s="147"/>
      <c r="Z36" s="147"/>
      <c r="AA36" s="147"/>
      <c r="AB36" s="147"/>
      <c r="AC36" s="147" t="s">
        <v>764</v>
      </c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</row>
    <row r="37" spans="1:56" outlineLevel="1" x14ac:dyDescent="0.25">
      <c r="A37" s="179">
        <v>28</v>
      </c>
      <c r="B37" s="180" t="s">
        <v>802</v>
      </c>
      <c r="C37" s="188" t="s">
        <v>1075</v>
      </c>
      <c r="D37" s="181" t="s">
        <v>514</v>
      </c>
      <c r="E37" s="182">
        <v>177</v>
      </c>
      <c r="F37" s="183"/>
      <c r="G37" s="184">
        <f t="shared" si="5"/>
        <v>0</v>
      </c>
      <c r="H37" s="183"/>
      <c r="I37" s="184">
        <f t="shared" si="6"/>
        <v>0</v>
      </c>
      <c r="J37" s="183"/>
      <c r="K37" s="184">
        <f t="shared" si="7"/>
        <v>0</v>
      </c>
      <c r="L37" s="184">
        <v>21</v>
      </c>
      <c r="M37" s="184">
        <f t="shared" si="8"/>
        <v>0</v>
      </c>
      <c r="N37" s="184"/>
      <c r="O37" s="184" t="s">
        <v>282</v>
      </c>
      <c r="P37" s="185" t="s">
        <v>283</v>
      </c>
      <c r="Q37" s="158">
        <v>0</v>
      </c>
      <c r="R37" s="158">
        <f t="shared" si="9"/>
        <v>0</v>
      </c>
      <c r="S37" s="158"/>
      <c r="T37" s="158" t="s">
        <v>179</v>
      </c>
      <c r="U37" s="158" t="s">
        <v>284</v>
      </c>
      <c r="V37" s="147"/>
      <c r="W37" s="147"/>
      <c r="X37" s="147"/>
      <c r="Y37" s="147"/>
      <c r="Z37" s="147"/>
      <c r="AA37" s="147"/>
      <c r="AB37" s="147"/>
      <c r="AC37" s="147" t="s">
        <v>764</v>
      </c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</row>
    <row r="38" spans="1:56" outlineLevel="1" x14ac:dyDescent="0.25">
      <c r="A38" s="179">
        <v>29</v>
      </c>
      <c r="B38" s="180" t="s">
        <v>804</v>
      </c>
      <c r="C38" s="188" t="s">
        <v>1076</v>
      </c>
      <c r="D38" s="181" t="s">
        <v>747</v>
      </c>
      <c r="E38" s="182">
        <v>236</v>
      </c>
      <c r="F38" s="183"/>
      <c r="G38" s="184">
        <f t="shared" si="5"/>
        <v>0</v>
      </c>
      <c r="H38" s="183"/>
      <c r="I38" s="184">
        <f t="shared" si="6"/>
        <v>0</v>
      </c>
      <c r="J38" s="183"/>
      <c r="K38" s="184">
        <f t="shared" si="7"/>
        <v>0</v>
      </c>
      <c r="L38" s="184">
        <v>21</v>
      </c>
      <c r="M38" s="184">
        <f t="shared" si="8"/>
        <v>0</v>
      </c>
      <c r="N38" s="184"/>
      <c r="O38" s="184" t="s">
        <v>282</v>
      </c>
      <c r="P38" s="185" t="s">
        <v>283</v>
      </c>
      <c r="Q38" s="158">
        <v>0</v>
      </c>
      <c r="R38" s="158">
        <f t="shared" si="9"/>
        <v>0</v>
      </c>
      <c r="S38" s="158"/>
      <c r="T38" s="158" t="s">
        <v>179</v>
      </c>
      <c r="U38" s="158" t="s">
        <v>284</v>
      </c>
      <c r="V38" s="147"/>
      <c r="W38" s="147"/>
      <c r="X38" s="147"/>
      <c r="Y38" s="147"/>
      <c r="Z38" s="147"/>
      <c r="AA38" s="147"/>
      <c r="AB38" s="147"/>
      <c r="AC38" s="147" t="s">
        <v>764</v>
      </c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</row>
    <row r="39" spans="1:56" outlineLevel="1" x14ac:dyDescent="0.25">
      <c r="A39" s="179">
        <v>30</v>
      </c>
      <c r="B39" s="180" t="s">
        <v>806</v>
      </c>
      <c r="C39" s="188" t="s">
        <v>1077</v>
      </c>
      <c r="D39" s="181" t="s">
        <v>747</v>
      </c>
      <c r="E39" s="182">
        <v>158</v>
      </c>
      <c r="F39" s="183"/>
      <c r="G39" s="184">
        <f t="shared" si="5"/>
        <v>0</v>
      </c>
      <c r="H39" s="183"/>
      <c r="I39" s="184">
        <f t="shared" si="6"/>
        <v>0</v>
      </c>
      <c r="J39" s="183"/>
      <c r="K39" s="184">
        <f t="shared" si="7"/>
        <v>0</v>
      </c>
      <c r="L39" s="184">
        <v>21</v>
      </c>
      <c r="M39" s="184">
        <f t="shared" si="8"/>
        <v>0</v>
      </c>
      <c r="N39" s="184"/>
      <c r="O39" s="184" t="s">
        <v>282</v>
      </c>
      <c r="P39" s="185" t="s">
        <v>283</v>
      </c>
      <c r="Q39" s="158">
        <v>0</v>
      </c>
      <c r="R39" s="158">
        <f t="shared" si="9"/>
        <v>0</v>
      </c>
      <c r="S39" s="158"/>
      <c r="T39" s="158" t="s">
        <v>179</v>
      </c>
      <c r="U39" s="158" t="s">
        <v>284</v>
      </c>
      <c r="V39" s="147"/>
      <c r="W39" s="147"/>
      <c r="X39" s="147"/>
      <c r="Y39" s="147"/>
      <c r="Z39" s="147"/>
      <c r="AA39" s="147"/>
      <c r="AB39" s="147"/>
      <c r="AC39" s="147" t="s">
        <v>764</v>
      </c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</row>
    <row r="40" spans="1:56" outlineLevel="1" x14ac:dyDescent="0.25">
      <c r="A40" s="179">
        <v>31</v>
      </c>
      <c r="B40" s="180" t="s">
        <v>808</v>
      </c>
      <c r="C40" s="188" t="s">
        <v>1078</v>
      </c>
      <c r="D40" s="181" t="s">
        <v>747</v>
      </c>
      <c r="E40" s="182">
        <v>52</v>
      </c>
      <c r="F40" s="183"/>
      <c r="G40" s="184">
        <f t="shared" si="5"/>
        <v>0</v>
      </c>
      <c r="H40" s="183"/>
      <c r="I40" s="184">
        <f t="shared" si="6"/>
        <v>0</v>
      </c>
      <c r="J40" s="183"/>
      <c r="K40" s="184">
        <f t="shared" si="7"/>
        <v>0</v>
      </c>
      <c r="L40" s="184">
        <v>21</v>
      </c>
      <c r="M40" s="184">
        <f t="shared" si="8"/>
        <v>0</v>
      </c>
      <c r="N40" s="184"/>
      <c r="O40" s="184" t="s">
        <v>282</v>
      </c>
      <c r="P40" s="185" t="s">
        <v>283</v>
      </c>
      <c r="Q40" s="158">
        <v>0</v>
      </c>
      <c r="R40" s="158">
        <f t="shared" si="9"/>
        <v>0</v>
      </c>
      <c r="S40" s="158"/>
      <c r="T40" s="158" t="s">
        <v>179</v>
      </c>
      <c r="U40" s="158" t="s">
        <v>284</v>
      </c>
      <c r="V40" s="147"/>
      <c r="W40" s="147"/>
      <c r="X40" s="147"/>
      <c r="Y40" s="147"/>
      <c r="Z40" s="147"/>
      <c r="AA40" s="147"/>
      <c r="AB40" s="147"/>
      <c r="AC40" s="147" t="s">
        <v>764</v>
      </c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</row>
    <row r="41" spans="1:56" outlineLevel="1" x14ac:dyDescent="0.25">
      <c r="A41" s="179">
        <v>32</v>
      </c>
      <c r="B41" s="180" t="s">
        <v>810</v>
      </c>
      <c r="C41" s="188" t="s">
        <v>1079</v>
      </c>
      <c r="D41" s="181" t="s">
        <v>747</v>
      </c>
      <c r="E41" s="182">
        <v>46</v>
      </c>
      <c r="F41" s="183"/>
      <c r="G41" s="184">
        <f t="shared" si="5"/>
        <v>0</v>
      </c>
      <c r="H41" s="183"/>
      <c r="I41" s="184">
        <f t="shared" si="6"/>
        <v>0</v>
      </c>
      <c r="J41" s="183"/>
      <c r="K41" s="184">
        <f t="shared" si="7"/>
        <v>0</v>
      </c>
      <c r="L41" s="184">
        <v>21</v>
      </c>
      <c r="M41" s="184">
        <f t="shared" si="8"/>
        <v>0</v>
      </c>
      <c r="N41" s="184"/>
      <c r="O41" s="184" t="s">
        <v>282</v>
      </c>
      <c r="P41" s="185" t="s">
        <v>283</v>
      </c>
      <c r="Q41" s="158">
        <v>0</v>
      </c>
      <c r="R41" s="158">
        <f t="shared" si="9"/>
        <v>0</v>
      </c>
      <c r="S41" s="158"/>
      <c r="T41" s="158" t="s">
        <v>179</v>
      </c>
      <c r="U41" s="158" t="s">
        <v>284</v>
      </c>
      <c r="V41" s="147"/>
      <c r="W41" s="147"/>
      <c r="X41" s="147"/>
      <c r="Y41" s="147"/>
      <c r="Z41" s="147"/>
      <c r="AA41" s="147"/>
      <c r="AB41" s="147"/>
      <c r="AC41" s="147" t="s">
        <v>764</v>
      </c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</row>
    <row r="42" spans="1:56" outlineLevel="1" x14ac:dyDescent="0.25">
      <c r="A42" s="179">
        <v>33</v>
      </c>
      <c r="B42" s="180" t="s">
        <v>812</v>
      </c>
      <c r="C42" s="188" t="s">
        <v>1080</v>
      </c>
      <c r="D42" s="181" t="s">
        <v>514</v>
      </c>
      <c r="E42" s="182">
        <v>117</v>
      </c>
      <c r="F42" s="183"/>
      <c r="G42" s="184">
        <f t="shared" si="5"/>
        <v>0</v>
      </c>
      <c r="H42" s="183"/>
      <c r="I42" s="184">
        <f t="shared" si="6"/>
        <v>0</v>
      </c>
      <c r="J42" s="183"/>
      <c r="K42" s="184">
        <f t="shared" si="7"/>
        <v>0</v>
      </c>
      <c r="L42" s="184">
        <v>21</v>
      </c>
      <c r="M42" s="184">
        <f t="shared" si="8"/>
        <v>0</v>
      </c>
      <c r="N42" s="184"/>
      <c r="O42" s="184" t="s">
        <v>282</v>
      </c>
      <c r="P42" s="185" t="s">
        <v>283</v>
      </c>
      <c r="Q42" s="158">
        <v>0</v>
      </c>
      <c r="R42" s="158">
        <f t="shared" si="9"/>
        <v>0</v>
      </c>
      <c r="S42" s="158"/>
      <c r="T42" s="158" t="s">
        <v>179</v>
      </c>
      <c r="U42" s="158" t="s">
        <v>284</v>
      </c>
      <c r="V42" s="147"/>
      <c r="W42" s="147"/>
      <c r="X42" s="147"/>
      <c r="Y42" s="147"/>
      <c r="Z42" s="147"/>
      <c r="AA42" s="147"/>
      <c r="AB42" s="147"/>
      <c r="AC42" s="147" t="s">
        <v>764</v>
      </c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</row>
    <row r="43" spans="1:56" outlineLevel="1" x14ac:dyDescent="0.25">
      <c r="A43" s="179">
        <v>34</v>
      </c>
      <c r="B43" s="180" t="s">
        <v>814</v>
      </c>
      <c r="C43" s="188" t="s">
        <v>1081</v>
      </c>
      <c r="D43" s="181" t="s">
        <v>514</v>
      </c>
      <c r="E43" s="182">
        <v>117</v>
      </c>
      <c r="F43" s="183"/>
      <c r="G43" s="184">
        <f t="shared" si="5"/>
        <v>0</v>
      </c>
      <c r="H43" s="183"/>
      <c r="I43" s="184">
        <f t="shared" si="6"/>
        <v>0</v>
      </c>
      <c r="J43" s="183"/>
      <c r="K43" s="184">
        <f t="shared" si="7"/>
        <v>0</v>
      </c>
      <c r="L43" s="184">
        <v>21</v>
      </c>
      <c r="M43" s="184">
        <f t="shared" si="8"/>
        <v>0</v>
      </c>
      <c r="N43" s="184"/>
      <c r="O43" s="184" t="s">
        <v>282</v>
      </c>
      <c r="P43" s="185" t="s">
        <v>283</v>
      </c>
      <c r="Q43" s="158">
        <v>0</v>
      </c>
      <c r="R43" s="158">
        <f t="shared" si="9"/>
        <v>0</v>
      </c>
      <c r="S43" s="158"/>
      <c r="T43" s="158" t="s">
        <v>179</v>
      </c>
      <c r="U43" s="158" t="s">
        <v>284</v>
      </c>
      <c r="V43" s="147"/>
      <c r="W43" s="147"/>
      <c r="X43" s="147"/>
      <c r="Y43" s="147"/>
      <c r="Z43" s="147"/>
      <c r="AA43" s="147"/>
      <c r="AB43" s="147"/>
      <c r="AC43" s="147" t="s">
        <v>764</v>
      </c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</row>
    <row r="44" spans="1:56" outlineLevel="1" x14ac:dyDescent="0.25">
      <c r="A44" s="179">
        <v>35</v>
      </c>
      <c r="B44" s="180" t="s">
        <v>817</v>
      </c>
      <c r="C44" s="188" t="s">
        <v>1082</v>
      </c>
      <c r="D44" s="181" t="s">
        <v>747</v>
      </c>
      <c r="E44" s="182">
        <v>156</v>
      </c>
      <c r="F44" s="183"/>
      <c r="G44" s="184">
        <f t="shared" si="5"/>
        <v>0</v>
      </c>
      <c r="H44" s="183"/>
      <c r="I44" s="184">
        <f t="shared" si="6"/>
        <v>0</v>
      </c>
      <c r="J44" s="183"/>
      <c r="K44" s="184">
        <f t="shared" si="7"/>
        <v>0</v>
      </c>
      <c r="L44" s="184">
        <v>21</v>
      </c>
      <c r="M44" s="184">
        <f t="shared" si="8"/>
        <v>0</v>
      </c>
      <c r="N44" s="184"/>
      <c r="O44" s="184" t="s">
        <v>282</v>
      </c>
      <c r="P44" s="185" t="s">
        <v>283</v>
      </c>
      <c r="Q44" s="158">
        <v>0</v>
      </c>
      <c r="R44" s="158">
        <f t="shared" si="9"/>
        <v>0</v>
      </c>
      <c r="S44" s="158"/>
      <c r="T44" s="158" t="s">
        <v>179</v>
      </c>
      <c r="U44" s="158" t="s">
        <v>284</v>
      </c>
      <c r="V44" s="147"/>
      <c r="W44" s="147"/>
      <c r="X44" s="147"/>
      <c r="Y44" s="147"/>
      <c r="Z44" s="147"/>
      <c r="AA44" s="147"/>
      <c r="AB44" s="147"/>
      <c r="AC44" s="147" t="s">
        <v>764</v>
      </c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</row>
    <row r="45" spans="1:56" outlineLevel="1" x14ac:dyDescent="0.25">
      <c r="A45" s="179">
        <v>36</v>
      </c>
      <c r="B45" s="180" t="s">
        <v>820</v>
      </c>
      <c r="C45" s="188" t="s">
        <v>1083</v>
      </c>
      <c r="D45" s="181" t="s">
        <v>747</v>
      </c>
      <c r="E45" s="182">
        <v>184</v>
      </c>
      <c r="F45" s="183"/>
      <c r="G45" s="184">
        <f t="shared" si="5"/>
        <v>0</v>
      </c>
      <c r="H45" s="183"/>
      <c r="I45" s="184">
        <f t="shared" si="6"/>
        <v>0</v>
      </c>
      <c r="J45" s="183"/>
      <c r="K45" s="184">
        <f t="shared" si="7"/>
        <v>0</v>
      </c>
      <c r="L45" s="184">
        <v>21</v>
      </c>
      <c r="M45" s="184">
        <f t="shared" si="8"/>
        <v>0</v>
      </c>
      <c r="N45" s="184"/>
      <c r="O45" s="184" t="s">
        <v>282</v>
      </c>
      <c r="P45" s="185" t="s">
        <v>283</v>
      </c>
      <c r="Q45" s="158">
        <v>0</v>
      </c>
      <c r="R45" s="158">
        <f t="shared" si="9"/>
        <v>0</v>
      </c>
      <c r="S45" s="158"/>
      <c r="T45" s="158" t="s">
        <v>179</v>
      </c>
      <c r="U45" s="158" t="s">
        <v>284</v>
      </c>
      <c r="V45" s="147"/>
      <c r="W45" s="147"/>
      <c r="X45" s="147"/>
      <c r="Y45" s="147"/>
      <c r="Z45" s="147"/>
      <c r="AA45" s="147"/>
      <c r="AB45" s="147"/>
      <c r="AC45" s="147" t="s">
        <v>764</v>
      </c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</row>
    <row r="46" spans="1:56" outlineLevel="1" x14ac:dyDescent="0.25">
      <c r="A46" s="179">
        <v>37</v>
      </c>
      <c r="B46" s="180" t="s">
        <v>823</v>
      </c>
      <c r="C46" s="188" t="s">
        <v>1084</v>
      </c>
      <c r="D46" s="181" t="s">
        <v>747</v>
      </c>
      <c r="E46" s="182">
        <v>2</v>
      </c>
      <c r="F46" s="183"/>
      <c r="G46" s="184">
        <f t="shared" si="5"/>
        <v>0</v>
      </c>
      <c r="H46" s="183"/>
      <c r="I46" s="184">
        <f t="shared" si="6"/>
        <v>0</v>
      </c>
      <c r="J46" s="183"/>
      <c r="K46" s="184">
        <f t="shared" si="7"/>
        <v>0</v>
      </c>
      <c r="L46" s="184">
        <v>21</v>
      </c>
      <c r="M46" s="184">
        <f t="shared" si="8"/>
        <v>0</v>
      </c>
      <c r="N46" s="184"/>
      <c r="O46" s="184" t="s">
        <v>282</v>
      </c>
      <c r="P46" s="185" t="s">
        <v>283</v>
      </c>
      <c r="Q46" s="158">
        <v>0</v>
      </c>
      <c r="R46" s="158">
        <f t="shared" si="9"/>
        <v>0</v>
      </c>
      <c r="S46" s="158"/>
      <c r="T46" s="158" t="s">
        <v>179</v>
      </c>
      <c r="U46" s="158" t="s">
        <v>284</v>
      </c>
      <c r="V46" s="147"/>
      <c r="W46" s="147"/>
      <c r="X46" s="147"/>
      <c r="Y46" s="147"/>
      <c r="Z46" s="147"/>
      <c r="AA46" s="147"/>
      <c r="AB46" s="147"/>
      <c r="AC46" s="147" t="s">
        <v>764</v>
      </c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</row>
    <row r="47" spans="1:56" outlineLevel="1" x14ac:dyDescent="0.25">
      <c r="A47" s="179">
        <v>38</v>
      </c>
      <c r="B47" s="180" t="s">
        <v>825</v>
      </c>
      <c r="C47" s="188" t="s">
        <v>1085</v>
      </c>
      <c r="D47" s="181" t="s">
        <v>747</v>
      </c>
      <c r="E47" s="182">
        <v>2</v>
      </c>
      <c r="F47" s="183"/>
      <c r="G47" s="184">
        <f t="shared" si="5"/>
        <v>0</v>
      </c>
      <c r="H47" s="183"/>
      <c r="I47" s="184">
        <f t="shared" si="6"/>
        <v>0</v>
      </c>
      <c r="J47" s="183"/>
      <c r="K47" s="184">
        <f t="shared" si="7"/>
        <v>0</v>
      </c>
      <c r="L47" s="184">
        <v>21</v>
      </c>
      <c r="M47" s="184">
        <f t="shared" si="8"/>
        <v>0</v>
      </c>
      <c r="N47" s="184"/>
      <c r="O47" s="184" t="s">
        <v>282</v>
      </c>
      <c r="P47" s="185" t="s">
        <v>283</v>
      </c>
      <c r="Q47" s="158">
        <v>0</v>
      </c>
      <c r="R47" s="158">
        <f t="shared" si="9"/>
        <v>0</v>
      </c>
      <c r="S47" s="158"/>
      <c r="T47" s="158" t="s">
        <v>179</v>
      </c>
      <c r="U47" s="158" t="s">
        <v>284</v>
      </c>
      <c r="V47" s="147"/>
      <c r="W47" s="147"/>
      <c r="X47" s="147"/>
      <c r="Y47" s="147"/>
      <c r="Z47" s="147"/>
      <c r="AA47" s="147"/>
      <c r="AB47" s="147"/>
      <c r="AC47" s="147" t="s">
        <v>764</v>
      </c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</row>
    <row r="48" spans="1:56" ht="20.399999999999999" outlineLevel="1" x14ac:dyDescent="0.25">
      <c r="A48" s="179">
        <v>39</v>
      </c>
      <c r="B48" s="180" t="s">
        <v>827</v>
      </c>
      <c r="C48" s="188" t="s">
        <v>1086</v>
      </c>
      <c r="D48" s="181" t="s">
        <v>747</v>
      </c>
      <c r="E48" s="182">
        <v>1</v>
      </c>
      <c r="F48" s="183"/>
      <c r="G48" s="184">
        <f t="shared" si="5"/>
        <v>0</v>
      </c>
      <c r="H48" s="183"/>
      <c r="I48" s="184">
        <f t="shared" si="6"/>
        <v>0</v>
      </c>
      <c r="J48" s="183"/>
      <c r="K48" s="184">
        <f t="shared" si="7"/>
        <v>0</v>
      </c>
      <c r="L48" s="184">
        <v>21</v>
      </c>
      <c r="M48" s="184">
        <f t="shared" si="8"/>
        <v>0</v>
      </c>
      <c r="N48" s="184"/>
      <c r="O48" s="184" t="s">
        <v>282</v>
      </c>
      <c r="P48" s="185" t="s">
        <v>283</v>
      </c>
      <c r="Q48" s="158">
        <v>0</v>
      </c>
      <c r="R48" s="158">
        <f t="shared" si="9"/>
        <v>0</v>
      </c>
      <c r="S48" s="158"/>
      <c r="T48" s="158" t="s">
        <v>179</v>
      </c>
      <c r="U48" s="158" t="s">
        <v>284</v>
      </c>
      <c r="V48" s="147"/>
      <c r="W48" s="147"/>
      <c r="X48" s="147"/>
      <c r="Y48" s="147"/>
      <c r="Z48" s="147"/>
      <c r="AA48" s="147"/>
      <c r="AB48" s="147"/>
      <c r="AC48" s="147" t="s">
        <v>764</v>
      </c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</row>
    <row r="49" spans="1:56" outlineLevel="1" x14ac:dyDescent="0.25">
      <c r="A49" s="179">
        <v>40</v>
      </c>
      <c r="B49" s="180" t="s">
        <v>829</v>
      </c>
      <c r="C49" s="188" t="s">
        <v>1087</v>
      </c>
      <c r="D49" s="181" t="s">
        <v>747</v>
      </c>
      <c r="E49" s="182">
        <v>2</v>
      </c>
      <c r="F49" s="183"/>
      <c r="G49" s="184">
        <f t="shared" si="5"/>
        <v>0</v>
      </c>
      <c r="H49" s="183"/>
      <c r="I49" s="184">
        <f t="shared" si="6"/>
        <v>0</v>
      </c>
      <c r="J49" s="183"/>
      <c r="K49" s="184">
        <f t="shared" si="7"/>
        <v>0</v>
      </c>
      <c r="L49" s="184">
        <v>21</v>
      </c>
      <c r="M49" s="184">
        <f t="shared" si="8"/>
        <v>0</v>
      </c>
      <c r="N49" s="184"/>
      <c r="O49" s="184" t="s">
        <v>282</v>
      </c>
      <c r="P49" s="185" t="s">
        <v>283</v>
      </c>
      <c r="Q49" s="158">
        <v>0</v>
      </c>
      <c r="R49" s="158">
        <f t="shared" si="9"/>
        <v>0</v>
      </c>
      <c r="S49" s="158"/>
      <c r="T49" s="158" t="s">
        <v>179</v>
      </c>
      <c r="U49" s="158" t="s">
        <v>284</v>
      </c>
      <c r="V49" s="147"/>
      <c r="W49" s="147"/>
      <c r="X49" s="147"/>
      <c r="Y49" s="147"/>
      <c r="Z49" s="147"/>
      <c r="AA49" s="147"/>
      <c r="AB49" s="147"/>
      <c r="AC49" s="147" t="s">
        <v>764</v>
      </c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</row>
    <row r="50" spans="1:56" outlineLevel="1" x14ac:dyDescent="0.25">
      <c r="A50" s="179">
        <v>41</v>
      </c>
      <c r="B50" s="180" t="s">
        <v>831</v>
      </c>
      <c r="C50" s="188" t="s">
        <v>1088</v>
      </c>
      <c r="D50" s="181" t="s">
        <v>747</v>
      </c>
      <c r="E50" s="182">
        <v>7</v>
      </c>
      <c r="F50" s="183"/>
      <c r="G50" s="184">
        <f t="shared" si="5"/>
        <v>0</v>
      </c>
      <c r="H50" s="183"/>
      <c r="I50" s="184">
        <f t="shared" si="6"/>
        <v>0</v>
      </c>
      <c r="J50" s="183"/>
      <c r="K50" s="184">
        <f t="shared" si="7"/>
        <v>0</v>
      </c>
      <c r="L50" s="184">
        <v>21</v>
      </c>
      <c r="M50" s="184">
        <f t="shared" si="8"/>
        <v>0</v>
      </c>
      <c r="N50" s="184"/>
      <c r="O50" s="184" t="s">
        <v>282</v>
      </c>
      <c r="P50" s="185" t="s">
        <v>283</v>
      </c>
      <c r="Q50" s="158">
        <v>0</v>
      </c>
      <c r="R50" s="158">
        <f t="shared" si="9"/>
        <v>0</v>
      </c>
      <c r="S50" s="158"/>
      <c r="T50" s="158" t="s">
        <v>179</v>
      </c>
      <c r="U50" s="158" t="s">
        <v>284</v>
      </c>
      <c r="V50" s="147"/>
      <c r="W50" s="147"/>
      <c r="X50" s="147"/>
      <c r="Y50" s="147"/>
      <c r="Z50" s="147"/>
      <c r="AA50" s="147"/>
      <c r="AB50" s="147"/>
      <c r="AC50" s="147" t="s">
        <v>764</v>
      </c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</row>
    <row r="51" spans="1:56" outlineLevel="1" x14ac:dyDescent="0.25">
      <c r="A51" s="179">
        <v>42</v>
      </c>
      <c r="B51" s="180" t="s">
        <v>833</v>
      </c>
      <c r="C51" s="188" t="s">
        <v>1089</v>
      </c>
      <c r="D51" s="181" t="s">
        <v>865</v>
      </c>
      <c r="E51" s="182">
        <v>1</v>
      </c>
      <c r="F51" s="183"/>
      <c r="G51" s="184">
        <f t="shared" si="5"/>
        <v>0</v>
      </c>
      <c r="H51" s="183"/>
      <c r="I51" s="184">
        <f t="shared" si="6"/>
        <v>0</v>
      </c>
      <c r="J51" s="183"/>
      <c r="K51" s="184">
        <f t="shared" si="7"/>
        <v>0</v>
      </c>
      <c r="L51" s="184">
        <v>21</v>
      </c>
      <c r="M51" s="184">
        <f t="shared" si="8"/>
        <v>0</v>
      </c>
      <c r="N51" s="184"/>
      <c r="O51" s="184" t="s">
        <v>282</v>
      </c>
      <c r="P51" s="185" t="s">
        <v>283</v>
      </c>
      <c r="Q51" s="158">
        <v>0</v>
      </c>
      <c r="R51" s="158">
        <f t="shared" si="9"/>
        <v>0</v>
      </c>
      <c r="S51" s="158"/>
      <c r="T51" s="158" t="s">
        <v>465</v>
      </c>
      <c r="U51" s="158" t="s">
        <v>284</v>
      </c>
      <c r="V51" s="147"/>
      <c r="W51" s="147"/>
      <c r="X51" s="147"/>
      <c r="Y51" s="147"/>
      <c r="Z51" s="147"/>
      <c r="AA51" s="147"/>
      <c r="AB51" s="147"/>
      <c r="AC51" s="147" t="s">
        <v>748</v>
      </c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</row>
    <row r="52" spans="1:56" x14ac:dyDescent="0.25">
      <c r="A52" s="161" t="s">
        <v>278</v>
      </c>
      <c r="B52" s="162" t="s">
        <v>98</v>
      </c>
      <c r="C52" s="186" t="s">
        <v>159</v>
      </c>
      <c r="D52" s="163"/>
      <c r="E52" s="164"/>
      <c r="F52" s="165"/>
      <c r="G52" s="165">
        <f>SUMIF(AC53:AC70,"&lt;&gt;NOR",G53:G70)</f>
        <v>0</v>
      </c>
      <c r="H52" s="165"/>
      <c r="I52" s="165">
        <f>SUM(I53:I70)</f>
        <v>0</v>
      </c>
      <c r="J52" s="165"/>
      <c r="K52" s="165">
        <f>SUM(K53:K70)</f>
        <v>0</v>
      </c>
      <c r="L52" s="165"/>
      <c r="M52" s="165">
        <f>SUM(M53:M70)</f>
        <v>0</v>
      </c>
      <c r="N52" s="165"/>
      <c r="O52" s="165"/>
      <c r="P52" s="166"/>
      <c r="Q52" s="160"/>
      <c r="R52" s="160">
        <f>SUM(R53:R70)</f>
        <v>0</v>
      </c>
      <c r="S52" s="160"/>
      <c r="T52" s="160"/>
      <c r="U52" s="160"/>
      <c r="AC52" t="s">
        <v>279</v>
      </c>
    </row>
    <row r="53" spans="1:56" ht="20.399999999999999" outlineLevel="1" x14ac:dyDescent="0.25">
      <c r="A53" s="179">
        <v>43</v>
      </c>
      <c r="B53" s="180" t="s">
        <v>866</v>
      </c>
      <c r="C53" s="188" t="s">
        <v>1090</v>
      </c>
      <c r="D53" s="181" t="s">
        <v>747</v>
      </c>
      <c r="E53" s="182">
        <v>1</v>
      </c>
      <c r="F53" s="183"/>
      <c r="G53" s="184">
        <f t="shared" ref="G53:G70" si="10">ROUND(E53*F53,2)</f>
        <v>0</v>
      </c>
      <c r="H53" s="183"/>
      <c r="I53" s="184">
        <f t="shared" ref="I53:I70" si="11">ROUND(E53*H53,2)</f>
        <v>0</v>
      </c>
      <c r="J53" s="183"/>
      <c r="K53" s="184">
        <f t="shared" ref="K53:K70" si="12">ROUND(E53*J53,2)</f>
        <v>0</v>
      </c>
      <c r="L53" s="184">
        <v>21</v>
      </c>
      <c r="M53" s="184">
        <f t="shared" ref="M53:M70" si="13">G53*(1+L53/100)</f>
        <v>0</v>
      </c>
      <c r="N53" s="184"/>
      <c r="O53" s="184" t="s">
        <v>282</v>
      </c>
      <c r="P53" s="185" t="s">
        <v>283</v>
      </c>
      <c r="Q53" s="158">
        <v>0</v>
      </c>
      <c r="R53" s="158">
        <f t="shared" ref="R53:R70" si="14">ROUND(E53*Q53,2)</f>
        <v>0</v>
      </c>
      <c r="S53" s="158"/>
      <c r="T53" s="158" t="s">
        <v>179</v>
      </c>
      <c r="U53" s="158" t="s">
        <v>284</v>
      </c>
      <c r="V53" s="147"/>
      <c r="W53" s="147"/>
      <c r="X53" s="147"/>
      <c r="Y53" s="147"/>
      <c r="Z53" s="147"/>
      <c r="AA53" s="147"/>
      <c r="AB53" s="147"/>
      <c r="AC53" s="147" t="s">
        <v>764</v>
      </c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</row>
    <row r="54" spans="1:56" outlineLevel="1" x14ac:dyDescent="0.25">
      <c r="A54" s="179">
        <v>44</v>
      </c>
      <c r="B54" s="180" t="s">
        <v>869</v>
      </c>
      <c r="C54" s="188" t="s">
        <v>1091</v>
      </c>
      <c r="D54" s="181" t="s">
        <v>747</v>
      </c>
      <c r="E54" s="182">
        <v>3</v>
      </c>
      <c r="F54" s="183"/>
      <c r="G54" s="184">
        <f t="shared" si="10"/>
        <v>0</v>
      </c>
      <c r="H54" s="183"/>
      <c r="I54" s="184">
        <f t="shared" si="11"/>
        <v>0</v>
      </c>
      <c r="J54" s="183"/>
      <c r="K54" s="184">
        <f t="shared" si="12"/>
        <v>0</v>
      </c>
      <c r="L54" s="184">
        <v>21</v>
      </c>
      <c r="M54" s="184">
        <f t="shared" si="13"/>
        <v>0</v>
      </c>
      <c r="N54" s="184"/>
      <c r="O54" s="184" t="s">
        <v>282</v>
      </c>
      <c r="P54" s="185" t="s">
        <v>283</v>
      </c>
      <c r="Q54" s="158">
        <v>0</v>
      </c>
      <c r="R54" s="158">
        <f t="shared" si="14"/>
        <v>0</v>
      </c>
      <c r="S54" s="158"/>
      <c r="T54" s="158" t="s">
        <v>179</v>
      </c>
      <c r="U54" s="158" t="s">
        <v>284</v>
      </c>
      <c r="V54" s="147"/>
      <c r="W54" s="147"/>
      <c r="X54" s="147"/>
      <c r="Y54" s="147"/>
      <c r="Z54" s="147"/>
      <c r="AA54" s="147"/>
      <c r="AB54" s="147"/>
      <c r="AC54" s="147" t="s">
        <v>764</v>
      </c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</row>
    <row r="55" spans="1:56" outlineLevel="1" x14ac:dyDescent="0.25">
      <c r="A55" s="179">
        <v>45</v>
      </c>
      <c r="B55" s="180" t="s">
        <v>871</v>
      </c>
      <c r="C55" s="188" t="s">
        <v>1092</v>
      </c>
      <c r="D55" s="181" t="s">
        <v>747</v>
      </c>
      <c r="E55" s="182">
        <v>1</v>
      </c>
      <c r="F55" s="183"/>
      <c r="G55" s="184">
        <f t="shared" si="10"/>
        <v>0</v>
      </c>
      <c r="H55" s="183"/>
      <c r="I55" s="184">
        <f t="shared" si="11"/>
        <v>0</v>
      </c>
      <c r="J55" s="183"/>
      <c r="K55" s="184">
        <f t="shared" si="12"/>
        <v>0</v>
      </c>
      <c r="L55" s="184">
        <v>21</v>
      </c>
      <c r="M55" s="184">
        <f t="shared" si="13"/>
        <v>0</v>
      </c>
      <c r="N55" s="184"/>
      <c r="O55" s="184" t="s">
        <v>282</v>
      </c>
      <c r="P55" s="185" t="s">
        <v>283</v>
      </c>
      <c r="Q55" s="158">
        <v>0</v>
      </c>
      <c r="R55" s="158">
        <f t="shared" si="14"/>
        <v>0</v>
      </c>
      <c r="S55" s="158"/>
      <c r="T55" s="158" t="s">
        <v>179</v>
      </c>
      <c r="U55" s="158" t="s">
        <v>284</v>
      </c>
      <c r="V55" s="147"/>
      <c r="W55" s="147"/>
      <c r="X55" s="147"/>
      <c r="Y55" s="147"/>
      <c r="Z55" s="147"/>
      <c r="AA55" s="147"/>
      <c r="AB55" s="147"/>
      <c r="AC55" s="147" t="s">
        <v>764</v>
      </c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</row>
    <row r="56" spans="1:56" ht="20.399999999999999" outlineLevel="1" x14ac:dyDescent="0.25">
      <c r="A56" s="179">
        <v>46</v>
      </c>
      <c r="B56" s="180" t="s">
        <v>1093</v>
      </c>
      <c r="C56" s="188" t="s">
        <v>1094</v>
      </c>
      <c r="D56" s="181" t="s">
        <v>747</v>
      </c>
      <c r="E56" s="182">
        <v>2</v>
      </c>
      <c r="F56" s="183"/>
      <c r="G56" s="184">
        <f t="shared" si="10"/>
        <v>0</v>
      </c>
      <c r="H56" s="183"/>
      <c r="I56" s="184">
        <f t="shared" si="11"/>
        <v>0</v>
      </c>
      <c r="J56" s="183"/>
      <c r="K56" s="184">
        <f t="shared" si="12"/>
        <v>0</v>
      </c>
      <c r="L56" s="184">
        <v>21</v>
      </c>
      <c r="M56" s="184">
        <f t="shared" si="13"/>
        <v>0</v>
      </c>
      <c r="N56" s="184"/>
      <c r="O56" s="184" t="s">
        <v>282</v>
      </c>
      <c r="P56" s="185" t="s">
        <v>283</v>
      </c>
      <c r="Q56" s="158">
        <v>0</v>
      </c>
      <c r="R56" s="158">
        <f t="shared" si="14"/>
        <v>0</v>
      </c>
      <c r="S56" s="158"/>
      <c r="T56" s="158" t="s">
        <v>179</v>
      </c>
      <c r="U56" s="158" t="s">
        <v>284</v>
      </c>
      <c r="V56" s="147"/>
      <c r="W56" s="147"/>
      <c r="X56" s="147"/>
      <c r="Y56" s="147"/>
      <c r="Z56" s="147"/>
      <c r="AA56" s="147"/>
      <c r="AB56" s="147"/>
      <c r="AC56" s="147" t="s">
        <v>764</v>
      </c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</row>
    <row r="57" spans="1:56" outlineLevel="1" x14ac:dyDescent="0.25">
      <c r="A57" s="179">
        <v>47</v>
      </c>
      <c r="B57" s="180" t="s">
        <v>1095</v>
      </c>
      <c r="C57" s="188" t="s">
        <v>1096</v>
      </c>
      <c r="D57" s="181" t="s">
        <v>747</v>
      </c>
      <c r="E57" s="182">
        <v>2</v>
      </c>
      <c r="F57" s="183"/>
      <c r="G57" s="184">
        <f t="shared" si="10"/>
        <v>0</v>
      </c>
      <c r="H57" s="183"/>
      <c r="I57" s="184">
        <f t="shared" si="11"/>
        <v>0</v>
      </c>
      <c r="J57" s="183"/>
      <c r="K57" s="184">
        <f t="shared" si="12"/>
        <v>0</v>
      </c>
      <c r="L57" s="184">
        <v>21</v>
      </c>
      <c r="M57" s="184">
        <f t="shared" si="13"/>
        <v>0</v>
      </c>
      <c r="N57" s="184"/>
      <c r="O57" s="184" t="s">
        <v>282</v>
      </c>
      <c r="P57" s="185" t="s">
        <v>283</v>
      </c>
      <c r="Q57" s="158">
        <v>0</v>
      </c>
      <c r="R57" s="158">
        <f t="shared" si="14"/>
        <v>0</v>
      </c>
      <c r="S57" s="158"/>
      <c r="T57" s="158" t="s">
        <v>179</v>
      </c>
      <c r="U57" s="158" t="s">
        <v>284</v>
      </c>
      <c r="V57" s="147"/>
      <c r="W57" s="147"/>
      <c r="X57" s="147"/>
      <c r="Y57" s="147"/>
      <c r="Z57" s="147"/>
      <c r="AA57" s="147"/>
      <c r="AB57" s="147"/>
      <c r="AC57" s="147" t="s">
        <v>764</v>
      </c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</row>
    <row r="58" spans="1:56" ht="20.399999999999999" outlineLevel="1" x14ac:dyDescent="0.25">
      <c r="A58" s="179">
        <v>48</v>
      </c>
      <c r="B58" s="180" t="s">
        <v>1097</v>
      </c>
      <c r="C58" s="188" t="s">
        <v>1098</v>
      </c>
      <c r="D58" s="181" t="s">
        <v>747</v>
      </c>
      <c r="E58" s="182">
        <v>7</v>
      </c>
      <c r="F58" s="183"/>
      <c r="G58" s="184">
        <f t="shared" si="10"/>
        <v>0</v>
      </c>
      <c r="H58" s="183"/>
      <c r="I58" s="184">
        <f t="shared" si="11"/>
        <v>0</v>
      </c>
      <c r="J58" s="183"/>
      <c r="K58" s="184">
        <f t="shared" si="12"/>
        <v>0</v>
      </c>
      <c r="L58" s="184">
        <v>21</v>
      </c>
      <c r="M58" s="184">
        <f t="shared" si="13"/>
        <v>0</v>
      </c>
      <c r="N58" s="184"/>
      <c r="O58" s="184" t="s">
        <v>282</v>
      </c>
      <c r="P58" s="185" t="s">
        <v>283</v>
      </c>
      <c r="Q58" s="158">
        <v>0</v>
      </c>
      <c r="R58" s="158">
        <f t="shared" si="14"/>
        <v>0</v>
      </c>
      <c r="S58" s="158"/>
      <c r="T58" s="158" t="s">
        <v>179</v>
      </c>
      <c r="U58" s="158" t="s">
        <v>284</v>
      </c>
      <c r="V58" s="147"/>
      <c r="W58" s="147"/>
      <c r="X58" s="147"/>
      <c r="Y58" s="147"/>
      <c r="Z58" s="147"/>
      <c r="AA58" s="147"/>
      <c r="AB58" s="147"/>
      <c r="AC58" s="147" t="s">
        <v>764</v>
      </c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</row>
    <row r="59" spans="1:56" outlineLevel="1" x14ac:dyDescent="0.25">
      <c r="A59" s="179">
        <v>49</v>
      </c>
      <c r="B59" s="180" t="s">
        <v>1099</v>
      </c>
      <c r="C59" s="188" t="s">
        <v>1100</v>
      </c>
      <c r="D59" s="181" t="s">
        <v>747</v>
      </c>
      <c r="E59" s="182">
        <v>7</v>
      </c>
      <c r="F59" s="183"/>
      <c r="G59" s="184">
        <f t="shared" si="10"/>
        <v>0</v>
      </c>
      <c r="H59" s="183"/>
      <c r="I59" s="184">
        <f t="shared" si="11"/>
        <v>0</v>
      </c>
      <c r="J59" s="183"/>
      <c r="K59" s="184">
        <f t="shared" si="12"/>
        <v>0</v>
      </c>
      <c r="L59" s="184">
        <v>21</v>
      </c>
      <c r="M59" s="184">
        <f t="shared" si="13"/>
        <v>0</v>
      </c>
      <c r="N59" s="184"/>
      <c r="O59" s="184" t="s">
        <v>282</v>
      </c>
      <c r="P59" s="185" t="s">
        <v>283</v>
      </c>
      <c r="Q59" s="158">
        <v>0</v>
      </c>
      <c r="R59" s="158">
        <f t="shared" si="14"/>
        <v>0</v>
      </c>
      <c r="S59" s="158"/>
      <c r="T59" s="158" t="s">
        <v>179</v>
      </c>
      <c r="U59" s="158" t="s">
        <v>284</v>
      </c>
      <c r="V59" s="147"/>
      <c r="W59" s="147"/>
      <c r="X59" s="147"/>
      <c r="Y59" s="147"/>
      <c r="Z59" s="147"/>
      <c r="AA59" s="147"/>
      <c r="AB59" s="147"/>
      <c r="AC59" s="147" t="s">
        <v>764</v>
      </c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</row>
    <row r="60" spans="1:56" outlineLevel="1" x14ac:dyDescent="0.25">
      <c r="A60" s="179">
        <v>50</v>
      </c>
      <c r="B60" s="180" t="s">
        <v>1101</v>
      </c>
      <c r="C60" s="188" t="s">
        <v>1102</v>
      </c>
      <c r="D60" s="181" t="s">
        <v>747</v>
      </c>
      <c r="E60" s="182">
        <v>7</v>
      </c>
      <c r="F60" s="183"/>
      <c r="G60" s="184">
        <f t="shared" si="10"/>
        <v>0</v>
      </c>
      <c r="H60" s="183"/>
      <c r="I60" s="184">
        <f t="shared" si="11"/>
        <v>0</v>
      </c>
      <c r="J60" s="183"/>
      <c r="K60" s="184">
        <f t="shared" si="12"/>
        <v>0</v>
      </c>
      <c r="L60" s="184">
        <v>21</v>
      </c>
      <c r="M60" s="184">
        <f t="shared" si="13"/>
        <v>0</v>
      </c>
      <c r="N60" s="184"/>
      <c r="O60" s="184" t="s">
        <v>282</v>
      </c>
      <c r="P60" s="185" t="s">
        <v>283</v>
      </c>
      <c r="Q60" s="158">
        <v>0</v>
      </c>
      <c r="R60" s="158">
        <f t="shared" si="14"/>
        <v>0</v>
      </c>
      <c r="S60" s="158"/>
      <c r="T60" s="158" t="s">
        <v>179</v>
      </c>
      <c r="U60" s="158" t="s">
        <v>284</v>
      </c>
      <c r="V60" s="147"/>
      <c r="W60" s="147"/>
      <c r="X60" s="147"/>
      <c r="Y60" s="147"/>
      <c r="Z60" s="147"/>
      <c r="AA60" s="147"/>
      <c r="AB60" s="147"/>
      <c r="AC60" s="147" t="s">
        <v>764</v>
      </c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</row>
    <row r="61" spans="1:56" outlineLevel="1" x14ac:dyDescent="0.25">
      <c r="A61" s="179">
        <v>51</v>
      </c>
      <c r="B61" s="180" t="s">
        <v>1103</v>
      </c>
      <c r="C61" s="188" t="s">
        <v>1104</v>
      </c>
      <c r="D61" s="181" t="s">
        <v>747</v>
      </c>
      <c r="E61" s="182">
        <v>1</v>
      </c>
      <c r="F61" s="183"/>
      <c r="G61" s="184">
        <f t="shared" si="10"/>
        <v>0</v>
      </c>
      <c r="H61" s="183"/>
      <c r="I61" s="184">
        <f t="shared" si="11"/>
        <v>0</v>
      </c>
      <c r="J61" s="183"/>
      <c r="K61" s="184">
        <f t="shared" si="12"/>
        <v>0</v>
      </c>
      <c r="L61" s="184">
        <v>21</v>
      </c>
      <c r="M61" s="184">
        <f t="shared" si="13"/>
        <v>0</v>
      </c>
      <c r="N61" s="184"/>
      <c r="O61" s="184" t="s">
        <v>282</v>
      </c>
      <c r="P61" s="185" t="s">
        <v>283</v>
      </c>
      <c r="Q61" s="158">
        <v>0</v>
      </c>
      <c r="R61" s="158">
        <f t="shared" si="14"/>
        <v>0</v>
      </c>
      <c r="S61" s="158"/>
      <c r="T61" s="158" t="s">
        <v>179</v>
      </c>
      <c r="U61" s="158" t="s">
        <v>284</v>
      </c>
      <c r="V61" s="147"/>
      <c r="W61" s="147"/>
      <c r="X61" s="147"/>
      <c r="Y61" s="147"/>
      <c r="Z61" s="147"/>
      <c r="AA61" s="147"/>
      <c r="AB61" s="147"/>
      <c r="AC61" s="147" t="s">
        <v>764</v>
      </c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</row>
    <row r="62" spans="1:56" outlineLevel="1" x14ac:dyDescent="0.25">
      <c r="A62" s="179">
        <v>52</v>
      </c>
      <c r="B62" s="180" t="s">
        <v>1105</v>
      </c>
      <c r="C62" s="188" t="s">
        <v>1106</v>
      </c>
      <c r="D62" s="181" t="s">
        <v>514</v>
      </c>
      <c r="E62" s="182">
        <v>1024</v>
      </c>
      <c r="F62" s="183"/>
      <c r="G62" s="184">
        <f t="shared" si="10"/>
        <v>0</v>
      </c>
      <c r="H62" s="183"/>
      <c r="I62" s="184">
        <f t="shared" si="11"/>
        <v>0</v>
      </c>
      <c r="J62" s="183"/>
      <c r="K62" s="184">
        <f t="shared" si="12"/>
        <v>0</v>
      </c>
      <c r="L62" s="184">
        <v>21</v>
      </c>
      <c r="M62" s="184">
        <f t="shared" si="13"/>
        <v>0</v>
      </c>
      <c r="N62" s="184"/>
      <c r="O62" s="184" t="s">
        <v>282</v>
      </c>
      <c r="P62" s="185" t="s">
        <v>283</v>
      </c>
      <c r="Q62" s="158">
        <v>0</v>
      </c>
      <c r="R62" s="158">
        <f t="shared" si="14"/>
        <v>0</v>
      </c>
      <c r="S62" s="158"/>
      <c r="T62" s="158" t="s">
        <v>179</v>
      </c>
      <c r="U62" s="158" t="s">
        <v>284</v>
      </c>
      <c r="V62" s="147"/>
      <c r="W62" s="147"/>
      <c r="X62" s="147"/>
      <c r="Y62" s="147"/>
      <c r="Z62" s="147"/>
      <c r="AA62" s="147"/>
      <c r="AB62" s="147"/>
      <c r="AC62" s="147" t="s">
        <v>764</v>
      </c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</row>
    <row r="63" spans="1:56" outlineLevel="1" x14ac:dyDescent="0.25">
      <c r="A63" s="179">
        <v>53</v>
      </c>
      <c r="B63" s="180" t="s">
        <v>1107</v>
      </c>
      <c r="C63" s="188" t="s">
        <v>1108</v>
      </c>
      <c r="D63" s="181" t="s">
        <v>514</v>
      </c>
      <c r="E63" s="182">
        <v>309</v>
      </c>
      <c r="F63" s="183"/>
      <c r="G63" s="184">
        <f t="shared" si="10"/>
        <v>0</v>
      </c>
      <c r="H63" s="183"/>
      <c r="I63" s="184">
        <f t="shared" si="11"/>
        <v>0</v>
      </c>
      <c r="J63" s="183"/>
      <c r="K63" s="184">
        <f t="shared" si="12"/>
        <v>0</v>
      </c>
      <c r="L63" s="184">
        <v>21</v>
      </c>
      <c r="M63" s="184">
        <f t="shared" si="13"/>
        <v>0</v>
      </c>
      <c r="N63" s="184"/>
      <c r="O63" s="184" t="s">
        <v>282</v>
      </c>
      <c r="P63" s="185" t="s">
        <v>283</v>
      </c>
      <c r="Q63" s="158">
        <v>0</v>
      </c>
      <c r="R63" s="158">
        <f t="shared" si="14"/>
        <v>0</v>
      </c>
      <c r="S63" s="158"/>
      <c r="T63" s="158" t="s">
        <v>179</v>
      </c>
      <c r="U63" s="158" t="s">
        <v>284</v>
      </c>
      <c r="V63" s="147"/>
      <c r="W63" s="147"/>
      <c r="X63" s="147"/>
      <c r="Y63" s="147"/>
      <c r="Z63" s="147"/>
      <c r="AA63" s="147"/>
      <c r="AB63" s="147"/>
      <c r="AC63" s="147" t="s">
        <v>764</v>
      </c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</row>
    <row r="64" spans="1:56" outlineLevel="1" x14ac:dyDescent="0.25">
      <c r="A64" s="179">
        <v>54</v>
      </c>
      <c r="B64" s="180" t="s">
        <v>1109</v>
      </c>
      <c r="C64" s="188" t="s">
        <v>1110</v>
      </c>
      <c r="D64" s="181" t="s">
        <v>514</v>
      </c>
      <c r="E64" s="182">
        <v>42</v>
      </c>
      <c r="F64" s="183"/>
      <c r="G64" s="184">
        <f t="shared" si="10"/>
        <v>0</v>
      </c>
      <c r="H64" s="183"/>
      <c r="I64" s="184">
        <f t="shared" si="11"/>
        <v>0</v>
      </c>
      <c r="J64" s="183"/>
      <c r="K64" s="184">
        <f t="shared" si="12"/>
        <v>0</v>
      </c>
      <c r="L64" s="184">
        <v>21</v>
      </c>
      <c r="M64" s="184">
        <f t="shared" si="13"/>
        <v>0</v>
      </c>
      <c r="N64" s="184"/>
      <c r="O64" s="184" t="s">
        <v>282</v>
      </c>
      <c r="P64" s="185" t="s">
        <v>283</v>
      </c>
      <c r="Q64" s="158">
        <v>0</v>
      </c>
      <c r="R64" s="158">
        <f t="shared" si="14"/>
        <v>0</v>
      </c>
      <c r="S64" s="158"/>
      <c r="T64" s="158" t="s">
        <v>179</v>
      </c>
      <c r="U64" s="158" t="s">
        <v>284</v>
      </c>
      <c r="V64" s="147"/>
      <c r="W64" s="147"/>
      <c r="X64" s="147"/>
      <c r="Y64" s="147"/>
      <c r="Z64" s="147"/>
      <c r="AA64" s="147"/>
      <c r="AB64" s="147"/>
      <c r="AC64" s="147" t="s">
        <v>764</v>
      </c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</row>
    <row r="65" spans="1:56" outlineLevel="1" x14ac:dyDescent="0.25">
      <c r="A65" s="179">
        <v>55</v>
      </c>
      <c r="B65" s="180" t="s">
        <v>1111</v>
      </c>
      <c r="C65" s="188" t="s">
        <v>1112</v>
      </c>
      <c r="D65" s="181" t="s">
        <v>514</v>
      </c>
      <c r="E65" s="182">
        <v>44</v>
      </c>
      <c r="F65" s="183"/>
      <c r="G65" s="184">
        <f t="shared" si="10"/>
        <v>0</v>
      </c>
      <c r="H65" s="183"/>
      <c r="I65" s="184">
        <f t="shared" si="11"/>
        <v>0</v>
      </c>
      <c r="J65" s="183"/>
      <c r="K65" s="184">
        <f t="shared" si="12"/>
        <v>0</v>
      </c>
      <c r="L65" s="184">
        <v>21</v>
      </c>
      <c r="M65" s="184">
        <f t="shared" si="13"/>
        <v>0</v>
      </c>
      <c r="N65" s="184"/>
      <c r="O65" s="184" t="s">
        <v>282</v>
      </c>
      <c r="P65" s="185" t="s">
        <v>283</v>
      </c>
      <c r="Q65" s="158">
        <v>0</v>
      </c>
      <c r="R65" s="158">
        <f t="shared" si="14"/>
        <v>0</v>
      </c>
      <c r="S65" s="158"/>
      <c r="T65" s="158" t="s">
        <v>179</v>
      </c>
      <c r="U65" s="158" t="s">
        <v>284</v>
      </c>
      <c r="V65" s="147"/>
      <c r="W65" s="147"/>
      <c r="X65" s="147"/>
      <c r="Y65" s="147"/>
      <c r="Z65" s="147"/>
      <c r="AA65" s="147"/>
      <c r="AB65" s="147"/>
      <c r="AC65" s="147" t="s">
        <v>764</v>
      </c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</row>
    <row r="66" spans="1:56" ht="20.399999999999999" outlineLevel="1" x14ac:dyDescent="0.25">
      <c r="A66" s="179">
        <v>56</v>
      </c>
      <c r="B66" s="180" t="s">
        <v>1113</v>
      </c>
      <c r="C66" s="188" t="s">
        <v>1114</v>
      </c>
      <c r="D66" s="181" t="s">
        <v>747</v>
      </c>
      <c r="E66" s="182">
        <v>1</v>
      </c>
      <c r="F66" s="183"/>
      <c r="G66" s="184">
        <f t="shared" si="10"/>
        <v>0</v>
      </c>
      <c r="H66" s="183"/>
      <c r="I66" s="184">
        <f t="shared" si="11"/>
        <v>0</v>
      </c>
      <c r="J66" s="183"/>
      <c r="K66" s="184">
        <f t="shared" si="12"/>
        <v>0</v>
      </c>
      <c r="L66" s="184">
        <v>21</v>
      </c>
      <c r="M66" s="184">
        <f t="shared" si="13"/>
        <v>0</v>
      </c>
      <c r="N66" s="184"/>
      <c r="O66" s="184" t="s">
        <v>282</v>
      </c>
      <c r="P66" s="185" t="s">
        <v>283</v>
      </c>
      <c r="Q66" s="158">
        <v>0</v>
      </c>
      <c r="R66" s="158">
        <f t="shared" si="14"/>
        <v>0</v>
      </c>
      <c r="S66" s="158"/>
      <c r="T66" s="158" t="s">
        <v>179</v>
      </c>
      <c r="U66" s="158" t="s">
        <v>284</v>
      </c>
      <c r="V66" s="147"/>
      <c r="W66" s="147"/>
      <c r="X66" s="147"/>
      <c r="Y66" s="147"/>
      <c r="Z66" s="147"/>
      <c r="AA66" s="147"/>
      <c r="AB66" s="147"/>
      <c r="AC66" s="147" t="s">
        <v>764</v>
      </c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</row>
    <row r="67" spans="1:56" outlineLevel="1" x14ac:dyDescent="0.25">
      <c r="A67" s="179">
        <v>57</v>
      </c>
      <c r="B67" s="180" t="s">
        <v>1115</v>
      </c>
      <c r="C67" s="188" t="s">
        <v>1116</v>
      </c>
      <c r="D67" s="181" t="s">
        <v>747</v>
      </c>
      <c r="E67" s="182">
        <v>1</v>
      </c>
      <c r="F67" s="183"/>
      <c r="G67" s="184">
        <f t="shared" si="10"/>
        <v>0</v>
      </c>
      <c r="H67" s="183"/>
      <c r="I67" s="184">
        <f t="shared" si="11"/>
        <v>0</v>
      </c>
      <c r="J67" s="183"/>
      <c r="K67" s="184">
        <f t="shared" si="12"/>
        <v>0</v>
      </c>
      <c r="L67" s="184">
        <v>21</v>
      </c>
      <c r="M67" s="184">
        <f t="shared" si="13"/>
        <v>0</v>
      </c>
      <c r="N67" s="184"/>
      <c r="O67" s="184" t="s">
        <v>282</v>
      </c>
      <c r="P67" s="185" t="s">
        <v>283</v>
      </c>
      <c r="Q67" s="158">
        <v>0</v>
      </c>
      <c r="R67" s="158">
        <f t="shared" si="14"/>
        <v>0</v>
      </c>
      <c r="S67" s="158"/>
      <c r="T67" s="158" t="s">
        <v>179</v>
      </c>
      <c r="U67" s="158" t="s">
        <v>284</v>
      </c>
      <c r="V67" s="147"/>
      <c r="W67" s="147"/>
      <c r="X67" s="147"/>
      <c r="Y67" s="147"/>
      <c r="Z67" s="147"/>
      <c r="AA67" s="147"/>
      <c r="AB67" s="147"/>
      <c r="AC67" s="147" t="s">
        <v>764</v>
      </c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</row>
    <row r="68" spans="1:56" ht="20.399999999999999" outlineLevel="1" x14ac:dyDescent="0.25">
      <c r="A68" s="179">
        <v>58</v>
      </c>
      <c r="B68" s="180" t="s">
        <v>1117</v>
      </c>
      <c r="C68" s="188" t="s">
        <v>1118</v>
      </c>
      <c r="D68" s="181" t="s">
        <v>747</v>
      </c>
      <c r="E68" s="182">
        <v>2</v>
      </c>
      <c r="F68" s="183"/>
      <c r="G68" s="184">
        <f t="shared" si="10"/>
        <v>0</v>
      </c>
      <c r="H68" s="183"/>
      <c r="I68" s="184">
        <f t="shared" si="11"/>
        <v>0</v>
      </c>
      <c r="J68" s="183"/>
      <c r="K68" s="184">
        <f t="shared" si="12"/>
        <v>0</v>
      </c>
      <c r="L68" s="184">
        <v>21</v>
      </c>
      <c r="M68" s="184">
        <f t="shared" si="13"/>
        <v>0</v>
      </c>
      <c r="N68" s="184"/>
      <c r="O68" s="184" t="s">
        <v>282</v>
      </c>
      <c r="P68" s="185" t="s">
        <v>283</v>
      </c>
      <c r="Q68" s="158">
        <v>0</v>
      </c>
      <c r="R68" s="158">
        <f t="shared" si="14"/>
        <v>0</v>
      </c>
      <c r="S68" s="158"/>
      <c r="T68" s="158" t="s">
        <v>179</v>
      </c>
      <c r="U68" s="158" t="s">
        <v>284</v>
      </c>
      <c r="V68" s="147"/>
      <c r="W68" s="147"/>
      <c r="X68" s="147"/>
      <c r="Y68" s="147"/>
      <c r="Z68" s="147"/>
      <c r="AA68" s="147"/>
      <c r="AB68" s="147"/>
      <c r="AC68" s="147" t="s">
        <v>764</v>
      </c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</row>
    <row r="69" spans="1:56" outlineLevel="1" x14ac:dyDescent="0.25">
      <c r="A69" s="179">
        <v>59</v>
      </c>
      <c r="B69" s="180" t="s">
        <v>1119</v>
      </c>
      <c r="C69" s="188" t="s">
        <v>1120</v>
      </c>
      <c r="D69" s="181" t="s">
        <v>747</v>
      </c>
      <c r="E69" s="182">
        <v>2</v>
      </c>
      <c r="F69" s="183"/>
      <c r="G69" s="184">
        <f t="shared" si="10"/>
        <v>0</v>
      </c>
      <c r="H69" s="183"/>
      <c r="I69" s="184">
        <f t="shared" si="11"/>
        <v>0</v>
      </c>
      <c r="J69" s="183"/>
      <c r="K69" s="184">
        <f t="shared" si="12"/>
        <v>0</v>
      </c>
      <c r="L69" s="184">
        <v>21</v>
      </c>
      <c r="M69" s="184">
        <f t="shared" si="13"/>
        <v>0</v>
      </c>
      <c r="N69" s="184"/>
      <c r="O69" s="184" t="s">
        <v>282</v>
      </c>
      <c r="P69" s="185" t="s">
        <v>283</v>
      </c>
      <c r="Q69" s="158">
        <v>0</v>
      </c>
      <c r="R69" s="158">
        <f t="shared" si="14"/>
        <v>0</v>
      </c>
      <c r="S69" s="158"/>
      <c r="T69" s="158" t="s">
        <v>179</v>
      </c>
      <c r="U69" s="158" t="s">
        <v>284</v>
      </c>
      <c r="V69" s="147"/>
      <c r="W69" s="147"/>
      <c r="X69" s="147"/>
      <c r="Y69" s="147"/>
      <c r="Z69" s="147"/>
      <c r="AA69" s="147"/>
      <c r="AB69" s="147"/>
      <c r="AC69" s="147" t="s">
        <v>764</v>
      </c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</row>
    <row r="70" spans="1:56" ht="20.399999999999999" outlineLevel="1" x14ac:dyDescent="0.25">
      <c r="A70" s="179">
        <v>60</v>
      </c>
      <c r="B70" s="180" t="s">
        <v>1121</v>
      </c>
      <c r="C70" s="188" t="s">
        <v>1122</v>
      </c>
      <c r="D70" s="181" t="s">
        <v>747</v>
      </c>
      <c r="E70" s="182">
        <v>7</v>
      </c>
      <c r="F70" s="183"/>
      <c r="G70" s="184">
        <f t="shared" si="10"/>
        <v>0</v>
      </c>
      <c r="H70" s="183"/>
      <c r="I70" s="184">
        <f t="shared" si="11"/>
        <v>0</v>
      </c>
      <c r="J70" s="183"/>
      <c r="K70" s="184">
        <f t="shared" si="12"/>
        <v>0</v>
      </c>
      <c r="L70" s="184">
        <v>21</v>
      </c>
      <c r="M70" s="184">
        <f t="shared" si="13"/>
        <v>0</v>
      </c>
      <c r="N70" s="184"/>
      <c r="O70" s="184" t="s">
        <v>282</v>
      </c>
      <c r="P70" s="185" t="s">
        <v>283</v>
      </c>
      <c r="Q70" s="158">
        <v>0</v>
      </c>
      <c r="R70" s="158">
        <f t="shared" si="14"/>
        <v>0</v>
      </c>
      <c r="S70" s="158"/>
      <c r="T70" s="158" t="s">
        <v>179</v>
      </c>
      <c r="U70" s="158" t="s">
        <v>284</v>
      </c>
      <c r="V70" s="147"/>
      <c r="W70" s="147"/>
      <c r="X70" s="147"/>
      <c r="Y70" s="147"/>
      <c r="Z70" s="147"/>
      <c r="AA70" s="147"/>
      <c r="AB70" s="147"/>
      <c r="AC70" s="147" t="s">
        <v>764</v>
      </c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</row>
    <row r="71" spans="1:56" x14ac:dyDescent="0.25">
      <c r="A71" s="161" t="s">
        <v>278</v>
      </c>
      <c r="B71" s="162" t="s">
        <v>100</v>
      </c>
      <c r="C71" s="186" t="s">
        <v>164</v>
      </c>
      <c r="D71" s="163"/>
      <c r="E71" s="164"/>
      <c r="F71" s="165"/>
      <c r="G71" s="165">
        <f>SUMIF(AC72:AC79,"&lt;&gt;NOR",G72:G79)</f>
        <v>0</v>
      </c>
      <c r="H71" s="165"/>
      <c r="I71" s="165">
        <f>SUM(I72:I79)</f>
        <v>0</v>
      </c>
      <c r="J71" s="165"/>
      <c r="K71" s="165">
        <f>SUM(K72:K79)</f>
        <v>0</v>
      </c>
      <c r="L71" s="165"/>
      <c r="M71" s="165">
        <f>SUM(M72:M79)</f>
        <v>0</v>
      </c>
      <c r="N71" s="165"/>
      <c r="O71" s="165"/>
      <c r="P71" s="166"/>
      <c r="Q71" s="160"/>
      <c r="R71" s="160">
        <f>SUM(R72:R79)</f>
        <v>0</v>
      </c>
      <c r="S71" s="160"/>
      <c r="T71" s="160"/>
      <c r="U71" s="160"/>
      <c r="AC71" t="s">
        <v>279</v>
      </c>
    </row>
    <row r="72" spans="1:56" outlineLevel="1" x14ac:dyDescent="0.25">
      <c r="A72" s="179">
        <v>61</v>
      </c>
      <c r="B72" s="180" t="s">
        <v>873</v>
      </c>
      <c r="C72" s="188" t="s">
        <v>892</v>
      </c>
      <c r="D72" s="181" t="s">
        <v>893</v>
      </c>
      <c r="E72" s="182">
        <v>4</v>
      </c>
      <c r="F72" s="183"/>
      <c r="G72" s="184">
        <f t="shared" ref="G72:G79" si="15">ROUND(E72*F72,2)</f>
        <v>0</v>
      </c>
      <c r="H72" s="183"/>
      <c r="I72" s="184">
        <f t="shared" ref="I72:I79" si="16">ROUND(E72*H72,2)</f>
        <v>0</v>
      </c>
      <c r="J72" s="183"/>
      <c r="K72" s="184">
        <f t="shared" ref="K72:K79" si="17">ROUND(E72*J72,2)</f>
        <v>0</v>
      </c>
      <c r="L72" s="184">
        <v>21</v>
      </c>
      <c r="M72" s="184">
        <f t="shared" ref="M72:M79" si="18">G72*(1+L72/100)</f>
        <v>0</v>
      </c>
      <c r="N72" s="184"/>
      <c r="O72" s="184" t="s">
        <v>282</v>
      </c>
      <c r="P72" s="185" t="s">
        <v>283</v>
      </c>
      <c r="Q72" s="158">
        <v>0</v>
      </c>
      <c r="R72" s="158">
        <f t="shared" ref="R72:R79" si="19">ROUND(E72*Q72,2)</f>
        <v>0</v>
      </c>
      <c r="S72" s="158"/>
      <c r="T72" s="158" t="s">
        <v>179</v>
      </c>
      <c r="U72" s="158" t="s">
        <v>284</v>
      </c>
      <c r="V72" s="147"/>
      <c r="W72" s="147"/>
      <c r="X72" s="147"/>
      <c r="Y72" s="147"/>
      <c r="Z72" s="147"/>
      <c r="AA72" s="147"/>
      <c r="AB72" s="147"/>
      <c r="AC72" s="147" t="s">
        <v>764</v>
      </c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</row>
    <row r="73" spans="1:56" outlineLevel="1" x14ac:dyDescent="0.25">
      <c r="A73" s="179">
        <v>62</v>
      </c>
      <c r="B73" s="180" t="s">
        <v>875</v>
      </c>
      <c r="C73" s="188" t="s">
        <v>1123</v>
      </c>
      <c r="D73" s="181" t="s">
        <v>893</v>
      </c>
      <c r="E73" s="182">
        <v>300</v>
      </c>
      <c r="F73" s="183"/>
      <c r="G73" s="184">
        <f t="shared" si="15"/>
        <v>0</v>
      </c>
      <c r="H73" s="183"/>
      <c r="I73" s="184">
        <f t="shared" si="16"/>
        <v>0</v>
      </c>
      <c r="J73" s="183"/>
      <c r="K73" s="184">
        <f t="shared" si="17"/>
        <v>0</v>
      </c>
      <c r="L73" s="184">
        <v>21</v>
      </c>
      <c r="M73" s="184">
        <f t="shared" si="18"/>
        <v>0</v>
      </c>
      <c r="N73" s="184"/>
      <c r="O73" s="184" t="s">
        <v>282</v>
      </c>
      <c r="P73" s="185" t="s">
        <v>283</v>
      </c>
      <c r="Q73" s="158">
        <v>0</v>
      </c>
      <c r="R73" s="158">
        <f t="shared" si="19"/>
        <v>0</v>
      </c>
      <c r="S73" s="158"/>
      <c r="T73" s="158" t="s">
        <v>179</v>
      </c>
      <c r="U73" s="158" t="s">
        <v>284</v>
      </c>
      <c r="V73" s="147"/>
      <c r="W73" s="147"/>
      <c r="X73" s="147"/>
      <c r="Y73" s="147"/>
      <c r="Z73" s="147"/>
      <c r="AA73" s="147"/>
      <c r="AB73" s="147"/>
      <c r="AC73" s="147" t="s">
        <v>764</v>
      </c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</row>
    <row r="74" spans="1:56" outlineLevel="1" x14ac:dyDescent="0.25">
      <c r="A74" s="179">
        <v>63</v>
      </c>
      <c r="B74" s="180" t="s">
        <v>1124</v>
      </c>
      <c r="C74" s="188" t="s">
        <v>1125</v>
      </c>
      <c r="D74" s="181" t="s">
        <v>893</v>
      </c>
      <c r="E74" s="182">
        <v>16</v>
      </c>
      <c r="F74" s="183"/>
      <c r="G74" s="184">
        <f t="shared" si="15"/>
        <v>0</v>
      </c>
      <c r="H74" s="183"/>
      <c r="I74" s="184">
        <f t="shared" si="16"/>
        <v>0</v>
      </c>
      <c r="J74" s="183"/>
      <c r="K74" s="184">
        <f t="shared" si="17"/>
        <v>0</v>
      </c>
      <c r="L74" s="184">
        <v>21</v>
      </c>
      <c r="M74" s="184">
        <f t="shared" si="18"/>
        <v>0</v>
      </c>
      <c r="N74" s="184"/>
      <c r="O74" s="184" t="s">
        <v>282</v>
      </c>
      <c r="P74" s="185" t="s">
        <v>283</v>
      </c>
      <c r="Q74" s="158">
        <v>0</v>
      </c>
      <c r="R74" s="158">
        <f t="shared" si="19"/>
        <v>0</v>
      </c>
      <c r="S74" s="158"/>
      <c r="T74" s="158" t="s">
        <v>179</v>
      </c>
      <c r="U74" s="158" t="s">
        <v>284</v>
      </c>
      <c r="V74" s="147"/>
      <c r="W74" s="147"/>
      <c r="X74" s="147"/>
      <c r="Y74" s="147"/>
      <c r="Z74" s="147"/>
      <c r="AA74" s="147"/>
      <c r="AB74" s="147"/>
      <c r="AC74" s="147" t="s">
        <v>764</v>
      </c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</row>
    <row r="75" spans="1:56" outlineLevel="1" x14ac:dyDescent="0.25">
      <c r="A75" s="179">
        <v>64</v>
      </c>
      <c r="B75" s="180" t="s">
        <v>1126</v>
      </c>
      <c r="C75" s="188" t="s">
        <v>1127</v>
      </c>
      <c r="D75" s="181" t="s">
        <v>893</v>
      </c>
      <c r="E75" s="182">
        <v>2</v>
      </c>
      <c r="F75" s="183"/>
      <c r="G75" s="184">
        <f t="shared" si="15"/>
        <v>0</v>
      </c>
      <c r="H75" s="183"/>
      <c r="I75" s="184">
        <f t="shared" si="16"/>
        <v>0</v>
      </c>
      <c r="J75" s="183"/>
      <c r="K75" s="184">
        <f t="shared" si="17"/>
        <v>0</v>
      </c>
      <c r="L75" s="184">
        <v>21</v>
      </c>
      <c r="M75" s="184">
        <f t="shared" si="18"/>
        <v>0</v>
      </c>
      <c r="N75" s="184"/>
      <c r="O75" s="184" t="s">
        <v>282</v>
      </c>
      <c r="P75" s="185" t="s">
        <v>283</v>
      </c>
      <c r="Q75" s="158">
        <v>0</v>
      </c>
      <c r="R75" s="158">
        <f t="shared" si="19"/>
        <v>0</v>
      </c>
      <c r="S75" s="158"/>
      <c r="T75" s="158" t="s">
        <v>179</v>
      </c>
      <c r="U75" s="158" t="s">
        <v>284</v>
      </c>
      <c r="V75" s="147"/>
      <c r="W75" s="147"/>
      <c r="X75" s="147"/>
      <c r="Y75" s="147"/>
      <c r="Z75" s="147"/>
      <c r="AA75" s="147"/>
      <c r="AB75" s="147"/>
      <c r="AC75" s="147" t="s">
        <v>764</v>
      </c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</row>
    <row r="76" spans="1:56" outlineLevel="1" x14ac:dyDescent="0.25">
      <c r="A76" s="179">
        <v>65</v>
      </c>
      <c r="B76" s="180" t="s">
        <v>1128</v>
      </c>
      <c r="C76" s="188" t="s">
        <v>1129</v>
      </c>
      <c r="D76" s="181" t="s">
        <v>865</v>
      </c>
      <c r="E76" s="182">
        <v>1</v>
      </c>
      <c r="F76" s="183"/>
      <c r="G76" s="184">
        <f t="shared" si="15"/>
        <v>0</v>
      </c>
      <c r="H76" s="183"/>
      <c r="I76" s="184">
        <f t="shared" si="16"/>
        <v>0</v>
      </c>
      <c r="J76" s="183"/>
      <c r="K76" s="184">
        <f t="shared" si="17"/>
        <v>0</v>
      </c>
      <c r="L76" s="184">
        <v>21</v>
      </c>
      <c r="M76" s="184">
        <f t="shared" si="18"/>
        <v>0</v>
      </c>
      <c r="N76" s="184"/>
      <c r="O76" s="184" t="s">
        <v>282</v>
      </c>
      <c r="P76" s="185" t="s">
        <v>283</v>
      </c>
      <c r="Q76" s="158">
        <v>0</v>
      </c>
      <c r="R76" s="158">
        <f t="shared" si="19"/>
        <v>0</v>
      </c>
      <c r="S76" s="158"/>
      <c r="T76" s="158" t="s">
        <v>179</v>
      </c>
      <c r="U76" s="158" t="s">
        <v>284</v>
      </c>
      <c r="V76" s="147"/>
      <c r="W76" s="147"/>
      <c r="X76" s="147"/>
      <c r="Y76" s="147"/>
      <c r="Z76" s="147"/>
      <c r="AA76" s="147"/>
      <c r="AB76" s="147"/>
      <c r="AC76" s="147" t="s">
        <v>764</v>
      </c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</row>
    <row r="77" spans="1:56" outlineLevel="1" x14ac:dyDescent="0.25">
      <c r="A77" s="179">
        <v>66</v>
      </c>
      <c r="B77" s="180" t="s">
        <v>1130</v>
      </c>
      <c r="C77" s="188" t="s">
        <v>1131</v>
      </c>
      <c r="D77" s="181" t="s">
        <v>865</v>
      </c>
      <c r="E77" s="182">
        <v>1</v>
      </c>
      <c r="F77" s="183"/>
      <c r="G77" s="184">
        <f t="shared" si="15"/>
        <v>0</v>
      </c>
      <c r="H77" s="183"/>
      <c r="I77" s="184">
        <f t="shared" si="16"/>
        <v>0</v>
      </c>
      <c r="J77" s="183"/>
      <c r="K77" s="184">
        <f t="shared" si="17"/>
        <v>0</v>
      </c>
      <c r="L77" s="184">
        <v>21</v>
      </c>
      <c r="M77" s="184">
        <f t="shared" si="18"/>
        <v>0</v>
      </c>
      <c r="N77" s="184"/>
      <c r="O77" s="184" t="s">
        <v>282</v>
      </c>
      <c r="P77" s="185" t="s">
        <v>283</v>
      </c>
      <c r="Q77" s="158">
        <v>0</v>
      </c>
      <c r="R77" s="158">
        <f t="shared" si="19"/>
        <v>0</v>
      </c>
      <c r="S77" s="158"/>
      <c r="T77" s="158" t="s">
        <v>179</v>
      </c>
      <c r="U77" s="158" t="s">
        <v>284</v>
      </c>
      <c r="V77" s="147"/>
      <c r="W77" s="147"/>
      <c r="X77" s="147"/>
      <c r="Y77" s="147"/>
      <c r="Z77" s="147"/>
      <c r="AA77" s="147"/>
      <c r="AB77" s="147"/>
      <c r="AC77" s="147" t="s">
        <v>764</v>
      </c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</row>
    <row r="78" spans="1:56" outlineLevel="1" x14ac:dyDescent="0.25">
      <c r="A78" s="179">
        <v>67</v>
      </c>
      <c r="B78" s="180" t="s">
        <v>1132</v>
      </c>
      <c r="C78" s="188" t="s">
        <v>1133</v>
      </c>
      <c r="D78" s="181" t="s">
        <v>865</v>
      </c>
      <c r="E78" s="182">
        <v>1</v>
      </c>
      <c r="F78" s="183"/>
      <c r="G78" s="184">
        <f t="shared" si="15"/>
        <v>0</v>
      </c>
      <c r="H78" s="183"/>
      <c r="I78" s="184">
        <f t="shared" si="16"/>
        <v>0</v>
      </c>
      <c r="J78" s="183"/>
      <c r="K78" s="184">
        <f t="shared" si="17"/>
        <v>0</v>
      </c>
      <c r="L78" s="184">
        <v>21</v>
      </c>
      <c r="M78" s="184">
        <f t="shared" si="18"/>
        <v>0</v>
      </c>
      <c r="N78" s="184"/>
      <c r="O78" s="184" t="s">
        <v>282</v>
      </c>
      <c r="P78" s="185" t="s">
        <v>283</v>
      </c>
      <c r="Q78" s="158">
        <v>0</v>
      </c>
      <c r="R78" s="158">
        <f t="shared" si="19"/>
        <v>0</v>
      </c>
      <c r="S78" s="158"/>
      <c r="T78" s="158" t="s">
        <v>179</v>
      </c>
      <c r="U78" s="158" t="s">
        <v>284</v>
      </c>
      <c r="V78" s="147"/>
      <c r="W78" s="147"/>
      <c r="X78" s="147"/>
      <c r="Y78" s="147"/>
      <c r="Z78" s="147"/>
      <c r="AA78" s="147"/>
      <c r="AB78" s="147"/>
      <c r="AC78" s="147" t="s">
        <v>764</v>
      </c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</row>
    <row r="79" spans="1:56" outlineLevel="1" x14ac:dyDescent="0.25">
      <c r="A79" s="171">
        <v>68</v>
      </c>
      <c r="B79" s="172" t="s">
        <v>1134</v>
      </c>
      <c r="C79" s="187" t="s">
        <v>1135</v>
      </c>
      <c r="D79" s="173" t="s">
        <v>893</v>
      </c>
      <c r="E79" s="174">
        <v>8</v>
      </c>
      <c r="F79" s="175"/>
      <c r="G79" s="176">
        <f t="shared" si="15"/>
        <v>0</v>
      </c>
      <c r="H79" s="175"/>
      <c r="I79" s="176">
        <f t="shared" si="16"/>
        <v>0</v>
      </c>
      <c r="J79" s="175"/>
      <c r="K79" s="176">
        <f t="shared" si="17"/>
        <v>0</v>
      </c>
      <c r="L79" s="176">
        <v>21</v>
      </c>
      <c r="M79" s="176">
        <f t="shared" si="18"/>
        <v>0</v>
      </c>
      <c r="N79" s="176"/>
      <c r="O79" s="176" t="s">
        <v>282</v>
      </c>
      <c r="P79" s="177" t="s">
        <v>283</v>
      </c>
      <c r="Q79" s="158">
        <v>0</v>
      </c>
      <c r="R79" s="158">
        <f t="shared" si="19"/>
        <v>0</v>
      </c>
      <c r="S79" s="158"/>
      <c r="T79" s="158" t="s">
        <v>179</v>
      </c>
      <c r="U79" s="158" t="s">
        <v>284</v>
      </c>
      <c r="V79" s="147"/>
      <c r="W79" s="147"/>
      <c r="X79" s="147"/>
      <c r="Y79" s="147"/>
      <c r="Z79" s="147"/>
      <c r="AA79" s="147"/>
      <c r="AB79" s="147"/>
      <c r="AC79" s="147" t="s">
        <v>764</v>
      </c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</row>
    <row r="80" spans="1:56" x14ac:dyDescent="0.25">
      <c r="A80" s="3"/>
      <c r="B80" s="4"/>
      <c r="C80" s="189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AA80">
        <v>12</v>
      </c>
      <c r="AB80">
        <v>21</v>
      </c>
      <c r="AC80" t="s">
        <v>264</v>
      </c>
    </row>
    <row r="81" spans="1:29" x14ac:dyDescent="0.25">
      <c r="A81" s="150"/>
      <c r="B81" s="151" t="s">
        <v>29</v>
      </c>
      <c r="C81" s="190"/>
      <c r="D81" s="152"/>
      <c r="E81" s="153"/>
      <c r="F81" s="153"/>
      <c r="G81" s="170">
        <f>G8+G20+G52+G71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AA81">
        <f>SUMIF(L7:L79,AA80,G7:G79)</f>
        <v>0</v>
      </c>
      <c r="AB81">
        <f>SUMIF(L7:L79,AB80,G7:G79)</f>
        <v>0</v>
      </c>
      <c r="AC81" t="s">
        <v>362</v>
      </c>
    </row>
    <row r="82" spans="1:29" x14ac:dyDescent="0.25">
      <c r="C82" s="191"/>
      <c r="D82" s="10"/>
      <c r="AC82" t="s">
        <v>363</v>
      </c>
    </row>
    <row r="83" spans="1:29" x14ac:dyDescent="0.25">
      <c r="D83" s="10"/>
    </row>
    <row r="84" spans="1:29" x14ac:dyDescent="0.25">
      <c r="D84" s="10"/>
    </row>
    <row r="85" spans="1:29" x14ac:dyDescent="0.25">
      <c r="D85" s="10"/>
    </row>
    <row r="86" spans="1:29" x14ac:dyDescent="0.25">
      <c r="D86" s="10"/>
    </row>
    <row r="87" spans="1:29" x14ac:dyDescent="0.25">
      <c r="D87" s="10"/>
    </row>
    <row r="88" spans="1:29" x14ac:dyDescent="0.25">
      <c r="D88" s="10"/>
    </row>
    <row r="89" spans="1:29" x14ac:dyDescent="0.25">
      <c r="D89" s="10"/>
    </row>
    <row r="90" spans="1:29" x14ac:dyDescent="0.25">
      <c r="D90" s="10"/>
    </row>
    <row r="91" spans="1:29" x14ac:dyDescent="0.25">
      <c r="D91" s="10"/>
    </row>
    <row r="92" spans="1:29" x14ac:dyDescent="0.25">
      <c r="D92" s="10"/>
    </row>
    <row r="93" spans="1:29" x14ac:dyDescent="0.25">
      <c r="D93" s="10"/>
    </row>
    <row r="94" spans="1:29" x14ac:dyDescent="0.25">
      <c r="D94" s="10"/>
    </row>
    <row r="95" spans="1:29" x14ac:dyDescent="0.25">
      <c r="D95" s="10"/>
    </row>
    <row r="96" spans="1:29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3855A-9CCB-4AFA-903F-2616400F21E4}">
  <sheetPr>
    <outlinePr summaryBelow="0"/>
  </sheetPr>
  <dimension ref="A1:BD5000"/>
  <sheetViews>
    <sheetView workbookViewId="0">
      <pane ySplit="7" topLeftCell="A8" activePane="bottomLeft" state="frozen"/>
      <selection pane="bottomLeft" activeCell="Z12" sqref="Z12"/>
    </sheetView>
  </sheetViews>
  <sheetFormatPr defaultRowHeight="13.2" outlineLevelRow="2" x14ac:dyDescent="0.25"/>
  <cols>
    <col min="1" max="1" width="3.44140625" customWidth="1"/>
    <col min="2" max="2" width="12.5546875" style="120" customWidth="1"/>
    <col min="3" max="3" width="63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4" max="14" width="6.88671875" customWidth="1"/>
    <col min="16" max="21" width="0" hidden="1" customWidth="1"/>
    <col min="25" max="25" width="0" hidden="1" customWidth="1"/>
    <col min="27" max="37" width="0" hidden="1" customWidth="1"/>
    <col min="49" max="49" width="98.6640625" customWidth="1"/>
  </cols>
  <sheetData>
    <row r="1" spans="1:56" ht="15.75" customHeight="1" x14ac:dyDescent="0.3">
      <c r="A1" s="255" t="s">
        <v>364</v>
      </c>
      <c r="B1" s="255"/>
      <c r="C1" s="255"/>
      <c r="D1" s="255"/>
      <c r="E1" s="255"/>
      <c r="F1" s="255"/>
      <c r="G1" s="255"/>
      <c r="AC1" t="s">
        <v>250</v>
      </c>
    </row>
    <row r="2" spans="1:56" ht="24.9" customHeight="1" x14ac:dyDescent="0.25">
      <c r="A2" s="139" t="s">
        <v>7</v>
      </c>
      <c r="B2" s="49" t="s">
        <v>43</v>
      </c>
      <c r="C2" s="256" t="s">
        <v>44</v>
      </c>
      <c r="D2" s="257"/>
      <c r="E2" s="257"/>
      <c r="F2" s="257"/>
      <c r="G2" s="258"/>
      <c r="AC2" t="s">
        <v>251</v>
      </c>
    </row>
    <row r="3" spans="1:56" ht="24.9" customHeight="1" x14ac:dyDescent="0.25">
      <c r="A3" s="139" t="s">
        <v>8</v>
      </c>
      <c r="B3" s="49" t="s">
        <v>50</v>
      </c>
      <c r="C3" s="256" t="s">
        <v>51</v>
      </c>
      <c r="D3" s="257"/>
      <c r="E3" s="257"/>
      <c r="F3" s="257"/>
      <c r="G3" s="258"/>
      <c r="Y3" s="120" t="s">
        <v>251</v>
      </c>
      <c r="AC3" t="s">
        <v>254</v>
      </c>
    </row>
    <row r="4" spans="1:56" ht="24.9" customHeight="1" x14ac:dyDescent="0.25">
      <c r="A4" s="140" t="s">
        <v>9</v>
      </c>
      <c r="B4" s="141" t="s">
        <v>62</v>
      </c>
      <c r="C4" s="259" t="s">
        <v>63</v>
      </c>
      <c r="D4" s="260"/>
      <c r="E4" s="260"/>
      <c r="F4" s="260"/>
      <c r="G4" s="261"/>
      <c r="AC4" t="s">
        <v>255</v>
      </c>
    </row>
    <row r="5" spans="1:56" x14ac:dyDescent="0.25">
      <c r="D5" s="10"/>
    </row>
    <row r="6" spans="1:56" ht="39.6" x14ac:dyDescent="0.25">
      <c r="A6" s="143" t="s">
        <v>256</v>
      </c>
      <c r="B6" s="145" t="s">
        <v>257</v>
      </c>
      <c r="C6" s="145" t="s">
        <v>258</v>
      </c>
      <c r="D6" s="144" t="s">
        <v>259</v>
      </c>
      <c r="E6" s="143" t="s">
        <v>260</v>
      </c>
      <c r="F6" s="142" t="s">
        <v>261</v>
      </c>
      <c r="G6" s="143" t="s">
        <v>29</v>
      </c>
      <c r="H6" s="146" t="s">
        <v>30</v>
      </c>
      <c r="I6" s="146" t="s">
        <v>262</v>
      </c>
      <c r="J6" s="146" t="s">
        <v>31</v>
      </c>
      <c r="K6" s="146" t="s">
        <v>263</v>
      </c>
      <c r="L6" s="146" t="s">
        <v>264</v>
      </c>
      <c r="M6" s="146" t="s">
        <v>265</v>
      </c>
      <c r="N6" s="146" t="s">
        <v>270</v>
      </c>
      <c r="O6" s="146" t="s">
        <v>271</v>
      </c>
      <c r="P6" s="146" t="s">
        <v>272</v>
      </c>
      <c r="Q6" s="146" t="s">
        <v>273</v>
      </c>
      <c r="R6" s="146" t="s">
        <v>274</v>
      </c>
      <c r="S6" s="146" t="s">
        <v>275</v>
      </c>
      <c r="T6" s="146" t="s">
        <v>276</v>
      </c>
      <c r="U6" s="146" t="s">
        <v>277</v>
      </c>
    </row>
    <row r="7" spans="1:56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</row>
    <row r="8" spans="1:56" x14ac:dyDescent="0.25">
      <c r="A8" s="161" t="s">
        <v>278</v>
      </c>
      <c r="B8" s="162" t="s">
        <v>94</v>
      </c>
      <c r="C8" s="186" t="s">
        <v>137</v>
      </c>
      <c r="D8" s="163"/>
      <c r="E8" s="164"/>
      <c r="F8" s="165"/>
      <c r="G8" s="165">
        <f>SUMIF(AC9:AC19,"&lt;&gt;NOR",G9:G19)</f>
        <v>0</v>
      </c>
      <c r="H8" s="165"/>
      <c r="I8" s="165">
        <f>SUM(I9:I19)</f>
        <v>0</v>
      </c>
      <c r="J8" s="165"/>
      <c r="K8" s="165">
        <f>SUM(K9:K19)</f>
        <v>0</v>
      </c>
      <c r="L8" s="165"/>
      <c r="M8" s="165">
        <f>SUM(M9:M19)</f>
        <v>0</v>
      </c>
      <c r="N8" s="165"/>
      <c r="O8" s="165"/>
      <c r="P8" s="166"/>
      <c r="Q8" s="160"/>
      <c r="R8" s="160">
        <f>SUM(R9:R19)</f>
        <v>0</v>
      </c>
      <c r="S8" s="160"/>
      <c r="T8" s="160"/>
      <c r="U8" s="160"/>
      <c r="AC8" t="s">
        <v>279</v>
      </c>
    </row>
    <row r="9" spans="1:56" outlineLevel="1" x14ac:dyDescent="0.25">
      <c r="A9" s="179">
        <v>1</v>
      </c>
      <c r="B9" s="180" t="s">
        <v>745</v>
      </c>
      <c r="C9" s="188" t="s">
        <v>1136</v>
      </c>
      <c r="D9" s="181" t="s">
        <v>747</v>
      </c>
      <c r="E9" s="182">
        <v>15</v>
      </c>
      <c r="F9" s="183"/>
      <c r="G9" s="184">
        <f>ROUND(E9*F9,2)</f>
        <v>0</v>
      </c>
      <c r="H9" s="183"/>
      <c r="I9" s="184">
        <f>ROUND(E9*H9,2)</f>
        <v>0</v>
      </c>
      <c r="J9" s="183"/>
      <c r="K9" s="184">
        <f>ROUND(E9*J9,2)</f>
        <v>0</v>
      </c>
      <c r="L9" s="184">
        <v>21</v>
      </c>
      <c r="M9" s="184">
        <f>G9*(1+L9/100)</f>
        <v>0</v>
      </c>
      <c r="N9" s="184"/>
      <c r="O9" s="184" t="s">
        <v>282</v>
      </c>
      <c r="P9" s="185" t="s">
        <v>283</v>
      </c>
      <c r="Q9" s="158">
        <v>0</v>
      </c>
      <c r="R9" s="158">
        <f>ROUND(E9*Q9,2)</f>
        <v>0</v>
      </c>
      <c r="S9" s="158"/>
      <c r="T9" s="158" t="s">
        <v>465</v>
      </c>
      <c r="U9" s="158" t="s">
        <v>284</v>
      </c>
      <c r="V9" s="147"/>
      <c r="W9" s="147"/>
      <c r="X9" s="147"/>
      <c r="Y9" s="147"/>
      <c r="Z9" s="147"/>
      <c r="AA9" s="147"/>
      <c r="AB9" s="147"/>
      <c r="AC9" s="147" t="s">
        <v>748</v>
      </c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</row>
    <row r="10" spans="1:56" outlineLevel="1" x14ac:dyDescent="0.25">
      <c r="A10" s="171">
        <v>2</v>
      </c>
      <c r="B10" s="172" t="s">
        <v>751</v>
      </c>
      <c r="C10" s="187" t="s">
        <v>1137</v>
      </c>
      <c r="D10" s="173" t="s">
        <v>747</v>
      </c>
      <c r="E10" s="174">
        <v>1</v>
      </c>
      <c r="F10" s="175"/>
      <c r="G10" s="176">
        <f>ROUND(E10*F10,2)</f>
        <v>0</v>
      </c>
      <c r="H10" s="175"/>
      <c r="I10" s="176">
        <f>ROUND(E10*H10,2)</f>
        <v>0</v>
      </c>
      <c r="J10" s="175"/>
      <c r="K10" s="176">
        <f>ROUND(E10*J10,2)</f>
        <v>0</v>
      </c>
      <c r="L10" s="176">
        <v>21</v>
      </c>
      <c r="M10" s="176">
        <f>G10*(1+L10/100)</f>
        <v>0</v>
      </c>
      <c r="N10" s="176"/>
      <c r="O10" s="176" t="s">
        <v>282</v>
      </c>
      <c r="P10" s="177" t="s">
        <v>283</v>
      </c>
      <c r="Q10" s="158">
        <v>0</v>
      </c>
      <c r="R10" s="158">
        <f>ROUND(E10*Q10,2)</f>
        <v>0</v>
      </c>
      <c r="S10" s="158"/>
      <c r="T10" s="158" t="s">
        <v>179</v>
      </c>
      <c r="U10" s="158" t="s">
        <v>284</v>
      </c>
      <c r="V10" s="147"/>
      <c r="W10" s="147"/>
      <c r="X10" s="147"/>
      <c r="Y10" s="147"/>
      <c r="Z10" s="147"/>
      <c r="AA10" s="147"/>
      <c r="AB10" s="147"/>
      <c r="AC10" s="147" t="s">
        <v>764</v>
      </c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</row>
    <row r="11" spans="1:56" ht="21" outlineLevel="2" x14ac:dyDescent="0.25">
      <c r="A11" s="154"/>
      <c r="B11" s="155"/>
      <c r="C11" s="253" t="s">
        <v>1138</v>
      </c>
      <c r="D11" s="254"/>
      <c r="E11" s="254"/>
      <c r="F11" s="254"/>
      <c r="G11" s="254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47"/>
      <c r="W11" s="147"/>
      <c r="X11" s="147"/>
      <c r="Y11" s="147"/>
      <c r="Z11" s="147"/>
      <c r="AA11" s="147"/>
      <c r="AB11" s="147"/>
      <c r="AC11" s="147" t="s">
        <v>287</v>
      </c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78" t="str">
        <f>C11</f>
        <v>minimálně sedm vstupů pro připojení detektorů, čtrnáct poplachových výstupů (7x5%DMV a 7x20%DMV), jeden poruchový výstup a dva centrální poplachové výstupy (1x5%DMV a 1x20%DMV) pro výstražnou signalizaci</v>
      </c>
      <c r="AX11" s="147"/>
      <c r="AY11" s="147"/>
      <c r="AZ11" s="147"/>
      <c r="BA11" s="147"/>
      <c r="BB11" s="147"/>
      <c r="BC11" s="147"/>
      <c r="BD11" s="147"/>
    </row>
    <row r="12" spans="1:56" ht="20.399999999999999" outlineLevel="1" x14ac:dyDescent="0.25">
      <c r="A12" s="171">
        <v>3</v>
      </c>
      <c r="B12" s="172" t="s">
        <v>754</v>
      </c>
      <c r="C12" s="187" t="s">
        <v>1139</v>
      </c>
      <c r="D12" s="173" t="s">
        <v>747</v>
      </c>
      <c r="E12" s="174">
        <v>7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6"/>
      <c r="O12" s="176" t="s">
        <v>282</v>
      </c>
      <c r="P12" s="177" t="s">
        <v>283</v>
      </c>
      <c r="Q12" s="158">
        <v>0</v>
      </c>
      <c r="R12" s="158">
        <f>ROUND(E12*Q12,2)</f>
        <v>0</v>
      </c>
      <c r="S12" s="158"/>
      <c r="T12" s="158" t="s">
        <v>179</v>
      </c>
      <c r="U12" s="158" t="s">
        <v>284</v>
      </c>
      <c r="V12" s="147"/>
      <c r="W12" s="147"/>
      <c r="X12" s="147"/>
      <c r="Y12" s="147"/>
      <c r="Z12" s="147"/>
      <c r="AA12" s="147"/>
      <c r="AB12" s="147"/>
      <c r="AC12" s="147" t="s">
        <v>764</v>
      </c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</row>
    <row r="13" spans="1:56" outlineLevel="2" x14ac:dyDescent="0.25">
      <c r="A13" s="154"/>
      <c r="B13" s="155"/>
      <c r="C13" s="253" t="s">
        <v>1140</v>
      </c>
      <c r="D13" s="254"/>
      <c r="E13" s="254"/>
      <c r="F13" s="254"/>
      <c r="G13" s="254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47"/>
      <c r="W13" s="147"/>
      <c r="X13" s="147"/>
      <c r="Y13" s="147"/>
      <c r="Z13" s="147"/>
      <c r="AA13" s="147"/>
      <c r="AB13" s="147"/>
      <c r="AC13" s="147" t="s">
        <v>287</v>
      </c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</row>
    <row r="14" spans="1:56" ht="20.399999999999999" outlineLevel="1" x14ac:dyDescent="0.25">
      <c r="A14" s="179">
        <v>4</v>
      </c>
      <c r="B14" s="180" t="s">
        <v>756</v>
      </c>
      <c r="C14" s="188" t="s">
        <v>1141</v>
      </c>
      <c r="D14" s="181" t="s">
        <v>747</v>
      </c>
      <c r="E14" s="182">
        <v>1</v>
      </c>
      <c r="F14" s="183"/>
      <c r="G14" s="184">
        <f t="shared" ref="G14:G19" si="0">ROUND(E14*F14,2)</f>
        <v>0</v>
      </c>
      <c r="H14" s="183"/>
      <c r="I14" s="184">
        <f t="shared" ref="I14:I19" si="1">ROUND(E14*H14,2)</f>
        <v>0</v>
      </c>
      <c r="J14" s="183"/>
      <c r="K14" s="184">
        <f t="shared" ref="K14:K19" si="2">ROUND(E14*J14,2)</f>
        <v>0</v>
      </c>
      <c r="L14" s="184">
        <v>21</v>
      </c>
      <c r="M14" s="184">
        <f t="shared" ref="M14:M19" si="3">G14*(1+L14/100)</f>
        <v>0</v>
      </c>
      <c r="N14" s="184"/>
      <c r="O14" s="184" t="s">
        <v>282</v>
      </c>
      <c r="P14" s="185" t="s">
        <v>283</v>
      </c>
      <c r="Q14" s="158">
        <v>0</v>
      </c>
      <c r="R14" s="158">
        <f t="shared" ref="R14:R19" si="4">ROUND(E14*Q14,2)</f>
        <v>0</v>
      </c>
      <c r="S14" s="158"/>
      <c r="T14" s="158" t="s">
        <v>179</v>
      </c>
      <c r="U14" s="158" t="s">
        <v>284</v>
      </c>
      <c r="V14" s="147"/>
      <c r="W14" s="147"/>
      <c r="X14" s="147"/>
      <c r="Y14" s="147"/>
      <c r="Z14" s="147"/>
      <c r="AA14" s="147"/>
      <c r="AB14" s="147"/>
      <c r="AC14" s="147" t="s">
        <v>764</v>
      </c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</row>
    <row r="15" spans="1:56" ht="20.399999999999999" outlineLevel="1" x14ac:dyDescent="0.25">
      <c r="A15" s="179">
        <v>5</v>
      </c>
      <c r="B15" s="180" t="s">
        <v>759</v>
      </c>
      <c r="C15" s="188" t="s">
        <v>1142</v>
      </c>
      <c r="D15" s="181" t="s">
        <v>747</v>
      </c>
      <c r="E15" s="182">
        <v>1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4"/>
      <c r="O15" s="184" t="s">
        <v>282</v>
      </c>
      <c r="P15" s="185" t="s">
        <v>283</v>
      </c>
      <c r="Q15" s="158">
        <v>0</v>
      </c>
      <c r="R15" s="158">
        <f t="shared" si="4"/>
        <v>0</v>
      </c>
      <c r="S15" s="158"/>
      <c r="T15" s="158" t="s">
        <v>179</v>
      </c>
      <c r="U15" s="158" t="s">
        <v>284</v>
      </c>
      <c r="V15" s="147"/>
      <c r="W15" s="147"/>
      <c r="X15" s="147"/>
      <c r="Y15" s="147"/>
      <c r="Z15" s="147"/>
      <c r="AA15" s="147"/>
      <c r="AB15" s="147"/>
      <c r="AC15" s="147" t="s">
        <v>764</v>
      </c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</row>
    <row r="16" spans="1:56" ht="20.399999999999999" outlineLevel="1" x14ac:dyDescent="0.25">
      <c r="A16" s="179">
        <v>6</v>
      </c>
      <c r="B16" s="180" t="s">
        <v>1047</v>
      </c>
      <c r="C16" s="188" t="s">
        <v>1143</v>
      </c>
      <c r="D16" s="181" t="s">
        <v>747</v>
      </c>
      <c r="E16" s="182">
        <v>1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4"/>
      <c r="O16" s="184" t="s">
        <v>282</v>
      </c>
      <c r="P16" s="185" t="s">
        <v>283</v>
      </c>
      <c r="Q16" s="158">
        <v>0</v>
      </c>
      <c r="R16" s="158">
        <f t="shared" si="4"/>
        <v>0</v>
      </c>
      <c r="S16" s="158"/>
      <c r="T16" s="158" t="s">
        <v>179</v>
      </c>
      <c r="U16" s="158" t="s">
        <v>284</v>
      </c>
      <c r="V16" s="147"/>
      <c r="W16" s="147"/>
      <c r="X16" s="147"/>
      <c r="Y16" s="147"/>
      <c r="Z16" s="147"/>
      <c r="AA16" s="147"/>
      <c r="AB16" s="147"/>
      <c r="AC16" s="147" t="s">
        <v>764</v>
      </c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</row>
    <row r="17" spans="1:56" ht="20.399999999999999" outlineLevel="1" x14ac:dyDescent="0.25">
      <c r="A17" s="179">
        <v>7</v>
      </c>
      <c r="B17" s="180" t="s">
        <v>1049</v>
      </c>
      <c r="C17" s="188" t="s">
        <v>1144</v>
      </c>
      <c r="D17" s="181" t="s">
        <v>747</v>
      </c>
      <c r="E17" s="182">
        <v>1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4"/>
      <c r="O17" s="184" t="s">
        <v>282</v>
      </c>
      <c r="P17" s="185" t="s">
        <v>283</v>
      </c>
      <c r="Q17" s="158">
        <v>0</v>
      </c>
      <c r="R17" s="158">
        <f t="shared" si="4"/>
        <v>0</v>
      </c>
      <c r="S17" s="158"/>
      <c r="T17" s="158" t="s">
        <v>179</v>
      </c>
      <c r="U17" s="158" t="s">
        <v>284</v>
      </c>
      <c r="V17" s="147"/>
      <c r="W17" s="147"/>
      <c r="X17" s="147"/>
      <c r="Y17" s="147"/>
      <c r="Z17" s="147"/>
      <c r="AA17" s="147"/>
      <c r="AB17" s="147"/>
      <c r="AC17" s="147" t="s">
        <v>764</v>
      </c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</row>
    <row r="18" spans="1:56" outlineLevel="1" x14ac:dyDescent="0.25">
      <c r="A18" s="179">
        <v>8</v>
      </c>
      <c r="B18" s="180" t="s">
        <v>1051</v>
      </c>
      <c r="C18" s="188" t="s">
        <v>1056</v>
      </c>
      <c r="D18" s="181" t="s">
        <v>747</v>
      </c>
      <c r="E18" s="182">
        <v>35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4"/>
      <c r="O18" s="184" t="s">
        <v>282</v>
      </c>
      <c r="P18" s="185" t="s">
        <v>283</v>
      </c>
      <c r="Q18" s="158">
        <v>0</v>
      </c>
      <c r="R18" s="158">
        <f t="shared" si="4"/>
        <v>0</v>
      </c>
      <c r="S18" s="158"/>
      <c r="T18" s="158" t="s">
        <v>465</v>
      </c>
      <c r="U18" s="158" t="s">
        <v>284</v>
      </c>
      <c r="V18" s="147"/>
      <c r="W18" s="147"/>
      <c r="X18" s="147"/>
      <c r="Y18" s="147"/>
      <c r="Z18" s="147"/>
      <c r="AA18" s="147"/>
      <c r="AB18" s="147"/>
      <c r="AC18" s="147" t="s">
        <v>748</v>
      </c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</row>
    <row r="19" spans="1:56" outlineLevel="1" x14ac:dyDescent="0.25">
      <c r="A19" s="179">
        <v>9</v>
      </c>
      <c r="B19" s="180" t="s">
        <v>1053</v>
      </c>
      <c r="C19" s="188" t="s">
        <v>1058</v>
      </c>
      <c r="D19" s="181" t="s">
        <v>747</v>
      </c>
      <c r="E19" s="182">
        <v>1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4"/>
      <c r="O19" s="184" t="s">
        <v>282</v>
      </c>
      <c r="P19" s="185" t="s">
        <v>283</v>
      </c>
      <c r="Q19" s="158">
        <v>0</v>
      </c>
      <c r="R19" s="158">
        <f t="shared" si="4"/>
        <v>0</v>
      </c>
      <c r="S19" s="158"/>
      <c r="T19" s="158" t="s">
        <v>179</v>
      </c>
      <c r="U19" s="158" t="s">
        <v>284</v>
      </c>
      <c r="V19" s="147"/>
      <c r="W19" s="147"/>
      <c r="X19" s="147"/>
      <c r="Y19" s="147"/>
      <c r="Z19" s="147"/>
      <c r="AA19" s="147"/>
      <c r="AB19" s="147"/>
      <c r="AC19" s="147" t="s">
        <v>764</v>
      </c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</row>
    <row r="20" spans="1:56" x14ac:dyDescent="0.25">
      <c r="A20" s="161" t="s">
        <v>278</v>
      </c>
      <c r="B20" s="162" t="s">
        <v>96</v>
      </c>
      <c r="C20" s="186" t="s">
        <v>147</v>
      </c>
      <c r="D20" s="163"/>
      <c r="E20" s="164"/>
      <c r="F20" s="165"/>
      <c r="G20" s="165">
        <f>SUMIF(AC21:AC43,"&lt;&gt;NOR",G21:G43)</f>
        <v>0</v>
      </c>
      <c r="H20" s="165"/>
      <c r="I20" s="165">
        <f>SUM(I21:I43)</f>
        <v>0</v>
      </c>
      <c r="J20" s="165"/>
      <c r="K20" s="165">
        <f>SUM(K21:K43)</f>
        <v>0</v>
      </c>
      <c r="L20" s="165"/>
      <c r="M20" s="165">
        <f>SUM(M21:M43)</f>
        <v>0</v>
      </c>
      <c r="N20" s="165"/>
      <c r="O20" s="165"/>
      <c r="P20" s="166"/>
      <c r="Q20" s="160"/>
      <c r="R20" s="160">
        <f>SUM(R21:R43)</f>
        <v>0</v>
      </c>
      <c r="S20" s="160"/>
      <c r="T20" s="160"/>
      <c r="U20" s="160"/>
      <c r="AC20" t="s">
        <v>279</v>
      </c>
    </row>
    <row r="21" spans="1:56" outlineLevel="1" x14ac:dyDescent="0.25">
      <c r="A21" s="179">
        <v>10</v>
      </c>
      <c r="B21" s="180" t="s">
        <v>762</v>
      </c>
      <c r="C21" s="188" t="s">
        <v>1059</v>
      </c>
      <c r="D21" s="181" t="s">
        <v>514</v>
      </c>
      <c r="E21" s="182">
        <v>54</v>
      </c>
      <c r="F21" s="183"/>
      <c r="G21" s="184">
        <f t="shared" ref="G21:G43" si="5">ROUND(E21*F21,2)</f>
        <v>0</v>
      </c>
      <c r="H21" s="183"/>
      <c r="I21" s="184">
        <f t="shared" ref="I21:I43" si="6">ROUND(E21*H21,2)</f>
        <v>0</v>
      </c>
      <c r="J21" s="183"/>
      <c r="K21" s="184">
        <f t="shared" ref="K21:K43" si="7">ROUND(E21*J21,2)</f>
        <v>0</v>
      </c>
      <c r="L21" s="184">
        <v>21</v>
      </c>
      <c r="M21" s="184">
        <f t="shared" ref="M21:M43" si="8">G21*(1+L21/100)</f>
        <v>0</v>
      </c>
      <c r="N21" s="184"/>
      <c r="O21" s="184" t="s">
        <v>282</v>
      </c>
      <c r="P21" s="185" t="s">
        <v>283</v>
      </c>
      <c r="Q21" s="158">
        <v>0</v>
      </c>
      <c r="R21" s="158">
        <f t="shared" ref="R21:R43" si="9">ROUND(E21*Q21,2)</f>
        <v>0</v>
      </c>
      <c r="S21" s="158"/>
      <c r="T21" s="158" t="s">
        <v>179</v>
      </c>
      <c r="U21" s="158" t="s">
        <v>284</v>
      </c>
      <c r="V21" s="147"/>
      <c r="W21" s="147"/>
      <c r="X21" s="147"/>
      <c r="Y21" s="147"/>
      <c r="Z21" s="147"/>
      <c r="AA21" s="147"/>
      <c r="AB21" s="147"/>
      <c r="AC21" s="147" t="s">
        <v>764</v>
      </c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</row>
    <row r="22" spans="1:56" outlineLevel="1" x14ac:dyDescent="0.25">
      <c r="A22" s="179">
        <v>11</v>
      </c>
      <c r="B22" s="180" t="s">
        <v>765</v>
      </c>
      <c r="C22" s="188" t="s">
        <v>1061</v>
      </c>
      <c r="D22" s="181" t="s">
        <v>514</v>
      </c>
      <c r="E22" s="182">
        <v>8</v>
      </c>
      <c r="F22" s="183"/>
      <c r="G22" s="184">
        <f t="shared" si="5"/>
        <v>0</v>
      </c>
      <c r="H22" s="183"/>
      <c r="I22" s="184">
        <f t="shared" si="6"/>
        <v>0</v>
      </c>
      <c r="J22" s="183"/>
      <c r="K22" s="184">
        <f t="shared" si="7"/>
        <v>0</v>
      </c>
      <c r="L22" s="184">
        <v>21</v>
      </c>
      <c r="M22" s="184">
        <f t="shared" si="8"/>
        <v>0</v>
      </c>
      <c r="N22" s="184"/>
      <c r="O22" s="184" t="s">
        <v>282</v>
      </c>
      <c r="P22" s="185" t="s">
        <v>283</v>
      </c>
      <c r="Q22" s="158">
        <v>0</v>
      </c>
      <c r="R22" s="158">
        <f t="shared" si="9"/>
        <v>0</v>
      </c>
      <c r="S22" s="158"/>
      <c r="T22" s="158" t="s">
        <v>179</v>
      </c>
      <c r="U22" s="158" t="s">
        <v>284</v>
      </c>
      <c r="V22" s="147"/>
      <c r="W22" s="147"/>
      <c r="X22" s="147"/>
      <c r="Y22" s="147"/>
      <c r="Z22" s="147"/>
      <c r="AA22" s="147"/>
      <c r="AB22" s="147"/>
      <c r="AC22" s="147" t="s">
        <v>764</v>
      </c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</row>
    <row r="23" spans="1:56" outlineLevel="1" x14ac:dyDescent="0.25">
      <c r="A23" s="179">
        <v>12</v>
      </c>
      <c r="B23" s="180" t="s">
        <v>767</v>
      </c>
      <c r="C23" s="188" t="s">
        <v>1145</v>
      </c>
      <c r="D23" s="181" t="s">
        <v>514</v>
      </c>
      <c r="E23" s="182">
        <v>726</v>
      </c>
      <c r="F23" s="183"/>
      <c r="G23" s="184">
        <f t="shared" si="5"/>
        <v>0</v>
      </c>
      <c r="H23" s="183"/>
      <c r="I23" s="184">
        <f t="shared" si="6"/>
        <v>0</v>
      </c>
      <c r="J23" s="183"/>
      <c r="K23" s="184">
        <f t="shared" si="7"/>
        <v>0</v>
      </c>
      <c r="L23" s="184">
        <v>21</v>
      </c>
      <c r="M23" s="184">
        <f t="shared" si="8"/>
        <v>0</v>
      </c>
      <c r="N23" s="184"/>
      <c r="O23" s="184" t="s">
        <v>282</v>
      </c>
      <c r="P23" s="185" t="s">
        <v>283</v>
      </c>
      <c r="Q23" s="158">
        <v>0</v>
      </c>
      <c r="R23" s="158">
        <f t="shared" si="9"/>
        <v>0</v>
      </c>
      <c r="S23" s="158"/>
      <c r="T23" s="158" t="s">
        <v>179</v>
      </c>
      <c r="U23" s="158" t="s">
        <v>284</v>
      </c>
      <c r="V23" s="147"/>
      <c r="W23" s="147"/>
      <c r="X23" s="147"/>
      <c r="Y23" s="147"/>
      <c r="Z23" s="147"/>
      <c r="AA23" s="147"/>
      <c r="AB23" s="147"/>
      <c r="AC23" s="147" t="s">
        <v>764</v>
      </c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</row>
    <row r="24" spans="1:56" outlineLevel="1" x14ac:dyDescent="0.25">
      <c r="A24" s="179">
        <v>13</v>
      </c>
      <c r="B24" s="180" t="s">
        <v>769</v>
      </c>
      <c r="C24" s="188" t="s">
        <v>1146</v>
      </c>
      <c r="D24" s="181" t="s">
        <v>514</v>
      </c>
      <c r="E24" s="182">
        <v>20</v>
      </c>
      <c r="F24" s="183"/>
      <c r="G24" s="184">
        <f t="shared" si="5"/>
        <v>0</v>
      </c>
      <c r="H24" s="183"/>
      <c r="I24" s="184">
        <f t="shared" si="6"/>
        <v>0</v>
      </c>
      <c r="J24" s="183"/>
      <c r="K24" s="184">
        <f t="shared" si="7"/>
        <v>0</v>
      </c>
      <c r="L24" s="184">
        <v>21</v>
      </c>
      <c r="M24" s="184">
        <f t="shared" si="8"/>
        <v>0</v>
      </c>
      <c r="N24" s="184"/>
      <c r="O24" s="184" t="s">
        <v>282</v>
      </c>
      <c r="P24" s="185" t="s">
        <v>283</v>
      </c>
      <c r="Q24" s="158">
        <v>0</v>
      </c>
      <c r="R24" s="158">
        <f t="shared" si="9"/>
        <v>0</v>
      </c>
      <c r="S24" s="158"/>
      <c r="T24" s="158" t="s">
        <v>179</v>
      </c>
      <c r="U24" s="158" t="s">
        <v>284</v>
      </c>
      <c r="V24" s="147"/>
      <c r="W24" s="147"/>
      <c r="X24" s="147"/>
      <c r="Y24" s="147"/>
      <c r="Z24" s="147"/>
      <c r="AA24" s="147"/>
      <c r="AB24" s="147"/>
      <c r="AC24" s="147" t="s">
        <v>764</v>
      </c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</row>
    <row r="25" spans="1:56" outlineLevel="1" x14ac:dyDescent="0.25">
      <c r="A25" s="179">
        <v>14</v>
      </c>
      <c r="B25" s="180" t="s">
        <v>772</v>
      </c>
      <c r="C25" s="188" t="s">
        <v>1066</v>
      </c>
      <c r="D25" s="181" t="s">
        <v>514</v>
      </c>
      <c r="E25" s="182">
        <v>86</v>
      </c>
      <c r="F25" s="183"/>
      <c r="G25" s="184">
        <f t="shared" si="5"/>
        <v>0</v>
      </c>
      <c r="H25" s="183"/>
      <c r="I25" s="184">
        <f t="shared" si="6"/>
        <v>0</v>
      </c>
      <c r="J25" s="183"/>
      <c r="K25" s="184">
        <f t="shared" si="7"/>
        <v>0</v>
      </c>
      <c r="L25" s="184">
        <v>21</v>
      </c>
      <c r="M25" s="184">
        <f t="shared" si="8"/>
        <v>0</v>
      </c>
      <c r="N25" s="184"/>
      <c r="O25" s="184" t="s">
        <v>282</v>
      </c>
      <c r="P25" s="185" t="s">
        <v>283</v>
      </c>
      <c r="Q25" s="158">
        <v>0</v>
      </c>
      <c r="R25" s="158">
        <f t="shared" si="9"/>
        <v>0</v>
      </c>
      <c r="S25" s="158"/>
      <c r="T25" s="158" t="s">
        <v>179</v>
      </c>
      <c r="U25" s="158" t="s">
        <v>284</v>
      </c>
      <c r="V25" s="147"/>
      <c r="W25" s="147"/>
      <c r="X25" s="147"/>
      <c r="Y25" s="147"/>
      <c r="Z25" s="147"/>
      <c r="AA25" s="147"/>
      <c r="AB25" s="147"/>
      <c r="AC25" s="147" t="s">
        <v>764</v>
      </c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</row>
    <row r="26" spans="1:56" outlineLevel="1" x14ac:dyDescent="0.25">
      <c r="A26" s="179">
        <v>15</v>
      </c>
      <c r="B26" s="180" t="s">
        <v>774</v>
      </c>
      <c r="C26" s="188" t="s">
        <v>1067</v>
      </c>
      <c r="D26" s="181" t="s">
        <v>747</v>
      </c>
      <c r="E26" s="182">
        <v>78</v>
      </c>
      <c r="F26" s="183"/>
      <c r="G26" s="184">
        <f t="shared" si="5"/>
        <v>0</v>
      </c>
      <c r="H26" s="183"/>
      <c r="I26" s="184">
        <f t="shared" si="6"/>
        <v>0</v>
      </c>
      <c r="J26" s="183"/>
      <c r="K26" s="184">
        <f t="shared" si="7"/>
        <v>0</v>
      </c>
      <c r="L26" s="184">
        <v>21</v>
      </c>
      <c r="M26" s="184">
        <f t="shared" si="8"/>
        <v>0</v>
      </c>
      <c r="N26" s="184"/>
      <c r="O26" s="184" t="s">
        <v>282</v>
      </c>
      <c r="P26" s="185" t="s">
        <v>283</v>
      </c>
      <c r="Q26" s="158">
        <v>0</v>
      </c>
      <c r="R26" s="158">
        <f t="shared" si="9"/>
        <v>0</v>
      </c>
      <c r="S26" s="158"/>
      <c r="T26" s="158" t="s">
        <v>179</v>
      </c>
      <c r="U26" s="158" t="s">
        <v>284</v>
      </c>
      <c r="V26" s="147"/>
      <c r="W26" s="147"/>
      <c r="X26" s="147"/>
      <c r="Y26" s="147"/>
      <c r="Z26" s="147"/>
      <c r="AA26" s="147"/>
      <c r="AB26" s="147"/>
      <c r="AC26" s="147" t="s">
        <v>764</v>
      </c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</row>
    <row r="27" spans="1:56" outlineLevel="1" x14ac:dyDescent="0.25">
      <c r="A27" s="179">
        <v>16</v>
      </c>
      <c r="B27" s="180" t="s">
        <v>776</v>
      </c>
      <c r="C27" s="188" t="s">
        <v>1068</v>
      </c>
      <c r="D27" s="181" t="s">
        <v>747</v>
      </c>
      <c r="E27" s="182">
        <v>24</v>
      </c>
      <c r="F27" s="183"/>
      <c r="G27" s="184">
        <f t="shared" si="5"/>
        <v>0</v>
      </c>
      <c r="H27" s="183"/>
      <c r="I27" s="184">
        <f t="shared" si="6"/>
        <v>0</v>
      </c>
      <c r="J27" s="183"/>
      <c r="K27" s="184">
        <f t="shared" si="7"/>
        <v>0</v>
      </c>
      <c r="L27" s="184">
        <v>21</v>
      </c>
      <c r="M27" s="184">
        <f t="shared" si="8"/>
        <v>0</v>
      </c>
      <c r="N27" s="184"/>
      <c r="O27" s="184" t="s">
        <v>282</v>
      </c>
      <c r="P27" s="185" t="s">
        <v>283</v>
      </c>
      <c r="Q27" s="158">
        <v>0</v>
      </c>
      <c r="R27" s="158">
        <f t="shared" si="9"/>
        <v>0</v>
      </c>
      <c r="S27" s="158"/>
      <c r="T27" s="158" t="s">
        <v>179</v>
      </c>
      <c r="U27" s="158" t="s">
        <v>284</v>
      </c>
      <c r="V27" s="147"/>
      <c r="W27" s="147"/>
      <c r="X27" s="147"/>
      <c r="Y27" s="147"/>
      <c r="Z27" s="147"/>
      <c r="AA27" s="147"/>
      <c r="AB27" s="147"/>
      <c r="AC27" s="147" t="s">
        <v>764</v>
      </c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</row>
    <row r="28" spans="1:56" outlineLevel="1" x14ac:dyDescent="0.25">
      <c r="A28" s="179">
        <v>17</v>
      </c>
      <c r="B28" s="180" t="s">
        <v>778</v>
      </c>
      <c r="C28" s="188" t="s">
        <v>1069</v>
      </c>
      <c r="D28" s="181" t="s">
        <v>514</v>
      </c>
      <c r="E28" s="182">
        <v>12</v>
      </c>
      <c r="F28" s="183"/>
      <c r="G28" s="184">
        <f t="shared" si="5"/>
        <v>0</v>
      </c>
      <c r="H28" s="183"/>
      <c r="I28" s="184">
        <f t="shared" si="6"/>
        <v>0</v>
      </c>
      <c r="J28" s="183"/>
      <c r="K28" s="184">
        <f t="shared" si="7"/>
        <v>0</v>
      </c>
      <c r="L28" s="184">
        <v>21</v>
      </c>
      <c r="M28" s="184">
        <f t="shared" si="8"/>
        <v>0</v>
      </c>
      <c r="N28" s="184"/>
      <c r="O28" s="184" t="s">
        <v>282</v>
      </c>
      <c r="P28" s="185" t="s">
        <v>283</v>
      </c>
      <c r="Q28" s="158">
        <v>0</v>
      </c>
      <c r="R28" s="158">
        <f t="shared" si="9"/>
        <v>0</v>
      </c>
      <c r="S28" s="158"/>
      <c r="T28" s="158" t="s">
        <v>179</v>
      </c>
      <c r="U28" s="158" t="s">
        <v>284</v>
      </c>
      <c r="V28" s="147"/>
      <c r="W28" s="147"/>
      <c r="X28" s="147"/>
      <c r="Y28" s="147"/>
      <c r="Z28" s="147"/>
      <c r="AA28" s="147"/>
      <c r="AB28" s="147"/>
      <c r="AC28" s="147" t="s">
        <v>764</v>
      </c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</row>
    <row r="29" spans="1:56" outlineLevel="1" x14ac:dyDescent="0.25">
      <c r="A29" s="179">
        <v>18</v>
      </c>
      <c r="B29" s="180" t="s">
        <v>781</v>
      </c>
      <c r="C29" s="188" t="s">
        <v>1070</v>
      </c>
      <c r="D29" s="181" t="s">
        <v>514</v>
      </c>
      <c r="E29" s="182">
        <v>3</v>
      </c>
      <c r="F29" s="183"/>
      <c r="G29" s="184">
        <f t="shared" si="5"/>
        <v>0</v>
      </c>
      <c r="H29" s="183"/>
      <c r="I29" s="184">
        <f t="shared" si="6"/>
        <v>0</v>
      </c>
      <c r="J29" s="183"/>
      <c r="K29" s="184">
        <f t="shared" si="7"/>
        <v>0</v>
      </c>
      <c r="L29" s="184">
        <v>21</v>
      </c>
      <c r="M29" s="184">
        <f t="shared" si="8"/>
        <v>0</v>
      </c>
      <c r="N29" s="184"/>
      <c r="O29" s="184" t="s">
        <v>282</v>
      </c>
      <c r="P29" s="185" t="s">
        <v>283</v>
      </c>
      <c r="Q29" s="158">
        <v>0</v>
      </c>
      <c r="R29" s="158">
        <f t="shared" si="9"/>
        <v>0</v>
      </c>
      <c r="S29" s="158"/>
      <c r="T29" s="158" t="s">
        <v>179</v>
      </c>
      <c r="U29" s="158" t="s">
        <v>284</v>
      </c>
      <c r="V29" s="147"/>
      <c r="W29" s="147"/>
      <c r="X29" s="147"/>
      <c r="Y29" s="147"/>
      <c r="Z29" s="147"/>
      <c r="AA29" s="147"/>
      <c r="AB29" s="147"/>
      <c r="AC29" s="147" t="s">
        <v>764</v>
      </c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</row>
    <row r="30" spans="1:56" outlineLevel="1" x14ac:dyDescent="0.25">
      <c r="A30" s="179">
        <v>19</v>
      </c>
      <c r="B30" s="180" t="s">
        <v>783</v>
      </c>
      <c r="C30" s="188" t="s">
        <v>1071</v>
      </c>
      <c r="D30" s="181" t="s">
        <v>514</v>
      </c>
      <c r="E30" s="182">
        <v>16</v>
      </c>
      <c r="F30" s="183"/>
      <c r="G30" s="184">
        <f t="shared" si="5"/>
        <v>0</v>
      </c>
      <c r="H30" s="183"/>
      <c r="I30" s="184">
        <f t="shared" si="6"/>
        <v>0</v>
      </c>
      <c r="J30" s="183"/>
      <c r="K30" s="184">
        <f t="shared" si="7"/>
        <v>0</v>
      </c>
      <c r="L30" s="184">
        <v>21</v>
      </c>
      <c r="M30" s="184">
        <f t="shared" si="8"/>
        <v>0</v>
      </c>
      <c r="N30" s="184"/>
      <c r="O30" s="184" t="s">
        <v>282</v>
      </c>
      <c r="P30" s="185" t="s">
        <v>283</v>
      </c>
      <c r="Q30" s="158">
        <v>0</v>
      </c>
      <c r="R30" s="158">
        <f t="shared" si="9"/>
        <v>0</v>
      </c>
      <c r="S30" s="158"/>
      <c r="T30" s="158" t="s">
        <v>179</v>
      </c>
      <c r="U30" s="158" t="s">
        <v>284</v>
      </c>
      <c r="V30" s="147"/>
      <c r="W30" s="147"/>
      <c r="X30" s="147"/>
      <c r="Y30" s="147"/>
      <c r="Z30" s="147"/>
      <c r="AA30" s="147"/>
      <c r="AB30" s="147"/>
      <c r="AC30" s="147" t="s">
        <v>764</v>
      </c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</row>
    <row r="31" spans="1:56" outlineLevel="1" x14ac:dyDescent="0.25">
      <c r="A31" s="179">
        <v>20</v>
      </c>
      <c r="B31" s="180" t="s">
        <v>785</v>
      </c>
      <c r="C31" s="188" t="s">
        <v>1147</v>
      </c>
      <c r="D31" s="181" t="s">
        <v>514</v>
      </c>
      <c r="E31" s="182">
        <v>2</v>
      </c>
      <c r="F31" s="183"/>
      <c r="G31" s="184">
        <f t="shared" si="5"/>
        <v>0</v>
      </c>
      <c r="H31" s="183"/>
      <c r="I31" s="184">
        <f t="shared" si="6"/>
        <v>0</v>
      </c>
      <c r="J31" s="183"/>
      <c r="K31" s="184">
        <f t="shared" si="7"/>
        <v>0</v>
      </c>
      <c r="L31" s="184">
        <v>21</v>
      </c>
      <c r="M31" s="184">
        <f t="shared" si="8"/>
        <v>0</v>
      </c>
      <c r="N31" s="184"/>
      <c r="O31" s="184" t="s">
        <v>282</v>
      </c>
      <c r="P31" s="185" t="s">
        <v>283</v>
      </c>
      <c r="Q31" s="158">
        <v>0</v>
      </c>
      <c r="R31" s="158">
        <f t="shared" si="9"/>
        <v>0</v>
      </c>
      <c r="S31" s="158"/>
      <c r="T31" s="158" t="s">
        <v>179</v>
      </c>
      <c r="U31" s="158" t="s">
        <v>284</v>
      </c>
      <c r="V31" s="147"/>
      <c r="W31" s="147"/>
      <c r="X31" s="147"/>
      <c r="Y31" s="147"/>
      <c r="Z31" s="147"/>
      <c r="AA31" s="147"/>
      <c r="AB31" s="147"/>
      <c r="AC31" s="147" t="s">
        <v>764</v>
      </c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</row>
    <row r="32" spans="1:56" outlineLevel="1" x14ac:dyDescent="0.25">
      <c r="A32" s="179">
        <v>21</v>
      </c>
      <c r="B32" s="180" t="s">
        <v>788</v>
      </c>
      <c r="C32" s="188" t="s">
        <v>1148</v>
      </c>
      <c r="D32" s="181" t="s">
        <v>514</v>
      </c>
      <c r="E32" s="182">
        <v>6</v>
      </c>
      <c r="F32" s="183"/>
      <c r="G32" s="184">
        <f t="shared" si="5"/>
        <v>0</v>
      </c>
      <c r="H32" s="183"/>
      <c r="I32" s="184">
        <f t="shared" si="6"/>
        <v>0</v>
      </c>
      <c r="J32" s="183"/>
      <c r="K32" s="184">
        <f t="shared" si="7"/>
        <v>0</v>
      </c>
      <c r="L32" s="184">
        <v>21</v>
      </c>
      <c r="M32" s="184">
        <f t="shared" si="8"/>
        <v>0</v>
      </c>
      <c r="N32" s="184"/>
      <c r="O32" s="184" t="s">
        <v>282</v>
      </c>
      <c r="P32" s="185" t="s">
        <v>283</v>
      </c>
      <c r="Q32" s="158">
        <v>0</v>
      </c>
      <c r="R32" s="158">
        <f t="shared" si="9"/>
        <v>0</v>
      </c>
      <c r="S32" s="158"/>
      <c r="T32" s="158" t="s">
        <v>179</v>
      </c>
      <c r="U32" s="158" t="s">
        <v>284</v>
      </c>
      <c r="V32" s="147"/>
      <c r="W32" s="147"/>
      <c r="X32" s="147"/>
      <c r="Y32" s="147"/>
      <c r="Z32" s="147"/>
      <c r="AA32" s="147"/>
      <c r="AB32" s="147"/>
      <c r="AC32" s="147" t="s">
        <v>764</v>
      </c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</row>
    <row r="33" spans="1:56" outlineLevel="1" x14ac:dyDescent="0.25">
      <c r="A33" s="179">
        <v>22</v>
      </c>
      <c r="B33" s="180" t="s">
        <v>790</v>
      </c>
      <c r="C33" s="188" t="s">
        <v>1149</v>
      </c>
      <c r="D33" s="181" t="s">
        <v>747</v>
      </c>
      <c r="E33" s="182">
        <v>10</v>
      </c>
      <c r="F33" s="183"/>
      <c r="G33" s="184">
        <f t="shared" si="5"/>
        <v>0</v>
      </c>
      <c r="H33" s="183"/>
      <c r="I33" s="184">
        <f t="shared" si="6"/>
        <v>0</v>
      </c>
      <c r="J33" s="183"/>
      <c r="K33" s="184">
        <f t="shared" si="7"/>
        <v>0</v>
      </c>
      <c r="L33" s="184">
        <v>21</v>
      </c>
      <c r="M33" s="184">
        <f t="shared" si="8"/>
        <v>0</v>
      </c>
      <c r="N33" s="184"/>
      <c r="O33" s="184" t="s">
        <v>282</v>
      </c>
      <c r="P33" s="185" t="s">
        <v>283</v>
      </c>
      <c r="Q33" s="158">
        <v>0</v>
      </c>
      <c r="R33" s="158">
        <f t="shared" si="9"/>
        <v>0</v>
      </c>
      <c r="S33" s="158"/>
      <c r="T33" s="158" t="s">
        <v>179</v>
      </c>
      <c r="U33" s="158" t="s">
        <v>284</v>
      </c>
      <c r="V33" s="147"/>
      <c r="W33" s="147"/>
      <c r="X33" s="147"/>
      <c r="Y33" s="147"/>
      <c r="Z33" s="147"/>
      <c r="AA33" s="147"/>
      <c r="AB33" s="147"/>
      <c r="AC33" s="147" t="s">
        <v>764</v>
      </c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</row>
    <row r="34" spans="1:56" outlineLevel="1" x14ac:dyDescent="0.25">
      <c r="A34" s="179">
        <v>23</v>
      </c>
      <c r="B34" s="180" t="s">
        <v>793</v>
      </c>
      <c r="C34" s="188" t="s">
        <v>1072</v>
      </c>
      <c r="D34" s="181" t="s">
        <v>514</v>
      </c>
      <c r="E34" s="182">
        <v>90</v>
      </c>
      <c r="F34" s="183"/>
      <c r="G34" s="184">
        <f t="shared" si="5"/>
        <v>0</v>
      </c>
      <c r="H34" s="183"/>
      <c r="I34" s="184">
        <f t="shared" si="6"/>
        <v>0</v>
      </c>
      <c r="J34" s="183"/>
      <c r="K34" s="184">
        <f t="shared" si="7"/>
        <v>0</v>
      </c>
      <c r="L34" s="184">
        <v>21</v>
      </c>
      <c r="M34" s="184">
        <f t="shared" si="8"/>
        <v>0</v>
      </c>
      <c r="N34" s="184"/>
      <c r="O34" s="184" t="s">
        <v>282</v>
      </c>
      <c r="P34" s="185" t="s">
        <v>283</v>
      </c>
      <c r="Q34" s="158">
        <v>0</v>
      </c>
      <c r="R34" s="158">
        <f t="shared" si="9"/>
        <v>0</v>
      </c>
      <c r="S34" s="158"/>
      <c r="T34" s="158" t="s">
        <v>179</v>
      </c>
      <c r="U34" s="158" t="s">
        <v>284</v>
      </c>
      <c r="V34" s="147"/>
      <c r="W34" s="147"/>
      <c r="X34" s="147"/>
      <c r="Y34" s="147"/>
      <c r="Z34" s="147"/>
      <c r="AA34" s="147"/>
      <c r="AB34" s="147"/>
      <c r="AC34" s="147" t="s">
        <v>764</v>
      </c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</row>
    <row r="35" spans="1:56" outlineLevel="1" x14ac:dyDescent="0.25">
      <c r="A35" s="179">
        <v>24</v>
      </c>
      <c r="B35" s="180" t="s">
        <v>796</v>
      </c>
      <c r="C35" s="188" t="s">
        <v>1150</v>
      </c>
      <c r="D35" s="181" t="s">
        <v>514</v>
      </c>
      <c r="E35" s="182">
        <v>15</v>
      </c>
      <c r="F35" s="183"/>
      <c r="G35" s="184">
        <f t="shared" si="5"/>
        <v>0</v>
      </c>
      <c r="H35" s="183"/>
      <c r="I35" s="184">
        <f t="shared" si="6"/>
        <v>0</v>
      </c>
      <c r="J35" s="183"/>
      <c r="K35" s="184">
        <f t="shared" si="7"/>
        <v>0</v>
      </c>
      <c r="L35" s="184">
        <v>21</v>
      </c>
      <c r="M35" s="184">
        <f t="shared" si="8"/>
        <v>0</v>
      </c>
      <c r="N35" s="184"/>
      <c r="O35" s="184" t="s">
        <v>282</v>
      </c>
      <c r="P35" s="185" t="s">
        <v>283</v>
      </c>
      <c r="Q35" s="158">
        <v>0</v>
      </c>
      <c r="R35" s="158">
        <f t="shared" si="9"/>
        <v>0</v>
      </c>
      <c r="S35" s="158"/>
      <c r="T35" s="158" t="s">
        <v>179</v>
      </c>
      <c r="U35" s="158" t="s">
        <v>284</v>
      </c>
      <c r="V35" s="147"/>
      <c r="W35" s="147"/>
      <c r="X35" s="147"/>
      <c r="Y35" s="147"/>
      <c r="Z35" s="147"/>
      <c r="AA35" s="147"/>
      <c r="AB35" s="147"/>
      <c r="AC35" s="147" t="s">
        <v>764</v>
      </c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</row>
    <row r="36" spans="1:56" outlineLevel="1" x14ac:dyDescent="0.25">
      <c r="A36" s="179">
        <v>25</v>
      </c>
      <c r="B36" s="180" t="s">
        <v>799</v>
      </c>
      <c r="C36" s="188" t="s">
        <v>1073</v>
      </c>
      <c r="D36" s="181" t="s">
        <v>747</v>
      </c>
      <c r="E36" s="182">
        <v>102</v>
      </c>
      <c r="F36" s="183"/>
      <c r="G36" s="184">
        <f t="shared" si="5"/>
        <v>0</v>
      </c>
      <c r="H36" s="183"/>
      <c r="I36" s="184">
        <f t="shared" si="6"/>
        <v>0</v>
      </c>
      <c r="J36" s="183"/>
      <c r="K36" s="184">
        <f t="shared" si="7"/>
        <v>0</v>
      </c>
      <c r="L36" s="184">
        <v>21</v>
      </c>
      <c r="M36" s="184">
        <f t="shared" si="8"/>
        <v>0</v>
      </c>
      <c r="N36" s="184"/>
      <c r="O36" s="184" t="s">
        <v>282</v>
      </c>
      <c r="P36" s="185" t="s">
        <v>283</v>
      </c>
      <c r="Q36" s="158">
        <v>0</v>
      </c>
      <c r="R36" s="158">
        <f t="shared" si="9"/>
        <v>0</v>
      </c>
      <c r="S36" s="158"/>
      <c r="T36" s="158" t="s">
        <v>179</v>
      </c>
      <c r="U36" s="158" t="s">
        <v>284</v>
      </c>
      <c r="V36" s="147"/>
      <c r="W36" s="147"/>
      <c r="X36" s="147"/>
      <c r="Y36" s="147"/>
      <c r="Z36" s="147"/>
      <c r="AA36" s="147"/>
      <c r="AB36" s="147"/>
      <c r="AC36" s="147" t="s">
        <v>764</v>
      </c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</row>
    <row r="37" spans="1:56" outlineLevel="1" x14ac:dyDescent="0.25">
      <c r="A37" s="179">
        <v>26</v>
      </c>
      <c r="B37" s="180" t="s">
        <v>802</v>
      </c>
      <c r="C37" s="188" t="s">
        <v>1073</v>
      </c>
      <c r="D37" s="181" t="s">
        <v>747</v>
      </c>
      <c r="E37" s="182">
        <v>22</v>
      </c>
      <c r="F37" s="183"/>
      <c r="G37" s="184">
        <f t="shared" si="5"/>
        <v>0</v>
      </c>
      <c r="H37" s="183"/>
      <c r="I37" s="184">
        <f t="shared" si="6"/>
        <v>0</v>
      </c>
      <c r="J37" s="183"/>
      <c r="K37" s="184">
        <f t="shared" si="7"/>
        <v>0</v>
      </c>
      <c r="L37" s="184">
        <v>21</v>
      </c>
      <c r="M37" s="184">
        <f t="shared" si="8"/>
        <v>0</v>
      </c>
      <c r="N37" s="184"/>
      <c r="O37" s="184" t="s">
        <v>282</v>
      </c>
      <c r="P37" s="185" t="s">
        <v>283</v>
      </c>
      <c r="Q37" s="158">
        <v>0</v>
      </c>
      <c r="R37" s="158">
        <f t="shared" si="9"/>
        <v>0</v>
      </c>
      <c r="S37" s="158"/>
      <c r="T37" s="158" t="s">
        <v>179</v>
      </c>
      <c r="U37" s="158" t="s">
        <v>284</v>
      </c>
      <c r="V37" s="147"/>
      <c r="W37" s="147"/>
      <c r="X37" s="147"/>
      <c r="Y37" s="147"/>
      <c r="Z37" s="147"/>
      <c r="AA37" s="147"/>
      <c r="AB37" s="147"/>
      <c r="AC37" s="147" t="s">
        <v>764</v>
      </c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</row>
    <row r="38" spans="1:56" outlineLevel="1" x14ac:dyDescent="0.25">
      <c r="A38" s="179">
        <v>27</v>
      </c>
      <c r="B38" s="180" t="s">
        <v>804</v>
      </c>
      <c r="C38" s="188" t="s">
        <v>1074</v>
      </c>
      <c r="D38" s="181" t="s">
        <v>514</v>
      </c>
      <c r="E38" s="182">
        <v>144</v>
      </c>
      <c r="F38" s="183"/>
      <c r="G38" s="184">
        <f t="shared" si="5"/>
        <v>0</v>
      </c>
      <c r="H38" s="183"/>
      <c r="I38" s="184">
        <f t="shared" si="6"/>
        <v>0</v>
      </c>
      <c r="J38" s="183"/>
      <c r="K38" s="184">
        <f t="shared" si="7"/>
        <v>0</v>
      </c>
      <c r="L38" s="184">
        <v>21</v>
      </c>
      <c r="M38" s="184">
        <f t="shared" si="8"/>
        <v>0</v>
      </c>
      <c r="N38" s="184"/>
      <c r="O38" s="184" t="s">
        <v>282</v>
      </c>
      <c r="P38" s="185" t="s">
        <v>283</v>
      </c>
      <c r="Q38" s="158">
        <v>0</v>
      </c>
      <c r="R38" s="158">
        <f t="shared" si="9"/>
        <v>0</v>
      </c>
      <c r="S38" s="158"/>
      <c r="T38" s="158" t="s">
        <v>179</v>
      </c>
      <c r="U38" s="158" t="s">
        <v>284</v>
      </c>
      <c r="V38" s="147"/>
      <c r="W38" s="147"/>
      <c r="X38" s="147"/>
      <c r="Y38" s="147"/>
      <c r="Z38" s="147"/>
      <c r="AA38" s="147"/>
      <c r="AB38" s="147"/>
      <c r="AC38" s="147" t="s">
        <v>764</v>
      </c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</row>
    <row r="39" spans="1:56" outlineLevel="1" x14ac:dyDescent="0.25">
      <c r="A39" s="179">
        <v>28</v>
      </c>
      <c r="B39" s="180" t="s">
        <v>806</v>
      </c>
      <c r="C39" s="188" t="s">
        <v>1075</v>
      </c>
      <c r="D39" s="181" t="s">
        <v>514</v>
      </c>
      <c r="E39" s="182">
        <v>144</v>
      </c>
      <c r="F39" s="183"/>
      <c r="G39" s="184">
        <f t="shared" si="5"/>
        <v>0</v>
      </c>
      <c r="H39" s="183"/>
      <c r="I39" s="184">
        <f t="shared" si="6"/>
        <v>0</v>
      </c>
      <c r="J39" s="183"/>
      <c r="K39" s="184">
        <f t="shared" si="7"/>
        <v>0</v>
      </c>
      <c r="L39" s="184">
        <v>21</v>
      </c>
      <c r="M39" s="184">
        <f t="shared" si="8"/>
        <v>0</v>
      </c>
      <c r="N39" s="184"/>
      <c r="O39" s="184" t="s">
        <v>282</v>
      </c>
      <c r="P39" s="185" t="s">
        <v>283</v>
      </c>
      <c r="Q39" s="158">
        <v>0</v>
      </c>
      <c r="R39" s="158">
        <f t="shared" si="9"/>
        <v>0</v>
      </c>
      <c r="S39" s="158"/>
      <c r="T39" s="158" t="s">
        <v>179</v>
      </c>
      <c r="U39" s="158" t="s">
        <v>284</v>
      </c>
      <c r="V39" s="147"/>
      <c r="W39" s="147"/>
      <c r="X39" s="147"/>
      <c r="Y39" s="147"/>
      <c r="Z39" s="147"/>
      <c r="AA39" s="147"/>
      <c r="AB39" s="147"/>
      <c r="AC39" s="147" t="s">
        <v>764</v>
      </c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</row>
    <row r="40" spans="1:56" outlineLevel="1" x14ac:dyDescent="0.25">
      <c r="A40" s="179">
        <v>29</v>
      </c>
      <c r="B40" s="180" t="s">
        <v>808</v>
      </c>
      <c r="C40" s="188" t="s">
        <v>1076</v>
      </c>
      <c r="D40" s="181" t="s">
        <v>747</v>
      </c>
      <c r="E40" s="182">
        <v>188</v>
      </c>
      <c r="F40" s="183"/>
      <c r="G40" s="184">
        <f t="shared" si="5"/>
        <v>0</v>
      </c>
      <c r="H40" s="183"/>
      <c r="I40" s="184">
        <f t="shared" si="6"/>
        <v>0</v>
      </c>
      <c r="J40" s="183"/>
      <c r="K40" s="184">
        <f t="shared" si="7"/>
        <v>0</v>
      </c>
      <c r="L40" s="184">
        <v>21</v>
      </c>
      <c r="M40" s="184">
        <f t="shared" si="8"/>
        <v>0</v>
      </c>
      <c r="N40" s="184"/>
      <c r="O40" s="184" t="s">
        <v>282</v>
      </c>
      <c r="P40" s="185" t="s">
        <v>283</v>
      </c>
      <c r="Q40" s="158">
        <v>0</v>
      </c>
      <c r="R40" s="158">
        <f t="shared" si="9"/>
        <v>0</v>
      </c>
      <c r="S40" s="158"/>
      <c r="T40" s="158" t="s">
        <v>179</v>
      </c>
      <c r="U40" s="158" t="s">
        <v>284</v>
      </c>
      <c r="V40" s="147"/>
      <c r="W40" s="147"/>
      <c r="X40" s="147"/>
      <c r="Y40" s="147"/>
      <c r="Z40" s="147"/>
      <c r="AA40" s="147"/>
      <c r="AB40" s="147"/>
      <c r="AC40" s="147" t="s">
        <v>764</v>
      </c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</row>
    <row r="41" spans="1:56" outlineLevel="1" x14ac:dyDescent="0.25">
      <c r="A41" s="179">
        <v>30</v>
      </c>
      <c r="B41" s="180" t="s">
        <v>810</v>
      </c>
      <c r="C41" s="188" t="s">
        <v>1077</v>
      </c>
      <c r="D41" s="181" t="s">
        <v>747</v>
      </c>
      <c r="E41" s="182">
        <v>152</v>
      </c>
      <c r="F41" s="183"/>
      <c r="G41" s="184">
        <f t="shared" si="5"/>
        <v>0</v>
      </c>
      <c r="H41" s="183"/>
      <c r="I41" s="184">
        <f t="shared" si="6"/>
        <v>0</v>
      </c>
      <c r="J41" s="183"/>
      <c r="K41" s="184">
        <f t="shared" si="7"/>
        <v>0</v>
      </c>
      <c r="L41" s="184">
        <v>21</v>
      </c>
      <c r="M41" s="184">
        <f t="shared" si="8"/>
        <v>0</v>
      </c>
      <c r="N41" s="184"/>
      <c r="O41" s="184" t="s">
        <v>282</v>
      </c>
      <c r="P41" s="185" t="s">
        <v>283</v>
      </c>
      <c r="Q41" s="158">
        <v>0</v>
      </c>
      <c r="R41" s="158">
        <f t="shared" si="9"/>
        <v>0</v>
      </c>
      <c r="S41" s="158"/>
      <c r="T41" s="158" t="s">
        <v>179</v>
      </c>
      <c r="U41" s="158" t="s">
        <v>284</v>
      </c>
      <c r="V41" s="147"/>
      <c r="W41" s="147"/>
      <c r="X41" s="147"/>
      <c r="Y41" s="147"/>
      <c r="Z41" s="147"/>
      <c r="AA41" s="147"/>
      <c r="AB41" s="147"/>
      <c r="AC41" s="147" t="s">
        <v>764</v>
      </c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</row>
    <row r="42" spans="1:56" outlineLevel="1" x14ac:dyDescent="0.25">
      <c r="A42" s="179">
        <v>31</v>
      </c>
      <c r="B42" s="180" t="s">
        <v>812</v>
      </c>
      <c r="C42" s="188" t="s">
        <v>1151</v>
      </c>
      <c r="D42" s="181" t="s">
        <v>747</v>
      </c>
      <c r="E42" s="182">
        <v>7</v>
      </c>
      <c r="F42" s="183"/>
      <c r="G42" s="184">
        <f t="shared" si="5"/>
        <v>0</v>
      </c>
      <c r="H42" s="183"/>
      <c r="I42" s="184">
        <f t="shared" si="6"/>
        <v>0</v>
      </c>
      <c r="J42" s="183"/>
      <c r="K42" s="184">
        <f t="shared" si="7"/>
        <v>0</v>
      </c>
      <c r="L42" s="184">
        <v>21</v>
      </c>
      <c r="M42" s="184">
        <f t="shared" si="8"/>
        <v>0</v>
      </c>
      <c r="N42" s="184"/>
      <c r="O42" s="184" t="s">
        <v>282</v>
      </c>
      <c r="P42" s="185" t="s">
        <v>283</v>
      </c>
      <c r="Q42" s="158">
        <v>0</v>
      </c>
      <c r="R42" s="158">
        <f t="shared" si="9"/>
        <v>0</v>
      </c>
      <c r="S42" s="158"/>
      <c r="T42" s="158" t="s">
        <v>179</v>
      </c>
      <c r="U42" s="158" t="s">
        <v>284</v>
      </c>
      <c r="V42" s="147"/>
      <c r="W42" s="147"/>
      <c r="X42" s="147"/>
      <c r="Y42" s="147"/>
      <c r="Z42" s="147"/>
      <c r="AA42" s="147"/>
      <c r="AB42" s="147"/>
      <c r="AC42" s="147" t="s">
        <v>764</v>
      </c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</row>
    <row r="43" spans="1:56" outlineLevel="1" x14ac:dyDescent="0.25">
      <c r="A43" s="179">
        <v>32</v>
      </c>
      <c r="B43" s="180" t="s">
        <v>814</v>
      </c>
      <c r="C43" s="188" t="s">
        <v>1089</v>
      </c>
      <c r="D43" s="181" t="s">
        <v>865</v>
      </c>
      <c r="E43" s="182">
        <v>1</v>
      </c>
      <c r="F43" s="183"/>
      <c r="G43" s="184">
        <f t="shared" si="5"/>
        <v>0</v>
      </c>
      <c r="H43" s="183"/>
      <c r="I43" s="184">
        <f t="shared" si="6"/>
        <v>0</v>
      </c>
      <c r="J43" s="183"/>
      <c r="K43" s="184">
        <f t="shared" si="7"/>
        <v>0</v>
      </c>
      <c r="L43" s="184">
        <v>21</v>
      </c>
      <c r="M43" s="184">
        <f t="shared" si="8"/>
        <v>0</v>
      </c>
      <c r="N43" s="184"/>
      <c r="O43" s="184" t="s">
        <v>282</v>
      </c>
      <c r="P43" s="185" t="s">
        <v>283</v>
      </c>
      <c r="Q43" s="158">
        <v>0</v>
      </c>
      <c r="R43" s="158">
        <f t="shared" si="9"/>
        <v>0</v>
      </c>
      <c r="S43" s="158"/>
      <c r="T43" s="158" t="s">
        <v>465</v>
      </c>
      <c r="U43" s="158" t="s">
        <v>284</v>
      </c>
      <c r="V43" s="147"/>
      <c r="W43" s="147"/>
      <c r="X43" s="147"/>
      <c r="Y43" s="147"/>
      <c r="Z43" s="147"/>
      <c r="AA43" s="147"/>
      <c r="AB43" s="147"/>
      <c r="AC43" s="147" t="s">
        <v>748</v>
      </c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</row>
    <row r="44" spans="1:56" x14ac:dyDescent="0.25">
      <c r="A44" s="161" t="s">
        <v>278</v>
      </c>
      <c r="B44" s="162" t="s">
        <v>98</v>
      </c>
      <c r="C44" s="186" t="s">
        <v>160</v>
      </c>
      <c r="D44" s="163"/>
      <c r="E44" s="164"/>
      <c r="F44" s="165"/>
      <c r="G44" s="165">
        <f>SUMIF(AC45:AC49,"&lt;&gt;NOR",G45:G49)</f>
        <v>0</v>
      </c>
      <c r="H44" s="165"/>
      <c r="I44" s="165">
        <f>SUM(I45:I49)</f>
        <v>0</v>
      </c>
      <c r="J44" s="165"/>
      <c r="K44" s="165">
        <f>SUM(K45:K49)</f>
        <v>0</v>
      </c>
      <c r="L44" s="165"/>
      <c r="M44" s="165">
        <f>SUM(M45:M49)</f>
        <v>0</v>
      </c>
      <c r="N44" s="165"/>
      <c r="O44" s="165"/>
      <c r="P44" s="166"/>
      <c r="Q44" s="160"/>
      <c r="R44" s="160">
        <f>SUM(R45:R49)</f>
        <v>0</v>
      </c>
      <c r="S44" s="160"/>
      <c r="T44" s="160"/>
      <c r="U44" s="160"/>
      <c r="AC44" t="s">
        <v>279</v>
      </c>
    </row>
    <row r="45" spans="1:56" outlineLevel="1" x14ac:dyDescent="0.25">
      <c r="A45" s="179">
        <v>33</v>
      </c>
      <c r="B45" s="180" t="s">
        <v>866</v>
      </c>
      <c r="C45" s="188" t="s">
        <v>1152</v>
      </c>
      <c r="D45" s="181" t="s">
        <v>747</v>
      </c>
      <c r="E45" s="182">
        <v>1</v>
      </c>
      <c r="F45" s="183"/>
      <c r="G45" s="184">
        <f>ROUND(E45*F45,2)</f>
        <v>0</v>
      </c>
      <c r="H45" s="183"/>
      <c r="I45" s="184">
        <f>ROUND(E45*H45,2)</f>
        <v>0</v>
      </c>
      <c r="J45" s="183"/>
      <c r="K45" s="184">
        <f>ROUND(E45*J45,2)</f>
        <v>0</v>
      </c>
      <c r="L45" s="184">
        <v>21</v>
      </c>
      <c r="M45" s="184">
        <f>G45*(1+L45/100)</f>
        <v>0</v>
      </c>
      <c r="N45" s="184"/>
      <c r="O45" s="184" t="s">
        <v>282</v>
      </c>
      <c r="P45" s="185" t="s">
        <v>283</v>
      </c>
      <c r="Q45" s="158">
        <v>0</v>
      </c>
      <c r="R45" s="158">
        <f>ROUND(E45*Q45,2)</f>
        <v>0</v>
      </c>
      <c r="S45" s="158"/>
      <c r="T45" s="158" t="s">
        <v>179</v>
      </c>
      <c r="U45" s="158" t="s">
        <v>284</v>
      </c>
      <c r="V45" s="147"/>
      <c r="W45" s="147"/>
      <c r="X45" s="147"/>
      <c r="Y45" s="147"/>
      <c r="Z45" s="147"/>
      <c r="AA45" s="147"/>
      <c r="AB45" s="147"/>
      <c r="AC45" s="147" t="s">
        <v>764</v>
      </c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</row>
    <row r="46" spans="1:56" ht="20.399999999999999" outlineLevel="1" x14ac:dyDescent="0.25">
      <c r="A46" s="179">
        <v>34</v>
      </c>
      <c r="B46" s="180" t="s">
        <v>869</v>
      </c>
      <c r="C46" s="188" t="s">
        <v>1153</v>
      </c>
      <c r="D46" s="181" t="s">
        <v>747</v>
      </c>
      <c r="E46" s="182">
        <v>7</v>
      </c>
      <c r="F46" s="183"/>
      <c r="G46" s="184">
        <f>ROUND(E46*F46,2)</f>
        <v>0</v>
      </c>
      <c r="H46" s="183"/>
      <c r="I46" s="184">
        <f>ROUND(E46*H46,2)</f>
        <v>0</v>
      </c>
      <c r="J46" s="183"/>
      <c r="K46" s="184">
        <f>ROUND(E46*J46,2)</f>
        <v>0</v>
      </c>
      <c r="L46" s="184">
        <v>21</v>
      </c>
      <c r="M46" s="184">
        <f>G46*(1+L46/100)</f>
        <v>0</v>
      </c>
      <c r="N46" s="184"/>
      <c r="O46" s="184" t="s">
        <v>282</v>
      </c>
      <c r="P46" s="185" t="s">
        <v>283</v>
      </c>
      <c r="Q46" s="158">
        <v>0</v>
      </c>
      <c r="R46" s="158">
        <f>ROUND(E46*Q46,2)</f>
        <v>0</v>
      </c>
      <c r="S46" s="158"/>
      <c r="T46" s="158" t="s">
        <v>179</v>
      </c>
      <c r="U46" s="158" t="s">
        <v>284</v>
      </c>
      <c r="V46" s="147"/>
      <c r="W46" s="147"/>
      <c r="X46" s="147"/>
      <c r="Y46" s="147"/>
      <c r="Z46" s="147"/>
      <c r="AA46" s="147"/>
      <c r="AB46" s="147"/>
      <c r="AC46" s="147" t="s">
        <v>764</v>
      </c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</row>
    <row r="47" spans="1:56" outlineLevel="1" x14ac:dyDescent="0.25">
      <c r="A47" s="179">
        <v>35</v>
      </c>
      <c r="B47" s="180" t="s">
        <v>871</v>
      </c>
      <c r="C47" s="188" t="s">
        <v>1154</v>
      </c>
      <c r="D47" s="181" t="s">
        <v>747</v>
      </c>
      <c r="E47" s="182">
        <v>1</v>
      </c>
      <c r="F47" s="183"/>
      <c r="G47" s="184">
        <f>ROUND(E47*F47,2)</f>
        <v>0</v>
      </c>
      <c r="H47" s="183"/>
      <c r="I47" s="184">
        <f>ROUND(E47*H47,2)</f>
        <v>0</v>
      </c>
      <c r="J47" s="183"/>
      <c r="K47" s="184">
        <f>ROUND(E47*J47,2)</f>
        <v>0</v>
      </c>
      <c r="L47" s="184">
        <v>21</v>
      </c>
      <c r="M47" s="184">
        <f>G47*(1+L47/100)</f>
        <v>0</v>
      </c>
      <c r="N47" s="184"/>
      <c r="O47" s="184" t="s">
        <v>282</v>
      </c>
      <c r="P47" s="185" t="s">
        <v>283</v>
      </c>
      <c r="Q47" s="158">
        <v>0</v>
      </c>
      <c r="R47" s="158">
        <f>ROUND(E47*Q47,2)</f>
        <v>0</v>
      </c>
      <c r="S47" s="158"/>
      <c r="T47" s="158" t="s">
        <v>179</v>
      </c>
      <c r="U47" s="158" t="s">
        <v>284</v>
      </c>
      <c r="V47" s="147"/>
      <c r="W47" s="147"/>
      <c r="X47" s="147"/>
      <c r="Y47" s="147"/>
      <c r="Z47" s="147"/>
      <c r="AA47" s="147"/>
      <c r="AB47" s="147"/>
      <c r="AC47" s="147" t="s">
        <v>764</v>
      </c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</row>
    <row r="48" spans="1:56" outlineLevel="1" x14ac:dyDescent="0.25">
      <c r="A48" s="179">
        <v>36</v>
      </c>
      <c r="B48" s="180" t="s">
        <v>1093</v>
      </c>
      <c r="C48" s="188" t="s">
        <v>1106</v>
      </c>
      <c r="D48" s="181" t="s">
        <v>514</v>
      </c>
      <c r="E48" s="182">
        <v>746</v>
      </c>
      <c r="F48" s="183"/>
      <c r="G48" s="184">
        <f>ROUND(E48*F48,2)</f>
        <v>0</v>
      </c>
      <c r="H48" s="183"/>
      <c r="I48" s="184">
        <f>ROUND(E48*H48,2)</f>
        <v>0</v>
      </c>
      <c r="J48" s="183"/>
      <c r="K48" s="184">
        <f>ROUND(E48*J48,2)</f>
        <v>0</v>
      </c>
      <c r="L48" s="184">
        <v>21</v>
      </c>
      <c r="M48" s="184">
        <f>G48*(1+L48/100)</f>
        <v>0</v>
      </c>
      <c r="N48" s="184"/>
      <c r="O48" s="184" t="s">
        <v>282</v>
      </c>
      <c r="P48" s="185" t="s">
        <v>283</v>
      </c>
      <c r="Q48" s="158">
        <v>0</v>
      </c>
      <c r="R48" s="158">
        <f>ROUND(E48*Q48,2)</f>
        <v>0</v>
      </c>
      <c r="S48" s="158"/>
      <c r="T48" s="158" t="s">
        <v>179</v>
      </c>
      <c r="U48" s="158" t="s">
        <v>284</v>
      </c>
      <c r="V48" s="147"/>
      <c r="W48" s="147"/>
      <c r="X48" s="147"/>
      <c r="Y48" s="147"/>
      <c r="Z48" s="147"/>
      <c r="AA48" s="147"/>
      <c r="AB48" s="147"/>
      <c r="AC48" s="147" t="s">
        <v>764</v>
      </c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</row>
    <row r="49" spans="1:56" outlineLevel="1" x14ac:dyDescent="0.25">
      <c r="A49" s="179">
        <v>37</v>
      </c>
      <c r="B49" s="180" t="s">
        <v>1095</v>
      </c>
      <c r="C49" s="188" t="s">
        <v>1108</v>
      </c>
      <c r="D49" s="181" t="s">
        <v>514</v>
      </c>
      <c r="E49" s="182">
        <v>266</v>
      </c>
      <c r="F49" s="183"/>
      <c r="G49" s="184">
        <f>ROUND(E49*F49,2)</f>
        <v>0</v>
      </c>
      <c r="H49" s="183"/>
      <c r="I49" s="184">
        <f>ROUND(E49*H49,2)</f>
        <v>0</v>
      </c>
      <c r="J49" s="183"/>
      <c r="K49" s="184">
        <f>ROUND(E49*J49,2)</f>
        <v>0</v>
      </c>
      <c r="L49" s="184">
        <v>21</v>
      </c>
      <c r="M49" s="184">
        <f>G49*(1+L49/100)</f>
        <v>0</v>
      </c>
      <c r="N49" s="184"/>
      <c r="O49" s="184" t="s">
        <v>282</v>
      </c>
      <c r="P49" s="185" t="s">
        <v>283</v>
      </c>
      <c r="Q49" s="158">
        <v>0</v>
      </c>
      <c r="R49" s="158">
        <f>ROUND(E49*Q49,2)</f>
        <v>0</v>
      </c>
      <c r="S49" s="158"/>
      <c r="T49" s="158" t="s">
        <v>179</v>
      </c>
      <c r="U49" s="158" t="s">
        <v>284</v>
      </c>
      <c r="V49" s="147"/>
      <c r="W49" s="147"/>
      <c r="X49" s="147"/>
      <c r="Y49" s="147"/>
      <c r="Z49" s="147"/>
      <c r="AA49" s="147"/>
      <c r="AB49" s="147"/>
      <c r="AC49" s="147" t="s">
        <v>764</v>
      </c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</row>
    <row r="50" spans="1:56" x14ac:dyDescent="0.25">
      <c r="A50" s="161" t="s">
        <v>278</v>
      </c>
      <c r="B50" s="162" t="s">
        <v>100</v>
      </c>
      <c r="C50" s="186" t="s">
        <v>164</v>
      </c>
      <c r="D50" s="163"/>
      <c r="E50" s="164"/>
      <c r="F50" s="165"/>
      <c r="G50" s="165">
        <f>SUMIF(AC51:AC56,"&lt;&gt;NOR",G51:G56)</f>
        <v>0</v>
      </c>
      <c r="H50" s="165"/>
      <c r="I50" s="165">
        <f>SUM(I51:I56)</f>
        <v>0</v>
      </c>
      <c r="J50" s="165"/>
      <c r="K50" s="165">
        <f>SUM(K51:K56)</f>
        <v>0</v>
      </c>
      <c r="L50" s="165"/>
      <c r="M50" s="165">
        <f>SUM(M51:M56)</f>
        <v>0</v>
      </c>
      <c r="N50" s="165"/>
      <c r="O50" s="165"/>
      <c r="P50" s="166"/>
      <c r="Q50" s="160"/>
      <c r="R50" s="160">
        <f>SUM(R51:R56)</f>
        <v>0</v>
      </c>
      <c r="S50" s="160"/>
      <c r="T50" s="160"/>
      <c r="U50" s="160"/>
      <c r="AC50" t="s">
        <v>279</v>
      </c>
    </row>
    <row r="51" spans="1:56" outlineLevel="1" x14ac:dyDescent="0.25">
      <c r="A51" s="179">
        <v>38</v>
      </c>
      <c r="B51" s="180" t="s">
        <v>873</v>
      </c>
      <c r="C51" s="188" t="s">
        <v>892</v>
      </c>
      <c r="D51" s="181" t="s">
        <v>893</v>
      </c>
      <c r="E51" s="182">
        <v>4</v>
      </c>
      <c r="F51" s="183"/>
      <c r="G51" s="184">
        <f t="shared" ref="G51:G56" si="10">ROUND(E51*F51,2)</f>
        <v>0</v>
      </c>
      <c r="H51" s="183"/>
      <c r="I51" s="184">
        <f t="shared" ref="I51:I56" si="11">ROUND(E51*H51,2)</f>
        <v>0</v>
      </c>
      <c r="J51" s="183"/>
      <c r="K51" s="184">
        <f t="shared" ref="K51:K56" si="12">ROUND(E51*J51,2)</f>
        <v>0</v>
      </c>
      <c r="L51" s="184">
        <v>21</v>
      </c>
      <c r="M51" s="184">
        <f t="shared" ref="M51:M56" si="13">G51*(1+L51/100)</f>
        <v>0</v>
      </c>
      <c r="N51" s="184"/>
      <c r="O51" s="184" t="s">
        <v>282</v>
      </c>
      <c r="P51" s="185" t="s">
        <v>283</v>
      </c>
      <c r="Q51" s="158">
        <v>0</v>
      </c>
      <c r="R51" s="158">
        <f t="shared" ref="R51:R56" si="14">ROUND(E51*Q51,2)</f>
        <v>0</v>
      </c>
      <c r="S51" s="158"/>
      <c r="T51" s="158" t="s">
        <v>179</v>
      </c>
      <c r="U51" s="158" t="s">
        <v>284</v>
      </c>
      <c r="V51" s="147"/>
      <c r="W51" s="147"/>
      <c r="X51" s="147"/>
      <c r="Y51" s="147"/>
      <c r="Z51" s="147"/>
      <c r="AA51" s="147"/>
      <c r="AB51" s="147"/>
      <c r="AC51" s="147" t="s">
        <v>764</v>
      </c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</row>
    <row r="52" spans="1:56" outlineLevel="1" x14ac:dyDescent="0.25">
      <c r="A52" s="179">
        <v>39</v>
      </c>
      <c r="B52" s="180" t="s">
        <v>875</v>
      </c>
      <c r="C52" s="188" t="s">
        <v>1123</v>
      </c>
      <c r="D52" s="181" t="s">
        <v>893</v>
      </c>
      <c r="E52" s="182">
        <v>160</v>
      </c>
      <c r="F52" s="183"/>
      <c r="G52" s="184">
        <f t="shared" si="10"/>
        <v>0</v>
      </c>
      <c r="H52" s="183"/>
      <c r="I52" s="184">
        <f t="shared" si="11"/>
        <v>0</v>
      </c>
      <c r="J52" s="183"/>
      <c r="K52" s="184">
        <f t="shared" si="12"/>
        <v>0</v>
      </c>
      <c r="L52" s="184">
        <v>21</v>
      </c>
      <c r="M52" s="184">
        <f t="shared" si="13"/>
        <v>0</v>
      </c>
      <c r="N52" s="184"/>
      <c r="O52" s="184" t="s">
        <v>282</v>
      </c>
      <c r="P52" s="185" t="s">
        <v>283</v>
      </c>
      <c r="Q52" s="158">
        <v>0</v>
      </c>
      <c r="R52" s="158">
        <f t="shared" si="14"/>
        <v>0</v>
      </c>
      <c r="S52" s="158"/>
      <c r="T52" s="158" t="s">
        <v>179</v>
      </c>
      <c r="U52" s="158" t="s">
        <v>284</v>
      </c>
      <c r="V52" s="147"/>
      <c r="W52" s="147"/>
      <c r="X52" s="147"/>
      <c r="Y52" s="147"/>
      <c r="Z52" s="147"/>
      <c r="AA52" s="147"/>
      <c r="AB52" s="147"/>
      <c r="AC52" s="147" t="s">
        <v>764</v>
      </c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</row>
    <row r="53" spans="1:56" outlineLevel="1" x14ac:dyDescent="0.25">
      <c r="A53" s="179">
        <v>40</v>
      </c>
      <c r="B53" s="180" t="s">
        <v>1124</v>
      </c>
      <c r="C53" s="188" t="s">
        <v>1127</v>
      </c>
      <c r="D53" s="181" t="s">
        <v>893</v>
      </c>
      <c r="E53" s="182">
        <v>2</v>
      </c>
      <c r="F53" s="183"/>
      <c r="G53" s="184">
        <f t="shared" si="10"/>
        <v>0</v>
      </c>
      <c r="H53" s="183"/>
      <c r="I53" s="184">
        <f t="shared" si="11"/>
        <v>0</v>
      </c>
      <c r="J53" s="183"/>
      <c r="K53" s="184">
        <f t="shared" si="12"/>
        <v>0</v>
      </c>
      <c r="L53" s="184">
        <v>21</v>
      </c>
      <c r="M53" s="184">
        <f t="shared" si="13"/>
        <v>0</v>
      </c>
      <c r="N53" s="184"/>
      <c r="O53" s="184" t="s">
        <v>282</v>
      </c>
      <c r="P53" s="185" t="s">
        <v>283</v>
      </c>
      <c r="Q53" s="158">
        <v>0</v>
      </c>
      <c r="R53" s="158">
        <f t="shared" si="14"/>
        <v>0</v>
      </c>
      <c r="S53" s="158"/>
      <c r="T53" s="158" t="s">
        <v>179</v>
      </c>
      <c r="U53" s="158" t="s">
        <v>284</v>
      </c>
      <c r="V53" s="147"/>
      <c r="W53" s="147"/>
      <c r="X53" s="147"/>
      <c r="Y53" s="147"/>
      <c r="Z53" s="147"/>
      <c r="AA53" s="147"/>
      <c r="AB53" s="147"/>
      <c r="AC53" s="147" t="s">
        <v>764</v>
      </c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</row>
    <row r="54" spans="1:56" outlineLevel="1" x14ac:dyDescent="0.25">
      <c r="A54" s="179">
        <v>41</v>
      </c>
      <c r="B54" s="180" t="s">
        <v>1126</v>
      </c>
      <c r="C54" s="188" t="s">
        <v>1155</v>
      </c>
      <c r="D54" s="181" t="s">
        <v>865</v>
      </c>
      <c r="E54" s="182">
        <v>1</v>
      </c>
      <c r="F54" s="183"/>
      <c r="G54" s="184">
        <f t="shared" si="10"/>
        <v>0</v>
      </c>
      <c r="H54" s="183"/>
      <c r="I54" s="184">
        <f t="shared" si="11"/>
        <v>0</v>
      </c>
      <c r="J54" s="183"/>
      <c r="K54" s="184">
        <f t="shared" si="12"/>
        <v>0</v>
      </c>
      <c r="L54" s="184">
        <v>21</v>
      </c>
      <c r="M54" s="184">
        <f t="shared" si="13"/>
        <v>0</v>
      </c>
      <c r="N54" s="184"/>
      <c r="O54" s="184" t="s">
        <v>282</v>
      </c>
      <c r="P54" s="185" t="s">
        <v>283</v>
      </c>
      <c r="Q54" s="158">
        <v>0</v>
      </c>
      <c r="R54" s="158">
        <f t="shared" si="14"/>
        <v>0</v>
      </c>
      <c r="S54" s="158"/>
      <c r="T54" s="158" t="s">
        <v>179</v>
      </c>
      <c r="U54" s="158" t="s">
        <v>284</v>
      </c>
      <c r="V54" s="147"/>
      <c r="W54" s="147"/>
      <c r="X54" s="147"/>
      <c r="Y54" s="147"/>
      <c r="Z54" s="147"/>
      <c r="AA54" s="147"/>
      <c r="AB54" s="147"/>
      <c r="AC54" s="147" t="s">
        <v>764</v>
      </c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</row>
    <row r="55" spans="1:56" outlineLevel="1" x14ac:dyDescent="0.25">
      <c r="A55" s="179">
        <v>42</v>
      </c>
      <c r="B55" s="180" t="s">
        <v>1128</v>
      </c>
      <c r="C55" s="188" t="s">
        <v>1156</v>
      </c>
      <c r="D55" s="181" t="s">
        <v>865</v>
      </c>
      <c r="E55" s="182">
        <v>1</v>
      </c>
      <c r="F55" s="183"/>
      <c r="G55" s="184">
        <f t="shared" si="10"/>
        <v>0</v>
      </c>
      <c r="H55" s="183"/>
      <c r="I55" s="184">
        <f t="shared" si="11"/>
        <v>0</v>
      </c>
      <c r="J55" s="183"/>
      <c r="K55" s="184">
        <f t="shared" si="12"/>
        <v>0</v>
      </c>
      <c r="L55" s="184">
        <v>21</v>
      </c>
      <c r="M55" s="184">
        <f t="shared" si="13"/>
        <v>0</v>
      </c>
      <c r="N55" s="184"/>
      <c r="O55" s="184" t="s">
        <v>282</v>
      </c>
      <c r="P55" s="185" t="s">
        <v>283</v>
      </c>
      <c r="Q55" s="158">
        <v>0</v>
      </c>
      <c r="R55" s="158">
        <f t="shared" si="14"/>
        <v>0</v>
      </c>
      <c r="S55" s="158"/>
      <c r="T55" s="158" t="s">
        <v>179</v>
      </c>
      <c r="U55" s="158" t="s">
        <v>284</v>
      </c>
      <c r="V55" s="147"/>
      <c r="W55" s="147"/>
      <c r="X55" s="147"/>
      <c r="Y55" s="147"/>
      <c r="Z55" s="147"/>
      <c r="AA55" s="147"/>
      <c r="AB55" s="147"/>
      <c r="AC55" s="147" t="s">
        <v>764</v>
      </c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</row>
    <row r="56" spans="1:56" outlineLevel="1" x14ac:dyDescent="0.25">
      <c r="A56" s="171">
        <v>43</v>
      </c>
      <c r="B56" s="172" t="s">
        <v>1130</v>
      </c>
      <c r="C56" s="187" t="s">
        <v>1157</v>
      </c>
      <c r="D56" s="173" t="s">
        <v>865</v>
      </c>
      <c r="E56" s="174">
        <v>1</v>
      </c>
      <c r="F56" s="175"/>
      <c r="G56" s="176">
        <f t="shared" si="10"/>
        <v>0</v>
      </c>
      <c r="H56" s="175"/>
      <c r="I56" s="176">
        <f t="shared" si="11"/>
        <v>0</v>
      </c>
      <c r="J56" s="175"/>
      <c r="K56" s="176">
        <f t="shared" si="12"/>
        <v>0</v>
      </c>
      <c r="L56" s="176">
        <v>21</v>
      </c>
      <c r="M56" s="176">
        <f t="shared" si="13"/>
        <v>0</v>
      </c>
      <c r="N56" s="176"/>
      <c r="O56" s="176" t="s">
        <v>282</v>
      </c>
      <c r="P56" s="177" t="s">
        <v>283</v>
      </c>
      <c r="Q56" s="158">
        <v>0</v>
      </c>
      <c r="R56" s="158">
        <f t="shared" si="14"/>
        <v>0</v>
      </c>
      <c r="S56" s="158"/>
      <c r="T56" s="158" t="s">
        <v>179</v>
      </c>
      <c r="U56" s="158" t="s">
        <v>284</v>
      </c>
      <c r="V56" s="147"/>
      <c r="W56" s="147"/>
      <c r="X56" s="147"/>
      <c r="Y56" s="147"/>
      <c r="Z56" s="147"/>
      <c r="AA56" s="147"/>
      <c r="AB56" s="147"/>
      <c r="AC56" s="147" t="s">
        <v>764</v>
      </c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</row>
    <row r="57" spans="1:56" x14ac:dyDescent="0.25">
      <c r="A57" s="3"/>
      <c r="B57" s="4"/>
      <c r="C57" s="189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AA57">
        <v>12</v>
      </c>
      <c r="AB57">
        <v>21</v>
      </c>
      <c r="AC57" t="s">
        <v>264</v>
      </c>
    </row>
    <row r="58" spans="1:56" x14ac:dyDescent="0.25">
      <c r="A58" s="150"/>
      <c r="B58" s="151" t="s">
        <v>29</v>
      </c>
      <c r="C58" s="190"/>
      <c r="D58" s="152"/>
      <c r="E58" s="153"/>
      <c r="F58" s="153"/>
      <c r="G58" s="170">
        <f>G8+G20+G44+G50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A58">
        <f>SUMIF(L7:L56,AA57,G7:G56)</f>
        <v>0</v>
      </c>
      <c r="AB58">
        <f>SUMIF(L7:L56,AB57,G7:G56)</f>
        <v>0</v>
      </c>
      <c r="AC58" t="s">
        <v>362</v>
      </c>
    </row>
    <row r="59" spans="1:56" x14ac:dyDescent="0.25">
      <c r="C59" s="191"/>
      <c r="D59" s="10"/>
      <c r="AC59" t="s">
        <v>363</v>
      </c>
    </row>
    <row r="60" spans="1:56" x14ac:dyDescent="0.25">
      <c r="D60" s="10"/>
    </row>
    <row r="61" spans="1:56" x14ac:dyDescent="0.25">
      <c r="D61" s="10"/>
    </row>
    <row r="62" spans="1:56" x14ac:dyDescent="0.25">
      <c r="D62" s="10"/>
    </row>
    <row r="63" spans="1:56" x14ac:dyDescent="0.25">
      <c r="D63" s="10"/>
    </row>
    <row r="64" spans="1:56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formatRows="0"/>
  <mergeCells count="6">
    <mergeCell ref="C13:G13"/>
    <mergeCell ref="A1:G1"/>
    <mergeCell ref="C2:G2"/>
    <mergeCell ref="C3:G3"/>
    <mergeCell ref="C4:G4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F5677-02F5-4029-8D10-44E6810889E0}">
  <sheetPr>
    <outlinePr summaryBelow="0"/>
  </sheetPr>
  <dimension ref="A1:BD5000"/>
  <sheetViews>
    <sheetView workbookViewId="0">
      <pane ySplit="7" topLeftCell="A8" activePane="bottomLeft" state="frozen"/>
      <selection pane="bottomLeft" activeCell="AL24" sqref="AL24"/>
    </sheetView>
  </sheetViews>
  <sheetFormatPr defaultRowHeight="13.2" outlineLevelRow="3" x14ac:dyDescent="0.25"/>
  <cols>
    <col min="1" max="1" width="3.44140625" customWidth="1"/>
    <col min="2" max="2" width="12.5546875" style="120" customWidth="1"/>
    <col min="3" max="3" width="63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4" max="14" width="6.88671875" customWidth="1"/>
    <col min="16" max="21" width="0" hidden="1" customWidth="1"/>
    <col min="25" max="25" width="0" hidden="1" customWidth="1"/>
    <col min="27" max="37" width="0" hidden="1" customWidth="1"/>
    <col min="49" max="49" width="98.6640625" customWidth="1"/>
  </cols>
  <sheetData>
    <row r="1" spans="1:56" ht="15.75" customHeight="1" x14ac:dyDescent="0.3">
      <c r="A1" s="255" t="s">
        <v>364</v>
      </c>
      <c r="B1" s="255"/>
      <c r="C1" s="255"/>
      <c r="D1" s="255"/>
      <c r="E1" s="255"/>
      <c r="F1" s="255"/>
      <c r="G1" s="255"/>
      <c r="AC1" t="s">
        <v>250</v>
      </c>
    </row>
    <row r="2" spans="1:56" ht="24.9" customHeight="1" x14ac:dyDescent="0.25">
      <c r="A2" s="139" t="s">
        <v>7</v>
      </c>
      <c r="B2" s="49" t="s">
        <v>43</v>
      </c>
      <c r="C2" s="256" t="s">
        <v>44</v>
      </c>
      <c r="D2" s="257"/>
      <c r="E2" s="257"/>
      <c r="F2" s="257"/>
      <c r="G2" s="258"/>
      <c r="AC2" t="s">
        <v>251</v>
      </c>
    </row>
    <row r="3" spans="1:56" ht="24.9" customHeight="1" x14ac:dyDescent="0.25">
      <c r="A3" s="139" t="s">
        <v>8</v>
      </c>
      <c r="B3" s="49" t="s">
        <v>50</v>
      </c>
      <c r="C3" s="256" t="s">
        <v>51</v>
      </c>
      <c r="D3" s="257"/>
      <c r="E3" s="257"/>
      <c r="F3" s="257"/>
      <c r="G3" s="258"/>
      <c r="Y3" s="120" t="s">
        <v>251</v>
      </c>
      <c r="AC3" t="s">
        <v>254</v>
      </c>
    </row>
    <row r="4" spans="1:56" ht="24.9" customHeight="1" x14ac:dyDescent="0.25">
      <c r="A4" s="140" t="s">
        <v>9</v>
      </c>
      <c r="B4" s="141" t="s">
        <v>64</v>
      </c>
      <c r="C4" s="259" t="s">
        <v>65</v>
      </c>
      <c r="D4" s="260"/>
      <c r="E4" s="260"/>
      <c r="F4" s="260"/>
      <c r="G4" s="261"/>
      <c r="AC4" t="s">
        <v>255</v>
      </c>
    </row>
    <row r="5" spans="1:56" x14ac:dyDescent="0.25">
      <c r="D5" s="10"/>
    </row>
    <row r="6" spans="1:56" ht="39.6" x14ac:dyDescent="0.25">
      <c r="A6" s="143" t="s">
        <v>256</v>
      </c>
      <c r="B6" s="145" t="s">
        <v>257</v>
      </c>
      <c r="C6" s="145" t="s">
        <v>258</v>
      </c>
      <c r="D6" s="144" t="s">
        <v>259</v>
      </c>
      <c r="E6" s="143" t="s">
        <v>260</v>
      </c>
      <c r="F6" s="142" t="s">
        <v>261</v>
      </c>
      <c r="G6" s="143" t="s">
        <v>29</v>
      </c>
      <c r="H6" s="146" t="s">
        <v>30</v>
      </c>
      <c r="I6" s="146" t="s">
        <v>262</v>
      </c>
      <c r="J6" s="146" t="s">
        <v>31</v>
      </c>
      <c r="K6" s="146" t="s">
        <v>263</v>
      </c>
      <c r="L6" s="146" t="s">
        <v>264</v>
      </c>
      <c r="M6" s="146" t="s">
        <v>265</v>
      </c>
      <c r="N6" s="146" t="s">
        <v>270</v>
      </c>
      <c r="O6" s="146" t="s">
        <v>271</v>
      </c>
      <c r="P6" s="146" t="s">
        <v>272</v>
      </c>
      <c r="Q6" s="146" t="s">
        <v>273</v>
      </c>
      <c r="R6" s="146" t="s">
        <v>274</v>
      </c>
      <c r="S6" s="146" t="s">
        <v>275</v>
      </c>
      <c r="T6" s="146" t="s">
        <v>276</v>
      </c>
      <c r="U6" s="146" t="s">
        <v>277</v>
      </c>
    </row>
    <row r="7" spans="1:56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</row>
    <row r="8" spans="1:56" x14ac:dyDescent="0.25">
      <c r="A8" s="161" t="s">
        <v>278</v>
      </c>
      <c r="B8" s="162" t="s">
        <v>184</v>
      </c>
      <c r="C8" s="186" t="s">
        <v>185</v>
      </c>
      <c r="D8" s="163"/>
      <c r="E8" s="164"/>
      <c r="F8" s="165"/>
      <c r="G8" s="165">
        <f>SUMIF(AC9:AC14,"&lt;&gt;NOR",G9:G14)</f>
        <v>0</v>
      </c>
      <c r="H8" s="165"/>
      <c r="I8" s="165">
        <f>SUM(I9:I14)</f>
        <v>0</v>
      </c>
      <c r="J8" s="165"/>
      <c r="K8" s="165">
        <f>SUM(K9:K14)</f>
        <v>0</v>
      </c>
      <c r="L8" s="165"/>
      <c r="M8" s="165">
        <f>SUM(M9:M14)</f>
        <v>0</v>
      </c>
      <c r="N8" s="165"/>
      <c r="O8" s="165"/>
      <c r="P8" s="166"/>
      <c r="Q8" s="160"/>
      <c r="R8" s="160">
        <f>SUM(R9:R14)</f>
        <v>0</v>
      </c>
      <c r="S8" s="160"/>
      <c r="T8" s="160"/>
      <c r="U8" s="160"/>
      <c r="AC8" t="s">
        <v>279</v>
      </c>
    </row>
    <row r="9" spans="1:56" outlineLevel="1" x14ac:dyDescent="0.25">
      <c r="A9" s="171">
        <v>1</v>
      </c>
      <c r="B9" s="172" t="s">
        <v>745</v>
      </c>
      <c r="C9" s="187" t="s">
        <v>1158</v>
      </c>
      <c r="D9" s="173" t="s">
        <v>514</v>
      </c>
      <c r="E9" s="174">
        <v>17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/>
      <c r="O9" s="176" t="s">
        <v>282</v>
      </c>
      <c r="P9" s="177" t="s">
        <v>283</v>
      </c>
      <c r="Q9" s="158">
        <v>0</v>
      </c>
      <c r="R9" s="158">
        <f>ROUND(E9*Q9,2)</f>
        <v>0</v>
      </c>
      <c r="S9" s="158"/>
      <c r="T9" s="158" t="s">
        <v>179</v>
      </c>
      <c r="U9" s="158" t="s">
        <v>284</v>
      </c>
      <c r="V9" s="147"/>
      <c r="W9" s="147"/>
      <c r="X9" s="147"/>
      <c r="Y9" s="147"/>
      <c r="Z9" s="147"/>
      <c r="AA9" s="147"/>
      <c r="AB9" s="147"/>
      <c r="AC9" s="147" t="s">
        <v>1159</v>
      </c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</row>
    <row r="10" spans="1:56" ht="21" outlineLevel="2" x14ac:dyDescent="0.25">
      <c r="A10" s="154"/>
      <c r="B10" s="155"/>
      <c r="C10" s="253" t="s">
        <v>1160</v>
      </c>
      <c r="D10" s="254"/>
      <c r="E10" s="254"/>
      <c r="F10" s="254"/>
      <c r="G10" s="254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47"/>
      <c r="W10" s="147"/>
      <c r="X10" s="147"/>
      <c r="Y10" s="147"/>
      <c r="Z10" s="147"/>
      <c r="AA10" s="147"/>
      <c r="AB10" s="147"/>
      <c r="AC10" s="147" t="s">
        <v>287</v>
      </c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78" t="str">
        <f>C10</f>
        <v>včetně spojovacího materiálu, víka včetně uzávěru, spojek, tvarových dílů s víkem, redukčních a koncových dílů, držáků, nosníků, podpěr, stojen, konzolí, úchytů, závěsů, třmenů na potrubí, pospojení, přizemnění aj. příslušenství</v>
      </c>
      <c r="AX10" s="147"/>
      <c r="AY10" s="147"/>
      <c r="AZ10" s="147"/>
      <c r="BA10" s="147"/>
      <c r="BB10" s="147"/>
      <c r="BC10" s="147"/>
      <c r="BD10" s="147"/>
    </row>
    <row r="11" spans="1:56" outlineLevel="1" x14ac:dyDescent="0.25">
      <c r="A11" s="171">
        <v>2</v>
      </c>
      <c r="B11" s="172" t="s">
        <v>751</v>
      </c>
      <c r="C11" s="187" t="s">
        <v>1161</v>
      </c>
      <c r="D11" s="173" t="s">
        <v>514</v>
      </c>
      <c r="E11" s="174">
        <v>5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/>
      <c r="O11" s="176" t="s">
        <v>282</v>
      </c>
      <c r="P11" s="177" t="s">
        <v>283</v>
      </c>
      <c r="Q11" s="158">
        <v>0</v>
      </c>
      <c r="R11" s="158">
        <f>ROUND(E11*Q11,2)</f>
        <v>0</v>
      </c>
      <c r="S11" s="158"/>
      <c r="T11" s="158" t="s">
        <v>179</v>
      </c>
      <c r="U11" s="158" t="s">
        <v>284</v>
      </c>
      <c r="V11" s="147"/>
      <c r="W11" s="147"/>
      <c r="X11" s="147"/>
      <c r="Y11" s="147"/>
      <c r="Z11" s="147"/>
      <c r="AA11" s="147"/>
      <c r="AB11" s="147"/>
      <c r="AC11" s="147" t="s">
        <v>1159</v>
      </c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</row>
    <row r="12" spans="1:56" ht="21" outlineLevel="2" x14ac:dyDescent="0.25">
      <c r="A12" s="154"/>
      <c r="B12" s="155"/>
      <c r="C12" s="253" t="s">
        <v>1160</v>
      </c>
      <c r="D12" s="254"/>
      <c r="E12" s="254"/>
      <c r="F12" s="254"/>
      <c r="G12" s="254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47"/>
      <c r="W12" s="147"/>
      <c r="X12" s="147"/>
      <c r="Y12" s="147"/>
      <c r="Z12" s="147"/>
      <c r="AA12" s="147"/>
      <c r="AB12" s="147"/>
      <c r="AC12" s="147" t="s">
        <v>287</v>
      </c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78" t="str">
        <f>C12</f>
        <v>včetně spojovacího materiálu, víka včetně uzávěru, spojek, tvarových dílů s víkem, redukčních a koncových dílů, držáků, nosníků, podpěr, stojen, konzolí, úchytů, závěsů, třmenů na potrubí, pospojení, přizemnění aj. příslušenství</v>
      </c>
      <c r="AX12" s="147"/>
      <c r="AY12" s="147"/>
      <c r="AZ12" s="147"/>
      <c r="BA12" s="147"/>
      <c r="BB12" s="147"/>
      <c r="BC12" s="147"/>
      <c r="BD12" s="147"/>
    </row>
    <row r="13" spans="1:56" ht="20.399999999999999" outlineLevel="1" x14ac:dyDescent="0.25">
      <c r="A13" s="179">
        <v>3</v>
      </c>
      <c r="B13" s="180" t="s">
        <v>754</v>
      </c>
      <c r="C13" s="188" t="s">
        <v>1162</v>
      </c>
      <c r="D13" s="181" t="s">
        <v>514</v>
      </c>
      <c r="E13" s="182">
        <v>5</v>
      </c>
      <c r="F13" s="183"/>
      <c r="G13" s="184">
        <f>ROUND(E13*F13,2)</f>
        <v>0</v>
      </c>
      <c r="H13" s="183"/>
      <c r="I13" s="184">
        <f>ROUND(E13*H13,2)</f>
        <v>0</v>
      </c>
      <c r="J13" s="183"/>
      <c r="K13" s="184">
        <f>ROUND(E13*J13,2)</f>
        <v>0</v>
      </c>
      <c r="L13" s="184">
        <v>21</v>
      </c>
      <c r="M13" s="184">
        <f>G13*(1+L13/100)</f>
        <v>0</v>
      </c>
      <c r="N13" s="184"/>
      <c r="O13" s="184" t="s">
        <v>282</v>
      </c>
      <c r="P13" s="185" t="s">
        <v>283</v>
      </c>
      <c r="Q13" s="158">
        <v>0</v>
      </c>
      <c r="R13" s="158">
        <f>ROUND(E13*Q13,2)</f>
        <v>0</v>
      </c>
      <c r="S13" s="158"/>
      <c r="T13" s="158" t="s">
        <v>179</v>
      </c>
      <c r="U13" s="158" t="s">
        <v>284</v>
      </c>
      <c r="V13" s="147"/>
      <c r="W13" s="147"/>
      <c r="X13" s="147"/>
      <c r="Y13" s="147"/>
      <c r="Z13" s="147"/>
      <c r="AA13" s="147"/>
      <c r="AB13" s="147"/>
      <c r="AC13" s="147" t="s">
        <v>1159</v>
      </c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</row>
    <row r="14" spans="1:56" outlineLevel="1" x14ac:dyDescent="0.25">
      <c r="A14" s="179">
        <v>4</v>
      </c>
      <c r="B14" s="180" t="s">
        <v>756</v>
      </c>
      <c r="C14" s="188" t="s">
        <v>1163</v>
      </c>
      <c r="D14" s="181" t="s">
        <v>514</v>
      </c>
      <c r="E14" s="182">
        <v>120</v>
      </c>
      <c r="F14" s="183"/>
      <c r="G14" s="184">
        <f>ROUND(E14*F14,2)</f>
        <v>0</v>
      </c>
      <c r="H14" s="183"/>
      <c r="I14" s="184">
        <f>ROUND(E14*H14,2)</f>
        <v>0</v>
      </c>
      <c r="J14" s="183"/>
      <c r="K14" s="184">
        <f>ROUND(E14*J14,2)</f>
        <v>0</v>
      </c>
      <c r="L14" s="184">
        <v>21</v>
      </c>
      <c r="M14" s="184">
        <f>G14*(1+L14/100)</f>
        <v>0</v>
      </c>
      <c r="N14" s="184"/>
      <c r="O14" s="184" t="s">
        <v>282</v>
      </c>
      <c r="P14" s="185" t="s">
        <v>283</v>
      </c>
      <c r="Q14" s="158">
        <v>0</v>
      </c>
      <c r="R14" s="158">
        <f>ROUND(E14*Q14,2)</f>
        <v>0</v>
      </c>
      <c r="S14" s="158"/>
      <c r="T14" s="158" t="s">
        <v>179</v>
      </c>
      <c r="U14" s="158" t="s">
        <v>284</v>
      </c>
      <c r="V14" s="147"/>
      <c r="W14" s="147"/>
      <c r="X14" s="147"/>
      <c r="Y14" s="147"/>
      <c r="Z14" s="147"/>
      <c r="AA14" s="147"/>
      <c r="AB14" s="147"/>
      <c r="AC14" s="147" t="s">
        <v>1159</v>
      </c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</row>
    <row r="15" spans="1:56" x14ac:dyDescent="0.25">
      <c r="A15" s="161" t="s">
        <v>278</v>
      </c>
      <c r="B15" s="162" t="s">
        <v>186</v>
      </c>
      <c r="C15" s="186" t="s">
        <v>187</v>
      </c>
      <c r="D15" s="163"/>
      <c r="E15" s="164"/>
      <c r="F15" s="165"/>
      <c r="G15" s="165">
        <f>SUMIF(AC16:AC17,"&lt;&gt;NOR",G16:G17)</f>
        <v>0</v>
      </c>
      <c r="H15" s="165"/>
      <c r="I15" s="165">
        <f>SUM(I16:I17)</f>
        <v>0</v>
      </c>
      <c r="J15" s="165"/>
      <c r="K15" s="165">
        <f>SUM(K16:K17)</f>
        <v>0</v>
      </c>
      <c r="L15" s="165"/>
      <c r="M15" s="165">
        <f>SUM(M16:M17)</f>
        <v>0</v>
      </c>
      <c r="N15" s="165"/>
      <c r="O15" s="165"/>
      <c r="P15" s="166"/>
      <c r="Q15" s="160"/>
      <c r="R15" s="160">
        <f>SUM(R16:R17)</f>
        <v>0</v>
      </c>
      <c r="S15" s="160"/>
      <c r="T15" s="160"/>
      <c r="U15" s="160"/>
      <c r="AC15" t="s">
        <v>279</v>
      </c>
    </row>
    <row r="16" spans="1:56" ht="20.399999999999999" outlineLevel="1" x14ac:dyDescent="0.25">
      <c r="A16" s="179">
        <v>5</v>
      </c>
      <c r="B16" s="180" t="s">
        <v>762</v>
      </c>
      <c r="C16" s="188" t="s">
        <v>1164</v>
      </c>
      <c r="D16" s="181" t="s">
        <v>514</v>
      </c>
      <c r="E16" s="182">
        <v>240</v>
      </c>
      <c r="F16" s="183"/>
      <c r="G16" s="184">
        <f>ROUND(E16*F16,2)</f>
        <v>0</v>
      </c>
      <c r="H16" s="183"/>
      <c r="I16" s="184">
        <f>ROUND(E16*H16,2)</f>
        <v>0</v>
      </c>
      <c r="J16" s="183"/>
      <c r="K16" s="184">
        <f>ROUND(E16*J16,2)</f>
        <v>0</v>
      </c>
      <c r="L16" s="184">
        <v>21</v>
      </c>
      <c r="M16" s="184">
        <f>G16*(1+L16/100)</f>
        <v>0</v>
      </c>
      <c r="N16" s="184"/>
      <c r="O16" s="184" t="s">
        <v>282</v>
      </c>
      <c r="P16" s="185" t="s">
        <v>283</v>
      </c>
      <c r="Q16" s="158">
        <v>0</v>
      </c>
      <c r="R16" s="158">
        <f>ROUND(E16*Q16,2)</f>
        <v>0</v>
      </c>
      <c r="S16" s="158"/>
      <c r="T16" s="158" t="s">
        <v>179</v>
      </c>
      <c r="U16" s="158" t="s">
        <v>284</v>
      </c>
      <c r="V16" s="147"/>
      <c r="W16" s="147"/>
      <c r="X16" s="147"/>
      <c r="Y16" s="147"/>
      <c r="Z16" s="147"/>
      <c r="AA16" s="147"/>
      <c r="AB16" s="147"/>
      <c r="AC16" s="147" t="s">
        <v>1159</v>
      </c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</row>
    <row r="17" spans="1:56" ht="20.399999999999999" outlineLevel="1" x14ac:dyDescent="0.25">
      <c r="A17" s="179">
        <v>6</v>
      </c>
      <c r="B17" s="180" t="s">
        <v>765</v>
      </c>
      <c r="C17" s="188" t="s">
        <v>1165</v>
      </c>
      <c r="D17" s="181" t="s">
        <v>514</v>
      </c>
      <c r="E17" s="182">
        <v>55</v>
      </c>
      <c r="F17" s="183"/>
      <c r="G17" s="184">
        <f>ROUND(E17*F17,2)</f>
        <v>0</v>
      </c>
      <c r="H17" s="183"/>
      <c r="I17" s="184">
        <f>ROUND(E17*H17,2)</f>
        <v>0</v>
      </c>
      <c r="J17" s="183"/>
      <c r="K17" s="184">
        <f>ROUND(E17*J17,2)</f>
        <v>0</v>
      </c>
      <c r="L17" s="184">
        <v>21</v>
      </c>
      <c r="M17" s="184">
        <f>G17*(1+L17/100)</f>
        <v>0</v>
      </c>
      <c r="N17" s="184"/>
      <c r="O17" s="184" t="s">
        <v>282</v>
      </c>
      <c r="P17" s="185" t="s">
        <v>283</v>
      </c>
      <c r="Q17" s="158">
        <v>0</v>
      </c>
      <c r="R17" s="158">
        <f>ROUND(E17*Q17,2)</f>
        <v>0</v>
      </c>
      <c r="S17" s="158"/>
      <c r="T17" s="158" t="s">
        <v>179</v>
      </c>
      <c r="U17" s="158" t="s">
        <v>284</v>
      </c>
      <c r="V17" s="147"/>
      <c r="W17" s="147"/>
      <c r="X17" s="147"/>
      <c r="Y17" s="147"/>
      <c r="Z17" s="147"/>
      <c r="AA17" s="147"/>
      <c r="AB17" s="147"/>
      <c r="AC17" s="147" t="s">
        <v>1159</v>
      </c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</row>
    <row r="18" spans="1:56" x14ac:dyDescent="0.25">
      <c r="A18" s="161" t="s">
        <v>278</v>
      </c>
      <c r="B18" s="162" t="s">
        <v>188</v>
      </c>
      <c r="C18" s="186" t="s">
        <v>189</v>
      </c>
      <c r="D18" s="163"/>
      <c r="E18" s="164"/>
      <c r="F18" s="165"/>
      <c r="G18" s="165">
        <f>SUMIF(AC19:AC20,"&lt;&gt;NOR",G19:G20)</f>
        <v>0</v>
      </c>
      <c r="H18" s="165"/>
      <c r="I18" s="165">
        <f>SUM(I19:I20)</f>
        <v>0</v>
      </c>
      <c r="J18" s="165"/>
      <c r="K18" s="165">
        <f>SUM(K19:K20)</f>
        <v>0</v>
      </c>
      <c r="L18" s="165"/>
      <c r="M18" s="165">
        <f>SUM(M19:M20)</f>
        <v>0</v>
      </c>
      <c r="N18" s="165"/>
      <c r="O18" s="165"/>
      <c r="P18" s="166"/>
      <c r="Q18" s="160"/>
      <c r="R18" s="160">
        <f>SUM(R19:R20)</f>
        <v>0</v>
      </c>
      <c r="S18" s="160"/>
      <c r="T18" s="160"/>
      <c r="U18" s="160"/>
      <c r="AC18" t="s">
        <v>279</v>
      </c>
    </row>
    <row r="19" spans="1:56" outlineLevel="1" x14ac:dyDescent="0.25">
      <c r="A19" s="171">
        <v>7</v>
      </c>
      <c r="B19" s="172" t="s">
        <v>866</v>
      </c>
      <c r="C19" s="187" t="s">
        <v>1166</v>
      </c>
      <c r="D19" s="173" t="s">
        <v>747</v>
      </c>
      <c r="E19" s="174">
        <v>8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/>
      <c r="O19" s="176" t="s">
        <v>282</v>
      </c>
      <c r="P19" s="177" t="s">
        <v>283</v>
      </c>
      <c r="Q19" s="158">
        <v>0</v>
      </c>
      <c r="R19" s="158">
        <f>ROUND(E19*Q19,2)</f>
        <v>0</v>
      </c>
      <c r="S19" s="158"/>
      <c r="T19" s="158" t="s">
        <v>179</v>
      </c>
      <c r="U19" s="158" t="s">
        <v>284</v>
      </c>
      <c r="V19" s="147"/>
      <c r="W19" s="147"/>
      <c r="X19" s="147"/>
      <c r="Y19" s="147"/>
      <c r="Z19" s="147"/>
      <c r="AA19" s="147"/>
      <c r="AB19" s="147"/>
      <c r="AC19" s="147" t="s">
        <v>1159</v>
      </c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</row>
    <row r="20" spans="1:56" outlineLevel="2" x14ac:dyDescent="0.25">
      <c r="A20" s="154"/>
      <c r="B20" s="155"/>
      <c r="C20" s="253" t="s">
        <v>1167</v>
      </c>
      <c r="D20" s="254"/>
      <c r="E20" s="254"/>
      <c r="F20" s="254"/>
      <c r="G20" s="254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47"/>
      <c r="W20" s="147"/>
      <c r="X20" s="147"/>
      <c r="Y20" s="147"/>
      <c r="Z20" s="147"/>
      <c r="AA20" s="147"/>
      <c r="AB20" s="147"/>
      <c r="AC20" s="147" t="s">
        <v>287</v>
      </c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</row>
    <row r="21" spans="1:56" x14ac:dyDescent="0.25">
      <c r="A21" s="161" t="s">
        <v>278</v>
      </c>
      <c r="B21" s="162" t="s">
        <v>190</v>
      </c>
      <c r="C21" s="186" t="s">
        <v>191</v>
      </c>
      <c r="D21" s="163"/>
      <c r="E21" s="164"/>
      <c r="F21" s="165"/>
      <c r="G21" s="165">
        <f>SUMIF(AC22:AC28,"&lt;&gt;NOR",G22:G28)</f>
        <v>0</v>
      </c>
      <c r="H21" s="165"/>
      <c r="I21" s="165">
        <f>SUM(I22:I28)</f>
        <v>0</v>
      </c>
      <c r="J21" s="165"/>
      <c r="K21" s="165">
        <f>SUM(K22:K28)</f>
        <v>0</v>
      </c>
      <c r="L21" s="165"/>
      <c r="M21" s="165">
        <f>SUM(M22:M28)</f>
        <v>0</v>
      </c>
      <c r="N21" s="165"/>
      <c r="O21" s="165"/>
      <c r="P21" s="166"/>
      <c r="Q21" s="160"/>
      <c r="R21" s="160">
        <f>SUM(R22:R28)</f>
        <v>0</v>
      </c>
      <c r="S21" s="160"/>
      <c r="T21" s="160"/>
      <c r="U21" s="160"/>
      <c r="AC21" t="s">
        <v>279</v>
      </c>
    </row>
    <row r="22" spans="1:56" outlineLevel="1" x14ac:dyDescent="0.25">
      <c r="A22" s="179">
        <v>8</v>
      </c>
      <c r="B22" s="180" t="s">
        <v>873</v>
      </c>
      <c r="C22" s="188" t="s">
        <v>1168</v>
      </c>
      <c r="D22" s="181" t="s">
        <v>747</v>
      </c>
      <c r="E22" s="182">
        <v>20</v>
      </c>
      <c r="F22" s="183"/>
      <c r="G22" s="184">
        <f>ROUND(E22*F22,2)</f>
        <v>0</v>
      </c>
      <c r="H22" s="183"/>
      <c r="I22" s="184">
        <f>ROUND(E22*H22,2)</f>
        <v>0</v>
      </c>
      <c r="J22" s="183"/>
      <c r="K22" s="184">
        <f>ROUND(E22*J22,2)</f>
        <v>0</v>
      </c>
      <c r="L22" s="184">
        <v>21</v>
      </c>
      <c r="M22" s="184">
        <f>G22*(1+L22/100)</f>
        <v>0</v>
      </c>
      <c r="N22" s="184"/>
      <c r="O22" s="184" t="s">
        <v>282</v>
      </c>
      <c r="P22" s="185" t="s">
        <v>283</v>
      </c>
      <c r="Q22" s="158">
        <v>0</v>
      </c>
      <c r="R22" s="158">
        <f>ROUND(E22*Q22,2)</f>
        <v>0</v>
      </c>
      <c r="S22" s="158"/>
      <c r="T22" s="158" t="s">
        <v>179</v>
      </c>
      <c r="U22" s="158" t="s">
        <v>284</v>
      </c>
      <c r="V22" s="147"/>
      <c r="W22" s="147"/>
      <c r="X22" s="147"/>
      <c r="Y22" s="147"/>
      <c r="Z22" s="147"/>
      <c r="AA22" s="147"/>
      <c r="AB22" s="147"/>
      <c r="AC22" s="147" t="s">
        <v>1159</v>
      </c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</row>
    <row r="23" spans="1:56" outlineLevel="1" x14ac:dyDescent="0.25">
      <c r="A23" s="171">
        <v>9</v>
      </c>
      <c r="B23" s="172" t="s">
        <v>875</v>
      </c>
      <c r="C23" s="187" t="s">
        <v>1169</v>
      </c>
      <c r="D23" s="173" t="s">
        <v>747</v>
      </c>
      <c r="E23" s="174">
        <v>80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/>
      <c r="O23" s="176" t="s">
        <v>282</v>
      </c>
      <c r="P23" s="177" t="s">
        <v>283</v>
      </c>
      <c r="Q23" s="158">
        <v>0</v>
      </c>
      <c r="R23" s="158">
        <f>ROUND(E23*Q23,2)</f>
        <v>0</v>
      </c>
      <c r="S23" s="158"/>
      <c r="T23" s="158" t="s">
        <v>179</v>
      </c>
      <c r="U23" s="158" t="s">
        <v>284</v>
      </c>
      <c r="V23" s="147"/>
      <c r="W23" s="147"/>
      <c r="X23" s="147"/>
      <c r="Y23" s="147"/>
      <c r="Z23" s="147"/>
      <c r="AA23" s="147"/>
      <c r="AB23" s="147"/>
      <c r="AC23" s="147" t="s">
        <v>1159</v>
      </c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</row>
    <row r="24" spans="1:56" outlineLevel="2" x14ac:dyDescent="0.25">
      <c r="A24" s="154"/>
      <c r="B24" s="155"/>
      <c r="C24" s="253" t="s">
        <v>1170</v>
      </c>
      <c r="D24" s="254"/>
      <c r="E24" s="254"/>
      <c r="F24" s="254"/>
      <c r="G24" s="254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47"/>
      <c r="W24" s="147"/>
      <c r="X24" s="147"/>
      <c r="Y24" s="147"/>
      <c r="Z24" s="147"/>
      <c r="AA24" s="147"/>
      <c r="AB24" s="147"/>
      <c r="AC24" s="147" t="s">
        <v>287</v>
      </c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</row>
    <row r="25" spans="1:56" outlineLevel="1" x14ac:dyDescent="0.25">
      <c r="A25" s="171">
        <v>10</v>
      </c>
      <c r="B25" s="172" t="s">
        <v>1124</v>
      </c>
      <c r="C25" s="187" t="s">
        <v>1171</v>
      </c>
      <c r="D25" s="173" t="s">
        <v>747</v>
      </c>
      <c r="E25" s="174">
        <v>80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/>
      <c r="O25" s="176" t="s">
        <v>282</v>
      </c>
      <c r="P25" s="177" t="s">
        <v>283</v>
      </c>
      <c r="Q25" s="158">
        <v>0</v>
      </c>
      <c r="R25" s="158">
        <f>ROUND(E25*Q25,2)</f>
        <v>0</v>
      </c>
      <c r="S25" s="158"/>
      <c r="T25" s="158" t="s">
        <v>179</v>
      </c>
      <c r="U25" s="158" t="s">
        <v>284</v>
      </c>
      <c r="V25" s="147"/>
      <c r="W25" s="147"/>
      <c r="X25" s="147"/>
      <c r="Y25" s="147"/>
      <c r="Z25" s="147"/>
      <c r="AA25" s="147"/>
      <c r="AB25" s="147"/>
      <c r="AC25" s="147" t="s">
        <v>1159</v>
      </c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</row>
    <row r="26" spans="1:56" outlineLevel="2" x14ac:dyDescent="0.25">
      <c r="A26" s="154"/>
      <c r="B26" s="155"/>
      <c r="C26" s="253" t="s">
        <v>1170</v>
      </c>
      <c r="D26" s="254"/>
      <c r="E26" s="254"/>
      <c r="F26" s="254"/>
      <c r="G26" s="254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47"/>
      <c r="W26" s="147"/>
      <c r="X26" s="147"/>
      <c r="Y26" s="147"/>
      <c r="Z26" s="147"/>
      <c r="AA26" s="147"/>
      <c r="AB26" s="147"/>
      <c r="AC26" s="147" t="s">
        <v>287</v>
      </c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</row>
    <row r="27" spans="1:56" outlineLevel="1" x14ac:dyDescent="0.25">
      <c r="A27" s="179">
        <v>11</v>
      </c>
      <c r="B27" s="180" t="s">
        <v>1126</v>
      </c>
      <c r="C27" s="188" t="s">
        <v>1172</v>
      </c>
      <c r="D27" s="181" t="s">
        <v>747</v>
      </c>
      <c r="E27" s="182">
        <v>80</v>
      </c>
      <c r="F27" s="183"/>
      <c r="G27" s="184">
        <f>ROUND(E27*F27,2)</f>
        <v>0</v>
      </c>
      <c r="H27" s="183"/>
      <c r="I27" s="184">
        <f>ROUND(E27*H27,2)</f>
        <v>0</v>
      </c>
      <c r="J27" s="183"/>
      <c r="K27" s="184">
        <f>ROUND(E27*J27,2)</f>
        <v>0</v>
      </c>
      <c r="L27" s="184">
        <v>21</v>
      </c>
      <c r="M27" s="184">
        <f>G27*(1+L27/100)</f>
        <v>0</v>
      </c>
      <c r="N27" s="184"/>
      <c r="O27" s="184" t="s">
        <v>282</v>
      </c>
      <c r="P27" s="185" t="s">
        <v>283</v>
      </c>
      <c r="Q27" s="158">
        <v>0</v>
      </c>
      <c r="R27" s="158">
        <f>ROUND(E27*Q27,2)</f>
        <v>0</v>
      </c>
      <c r="S27" s="158"/>
      <c r="T27" s="158" t="s">
        <v>179</v>
      </c>
      <c r="U27" s="158" t="s">
        <v>284</v>
      </c>
      <c r="V27" s="147"/>
      <c r="W27" s="147"/>
      <c r="X27" s="147"/>
      <c r="Y27" s="147"/>
      <c r="Z27" s="147"/>
      <c r="AA27" s="147"/>
      <c r="AB27" s="147"/>
      <c r="AC27" s="147" t="s">
        <v>1159</v>
      </c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</row>
    <row r="28" spans="1:56" outlineLevel="1" x14ac:dyDescent="0.25">
      <c r="A28" s="179">
        <v>12</v>
      </c>
      <c r="B28" s="180" t="s">
        <v>1128</v>
      </c>
      <c r="C28" s="188" t="s">
        <v>1173</v>
      </c>
      <c r="D28" s="181" t="s">
        <v>747</v>
      </c>
      <c r="E28" s="182">
        <v>80</v>
      </c>
      <c r="F28" s="183"/>
      <c r="G28" s="184">
        <f>ROUND(E28*F28,2)</f>
        <v>0</v>
      </c>
      <c r="H28" s="183"/>
      <c r="I28" s="184">
        <f>ROUND(E28*H28,2)</f>
        <v>0</v>
      </c>
      <c r="J28" s="183"/>
      <c r="K28" s="184">
        <f>ROUND(E28*J28,2)</f>
        <v>0</v>
      </c>
      <c r="L28" s="184">
        <v>21</v>
      </c>
      <c r="M28" s="184">
        <f>G28*(1+L28/100)</f>
        <v>0</v>
      </c>
      <c r="N28" s="184"/>
      <c r="O28" s="184" t="s">
        <v>282</v>
      </c>
      <c r="P28" s="185" t="s">
        <v>283</v>
      </c>
      <c r="Q28" s="158">
        <v>0</v>
      </c>
      <c r="R28" s="158">
        <f>ROUND(E28*Q28,2)</f>
        <v>0</v>
      </c>
      <c r="S28" s="158"/>
      <c r="T28" s="158" t="s">
        <v>179</v>
      </c>
      <c r="U28" s="158" t="s">
        <v>284</v>
      </c>
      <c r="V28" s="147"/>
      <c r="W28" s="147"/>
      <c r="X28" s="147"/>
      <c r="Y28" s="147"/>
      <c r="Z28" s="147"/>
      <c r="AA28" s="147"/>
      <c r="AB28" s="147"/>
      <c r="AC28" s="147" t="s">
        <v>1159</v>
      </c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</row>
    <row r="29" spans="1:56" x14ac:dyDescent="0.25">
      <c r="A29" s="161" t="s">
        <v>278</v>
      </c>
      <c r="B29" s="162" t="s">
        <v>192</v>
      </c>
      <c r="C29" s="186" t="s">
        <v>193</v>
      </c>
      <c r="D29" s="163"/>
      <c r="E29" s="164"/>
      <c r="F29" s="165"/>
      <c r="G29" s="165">
        <f>SUMIF(AC30:AC30,"&lt;&gt;NOR",G30:G30)</f>
        <v>0</v>
      </c>
      <c r="H29" s="165"/>
      <c r="I29" s="165">
        <f>SUM(I30:I30)</f>
        <v>0</v>
      </c>
      <c r="J29" s="165"/>
      <c r="K29" s="165">
        <f>SUM(K30:K30)</f>
        <v>0</v>
      </c>
      <c r="L29" s="165"/>
      <c r="M29" s="165">
        <f>SUM(M30:M30)</f>
        <v>0</v>
      </c>
      <c r="N29" s="165"/>
      <c r="O29" s="165"/>
      <c r="P29" s="166"/>
      <c r="Q29" s="160"/>
      <c r="R29" s="160">
        <f>SUM(R30:R30)</f>
        <v>0</v>
      </c>
      <c r="S29" s="160"/>
      <c r="T29" s="160"/>
      <c r="U29" s="160"/>
      <c r="AC29" t="s">
        <v>279</v>
      </c>
    </row>
    <row r="30" spans="1:56" outlineLevel="1" x14ac:dyDescent="0.25">
      <c r="A30" s="179">
        <v>13</v>
      </c>
      <c r="B30" s="180" t="s">
        <v>877</v>
      </c>
      <c r="C30" s="188" t="s">
        <v>1174</v>
      </c>
      <c r="D30" s="181" t="s">
        <v>514</v>
      </c>
      <c r="E30" s="182">
        <v>30</v>
      </c>
      <c r="F30" s="183"/>
      <c r="G30" s="184">
        <f>ROUND(E30*F30,2)</f>
        <v>0</v>
      </c>
      <c r="H30" s="183"/>
      <c r="I30" s="184">
        <f>ROUND(E30*H30,2)</f>
        <v>0</v>
      </c>
      <c r="J30" s="183"/>
      <c r="K30" s="184">
        <f>ROUND(E30*J30,2)</f>
        <v>0</v>
      </c>
      <c r="L30" s="184">
        <v>21</v>
      </c>
      <c r="M30" s="184">
        <f>G30*(1+L30/100)</f>
        <v>0</v>
      </c>
      <c r="N30" s="184"/>
      <c r="O30" s="184" t="s">
        <v>282</v>
      </c>
      <c r="P30" s="185" t="s">
        <v>283</v>
      </c>
      <c r="Q30" s="158">
        <v>0</v>
      </c>
      <c r="R30" s="158">
        <f>ROUND(E30*Q30,2)</f>
        <v>0</v>
      </c>
      <c r="S30" s="158"/>
      <c r="T30" s="158" t="s">
        <v>179</v>
      </c>
      <c r="U30" s="158" t="s">
        <v>284</v>
      </c>
      <c r="V30" s="147"/>
      <c r="W30" s="147"/>
      <c r="X30" s="147"/>
      <c r="Y30" s="147"/>
      <c r="Z30" s="147"/>
      <c r="AA30" s="147"/>
      <c r="AB30" s="147"/>
      <c r="AC30" s="147" t="s">
        <v>1159</v>
      </c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</row>
    <row r="31" spans="1:56" x14ac:dyDescent="0.25">
      <c r="A31" s="161" t="s">
        <v>278</v>
      </c>
      <c r="B31" s="162" t="s">
        <v>194</v>
      </c>
      <c r="C31" s="186" t="s">
        <v>195</v>
      </c>
      <c r="D31" s="163"/>
      <c r="E31" s="164"/>
      <c r="F31" s="165"/>
      <c r="G31" s="165">
        <f>SUMIF(AC32:AC33,"&lt;&gt;NOR",G32:G33)</f>
        <v>0</v>
      </c>
      <c r="H31" s="165"/>
      <c r="I31" s="165">
        <f>SUM(I32:I33)</f>
        <v>0</v>
      </c>
      <c r="J31" s="165"/>
      <c r="K31" s="165">
        <f>SUM(K32:K33)</f>
        <v>0</v>
      </c>
      <c r="L31" s="165"/>
      <c r="M31" s="165">
        <f>SUM(M32:M33)</f>
        <v>0</v>
      </c>
      <c r="N31" s="165"/>
      <c r="O31" s="165"/>
      <c r="P31" s="166"/>
      <c r="Q31" s="160"/>
      <c r="R31" s="160">
        <f>SUM(R32:R33)</f>
        <v>0</v>
      </c>
      <c r="S31" s="160"/>
      <c r="T31" s="160"/>
      <c r="U31" s="160"/>
      <c r="AC31" t="s">
        <v>279</v>
      </c>
    </row>
    <row r="32" spans="1:56" outlineLevel="1" x14ac:dyDescent="0.25">
      <c r="A32" s="179">
        <v>14</v>
      </c>
      <c r="B32" s="180" t="s">
        <v>891</v>
      </c>
      <c r="C32" s="188" t="s">
        <v>1175</v>
      </c>
      <c r="D32" s="181" t="s">
        <v>514</v>
      </c>
      <c r="E32" s="182">
        <v>480</v>
      </c>
      <c r="F32" s="183"/>
      <c r="G32" s="184">
        <f>ROUND(E32*F32,2)</f>
        <v>0</v>
      </c>
      <c r="H32" s="183"/>
      <c r="I32" s="184">
        <f>ROUND(E32*H32,2)</f>
        <v>0</v>
      </c>
      <c r="J32" s="183"/>
      <c r="K32" s="184">
        <f>ROUND(E32*J32,2)</f>
        <v>0</v>
      </c>
      <c r="L32" s="184">
        <v>21</v>
      </c>
      <c r="M32" s="184">
        <f>G32*(1+L32/100)</f>
        <v>0</v>
      </c>
      <c r="N32" s="184"/>
      <c r="O32" s="184" t="s">
        <v>282</v>
      </c>
      <c r="P32" s="185" t="s">
        <v>283</v>
      </c>
      <c r="Q32" s="158">
        <v>0</v>
      </c>
      <c r="R32" s="158">
        <f>ROUND(E32*Q32,2)</f>
        <v>0</v>
      </c>
      <c r="S32" s="158"/>
      <c r="T32" s="158" t="s">
        <v>179</v>
      </c>
      <c r="U32" s="158" t="s">
        <v>284</v>
      </c>
      <c r="V32" s="147"/>
      <c r="W32" s="147"/>
      <c r="X32" s="147"/>
      <c r="Y32" s="147"/>
      <c r="Z32" s="147"/>
      <c r="AA32" s="147"/>
      <c r="AB32" s="147"/>
      <c r="AC32" s="147" t="s">
        <v>1159</v>
      </c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</row>
    <row r="33" spans="1:56" outlineLevel="1" x14ac:dyDescent="0.25">
      <c r="A33" s="179">
        <v>15</v>
      </c>
      <c r="B33" s="180" t="s">
        <v>894</v>
      </c>
      <c r="C33" s="188" t="s">
        <v>1176</v>
      </c>
      <c r="D33" s="181" t="s">
        <v>514</v>
      </c>
      <c r="E33" s="182">
        <v>150</v>
      </c>
      <c r="F33" s="183"/>
      <c r="G33" s="184">
        <f>ROUND(E33*F33,2)</f>
        <v>0</v>
      </c>
      <c r="H33" s="183"/>
      <c r="I33" s="184">
        <f>ROUND(E33*H33,2)</f>
        <v>0</v>
      </c>
      <c r="J33" s="183"/>
      <c r="K33" s="184">
        <f>ROUND(E33*J33,2)</f>
        <v>0</v>
      </c>
      <c r="L33" s="184">
        <v>21</v>
      </c>
      <c r="M33" s="184">
        <f>G33*(1+L33/100)</f>
        <v>0</v>
      </c>
      <c r="N33" s="184"/>
      <c r="O33" s="184" t="s">
        <v>282</v>
      </c>
      <c r="P33" s="185" t="s">
        <v>283</v>
      </c>
      <c r="Q33" s="158">
        <v>0</v>
      </c>
      <c r="R33" s="158">
        <f>ROUND(E33*Q33,2)</f>
        <v>0</v>
      </c>
      <c r="S33" s="158"/>
      <c r="T33" s="158" t="s">
        <v>179</v>
      </c>
      <c r="U33" s="158" t="s">
        <v>284</v>
      </c>
      <c r="V33" s="147"/>
      <c r="W33" s="147"/>
      <c r="X33" s="147"/>
      <c r="Y33" s="147"/>
      <c r="Z33" s="147"/>
      <c r="AA33" s="147"/>
      <c r="AB33" s="147"/>
      <c r="AC33" s="147" t="s">
        <v>1159</v>
      </c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</row>
    <row r="34" spans="1:56" x14ac:dyDescent="0.25">
      <c r="A34" s="161" t="s">
        <v>278</v>
      </c>
      <c r="B34" s="162" t="s">
        <v>196</v>
      </c>
      <c r="C34" s="186" t="s">
        <v>197</v>
      </c>
      <c r="D34" s="163"/>
      <c r="E34" s="164"/>
      <c r="F34" s="165"/>
      <c r="G34" s="165">
        <f>SUMIF(AC35:AC35,"&lt;&gt;NOR",G35:G35)</f>
        <v>0</v>
      </c>
      <c r="H34" s="165"/>
      <c r="I34" s="165">
        <f>SUM(I35:I35)</f>
        <v>0</v>
      </c>
      <c r="J34" s="165"/>
      <c r="K34" s="165">
        <f>SUM(K35:K35)</f>
        <v>0</v>
      </c>
      <c r="L34" s="165"/>
      <c r="M34" s="165">
        <f>SUM(M35:M35)</f>
        <v>0</v>
      </c>
      <c r="N34" s="165"/>
      <c r="O34" s="165"/>
      <c r="P34" s="166"/>
      <c r="Q34" s="160"/>
      <c r="R34" s="160">
        <f>SUM(R35:R35)</f>
        <v>0</v>
      </c>
      <c r="S34" s="160"/>
      <c r="T34" s="160"/>
      <c r="U34" s="160"/>
      <c r="AC34" t="s">
        <v>279</v>
      </c>
    </row>
    <row r="35" spans="1:56" outlineLevel="1" x14ac:dyDescent="0.25">
      <c r="A35" s="179">
        <v>16</v>
      </c>
      <c r="B35" s="180" t="s">
        <v>1177</v>
      </c>
      <c r="C35" s="188" t="s">
        <v>1178</v>
      </c>
      <c r="D35" s="181" t="s">
        <v>514</v>
      </c>
      <c r="E35" s="182">
        <v>264</v>
      </c>
      <c r="F35" s="183"/>
      <c r="G35" s="184">
        <f>ROUND(E35*F35,2)</f>
        <v>0</v>
      </c>
      <c r="H35" s="183"/>
      <c r="I35" s="184">
        <f>ROUND(E35*H35,2)</f>
        <v>0</v>
      </c>
      <c r="J35" s="183"/>
      <c r="K35" s="184">
        <f>ROUND(E35*J35,2)</f>
        <v>0</v>
      </c>
      <c r="L35" s="184">
        <v>21</v>
      </c>
      <c r="M35" s="184">
        <f>G35*(1+L35/100)</f>
        <v>0</v>
      </c>
      <c r="N35" s="184"/>
      <c r="O35" s="184" t="s">
        <v>282</v>
      </c>
      <c r="P35" s="185" t="s">
        <v>283</v>
      </c>
      <c r="Q35" s="158">
        <v>0</v>
      </c>
      <c r="R35" s="158">
        <f>ROUND(E35*Q35,2)</f>
        <v>0</v>
      </c>
      <c r="S35" s="158"/>
      <c r="T35" s="158" t="s">
        <v>179</v>
      </c>
      <c r="U35" s="158" t="s">
        <v>284</v>
      </c>
      <c r="V35" s="147"/>
      <c r="W35" s="147"/>
      <c r="X35" s="147"/>
      <c r="Y35" s="147"/>
      <c r="Z35" s="147"/>
      <c r="AA35" s="147"/>
      <c r="AB35" s="147"/>
      <c r="AC35" s="147" t="s">
        <v>1159</v>
      </c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</row>
    <row r="36" spans="1:56" x14ac:dyDescent="0.25">
      <c r="A36" s="161" t="s">
        <v>278</v>
      </c>
      <c r="B36" s="162" t="s">
        <v>198</v>
      </c>
      <c r="C36" s="186" t="s">
        <v>199</v>
      </c>
      <c r="D36" s="163"/>
      <c r="E36" s="164"/>
      <c r="F36" s="165"/>
      <c r="G36" s="165">
        <f>SUMIF(AC37:AC38,"&lt;&gt;NOR",G37:G38)</f>
        <v>0</v>
      </c>
      <c r="H36" s="165"/>
      <c r="I36" s="165">
        <f>SUM(I37:I38)</f>
        <v>0</v>
      </c>
      <c r="J36" s="165"/>
      <c r="K36" s="165">
        <f>SUM(K37:K38)</f>
        <v>0</v>
      </c>
      <c r="L36" s="165"/>
      <c r="M36" s="165">
        <f>SUM(M37:M38)</f>
        <v>0</v>
      </c>
      <c r="N36" s="165"/>
      <c r="O36" s="165"/>
      <c r="P36" s="166"/>
      <c r="Q36" s="160"/>
      <c r="R36" s="160">
        <f>SUM(R37:R38)</f>
        <v>0</v>
      </c>
      <c r="S36" s="160"/>
      <c r="T36" s="160"/>
      <c r="U36" s="160"/>
      <c r="AC36" t="s">
        <v>279</v>
      </c>
    </row>
    <row r="37" spans="1:56" outlineLevel="1" x14ac:dyDescent="0.25">
      <c r="A37" s="179">
        <v>17</v>
      </c>
      <c r="B37" s="180" t="s">
        <v>1179</v>
      </c>
      <c r="C37" s="188" t="s">
        <v>1180</v>
      </c>
      <c r="D37" s="181" t="s">
        <v>747</v>
      </c>
      <c r="E37" s="182">
        <v>1</v>
      </c>
      <c r="F37" s="183"/>
      <c r="G37" s="184">
        <f>ROUND(E37*F37,2)</f>
        <v>0</v>
      </c>
      <c r="H37" s="183"/>
      <c r="I37" s="184">
        <f>ROUND(E37*H37,2)</f>
        <v>0</v>
      </c>
      <c r="J37" s="183"/>
      <c r="K37" s="184">
        <f>ROUND(E37*J37,2)</f>
        <v>0</v>
      </c>
      <c r="L37" s="184">
        <v>21</v>
      </c>
      <c r="M37" s="184">
        <f>G37*(1+L37/100)</f>
        <v>0</v>
      </c>
      <c r="N37" s="184"/>
      <c r="O37" s="184" t="s">
        <v>282</v>
      </c>
      <c r="P37" s="185" t="s">
        <v>283</v>
      </c>
      <c r="Q37" s="158">
        <v>0</v>
      </c>
      <c r="R37" s="158">
        <f>ROUND(E37*Q37,2)</f>
        <v>0</v>
      </c>
      <c r="S37" s="158"/>
      <c r="T37" s="158" t="s">
        <v>179</v>
      </c>
      <c r="U37" s="158" t="s">
        <v>284</v>
      </c>
      <c r="V37" s="147"/>
      <c r="W37" s="147"/>
      <c r="X37" s="147"/>
      <c r="Y37" s="147"/>
      <c r="Z37" s="147"/>
      <c r="AA37" s="147"/>
      <c r="AB37" s="147"/>
      <c r="AC37" s="147" t="s">
        <v>1159</v>
      </c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</row>
    <row r="38" spans="1:56" outlineLevel="1" x14ac:dyDescent="0.25">
      <c r="A38" s="179">
        <v>18</v>
      </c>
      <c r="B38" s="180" t="s">
        <v>1181</v>
      </c>
      <c r="C38" s="188" t="s">
        <v>1182</v>
      </c>
      <c r="D38" s="181" t="s">
        <v>747</v>
      </c>
      <c r="E38" s="182">
        <v>1</v>
      </c>
      <c r="F38" s="183"/>
      <c r="G38" s="184">
        <f>ROUND(E38*F38,2)</f>
        <v>0</v>
      </c>
      <c r="H38" s="183"/>
      <c r="I38" s="184">
        <f>ROUND(E38*H38,2)</f>
        <v>0</v>
      </c>
      <c r="J38" s="183"/>
      <c r="K38" s="184">
        <f>ROUND(E38*J38,2)</f>
        <v>0</v>
      </c>
      <c r="L38" s="184">
        <v>21</v>
      </c>
      <c r="M38" s="184">
        <f>G38*(1+L38/100)</f>
        <v>0</v>
      </c>
      <c r="N38" s="184"/>
      <c r="O38" s="184" t="s">
        <v>282</v>
      </c>
      <c r="P38" s="185" t="s">
        <v>283</v>
      </c>
      <c r="Q38" s="158">
        <v>0</v>
      </c>
      <c r="R38" s="158">
        <f>ROUND(E38*Q38,2)</f>
        <v>0</v>
      </c>
      <c r="S38" s="158"/>
      <c r="T38" s="158" t="s">
        <v>179</v>
      </c>
      <c r="U38" s="158" t="s">
        <v>284</v>
      </c>
      <c r="V38" s="147"/>
      <c r="W38" s="147"/>
      <c r="X38" s="147"/>
      <c r="Y38" s="147"/>
      <c r="Z38" s="147"/>
      <c r="AA38" s="147"/>
      <c r="AB38" s="147"/>
      <c r="AC38" s="147" t="s">
        <v>1159</v>
      </c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</row>
    <row r="39" spans="1:56" x14ac:dyDescent="0.25">
      <c r="A39" s="161" t="s">
        <v>278</v>
      </c>
      <c r="B39" s="162" t="s">
        <v>200</v>
      </c>
      <c r="C39" s="186" t="s">
        <v>201</v>
      </c>
      <c r="D39" s="163"/>
      <c r="E39" s="164"/>
      <c r="F39" s="165"/>
      <c r="G39" s="165">
        <f>SUMIF(AC40:AC40,"&lt;&gt;NOR",G40:G40)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/>
      <c r="P39" s="166"/>
      <c r="Q39" s="160"/>
      <c r="R39" s="160">
        <f>SUM(R40:R40)</f>
        <v>0</v>
      </c>
      <c r="S39" s="160"/>
      <c r="T39" s="160"/>
      <c r="U39" s="160"/>
      <c r="AC39" t="s">
        <v>279</v>
      </c>
    </row>
    <row r="40" spans="1:56" outlineLevel="1" x14ac:dyDescent="0.25">
      <c r="A40" s="179">
        <v>19</v>
      </c>
      <c r="B40" s="180" t="s">
        <v>1183</v>
      </c>
      <c r="C40" s="188" t="s">
        <v>1184</v>
      </c>
      <c r="D40" s="181" t="s">
        <v>514</v>
      </c>
      <c r="E40" s="182">
        <v>12</v>
      </c>
      <c r="F40" s="183"/>
      <c r="G40" s="184">
        <f>ROUND(E40*F40,2)</f>
        <v>0</v>
      </c>
      <c r="H40" s="183"/>
      <c r="I40" s="184">
        <f>ROUND(E40*H40,2)</f>
        <v>0</v>
      </c>
      <c r="J40" s="183"/>
      <c r="K40" s="184">
        <f>ROUND(E40*J40,2)</f>
        <v>0</v>
      </c>
      <c r="L40" s="184">
        <v>21</v>
      </c>
      <c r="M40" s="184">
        <f>G40*(1+L40/100)</f>
        <v>0</v>
      </c>
      <c r="N40" s="184"/>
      <c r="O40" s="184" t="s">
        <v>282</v>
      </c>
      <c r="P40" s="185" t="s">
        <v>283</v>
      </c>
      <c r="Q40" s="158">
        <v>0</v>
      </c>
      <c r="R40" s="158">
        <f>ROUND(E40*Q40,2)</f>
        <v>0</v>
      </c>
      <c r="S40" s="158"/>
      <c r="T40" s="158" t="s">
        <v>179</v>
      </c>
      <c r="U40" s="158" t="s">
        <v>284</v>
      </c>
      <c r="V40" s="147"/>
      <c r="W40" s="147"/>
      <c r="X40" s="147"/>
      <c r="Y40" s="147"/>
      <c r="Z40" s="147"/>
      <c r="AA40" s="147"/>
      <c r="AB40" s="147"/>
      <c r="AC40" s="147" t="s">
        <v>1159</v>
      </c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</row>
    <row r="41" spans="1:56" x14ac:dyDescent="0.25">
      <c r="A41" s="161" t="s">
        <v>278</v>
      </c>
      <c r="B41" s="162" t="s">
        <v>202</v>
      </c>
      <c r="C41" s="186" t="s">
        <v>201</v>
      </c>
      <c r="D41" s="163"/>
      <c r="E41" s="164"/>
      <c r="F41" s="165"/>
      <c r="G41" s="165">
        <f>SUMIF(AC42:AC44,"&lt;&gt;NOR",G42:G44)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/>
      <c r="P41" s="166"/>
      <c r="Q41" s="160"/>
      <c r="R41" s="160">
        <f>SUM(R42:R44)</f>
        <v>0</v>
      </c>
      <c r="S41" s="160"/>
      <c r="T41" s="160"/>
      <c r="U41" s="160"/>
      <c r="AC41" t="s">
        <v>279</v>
      </c>
    </row>
    <row r="42" spans="1:56" outlineLevel="1" x14ac:dyDescent="0.25">
      <c r="A42" s="179">
        <v>20</v>
      </c>
      <c r="B42" s="180" t="s">
        <v>1185</v>
      </c>
      <c r="C42" s="188" t="s">
        <v>1186</v>
      </c>
      <c r="D42" s="181" t="s">
        <v>747</v>
      </c>
      <c r="E42" s="182">
        <v>2</v>
      </c>
      <c r="F42" s="183"/>
      <c r="G42" s="184">
        <f>ROUND(E42*F42,2)</f>
        <v>0</v>
      </c>
      <c r="H42" s="183"/>
      <c r="I42" s="184">
        <f>ROUND(E42*H42,2)</f>
        <v>0</v>
      </c>
      <c r="J42" s="183"/>
      <c r="K42" s="184">
        <f>ROUND(E42*J42,2)</f>
        <v>0</v>
      </c>
      <c r="L42" s="184">
        <v>21</v>
      </c>
      <c r="M42" s="184">
        <f>G42*(1+L42/100)</f>
        <v>0</v>
      </c>
      <c r="N42" s="184"/>
      <c r="O42" s="184" t="s">
        <v>282</v>
      </c>
      <c r="P42" s="185" t="s">
        <v>283</v>
      </c>
      <c r="Q42" s="158">
        <v>0</v>
      </c>
      <c r="R42" s="158">
        <f>ROUND(E42*Q42,2)</f>
        <v>0</v>
      </c>
      <c r="S42" s="158"/>
      <c r="T42" s="158" t="s">
        <v>179</v>
      </c>
      <c r="U42" s="158" t="s">
        <v>284</v>
      </c>
      <c r="V42" s="147"/>
      <c r="W42" s="147"/>
      <c r="X42" s="147"/>
      <c r="Y42" s="147"/>
      <c r="Z42" s="147"/>
      <c r="AA42" s="147"/>
      <c r="AB42" s="147"/>
      <c r="AC42" s="147" t="s">
        <v>1159</v>
      </c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</row>
    <row r="43" spans="1:56" outlineLevel="1" x14ac:dyDescent="0.25">
      <c r="A43" s="179">
        <v>21</v>
      </c>
      <c r="B43" s="180" t="s">
        <v>1187</v>
      </c>
      <c r="C43" s="188" t="s">
        <v>1188</v>
      </c>
      <c r="D43" s="181" t="s">
        <v>747</v>
      </c>
      <c r="E43" s="182">
        <v>2</v>
      </c>
      <c r="F43" s="183"/>
      <c r="G43" s="184">
        <f>ROUND(E43*F43,2)</f>
        <v>0</v>
      </c>
      <c r="H43" s="183"/>
      <c r="I43" s="184">
        <f>ROUND(E43*H43,2)</f>
        <v>0</v>
      </c>
      <c r="J43" s="183"/>
      <c r="K43" s="184">
        <f>ROUND(E43*J43,2)</f>
        <v>0</v>
      </c>
      <c r="L43" s="184">
        <v>21</v>
      </c>
      <c r="M43" s="184">
        <f>G43*(1+L43/100)</f>
        <v>0</v>
      </c>
      <c r="N43" s="184"/>
      <c r="O43" s="184" t="s">
        <v>282</v>
      </c>
      <c r="P43" s="185" t="s">
        <v>283</v>
      </c>
      <c r="Q43" s="158">
        <v>0</v>
      </c>
      <c r="R43" s="158">
        <f>ROUND(E43*Q43,2)</f>
        <v>0</v>
      </c>
      <c r="S43" s="158"/>
      <c r="T43" s="158" t="s">
        <v>179</v>
      </c>
      <c r="U43" s="158" t="s">
        <v>284</v>
      </c>
      <c r="V43" s="147"/>
      <c r="W43" s="147"/>
      <c r="X43" s="147"/>
      <c r="Y43" s="147"/>
      <c r="Z43" s="147"/>
      <c r="AA43" s="147"/>
      <c r="AB43" s="147"/>
      <c r="AC43" s="147" t="s">
        <v>1159</v>
      </c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</row>
    <row r="44" spans="1:56" outlineLevel="1" x14ac:dyDescent="0.25">
      <c r="A44" s="179">
        <v>22</v>
      </c>
      <c r="B44" s="180" t="s">
        <v>1189</v>
      </c>
      <c r="C44" s="188" t="s">
        <v>1190</v>
      </c>
      <c r="D44" s="181" t="s">
        <v>747</v>
      </c>
      <c r="E44" s="182">
        <v>6</v>
      </c>
      <c r="F44" s="183"/>
      <c r="G44" s="184">
        <f>ROUND(E44*F44,2)</f>
        <v>0</v>
      </c>
      <c r="H44" s="183"/>
      <c r="I44" s="184">
        <f>ROUND(E44*H44,2)</f>
        <v>0</v>
      </c>
      <c r="J44" s="183"/>
      <c r="K44" s="184">
        <f>ROUND(E44*J44,2)</f>
        <v>0</v>
      </c>
      <c r="L44" s="184">
        <v>21</v>
      </c>
      <c r="M44" s="184">
        <f>G44*(1+L44/100)</f>
        <v>0</v>
      </c>
      <c r="N44" s="184"/>
      <c r="O44" s="184" t="s">
        <v>282</v>
      </c>
      <c r="P44" s="185" t="s">
        <v>283</v>
      </c>
      <c r="Q44" s="158">
        <v>0</v>
      </c>
      <c r="R44" s="158">
        <f>ROUND(E44*Q44,2)</f>
        <v>0</v>
      </c>
      <c r="S44" s="158"/>
      <c r="T44" s="158" t="s">
        <v>179</v>
      </c>
      <c r="U44" s="158" t="s">
        <v>284</v>
      </c>
      <c r="V44" s="147"/>
      <c r="W44" s="147"/>
      <c r="X44" s="147"/>
      <c r="Y44" s="147"/>
      <c r="Z44" s="147"/>
      <c r="AA44" s="147"/>
      <c r="AB44" s="147"/>
      <c r="AC44" s="147" t="s">
        <v>1159</v>
      </c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</row>
    <row r="45" spans="1:56" x14ac:dyDescent="0.25">
      <c r="A45" s="161" t="s">
        <v>278</v>
      </c>
      <c r="B45" s="162" t="s">
        <v>203</v>
      </c>
      <c r="C45" s="186" t="s">
        <v>204</v>
      </c>
      <c r="D45" s="163"/>
      <c r="E45" s="164"/>
      <c r="F45" s="165"/>
      <c r="G45" s="165">
        <f>SUMIF(AC46:AC47,"&lt;&gt;NOR",G46:G47)</f>
        <v>0</v>
      </c>
      <c r="H45" s="165"/>
      <c r="I45" s="165">
        <f>SUM(I46:I47)</f>
        <v>0</v>
      </c>
      <c r="J45" s="165"/>
      <c r="K45" s="165">
        <f>SUM(K46:K47)</f>
        <v>0</v>
      </c>
      <c r="L45" s="165"/>
      <c r="M45" s="165">
        <f>SUM(M46:M47)</f>
        <v>0</v>
      </c>
      <c r="N45" s="165"/>
      <c r="O45" s="165"/>
      <c r="P45" s="166"/>
      <c r="Q45" s="160"/>
      <c r="R45" s="160">
        <f>SUM(R46:R47)</f>
        <v>0</v>
      </c>
      <c r="S45" s="160"/>
      <c r="T45" s="160"/>
      <c r="U45" s="160"/>
      <c r="AC45" t="s">
        <v>279</v>
      </c>
    </row>
    <row r="46" spans="1:56" outlineLevel="1" x14ac:dyDescent="0.25">
      <c r="A46" s="171">
        <v>23</v>
      </c>
      <c r="B46" s="172" t="s">
        <v>1191</v>
      </c>
      <c r="C46" s="187" t="s">
        <v>1192</v>
      </c>
      <c r="D46" s="173" t="s">
        <v>747</v>
      </c>
      <c r="E46" s="174">
        <v>2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6"/>
      <c r="O46" s="176" t="s">
        <v>282</v>
      </c>
      <c r="P46" s="177" t="s">
        <v>283</v>
      </c>
      <c r="Q46" s="158">
        <v>0</v>
      </c>
      <c r="R46" s="158">
        <f>ROUND(E46*Q46,2)</f>
        <v>0</v>
      </c>
      <c r="S46" s="158"/>
      <c r="T46" s="158" t="s">
        <v>179</v>
      </c>
      <c r="U46" s="158" t="s">
        <v>284</v>
      </c>
      <c r="V46" s="147"/>
      <c r="W46" s="147"/>
      <c r="X46" s="147"/>
      <c r="Y46" s="147"/>
      <c r="Z46" s="147"/>
      <c r="AA46" s="147"/>
      <c r="AB46" s="147"/>
      <c r="AC46" s="147" t="s">
        <v>1159</v>
      </c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</row>
    <row r="47" spans="1:56" outlineLevel="2" x14ac:dyDescent="0.25">
      <c r="A47" s="154"/>
      <c r="B47" s="155"/>
      <c r="C47" s="253" t="s">
        <v>1193</v>
      </c>
      <c r="D47" s="254"/>
      <c r="E47" s="254"/>
      <c r="F47" s="254"/>
      <c r="G47" s="254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47"/>
      <c r="W47" s="147"/>
      <c r="X47" s="147"/>
      <c r="Y47" s="147"/>
      <c r="Z47" s="147"/>
      <c r="AA47" s="147"/>
      <c r="AB47" s="147"/>
      <c r="AC47" s="147" t="s">
        <v>287</v>
      </c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</row>
    <row r="48" spans="1:56" x14ac:dyDescent="0.25">
      <c r="A48" s="161" t="s">
        <v>278</v>
      </c>
      <c r="B48" s="162" t="s">
        <v>205</v>
      </c>
      <c r="C48" s="186" t="s">
        <v>206</v>
      </c>
      <c r="D48" s="163"/>
      <c r="E48" s="164"/>
      <c r="F48" s="165"/>
      <c r="G48" s="165">
        <f>SUMIF(AC49:AC49,"&lt;&gt;NOR",G49:G49)</f>
        <v>0</v>
      </c>
      <c r="H48" s="165"/>
      <c r="I48" s="165">
        <f>SUM(I49:I49)</f>
        <v>0</v>
      </c>
      <c r="J48" s="165"/>
      <c r="K48" s="165">
        <f>SUM(K49:K49)</f>
        <v>0</v>
      </c>
      <c r="L48" s="165"/>
      <c r="M48" s="165">
        <f>SUM(M49:M49)</f>
        <v>0</v>
      </c>
      <c r="N48" s="165"/>
      <c r="O48" s="165"/>
      <c r="P48" s="166"/>
      <c r="Q48" s="160"/>
      <c r="R48" s="160">
        <f>SUM(R49:R49)</f>
        <v>0</v>
      </c>
      <c r="S48" s="160"/>
      <c r="T48" s="160"/>
      <c r="U48" s="160"/>
      <c r="AC48" t="s">
        <v>279</v>
      </c>
    </row>
    <row r="49" spans="1:56" ht="20.399999999999999" outlineLevel="1" x14ac:dyDescent="0.25">
      <c r="A49" s="179">
        <v>24</v>
      </c>
      <c r="B49" s="180" t="s">
        <v>1194</v>
      </c>
      <c r="C49" s="188" t="s">
        <v>1195</v>
      </c>
      <c r="D49" s="181" t="s">
        <v>747</v>
      </c>
      <c r="E49" s="182">
        <v>1</v>
      </c>
      <c r="F49" s="183"/>
      <c r="G49" s="184">
        <f>ROUND(E49*F49,2)</f>
        <v>0</v>
      </c>
      <c r="H49" s="183"/>
      <c r="I49" s="184">
        <f>ROUND(E49*H49,2)</f>
        <v>0</v>
      </c>
      <c r="J49" s="183"/>
      <c r="K49" s="184">
        <f>ROUND(E49*J49,2)</f>
        <v>0</v>
      </c>
      <c r="L49" s="184">
        <v>21</v>
      </c>
      <c r="M49" s="184">
        <f>G49*(1+L49/100)</f>
        <v>0</v>
      </c>
      <c r="N49" s="184"/>
      <c r="O49" s="184" t="s">
        <v>282</v>
      </c>
      <c r="P49" s="185" t="s">
        <v>283</v>
      </c>
      <c r="Q49" s="158">
        <v>0</v>
      </c>
      <c r="R49" s="158">
        <f>ROUND(E49*Q49,2)</f>
        <v>0</v>
      </c>
      <c r="S49" s="158"/>
      <c r="T49" s="158" t="s">
        <v>179</v>
      </c>
      <c r="U49" s="158" t="s">
        <v>284</v>
      </c>
      <c r="V49" s="147"/>
      <c r="W49" s="147"/>
      <c r="X49" s="147"/>
      <c r="Y49" s="147"/>
      <c r="Z49" s="147"/>
      <c r="AA49" s="147"/>
      <c r="AB49" s="147"/>
      <c r="AC49" s="147" t="s">
        <v>1159</v>
      </c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</row>
    <row r="50" spans="1:56" x14ac:dyDescent="0.25">
      <c r="A50" s="161" t="s">
        <v>278</v>
      </c>
      <c r="B50" s="162" t="s">
        <v>207</v>
      </c>
      <c r="C50" s="186" t="s">
        <v>208</v>
      </c>
      <c r="D50" s="163"/>
      <c r="E50" s="164"/>
      <c r="F50" s="165"/>
      <c r="G50" s="165">
        <f>SUMIF(AC51:AC57,"&lt;&gt;NOR",G51:G57)</f>
        <v>0</v>
      </c>
      <c r="H50" s="165"/>
      <c r="I50" s="165">
        <f>SUM(I51:I57)</f>
        <v>0</v>
      </c>
      <c r="J50" s="165"/>
      <c r="K50" s="165">
        <f>SUM(K51:K57)</f>
        <v>0</v>
      </c>
      <c r="L50" s="165"/>
      <c r="M50" s="165">
        <f>SUM(M51:M57)</f>
        <v>0</v>
      </c>
      <c r="N50" s="165"/>
      <c r="O50" s="165"/>
      <c r="P50" s="166"/>
      <c r="Q50" s="160"/>
      <c r="R50" s="160">
        <f>SUM(R51:R57)</f>
        <v>0</v>
      </c>
      <c r="S50" s="160"/>
      <c r="T50" s="160"/>
      <c r="U50" s="160"/>
      <c r="AC50" t="s">
        <v>279</v>
      </c>
    </row>
    <row r="51" spans="1:56" outlineLevel="1" x14ac:dyDescent="0.25">
      <c r="A51" s="171">
        <v>25</v>
      </c>
      <c r="B51" s="172" t="s">
        <v>1196</v>
      </c>
      <c r="C51" s="187" t="s">
        <v>1197</v>
      </c>
      <c r="D51" s="173" t="s">
        <v>747</v>
      </c>
      <c r="E51" s="174">
        <v>1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6"/>
      <c r="O51" s="176" t="s">
        <v>282</v>
      </c>
      <c r="P51" s="177" t="s">
        <v>283</v>
      </c>
      <c r="Q51" s="158">
        <v>0</v>
      </c>
      <c r="R51" s="158">
        <f>ROUND(E51*Q51,2)</f>
        <v>0</v>
      </c>
      <c r="S51" s="158"/>
      <c r="T51" s="158" t="s">
        <v>179</v>
      </c>
      <c r="U51" s="158" t="s">
        <v>284</v>
      </c>
      <c r="V51" s="147"/>
      <c r="W51" s="147"/>
      <c r="X51" s="147"/>
      <c r="Y51" s="147"/>
      <c r="Z51" s="147"/>
      <c r="AA51" s="147"/>
      <c r="AB51" s="147"/>
      <c r="AC51" s="147" t="s">
        <v>1159</v>
      </c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</row>
    <row r="52" spans="1:56" ht="51.6" outlineLevel="2" x14ac:dyDescent="0.25">
      <c r="A52" s="154"/>
      <c r="B52" s="155"/>
      <c r="C52" s="253" t="s">
        <v>1198</v>
      </c>
      <c r="D52" s="254"/>
      <c r="E52" s="254"/>
      <c r="F52" s="254"/>
      <c r="G52" s="254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47"/>
      <c r="W52" s="147"/>
      <c r="X52" s="147"/>
      <c r="Y52" s="147"/>
      <c r="Z52" s="147"/>
      <c r="AA52" s="147"/>
      <c r="AB52" s="147"/>
      <c r="AC52" s="147" t="s">
        <v>287</v>
      </c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78" t="str">
        <f>C52</f>
        <v>Vyhovující požadavkům EN 61439-1 (v certifikaci u TUV SUD). Rozváděč je optimalizovaný zejména pro venkovní instalace průmyslových switchů, PLC a IO modulů METEL. Do rozváděče mohou být rovněž osazeny zařízení jiných výrobců. Rozváděč je osazen těmito komponenty: Zásuvka 230VAC typ E (CZ), napájecí zdroj 48VDC/240W, přepěťová ochrana 1. + 2. stupeň, jistič 4A, proudový chránič, rozměry: 400 x 600 x 250 mm, 230VAC. Vývodky: Univolt SKGL průměr a počet dle instalovaného počtu kabelů, Zebezpečení: Mechanický mikrospínač s přepínacím kontaktem na dveře rozvaděče - zapojeno do switche, komplet vydrátové, zapojené, testováno dle EN 61439-1 (OH6425 - C4.A12.R.P482.SE)</v>
      </c>
      <c r="AX52" s="147"/>
      <c r="AY52" s="147"/>
      <c r="AZ52" s="147"/>
      <c r="BA52" s="147"/>
      <c r="BB52" s="147"/>
      <c r="BC52" s="147"/>
      <c r="BD52" s="147"/>
    </row>
    <row r="53" spans="1:56" outlineLevel="1" x14ac:dyDescent="0.25">
      <c r="A53" s="171">
        <v>26</v>
      </c>
      <c r="B53" s="172" t="s">
        <v>1199</v>
      </c>
      <c r="C53" s="187" t="s">
        <v>1200</v>
      </c>
      <c r="D53" s="173" t="s">
        <v>747</v>
      </c>
      <c r="E53" s="174">
        <v>1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/>
      <c r="O53" s="176" t="s">
        <v>282</v>
      </c>
      <c r="P53" s="177" t="s">
        <v>283</v>
      </c>
      <c r="Q53" s="158">
        <v>0</v>
      </c>
      <c r="R53" s="158">
        <f>ROUND(E53*Q53,2)</f>
        <v>0</v>
      </c>
      <c r="S53" s="158"/>
      <c r="T53" s="158" t="s">
        <v>179</v>
      </c>
      <c r="U53" s="158" t="s">
        <v>284</v>
      </c>
      <c r="V53" s="147"/>
      <c r="W53" s="147"/>
      <c r="X53" s="147"/>
      <c r="Y53" s="147"/>
      <c r="Z53" s="147"/>
      <c r="AA53" s="147"/>
      <c r="AB53" s="147"/>
      <c r="AC53" s="147" t="s">
        <v>1159</v>
      </c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</row>
    <row r="54" spans="1:56" outlineLevel="2" x14ac:dyDescent="0.25">
      <c r="A54" s="154"/>
      <c r="B54" s="155"/>
      <c r="C54" s="253" t="s">
        <v>1201</v>
      </c>
      <c r="D54" s="254"/>
      <c r="E54" s="254"/>
      <c r="F54" s="254"/>
      <c r="G54" s="254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47"/>
      <c r="W54" s="147"/>
      <c r="X54" s="147"/>
      <c r="Y54" s="147"/>
      <c r="Z54" s="147"/>
      <c r="AA54" s="147"/>
      <c r="AB54" s="147"/>
      <c r="AC54" s="147" t="s">
        <v>287</v>
      </c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</row>
    <row r="55" spans="1:56" outlineLevel="1" x14ac:dyDescent="0.25">
      <c r="A55" s="171">
        <v>27</v>
      </c>
      <c r="B55" s="172" t="s">
        <v>1202</v>
      </c>
      <c r="C55" s="187" t="s">
        <v>1203</v>
      </c>
      <c r="D55" s="173" t="s">
        <v>747</v>
      </c>
      <c r="E55" s="174">
        <v>1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/>
      <c r="O55" s="176" t="s">
        <v>282</v>
      </c>
      <c r="P55" s="177" t="s">
        <v>283</v>
      </c>
      <c r="Q55" s="158">
        <v>0</v>
      </c>
      <c r="R55" s="158">
        <f>ROUND(E55*Q55,2)</f>
        <v>0</v>
      </c>
      <c r="S55" s="158"/>
      <c r="T55" s="158" t="s">
        <v>179</v>
      </c>
      <c r="U55" s="158" t="s">
        <v>284</v>
      </c>
      <c r="V55" s="147"/>
      <c r="W55" s="147"/>
      <c r="X55" s="147"/>
      <c r="Y55" s="147"/>
      <c r="Z55" s="147"/>
      <c r="AA55" s="147"/>
      <c r="AB55" s="147"/>
      <c r="AC55" s="147" t="s">
        <v>1159</v>
      </c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</row>
    <row r="56" spans="1:56" outlineLevel="2" x14ac:dyDescent="0.25">
      <c r="A56" s="154"/>
      <c r="B56" s="155"/>
      <c r="C56" s="253" t="s">
        <v>1204</v>
      </c>
      <c r="D56" s="254"/>
      <c r="E56" s="254"/>
      <c r="F56" s="254"/>
      <c r="G56" s="254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47"/>
      <c r="W56" s="147"/>
      <c r="X56" s="147"/>
      <c r="Y56" s="147"/>
      <c r="Z56" s="147"/>
      <c r="AA56" s="147"/>
      <c r="AB56" s="147"/>
      <c r="AC56" s="147" t="s">
        <v>287</v>
      </c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</row>
    <row r="57" spans="1:56" outlineLevel="1" x14ac:dyDescent="0.25">
      <c r="A57" s="179">
        <v>28</v>
      </c>
      <c r="B57" s="180" t="s">
        <v>1205</v>
      </c>
      <c r="C57" s="188" t="s">
        <v>1206</v>
      </c>
      <c r="D57" s="181" t="s">
        <v>747</v>
      </c>
      <c r="E57" s="182">
        <v>1</v>
      </c>
      <c r="F57" s="183"/>
      <c r="G57" s="184">
        <f>ROUND(E57*F57,2)</f>
        <v>0</v>
      </c>
      <c r="H57" s="183"/>
      <c r="I57" s="184">
        <f>ROUND(E57*H57,2)</f>
        <v>0</v>
      </c>
      <c r="J57" s="183"/>
      <c r="K57" s="184">
        <f>ROUND(E57*J57,2)</f>
        <v>0</v>
      </c>
      <c r="L57" s="184">
        <v>21</v>
      </c>
      <c r="M57" s="184">
        <f>G57*(1+L57/100)</f>
        <v>0</v>
      </c>
      <c r="N57" s="184"/>
      <c r="O57" s="184" t="s">
        <v>282</v>
      </c>
      <c r="P57" s="185" t="s">
        <v>283</v>
      </c>
      <c r="Q57" s="158">
        <v>0</v>
      </c>
      <c r="R57" s="158">
        <f>ROUND(E57*Q57,2)</f>
        <v>0</v>
      </c>
      <c r="S57" s="158"/>
      <c r="T57" s="158" t="s">
        <v>179</v>
      </c>
      <c r="U57" s="158" t="s">
        <v>284</v>
      </c>
      <c r="V57" s="147"/>
      <c r="W57" s="147"/>
      <c r="X57" s="147"/>
      <c r="Y57" s="147"/>
      <c r="Z57" s="147"/>
      <c r="AA57" s="147"/>
      <c r="AB57" s="147"/>
      <c r="AC57" s="147" t="s">
        <v>1159</v>
      </c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</row>
    <row r="58" spans="1:56" x14ac:dyDescent="0.25">
      <c r="A58" s="161" t="s">
        <v>278</v>
      </c>
      <c r="B58" s="162" t="s">
        <v>209</v>
      </c>
      <c r="C58" s="186" t="s">
        <v>210</v>
      </c>
      <c r="D58" s="163"/>
      <c r="E58" s="164"/>
      <c r="F58" s="165"/>
      <c r="G58" s="165">
        <f>SUMIF(AC59:AC59,"&lt;&gt;NOR",G59:G59)</f>
        <v>0</v>
      </c>
      <c r="H58" s="165"/>
      <c r="I58" s="165">
        <f>SUM(I59:I59)</f>
        <v>0</v>
      </c>
      <c r="J58" s="165"/>
      <c r="K58" s="165">
        <f>SUM(K59:K59)</f>
        <v>0</v>
      </c>
      <c r="L58" s="165"/>
      <c r="M58" s="165">
        <f>SUM(M59:M59)</f>
        <v>0</v>
      </c>
      <c r="N58" s="165"/>
      <c r="O58" s="165"/>
      <c r="P58" s="166"/>
      <c r="Q58" s="160"/>
      <c r="R58" s="160">
        <f>SUM(R59:R59)</f>
        <v>0</v>
      </c>
      <c r="S58" s="160"/>
      <c r="T58" s="160"/>
      <c r="U58" s="160"/>
      <c r="AC58" t="s">
        <v>279</v>
      </c>
    </row>
    <row r="59" spans="1:56" outlineLevel="1" x14ac:dyDescent="0.25">
      <c r="A59" s="179">
        <v>29</v>
      </c>
      <c r="B59" s="180" t="s">
        <v>1207</v>
      </c>
      <c r="C59" s="188" t="s">
        <v>1208</v>
      </c>
      <c r="D59" s="181" t="s">
        <v>747</v>
      </c>
      <c r="E59" s="182">
        <v>1</v>
      </c>
      <c r="F59" s="183"/>
      <c r="G59" s="184">
        <f>ROUND(E59*F59,2)</f>
        <v>0</v>
      </c>
      <c r="H59" s="183"/>
      <c r="I59" s="184">
        <f>ROUND(E59*H59,2)</f>
        <v>0</v>
      </c>
      <c r="J59" s="183"/>
      <c r="K59" s="184">
        <f>ROUND(E59*J59,2)</f>
        <v>0</v>
      </c>
      <c r="L59" s="184">
        <v>21</v>
      </c>
      <c r="M59" s="184">
        <f>G59*(1+L59/100)</f>
        <v>0</v>
      </c>
      <c r="N59" s="184"/>
      <c r="O59" s="184" t="s">
        <v>282</v>
      </c>
      <c r="P59" s="185" t="s">
        <v>283</v>
      </c>
      <c r="Q59" s="158">
        <v>0</v>
      </c>
      <c r="R59" s="158">
        <f>ROUND(E59*Q59,2)</f>
        <v>0</v>
      </c>
      <c r="S59" s="158"/>
      <c r="T59" s="158" t="s">
        <v>179</v>
      </c>
      <c r="U59" s="158" t="s">
        <v>284</v>
      </c>
      <c r="V59" s="147"/>
      <c r="W59" s="147"/>
      <c r="X59" s="147"/>
      <c r="Y59" s="147"/>
      <c r="Z59" s="147"/>
      <c r="AA59" s="147"/>
      <c r="AB59" s="147"/>
      <c r="AC59" s="147" t="s">
        <v>1159</v>
      </c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</row>
    <row r="60" spans="1:56" x14ac:dyDescent="0.25">
      <c r="A60" s="161" t="s">
        <v>278</v>
      </c>
      <c r="B60" s="162" t="s">
        <v>211</v>
      </c>
      <c r="C60" s="186" t="s">
        <v>212</v>
      </c>
      <c r="D60" s="163"/>
      <c r="E60" s="164"/>
      <c r="F60" s="165"/>
      <c r="G60" s="165">
        <f>SUMIF(AC61:AC63,"&lt;&gt;NOR",G61:G63)</f>
        <v>0</v>
      </c>
      <c r="H60" s="165"/>
      <c r="I60" s="165">
        <f>SUM(I61:I63)</f>
        <v>0</v>
      </c>
      <c r="J60" s="165"/>
      <c r="K60" s="165">
        <f>SUM(K61:K63)</f>
        <v>0</v>
      </c>
      <c r="L60" s="165"/>
      <c r="M60" s="165">
        <f>SUM(M61:M63)</f>
        <v>0</v>
      </c>
      <c r="N60" s="165"/>
      <c r="O60" s="165"/>
      <c r="P60" s="166"/>
      <c r="Q60" s="160"/>
      <c r="R60" s="160">
        <f>SUM(R61:R63)</f>
        <v>0</v>
      </c>
      <c r="S60" s="160"/>
      <c r="T60" s="160"/>
      <c r="U60" s="160"/>
      <c r="AC60" t="s">
        <v>279</v>
      </c>
    </row>
    <row r="61" spans="1:56" outlineLevel="1" x14ac:dyDescent="0.25">
      <c r="A61" s="179">
        <v>30</v>
      </c>
      <c r="B61" s="180" t="s">
        <v>1209</v>
      </c>
      <c r="C61" s="188" t="s">
        <v>1210</v>
      </c>
      <c r="D61" s="181" t="s">
        <v>747</v>
      </c>
      <c r="E61" s="182">
        <v>2</v>
      </c>
      <c r="F61" s="183"/>
      <c r="G61" s="184">
        <f>ROUND(E61*F61,2)</f>
        <v>0</v>
      </c>
      <c r="H61" s="183"/>
      <c r="I61" s="184">
        <f>ROUND(E61*H61,2)</f>
        <v>0</v>
      </c>
      <c r="J61" s="183"/>
      <c r="K61" s="184">
        <f>ROUND(E61*J61,2)</f>
        <v>0</v>
      </c>
      <c r="L61" s="184">
        <v>21</v>
      </c>
      <c r="M61" s="184">
        <f>G61*(1+L61/100)</f>
        <v>0</v>
      </c>
      <c r="N61" s="184"/>
      <c r="O61" s="184" t="s">
        <v>282</v>
      </c>
      <c r="P61" s="185" t="s">
        <v>283</v>
      </c>
      <c r="Q61" s="158">
        <v>0</v>
      </c>
      <c r="R61" s="158">
        <f>ROUND(E61*Q61,2)</f>
        <v>0</v>
      </c>
      <c r="S61" s="158"/>
      <c r="T61" s="158" t="s">
        <v>179</v>
      </c>
      <c r="U61" s="158" t="s">
        <v>284</v>
      </c>
      <c r="V61" s="147"/>
      <c r="W61" s="147"/>
      <c r="X61" s="147"/>
      <c r="Y61" s="147"/>
      <c r="Z61" s="147"/>
      <c r="AA61" s="147"/>
      <c r="AB61" s="147"/>
      <c r="AC61" s="147" t="s">
        <v>1159</v>
      </c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</row>
    <row r="62" spans="1:56" outlineLevel="1" x14ac:dyDescent="0.25">
      <c r="A62" s="179">
        <v>31</v>
      </c>
      <c r="B62" s="180" t="s">
        <v>1211</v>
      </c>
      <c r="C62" s="188" t="s">
        <v>1212</v>
      </c>
      <c r="D62" s="181" t="s">
        <v>747</v>
      </c>
      <c r="E62" s="182">
        <v>2</v>
      </c>
      <c r="F62" s="183"/>
      <c r="G62" s="184">
        <f>ROUND(E62*F62,2)</f>
        <v>0</v>
      </c>
      <c r="H62" s="183"/>
      <c r="I62" s="184">
        <f>ROUND(E62*H62,2)</f>
        <v>0</v>
      </c>
      <c r="J62" s="183"/>
      <c r="K62" s="184">
        <f>ROUND(E62*J62,2)</f>
        <v>0</v>
      </c>
      <c r="L62" s="184">
        <v>21</v>
      </c>
      <c r="M62" s="184">
        <f>G62*(1+L62/100)</f>
        <v>0</v>
      </c>
      <c r="N62" s="184"/>
      <c r="O62" s="184" t="s">
        <v>282</v>
      </c>
      <c r="P62" s="185" t="s">
        <v>283</v>
      </c>
      <c r="Q62" s="158">
        <v>0</v>
      </c>
      <c r="R62" s="158">
        <f>ROUND(E62*Q62,2)</f>
        <v>0</v>
      </c>
      <c r="S62" s="158"/>
      <c r="T62" s="158" t="s">
        <v>179</v>
      </c>
      <c r="U62" s="158" t="s">
        <v>284</v>
      </c>
      <c r="V62" s="147"/>
      <c r="W62" s="147"/>
      <c r="X62" s="147"/>
      <c r="Y62" s="147"/>
      <c r="Z62" s="147"/>
      <c r="AA62" s="147"/>
      <c r="AB62" s="147"/>
      <c r="AC62" s="147" t="s">
        <v>1159</v>
      </c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</row>
    <row r="63" spans="1:56" outlineLevel="1" x14ac:dyDescent="0.25">
      <c r="A63" s="179">
        <v>32</v>
      </c>
      <c r="B63" s="180" t="s">
        <v>1213</v>
      </c>
      <c r="C63" s="188" t="s">
        <v>1214</v>
      </c>
      <c r="D63" s="181" t="s">
        <v>747</v>
      </c>
      <c r="E63" s="182">
        <v>24</v>
      </c>
      <c r="F63" s="183"/>
      <c r="G63" s="184">
        <f>ROUND(E63*F63,2)</f>
        <v>0</v>
      </c>
      <c r="H63" s="183"/>
      <c r="I63" s="184">
        <f>ROUND(E63*H63,2)</f>
        <v>0</v>
      </c>
      <c r="J63" s="183"/>
      <c r="K63" s="184">
        <f>ROUND(E63*J63,2)</f>
        <v>0</v>
      </c>
      <c r="L63" s="184">
        <v>21</v>
      </c>
      <c r="M63" s="184">
        <f>G63*(1+L63/100)</f>
        <v>0</v>
      </c>
      <c r="N63" s="184"/>
      <c r="O63" s="184" t="s">
        <v>282</v>
      </c>
      <c r="P63" s="185" t="s">
        <v>283</v>
      </c>
      <c r="Q63" s="158">
        <v>0</v>
      </c>
      <c r="R63" s="158">
        <f>ROUND(E63*Q63,2)</f>
        <v>0</v>
      </c>
      <c r="S63" s="158"/>
      <c r="T63" s="158" t="s">
        <v>179</v>
      </c>
      <c r="U63" s="158" t="s">
        <v>284</v>
      </c>
      <c r="V63" s="147"/>
      <c r="W63" s="147"/>
      <c r="X63" s="147"/>
      <c r="Y63" s="147"/>
      <c r="Z63" s="147"/>
      <c r="AA63" s="147"/>
      <c r="AB63" s="147"/>
      <c r="AC63" s="147" t="s">
        <v>1159</v>
      </c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</row>
    <row r="64" spans="1:56" x14ac:dyDescent="0.25">
      <c r="A64" s="161" t="s">
        <v>278</v>
      </c>
      <c r="B64" s="162" t="s">
        <v>213</v>
      </c>
      <c r="C64" s="186" t="s">
        <v>214</v>
      </c>
      <c r="D64" s="163"/>
      <c r="E64" s="164"/>
      <c r="F64" s="165"/>
      <c r="G64" s="165">
        <f>SUMIF(AC65:AC68,"&lt;&gt;NOR",G65:G68)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/>
      <c r="P64" s="166"/>
      <c r="Q64" s="160"/>
      <c r="R64" s="160">
        <f>SUM(R65:R68)</f>
        <v>0</v>
      </c>
      <c r="S64" s="160"/>
      <c r="T64" s="160"/>
      <c r="U64" s="160"/>
      <c r="AC64" t="s">
        <v>279</v>
      </c>
    </row>
    <row r="65" spans="1:56" outlineLevel="1" x14ac:dyDescent="0.25">
      <c r="A65" s="179">
        <v>33</v>
      </c>
      <c r="B65" s="180" t="s">
        <v>1215</v>
      </c>
      <c r="C65" s="188" t="s">
        <v>1216</v>
      </c>
      <c r="D65" s="181" t="s">
        <v>747</v>
      </c>
      <c r="E65" s="182">
        <v>1</v>
      </c>
      <c r="F65" s="183"/>
      <c r="G65" s="184">
        <f>ROUND(E65*F65,2)</f>
        <v>0</v>
      </c>
      <c r="H65" s="183"/>
      <c r="I65" s="184">
        <f>ROUND(E65*H65,2)</f>
        <v>0</v>
      </c>
      <c r="J65" s="183"/>
      <c r="K65" s="184">
        <f>ROUND(E65*J65,2)</f>
        <v>0</v>
      </c>
      <c r="L65" s="184">
        <v>21</v>
      </c>
      <c r="M65" s="184">
        <f>G65*(1+L65/100)</f>
        <v>0</v>
      </c>
      <c r="N65" s="184"/>
      <c r="O65" s="184" t="s">
        <v>282</v>
      </c>
      <c r="P65" s="185" t="s">
        <v>283</v>
      </c>
      <c r="Q65" s="158">
        <v>0</v>
      </c>
      <c r="R65" s="158">
        <f>ROUND(E65*Q65,2)</f>
        <v>0</v>
      </c>
      <c r="S65" s="158"/>
      <c r="T65" s="158" t="s">
        <v>179</v>
      </c>
      <c r="U65" s="158" t="s">
        <v>284</v>
      </c>
      <c r="V65" s="147"/>
      <c r="W65" s="147"/>
      <c r="X65" s="147"/>
      <c r="Y65" s="147"/>
      <c r="Z65" s="147"/>
      <c r="AA65" s="147"/>
      <c r="AB65" s="147"/>
      <c r="AC65" s="147" t="s">
        <v>1159</v>
      </c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</row>
    <row r="66" spans="1:56" outlineLevel="1" x14ac:dyDescent="0.25">
      <c r="A66" s="179">
        <v>34</v>
      </c>
      <c r="B66" s="180" t="s">
        <v>1217</v>
      </c>
      <c r="C66" s="188" t="s">
        <v>1218</v>
      </c>
      <c r="D66" s="181" t="s">
        <v>747</v>
      </c>
      <c r="E66" s="182">
        <v>1</v>
      </c>
      <c r="F66" s="183"/>
      <c r="G66" s="184">
        <f>ROUND(E66*F66,2)</f>
        <v>0</v>
      </c>
      <c r="H66" s="183"/>
      <c r="I66" s="184">
        <f>ROUND(E66*H66,2)</f>
        <v>0</v>
      </c>
      <c r="J66" s="183"/>
      <c r="K66" s="184">
        <f>ROUND(E66*J66,2)</f>
        <v>0</v>
      </c>
      <c r="L66" s="184">
        <v>21</v>
      </c>
      <c r="M66" s="184">
        <f>G66*(1+L66/100)</f>
        <v>0</v>
      </c>
      <c r="N66" s="184"/>
      <c r="O66" s="184" t="s">
        <v>282</v>
      </c>
      <c r="P66" s="185" t="s">
        <v>283</v>
      </c>
      <c r="Q66" s="158">
        <v>0</v>
      </c>
      <c r="R66" s="158">
        <f>ROUND(E66*Q66,2)</f>
        <v>0</v>
      </c>
      <c r="S66" s="158"/>
      <c r="T66" s="158" t="s">
        <v>179</v>
      </c>
      <c r="U66" s="158" t="s">
        <v>284</v>
      </c>
      <c r="V66" s="147"/>
      <c r="W66" s="147"/>
      <c r="X66" s="147"/>
      <c r="Y66" s="147"/>
      <c r="Z66" s="147"/>
      <c r="AA66" s="147"/>
      <c r="AB66" s="147"/>
      <c r="AC66" s="147" t="s">
        <v>1159</v>
      </c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</row>
    <row r="67" spans="1:56" outlineLevel="1" x14ac:dyDescent="0.25">
      <c r="A67" s="179">
        <v>35</v>
      </c>
      <c r="B67" s="180" t="s">
        <v>1219</v>
      </c>
      <c r="C67" s="188" t="s">
        <v>1220</v>
      </c>
      <c r="D67" s="181" t="s">
        <v>747</v>
      </c>
      <c r="E67" s="182">
        <v>1</v>
      </c>
      <c r="F67" s="183"/>
      <c r="G67" s="184">
        <f>ROUND(E67*F67,2)</f>
        <v>0</v>
      </c>
      <c r="H67" s="183"/>
      <c r="I67" s="184">
        <f>ROUND(E67*H67,2)</f>
        <v>0</v>
      </c>
      <c r="J67" s="183"/>
      <c r="K67" s="184">
        <f>ROUND(E67*J67,2)</f>
        <v>0</v>
      </c>
      <c r="L67" s="184">
        <v>21</v>
      </c>
      <c r="M67" s="184">
        <f>G67*(1+L67/100)</f>
        <v>0</v>
      </c>
      <c r="N67" s="184"/>
      <c r="O67" s="184" t="s">
        <v>282</v>
      </c>
      <c r="P67" s="185" t="s">
        <v>283</v>
      </c>
      <c r="Q67" s="158">
        <v>0</v>
      </c>
      <c r="R67" s="158">
        <f>ROUND(E67*Q67,2)</f>
        <v>0</v>
      </c>
      <c r="S67" s="158"/>
      <c r="T67" s="158" t="s">
        <v>179</v>
      </c>
      <c r="U67" s="158" t="s">
        <v>284</v>
      </c>
      <c r="V67" s="147"/>
      <c r="W67" s="147"/>
      <c r="X67" s="147"/>
      <c r="Y67" s="147"/>
      <c r="Z67" s="147"/>
      <c r="AA67" s="147"/>
      <c r="AB67" s="147"/>
      <c r="AC67" s="147" t="s">
        <v>1159</v>
      </c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</row>
    <row r="68" spans="1:56" outlineLevel="1" x14ac:dyDescent="0.25">
      <c r="A68" s="179">
        <v>36</v>
      </c>
      <c r="B68" s="180" t="s">
        <v>1221</v>
      </c>
      <c r="C68" s="188" t="s">
        <v>1222</v>
      </c>
      <c r="D68" s="181" t="s">
        <v>747</v>
      </c>
      <c r="E68" s="182">
        <v>4</v>
      </c>
      <c r="F68" s="183"/>
      <c r="G68" s="184">
        <f>ROUND(E68*F68,2)</f>
        <v>0</v>
      </c>
      <c r="H68" s="183"/>
      <c r="I68" s="184">
        <f>ROUND(E68*H68,2)</f>
        <v>0</v>
      </c>
      <c r="J68" s="183"/>
      <c r="K68" s="184">
        <f>ROUND(E68*J68,2)</f>
        <v>0</v>
      </c>
      <c r="L68" s="184">
        <v>21</v>
      </c>
      <c r="M68" s="184">
        <f>G68*(1+L68/100)</f>
        <v>0</v>
      </c>
      <c r="N68" s="184"/>
      <c r="O68" s="184" t="s">
        <v>282</v>
      </c>
      <c r="P68" s="185" t="s">
        <v>283</v>
      </c>
      <c r="Q68" s="158">
        <v>0</v>
      </c>
      <c r="R68" s="158">
        <f>ROUND(E68*Q68,2)</f>
        <v>0</v>
      </c>
      <c r="S68" s="158"/>
      <c r="T68" s="158" t="s">
        <v>179</v>
      </c>
      <c r="U68" s="158" t="s">
        <v>284</v>
      </c>
      <c r="V68" s="147"/>
      <c r="W68" s="147"/>
      <c r="X68" s="147"/>
      <c r="Y68" s="147"/>
      <c r="Z68" s="147"/>
      <c r="AA68" s="147"/>
      <c r="AB68" s="147"/>
      <c r="AC68" s="147" t="s">
        <v>1159</v>
      </c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</row>
    <row r="69" spans="1:56" x14ac:dyDescent="0.25">
      <c r="A69" s="161" t="s">
        <v>278</v>
      </c>
      <c r="B69" s="162" t="s">
        <v>215</v>
      </c>
      <c r="C69" s="186" t="s">
        <v>216</v>
      </c>
      <c r="D69" s="163"/>
      <c r="E69" s="164"/>
      <c r="F69" s="165"/>
      <c r="G69" s="165">
        <f>SUMIF(AC70:AC70,"&lt;&gt;NOR",G70:G70)</f>
        <v>0</v>
      </c>
      <c r="H69" s="165"/>
      <c r="I69" s="165">
        <f>SUM(I70:I70)</f>
        <v>0</v>
      </c>
      <c r="J69" s="165"/>
      <c r="K69" s="165">
        <f>SUM(K70:K70)</f>
        <v>0</v>
      </c>
      <c r="L69" s="165"/>
      <c r="M69" s="165">
        <f>SUM(M70:M70)</f>
        <v>0</v>
      </c>
      <c r="N69" s="165"/>
      <c r="O69" s="165"/>
      <c r="P69" s="166"/>
      <c r="Q69" s="160"/>
      <c r="R69" s="160">
        <f>SUM(R70:R70)</f>
        <v>0</v>
      </c>
      <c r="S69" s="160"/>
      <c r="T69" s="160"/>
      <c r="U69" s="160"/>
      <c r="AC69" t="s">
        <v>279</v>
      </c>
    </row>
    <row r="70" spans="1:56" outlineLevel="1" x14ac:dyDescent="0.25">
      <c r="A70" s="179">
        <v>37</v>
      </c>
      <c r="B70" s="180" t="s">
        <v>1223</v>
      </c>
      <c r="C70" s="188" t="s">
        <v>1224</v>
      </c>
      <c r="D70" s="181" t="s">
        <v>747</v>
      </c>
      <c r="E70" s="182">
        <v>24</v>
      </c>
      <c r="F70" s="183"/>
      <c r="G70" s="184">
        <f>ROUND(E70*F70,2)</f>
        <v>0</v>
      </c>
      <c r="H70" s="183"/>
      <c r="I70" s="184">
        <f>ROUND(E70*H70,2)</f>
        <v>0</v>
      </c>
      <c r="J70" s="183"/>
      <c r="K70" s="184">
        <f>ROUND(E70*J70,2)</f>
        <v>0</v>
      </c>
      <c r="L70" s="184">
        <v>21</v>
      </c>
      <c r="M70" s="184">
        <f>G70*(1+L70/100)</f>
        <v>0</v>
      </c>
      <c r="N70" s="184"/>
      <c r="O70" s="184" t="s">
        <v>282</v>
      </c>
      <c r="P70" s="185" t="s">
        <v>283</v>
      </c>
      <c r="Q70" s="158">
        <v>0</v>
      </c>
      <c r="R70" s="158">
        <f>ROUND(E70*Q70,2)</f>
        <v>0</v>
      </c>
      <c r="S70" s="158"/>
      <c r="T70" s="158" t="s">
        <v>179</v>
      </c>
      <c r="U70" s="158" t="s">
        <v>284</v>
      </c>
      <c r="V70" s="147"/>
      <c r="W70" s="147"/>
      <c r="X70" s="147"/>
      <c r="Y70" s="147"/>
      <c r="Z70" s="147"/>
      <c r="AA70" s="147"/>
      <c r="AB70" s="147"/>
      <c r="AC70" s="147" t="s">
        <v>1159</v>
      </c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</row>
    <row r="71" spans="1:56" x14ac:dyDescent="0.25">
      <c r="A71" s="161" t="s">
        <v>278</v>
      </c>
      <c r="B71" s="162" t="s">
        <v>217</v>
      </c>
      <c r="C71" s="186" t="s">
        <v>218</v>
      </c>
      <c r="D71" s="163"/>
      <c r="E71" s="164"/>
      <c r="F71" s="165"/>
      <c r="G71" s="165">
        <f>SUMIF(AC72:AC72,"&lt;&gt;NOR",G72:G72)</f>
        <v>0</v>
      </c>
      <c r="H71" s="165"/>
      <c r="I71" s="165">
        <f>SUM(I72:I72)</f>
        <v>0</v>
      </c>
      <c r="J71" s="165"/>
      <c r="K71" s="165">
        <f>SUM(K72:K72)</f>
        <v>0</v>
      </c>
      <c r="L71" s="165"/>
      <c r="M71" s="165">
        <f>SUM(M72:M72)</f>
        <v>0</v>
      </c>
      <c r="N71" s="165"/>
      <c r="O71" s="165"/>
      <c r="P71" s="166"/>
      <c r="Q71" s="160"/>
      <c r="R71" s="160">
        <f>SUM(R72:R72)</f>
        <v>0</v>
      </c>
      <c r="S71" s="160"/>
      <c r="T71" s="160"/>
      <c r="U71" s="160"/>
      <c r="AC71" t="s">
        <v>279</v>
      </c>
    </row>
    <row r="72" spans="1:56" outlineLevel="1" x14ac:dyDescent="0.25">
      <c r="A72" s="179">
        <v>38</v>
      </c>
      <c r="B72" s="180" t="s">
        <v>1225</v>
      </c>
      <c r="C72" s="188" t="s">
        <v>1226</v>
      </c>
      <c r="D72" s="181" t="s">
        <v>747</v>
      </c>
      <c r="E72" s="182">
        <v>12</v>
      </c>
      <c r="F72" s="183"/>
      <c r="G72" s="184">
        <f>ROUND(E72*F72,2)</f>
        <v>0</v>
      </c>
      <c r="H72" s="183"/>
      <c r="I72" s="184">
        <f>ROUND(E72*H72,2)</f>
        <v>0</v>
      </c>
      <c r="J72" s="183"/>
      <c r="K72" s="184">
        <f>ROUND(E72*J72,2)</f>
        <v>0</v>
      </c>
      <c r="L72" s="184">
        <v>21</v>
      </c>
      <c r="M72" s="184">
        <f>G72*(1+L72/100)</f>
        <v>0</v>
      </c>
      <c r="N72" s="184"/>
      <c r="O72" s="184" t="s">
        <v>282</v>
      </c>
      <c r="P72" s="185" t="s">
        <v>283</v>
      </c>
      <c r="Q72" s="158">
        <v>0</v>
      </c>
      <c r="R72" s="158">
        <f>ROUND(E72*Q72,2)</f>
        <v>0</v>
      </c>
      <c r="S72" s="158"/>
      <c r="T72" s="158" t="s">
        <v>179</v>
      </c>
      <c r="U72" s="158" t="s">
        <v>284</v>
      </c>
      <c r="V72" s="147"/>
      <c r="W72" s="147"/>
      <c r="X72" s="147"/>
      <c r="Y72" s="147"/>
      <c r="Z72" s="147"/>
      <c r="AA72" s="147"/>
      <c r="AB72" s="147"/>
      <c r="AC72" s="147" t="s">
        <v>1159</v>
      </c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</row>
    <row r="73" spans="1:56" x14ac:dyDescent="0.25">
      <c r="A73" s="161" t="s">
        <v>278</v>
      </c>
      <c r="B73" s="162" t="s">
        <v>219</v>
      </c>
      <c r="C73" s="186" t="s">
        <v>220</v>
      </c>
      <c r="D73" s="163"/>
      <c r="E73" s="164"/>
      <c r="F73" s="165"/>
      <c r="G73" s="165">
        <f>SUMIF(AC74:AC76,"&lt;&gt;NOR",G74:G76)</f>
        <v>0</v>
      </c>
      <c r="H73" s="165"/>
      <c r="I73" s="165">
        <f>SUM(I74:I76)</f>
        <v>0</v>
      </c>
      <c r="J73" s="165"/>
      <c r="K73" s="165">
        <f>SUM(K74:K76)</f>
        <v>0</v>
      </c>
      <c r="L73" s="165"/>
      <c r="M73" s="165">
        <f>SUM(M74:M76)</f>
        <v>0</v>
      </c>
      <c r="N73" s="165"/>
      <c r="O73" s="165"/>
      <c r="P73" s="166"/>
      <c r="Q73" s="160"/>
      <c r="R73" s="160">
        <f>SUM(R74:R76)</f>
        <v>0</v>
      </c>
      <c r="S73" s="160"/>
      <c r="T73" s="160"/>
      <c r="U73" s="160"/>
      <c r="AC73" t="s">
        <v>279</v>
      </c>
    </row>
    <row r="74" spans="1:56" outlineLevel="1" x14ac:dyDescent="0.25">
      <c r="A74" s="179">
        <v>39</v>
      </c>
      <c r="B74" s="180" t="s">
        <v>1227</v>
      </c>
      <c r="C74" s="188" t="s">
        <v>1228</v>
      </c>
      <c r="D74" s="181" t="s">
        <v>747</v>
      </c>
      <c r="E74" s="182">
        <v>4</v>
      </c>
      <c r="F74" s="183"/>
      <c r="G74" s="184">
        <f>ROUND(E74*F74,2)</f>
        <v>0</v>
      </c>
      <c r="H74" s="183"/>
      <c r="I74" s="184">
        <f>ROUND(E74*H74,2)</f>
        <v>0</v>
      </c>
      <c r="J74" s="183"/>
      <c r="K74" s="184">
        <f>ROUND(E74*J74,2)</f>
        <v>0</v>
      </c>
      <c r="L74" s="184">
        <v>21</v>
      </c>
      <c r="M74" s="184">
        <f>G74*(1+L74/100)</f>
        <v>0</v>
      </c>
      <c r="N74" s="184"/>
      <c r="O74" s="184" t="s">
        <v>282</v>
      </c>
      <c r="P74" s="185" t="s">
        <v>283</v>
      </c>
      <c r="Q74" s="158">
        <v>0</v>
      </c>
      <c r="R74" s="158">
        <f>ROUND(E74*Q74,2)</f>
        <v>0</v>
      </c>
      <c r="S74" s="158"/>
      <c r="T74" s="158" t="s">
        <v>179</v>
      </c>
      <c r="U74" s="158" t="s">
        <v>284</v>
      </c>
      <c r="V74" s="147"/>
      <c r="W74" s="147"/>
      <c r="X74" s="147"/>
      <c r="Y74" s="147"/>
      <c r="Z74" s="147"/>
      <c r="AA74" s="147"/>
      <c r="AB74" s="147"/>
      <c r="AC74" s="147" t="s">
        <v>1159</v>
      </c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</row>
    <row r="75" spans="1:56" outlineLevel="1" x14ac:dyDescent="0.25">
      <c r="A75" s="179">
        <v>40</v>
      </c>
      <c r="B75" s="180" t="s">
        <v>1229</v>
      </c>
      <c r="C75" s="188" t="s">
        <v>1230</v>
      </c>
      <c r="D75" s="181" t="s">
        <v>747</v>
      </c>
      <c r="E75" s="182">
        <v>4</v>
      </c>
      <c r="F75" s="183"/>
      <c r="G75" s="184">
        <f>ROUND(E75*F75,2)</f>
        <v>0</v>
      </c>
      <c r="H75" s="183"/>
      <c r="I75" s="184">
        <f>ROUND(E75*H75,2)</f>
        <v>0</v>
      </c>
      <c r="J75" s="183"/>
      <c r="K75" s="184">
        <f>ROUND(E75*J75,2)</f>
        <v>0</v>
      </c>
      <c r="L75" s="184">
        <v>21</v>
      </c>
      <c r="M75" s="184">
        <f>G75*(1+L75/100)</f>
        <v>0</v>
      </c>
      <c r="N75" s="184"/>
      <c r="O75" s="184" t="s">
        <v>282</v>
      </c>
      <c r="P75" s="185" t="s">
        <v>283</v>
      </c>
      <c r="Q75" s="158">
        <v>0</v>
      </c>
      <c r="R75" s="158">
        <f>ROUND(E75*Q75,2)</f>
        <v>0</v>
      </c>
      <c r="S75" s="158"/>
      <c r="T75" s="158" t="s">
        <v>179</v>
      </c>
      <c r="U75" s="158" t="s">
        <v>284</v>
      </c>
      <c r="V75" s="147"/>
      <c r="W75" s="147"/>
      <c r="X75" s="147"/>
      <c r="Y75" s="147"/>
      <c r="Z75" s="147"/>
      <c r="AA75" s="147"/>
      <c r="AB75" s="147"/>
      <c r="AC75" s="147" t="s">
        <v>1159</v>
      </c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</row>
    <row r="76" spans="1:56" outlineLevel="1" x14ac:dyDescent="0.25">
      <c r="A76" s="179">
        <v>41</v>
      </c>
      <c r="B76" s="180" t="s">
        <v>1231</v>
      </c>
      <c r="C76" s="188" t="s">
        <v>1232</v>
      </c>
      <c r="D76" s="181" t="s">
        <v>747</v>
      </c>
      <c r="E76" s="182">
        <v>18</v>
      </c>
      <c r="F76" s="183"/>
      <c r="G76" s="184">
        <f>ROUND(E76*F76,2)</f>
        <v>0</v>
      </c>
      <c r="H76" s="183"/>
      <c r="I76" s="184">
        <f>ROUND(E76*H76,2)</f>
        <v>0</v>
      </c>
      <c r="J76" s="183"/>
      <c r="K76" s="184">
        <f>ROUND(E76*J76,2)</f>
        <v>0</v>
      </c>
      <c r="L76" s="184">
        <v>21</v>
      </c>
      <c r="M76" s="184">
        <f>G76*(1+L76/100)</f>
        <v>0</v>
      </c>
      <c r="N76" s="184"/>
      <c r="O76" s="184" t="s">
        <v>282</v>
      </c>
      <c r="P76" s="185" t="s">
        <v>283</v>
      </c>
      <c r="Q76" s="158">
        <v>0</v>
      </c>
      <c r="R76" s="158">
        <f>ROUND(E76*Q76,2)</f>
        <v>0</v>
      </c>
      <c r="S76" s="158"/>
      <c r="T76" s="158" t="s">
        <v>179</v>
      </c>
      <c r="U76" s="158" t="s">
        <v>284</v>
      </c>
      <c r="V76" s="147"/>
      <c r="W76" s="147"/>
      <c r="X76" s="147"/>
      <c r="Y76" s="147"/>
      <c r="Z76" s="147"/>
      <c r="AA76" s="147"/>
      <c r="AB76" s="147"/>
      <c r="AC76" s="147" t="s">
        <v>1159</v>
      </c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</row>
    <row r="77" spans="1:56" x14ac:dyDescent="0.25">
      <c r="A77" s="161" t="s">
        <v>278</v>
      </c>
      <c r="B77" s="162" t="s">
        <v>221</v>
      </c>
      <c r="C77" s="186" t="s">
        <v>222</v>
      </c>
      <c r="D77" s="163"/>
      <c r="E77" s="164"/>
      <c r="F77" s="165"/>
      <c r="G77" s="165">
        <f>SUMIF(AC78:AC79,"&lt;&gt;NOR",G78:G79)</f>
        <v>0</v>
      </c>
      <c r="H77" s="165"/>
      <c r="I77" s="165">
        <f>SUM(I78:I79)</f>
        <v>0</v>
      </c>
      <c r="J77" s="165"/>
      <c r="K77" s="165">
        <f>SUM(K78:K79)</f>
        <v>0</v>
      </c>
      <c r="L77" s="165"/>
      <c r="M77" s="165">
        <f>SUM(M78:M79)</f>
        <v>0</v>
      </c>
      <c r="N77" s="165"/>
      <c r="O77" s="165"/>
      <c r="P77" s="166"/>
      <c r="Q77" s="160"/>
      <c r="R77" s="160">
        <f>SUM(R78:R79)</f>
        <v>0</v>
      </c>
      <c r="S77" s="160"/>
      <c r="T77" s="160"/>
      <c r="U77" s="160"/>
      <c r="AC77" t="s">
        <v>279</v>
      </c>
    </row>
    <row r="78" spans="1:56" outlineLevel="1" x14ac:dyDescent="0.25">
      <c r="A78" s="179">
        <v>42</v>
      </c>
      <c r="B78" s="180" t="s">
        <v>1233</v>
      </c>
      <c r="C78" s="188" t="s">
        <v>1234</v>
      </c>
      <c r="D78" s="181" t="s">
        <v>747</v>
      </c>
      <c r="E78" s="182">
        <v>4</v>
      </c>
      <c r="F78" s="183"/>
      <c r="G78" s="184">
        <f>ROUND(E78*F78,2)</f>
        <v>0</v>
      </c>
      <c r="H78" s="183"/>
      <c r="I78" s="184">
        <f>ROUND(E78*H78,2)</f>
        <v>0</v>
      </c>
      <c r="J78" s="183"/>
      <c r="K78" s="184">
        <f>ROUND(E78*J78,2)</f>
        <v>0</v>
      </c>
      <c r="L78" s="184">
        <v>21</v>
      </c>
      <c r="M78" s="184">
        <f>G78*(1+L78/100)</f>
        <v>0</v>
      </c>
      <c r="N78" s="184"/>
      <c r="O78" s="184" t="s">
        <v>282</v>
      </c>
      <c r="P78" s="185" t="s">
        <v>283</v>
      </c>
      <c r="Q78" s="158">
        <v>0</v>
      </c>
      <c r="R78" s="158">
        <f>ROUND(E78*Q78,2)</f>
        <v>0</v>
      </c>
      <c r="S78" s="158"/>
      <c r="T78" s="158" t="s">
        <v>179</v>
      </c>
      <c r="U78" s="158" t="s">
        <v>284</v>
      </c>
      <c r="V78" s="147"/>
      <c r="W78" s="147"/>
      <c r="X78" s="147"/>
      <c r="Y78" s="147"/>
      <c r="Z78" s="147"/>
      <c r="AA78" s="147"/>
      <c r="AB78" s="147"/>
      <c r="AC78" s="147" t="s">
        <v>1159</v>
      </c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</row>
    <row r="79" spans="1:56" outlineLevel="1" x14ac:dyDescent="0.25">
      <c r="A79" s="179">
        <v>43</v>
      </c>
      <c r="B79" s="180" t="s">
        <v>1235</v>
      </c>
      <c r="C79" s="188" t="s">
        <v>1236</v>
      </c>
      <c r="D79" s="181" t="s">
        <v>747</v>
      </c>
      <c r="E79" s="182">
        <v>1</v>
      </c>
      <c r="F79" s="183"/>
      <c r="G79" s="184">
        <f>ROUND(E79*F79,2)</f>
        <v>0</v>
      </c>
      <c r="H79" s="183"/>
      <c r="I79" s="184">
        <f>ROUND(E79*H79,2)</f>
        <v>0</v>
      </c>
      <c r="J79" s="183"/>
      <c r="K79" s="184">
        <f>ROUND(E79*J79,2)</f>
        <v>0</v>
      </c>
      <c r="L79" s="184">
        <v>21</v>
      </c>
      <c r="M79" s="184">
        <f>G79*(1+L79/100)</f>
        <v>0</v>
      </c>
      <c r="N79" s="184"/>
      <c r="O79" s="184" t="s">
        <v>282</v>
      </c>
      <c r="P79" s="185" t="s">
        <v>283</v>
      </c>
      <c r="Q79" s="158">
        <v>0</v>
      </c>
      <c r="R79" s="158">
        <f>ROUND(E79*Q79,2)</f>
        <v>0</v>
      </c>
      <c r="S79" s="158"/>
      <c r="T79" s="158" t="s">
        <v>179</v>
      </c>
      <c r="U79" s="158" t="s">
        <v>284</v>
      </c>
      <c r="V79" s="147"/>
      <c r="W79" s="147"/>
      <c r="X79" s="147"/>
      <c r="Y79" s="147"/>
      <c r="Z79" s="147"/>
      <c r="AA79" s="147"/>
      <c r="AB79" s="147"/>
      <c r="AC79" s="147" t="s">
        <v>1159</v>
      </c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</row>
    <row r="80" spans="1:56" x14ac:dyDescent="0.25">
      <c r="A80" s="161" t="s">
        <v>278</v>
      </c>
      <c r="B80" s="162" t="s">
        <v>223</v>
      </c>
      <c r="C80" s="186" t="s">
        <v>224</v>
      </c>
      <c r="D80" s="163"/>
      <c r="E80" s="164"/>
      <c r="F80" s="165"/>
      <c r="G80" s="165">
        <f>SUMIF(AC81:AC85,"&lt;&gt;NOR",G81:G85)</f>
        <v>0</v>
      </c>
      <c r="H80" s="165"/>
      <c r="I80" s="165">
        <f>SUM(I81:I85)</f>
        <v>0</v>
      </c>
      <c r="J80" s="165"/>
      <c r="K80" s="165">
        <f>SUM(K81:K85)</f>
        <v>0</v>
      </c>
      <c r="L80" s="165"/>
      <c r="M80" s="165">
        <f>SUM(M81:M85)</f>
        <v>0</v>
      </c>
      <c r="N80" s="165"/>
      <c r="O80" s="165"/>
      <c r="P80" s="166"/>
      <c r="Q80" s="160"/>
      <c r="R80" s="160">
        <f>SUM(R81:R85)</f>
        <v>0</v>
      </c>
      <c r="S80" s="160"/>
      <c r="T80" s="160"/>
      <c r="U80" s="160"/>
      <c r="AC80" t="s">
        <v>279</v>
      </c>
    </row>
    <row r="81" spans="1:56" outlineLevel="1" x14ac:dyDescent="0.25">
      <c r="A81" s="179">
        <v>44</v>
      </c>
      <c r="B81" s="180" t="s">
        <v>1237</v>
      </c>
      <c r="C81" s="188" t="s">
        <v>1238</v>
      </c>
      <c r="D81" s="181" t="s">
        <v>747</v>
      </c>
      <c r="E81" s="182">
        <v>1</v>
      </c>
      <c r="F81" s="183"/>
      <c r="G81" s="184">
        <f>ROUND(E81*F81,2)</f>
        <v>0</v>
      </c>
      <c r="H81" s="183"/>
      <c r="I81" s="184">
        <f>ROUND(E81*H81,2)</f>
        <v>0</v>
      </c>
      <c r="J81" s="183"/>
      <c r="K81" s="184">
        <f>ROUND(E81*J81,2)</f>
        <v>0</v>
      </c>
      <c r="L81" s="184">
        <v>21</v>
      </c>
      <c r="M81" s="184">
        <f>G81*(1+L81/100)</f>
        <v>0</v>
      </c>
      <c r="N81" s="184"/>
      <c r="O81" s="184" t="s">
        <v>282</v>
      </c>
      <c r="P81" s="185" t="s">
        <v>283</v>
      </c>
      <c r="Q81" s="158">
        <v>0</v>
      </c>
      <c r="R81" s="158">
        <f>ROUND(E81*Q81,2)</f>
        <v>0</v>
      </c>
      <c r="S81" s="158"/>
      <c r="T81" s="158" t="s">
        <v>179</v>
      </c>
      <c r="U81" s="158" t="s">
        <v>284</v>
      </c>
      <c r="V81" s="147"/>
      <c r="W81" s="147"/>
      <c r="X81" s="147"/>
      <c r="Y81" s="147"/>
      <c r="Z81" s="147"/>
      <c r="AA81" s="147"/>
      <c r="AB81" s="147"/>
      <c r="AC81" s="147" t="s">
        <v>1159</v>
      </c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</row>
    <row r="82" spans="1:56" outlineLevel="1" x14ac:dyDescent="0.25">
      <c r="A82" s="179">
        <v>45</v>
      </c>
      <c r="B82" s="180" t="s">
        <v>1239</v>
      </c>
      <c r="C82" s="188" t="s">
        <v>1240</v>
      </c>
      <c r="D82" s="181" t="s">
        <v>747</v>
      </c>
      <c r="E82" s="182">
        <v>35</v>
      </c>
      <c r="F82" s="183"/>
      <c r="G82" s="184">
        <f>ROUND(E82*F82,2)</f>
        <v>0</v>
      </c>
      <c r="H82" s="183"/>
      <c r="I82" s="184">
        <f>ROUND(E82*H82,2)</f>
        <v>0</v>
      </c>
      <c r="J82" s="183"/>
      <c r="K82" s="184">
        <f>ROUND(E82*J82,2)</f>
        <v>0</v>
      </c>
      <c r="L82" s="184">
        <v>21</v>
      </c>
      <c r="M82" s="184">
        <f>G82*(1+L82/100)</f>
        <v>0</v>
      </c>
      <c r="N82" s="184"/>
      <c r="O82" s="184" t="s">
        <v>282</v>
      </c>
      <c r="P82" s="185" t="s">
        <v>283</v>
      </c>
      <c r="Q82" s="158">
        <v>0</v>
      </c>
      <c r="R82" s="158">
        <f>ROUND(E82*Q82,2)</f>
        <v>0</v>
      </c>
      <c r="S82" s="158"/>
      <c r="T82" s="158" t="s">
        <v>179</v>
      </c>
      <c r="U82" s="158" t="s">
        <v>284</v>
      </c>
      <c r="V82" s="147"/>
      <c r="W82" s="147"/>
      <c r="X82" s="147"/>
      <c r="Y82" s="147"/>
      <c r="Z82" s="147"/>
      <c r="AA82" s="147"/>
      <c r="AB82" s="147"/>
      <c r="AC82" s="147" t="s">
        <v>1159</v>
      </c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</row>
    <row r="83" spans="1:56" outlineLevel="1" x14ac:dyDescent="0.25">
      <c r="A83" s="179">
        <v>46</v>
      </c>
      <c r="B83" s="180" t="s">
        <v>1241</v>
      </c>
      <c r="C83" s="188" t="s">
        <v>1242</v>
      </c>
      <c r="D83" s="181" t="s">
        <v>747</v>
      </c>
      <c r="E83" s="182">
        <v>1</v>
      </c>
      <c r="F83" s="183"/>
      <c r="G83" s="184">
        <f>ROUND(E83*F83,2)</f>
        <v>0</v>
      </c>
      <c r="H83" s="183"/>
      <c r="I83" s="184">
        <f>ROUND(E83*H83,2)</f>
        <v>0</v>
      </c>
      <c r="J83" s="183"/>
      <c r="K83" s="184">
        <f>ROUND(E83*J83,2)</f>
        <v>0</v>
      </c>
      <c r="L83" s="184">
        <v>21</v>
      </c>
      <c r="M83" s="184">
        <f>G83*(1+L83/100)</f>
        <v>0</v>
      </c>
      <c r="N83" s="184"/>
      <c r="O83" s="184" t="s">
        <v>282</v>
      </c>
      <c r="P83" s="185" t="s">
        <v>283</v>
      </c>
      <c r="Q83" s="158">
        <v>0</v>
      </c>
      <c r="R83" s="158">
        <f>ROUND(E83*Q83,2)</f>
        <v>0</v>
      </c>
      <c r="S83" s="158"/>
      <c r="T83" s="158" t="s">
        <v>179</v>
      </c>
      <c r="U83" s="158" t="s">
        <v>284</v>
      </c>
      <c r="V83" s="147"/>
      <c r="W83" s="147"/>
      <c r="X83" s="147"/>
      <c r="Y83" s="147"/>
      <c r="Z83" s="147"/>
      <c r="AA83" s="147"/>
      <c r="AB83" s="147"/>
      <c r="AC83" s="147" t="s">
        <v>1159</v>
      </c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</row>
    <row r="84" spans="1:56" outlineLevel="1" x14ac:dyDescent="0.25">
      <c r="A84" s="179">
        <v>47</v>
      </c>
      <c r="B84" s="180" t="s">
        <v>1243</v>
      </c>
      <c r="C84" s="188" t="s">
        <v>1244</v>
      </c>
      <c r="D84" s="181" t="s">
        <v>747</v>
      </c>
      <c r="E84" s="182">
        <v>1</v>
      </c>
      <c r="F84" s="183"/>
      <c r="G84" s="184">
        <f>ROUND(E84*F84,2)</f>
        <v>0</v>
      </c>
      <c r="H84" s="183"/>
      <c r="I84" s="184">
        <f>ROUND(E84*H84,2)</f>
        <v>0</v>
      </c>
      <c r="J84" s="183"/>
      <c r="K84" s="184">
        <f>ROUND(E84*J84,2)</f>
        <v>0</v>
      </c>
      <c r="L84" s="184">
        <v>21</v>
      </c>
      <c r="M84" s="184">
        <f>G84*(1+L84/100)</f>
        <v>0</v>
      </c>
      <c r="N84" s="184"/>
      <c r="O84" s="184" t="s">
        <v>282</v>
      </c>
      <c r="P84" s="185" t="s">
        <v>283</v>
      </c>
      <c r="Q84" s="158">
        <v>0</v>
      </c>
      <c r="R84" s="158">
        <f>ROUND(E84*Q84,2)</f>
        <v>0</v>
      </c>
      <c r="S84" s="158"/>
      <c r="T84" s="158" t="s">
        <v>179</v>
      </c>
      <c r="U84" s="158" t="s">
        <v>284</v>
      </c>
      <c r="V84" s="147"/>
      <c r="W84" s="147"/>
      <c r="X84" s="147"/>
      <c r="Y84" s="147"/>
      <c r="Z84" s="147"/>
      <c r="AA84" s="147"/>
      <c r="AB84" s="147"/>
      <c r="AC84" s="147" t="s">
        <v>1159</v>
      </c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</row>
    <row r="85" spans="1:56" outlineLevel="1" x14ac:dyDescent="0.25">
      <c r="A85" s="179">
        <v>48</v>
      </c>
      <c r="B85" s="180" t="s">
        <v>1245</v>
      </c>
      <c r="C85" s="188" t="s">
        <v>1246</v>
      </c>
      <c r="D85" s="181" t="s">
        <v>747</v>
      </c>
      <c r="E85" s="182">
        <v>20</v>
      </c>
      <c r="F85" s="183"/>
      <c r="G85" s="184">
        <f>ROUND(E85*F85,2)</f>
        <v>0</v>
      </c>
      <c r="H85" s="183"/>
      <c r="I85" s="184">
        <f>ROUND(E85*H85,2)</f>
        <v>0</v>
      </c>
      <c r="J85" s="183"/>
      <c r="K85" s="184">
        <f>ROUND(E85*J85,2)</f>
        <v>0</v>
      </c>
      <c r="L85" s="184">
        <v>21</v>
      </c>
      <c r="M85" s="184">
        <f>G85*(1+L85/100)</f>
        <v>0</v>
      </c>
      <c r="N85" s="184"/>
      <c r="O85" s="184" t="s">
        <v>282</v>
      </c>
      <c r="P85" s="185" t="s">
        <v>283</v>
      </c>
      <c r="Q85" s="158">
        <v>0</v>
      </c>
      <c r="R85" s="158">
        <f>ROUND(E85*Q85,2)</f>
        <v>0</v>
      </c>
      <c r="S85" s="158"/>
      <c r="T85" s="158" t="s">
        <v>179</v>
      </c>
      <c r="U85" s="158" t="s">
        <v>284</v>
      </c>
      <c r="V85" s="147"/>
      <c r="W85" s="147"/>
      <c r="X85" s="147"/>
      <c r="Y85" s="147"/>
      <c r="Z85" s="147"/>
      <c r="AA85" s="147"/>
      <c r="AB85" s="147"/>
      <c r="AC85" s="147" t="s">
        <v>1159</v>
      </c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</row>
    <row r="86" spans="1:56" x14ac:dyDescent="0.25">
      <c r="A86" s="161" t="s">
        <v>278</v>
      </c>
      <c r="B86" s="162" t="s">
        <v>225</v>
      </c>
      <c r="C86" s="186" t="s">
        <v>226</v>
      </c>
      <c r="D86" s="163"/>
      <c r="E86" s="164"/>
      <c r="F86" s="165"/>
      <c r="G86" s="165">
        <f>SUMIF(AC87:AC91,"&lt;&gt;NOR",G87:G91)</f>
        <v>0</v>
      </c>
      <c r="H86" s="165"/>
      <c r="I86" s="165">
        <f>SUM(I87:I91)</f>
        <v>0</v>
      </c>
      <c r="J86" s="165"/>
      <c r="K86" s="165">
        <f>SUM(K87:K91)</f>
        <v>0</v>
      </c>
      <c r="L86" s="165"/>
      <c r="M86" s="165">
        <f>SUM(M87:M91)</f>
        <v>0</v>
      </c>
      <c r="N86" s="165"/>
      <c r="O86" s="165"/>
      <c r="P86" s="166"/>
      <c r="Q86" s="160"/>
      <c r="R86" s="160">
        <f>SUM(R87:R91)</f>
        <v>0</v>
      </c>
      <c r="S86" s="160"/>
      <c r="T86" s="160"/>
      <c r="U86" s="160"/>
      <c r="AC86" t="s">
        <v>279</v>
      </c>
    </row>
    <row r="87" spans="1:56" outlineLevel="1" x14ac:dyDescent="0.25">
      <c r="A87" s="179">
        <v>49</v>
      </c>
      <c r="B87" s="180" t="s">
        <v>1247</v>
      </c>
      <c r="C87" s="188" t="s">
        <v>1248</v>
      </c>
      <c r="D87" s="181" t="s">
        <v>747</v>
      </c>
      <c r="E87" s="182">
        <v>1</v>
      </c>
      <c r="F87" s="183"/>
      <c r="G87" s="184">
        <f>ROUND(E87*F87,2)</f>
        <v>0</v>
      </c>
      <c r="H87" s="183"/>
      <c r="I87" s="184">
        <f>ROUND(E87*H87,2)</f>
        <v>0</v>
      </c>
      <c r="J87" s="183"/>
      <c r="K87" s="184">
        <f>ROUND(E87*J87,2)</f>
        <v>0</v>
      </c>
      <c r="L87" s="184">
        <v>21</v>
      </c>
      <c r="M87" s="184">
        <f>G87*(1+L87/100)</f>
        <v>0</v>
      </c>
      <c r="N87" s="184"/>
      <c r="O87" s="184" t="s">
        <v>282</v>
      </c>
      <c r="P87" s="185" t="s">
        <v>283</v>
      </c>
      <c r="Q87" s="158">
        <v>0</v>
      </c>
      <c r="R87" s="158">
        <f>ROUND(E87*Q87,2)</f>
        <v>0</v>
      </c>
      <c r="S87" s="158"/>
      <c r="T87" s="158" t="s">
        <v>179</v>
      </c>
      <c r="U87" s="158" t="s">
        <v>284</v>
      </c>
      <c r="V87" s="147"/>
      <c r="W87" s="147"/>
      <c r="X87" s="147"/>
      <c r="Y87" s="147"/>
      <c r="Z87" s="147"/>
      <c r="AA87" s="147"/>
      <c r="AB87" s="147"/>
      <c r="AC87" s="147" t="s">
        <v>1159</v>
      </c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</row>
    <row r="88" spans="1:56" outlineLevel="1" x14ac:dyDescent="0.25">
      <c r="A88" s="179">
        <v>50</v>
      </c>
      <c r="B88" s="180" t="s">
        <v>1249</v>
      </c>
      <c r="C88" s="188" t="s">
        <v>1250</v>
      </c>
      <c r="D88" s="181" t="s">
        <v>747</v>
      </c>
      <c r="E88" s="182">
        <v>1</v>
      </c>
      <c r="F88" s="183"/>
      <c r="G88" s="184">
        <f>ROUND(E88*F88,2)</f>
        <v>0</v>
      </c>
      <c r="H88" s="183"/>
      <c r="I88" s="184">
        <f>ROUND(E88*H88,2)</f>
        <v>0</v>
      </c>
      <c r="J88" s="183"/>
      <c r="K88" s="184">
        <f>ROUND(E88*J88,2)</f>
        <v>0</v>
      </c>
      <c r="L88" s="184">
        <v>21</v>
      </c>
      <c r="M88" s="184">
        <f>G88*(1+L88/100)</f>
        <v>0</v>
      </c>
      <c r="N88" s="184"/>
      <c r="O88" s="184" t="s">
        <v>282</v>
      </c>
      <c r="P88" s="185" t="s">
        <v>283</v>
      </c>
      <c r="Q88" s="158">
        <v>0</v>
      </c>
      <c r="R88" s="158">
        <f>ROUND(E88*Q88,2)</f>
        <v>0</v>
      </c>
      <c r="S88" s="158"/>
      <c r="T88" s="158" t="s">
        <v>179</v>
      </c>
      <c r="U88" s="158" t="s">
        <v>284</v>
      </c>
      <c r="V88" s="147"/>
      <c r="W88" s="147"/>
      <c r="X88" s="147"/>
      <c r="Y88" s="147"/>
      <c r="Z88" s="147"/>
      <c r="AA88" s="147"/>
      <c r="AB88" s="147"/>
      <c r="AC88" s="147" t="s">
        <v>1159</v>
      </c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</row>
    <row r="89" spans="1:56" outlineLevel="1" x14ac:dyDescent="0.25">
      <c r="A89" s="179">
        <v>51</v>
      </c>
      <c r="B89" s="180" t="s">
        <v>1251</v>
      </c>
      <c r="C89" s="188" t="s">
        <v>1252</v>
      </c>
      <c r="D89" s="181" t="s">
        <v>747</v>
      </c>
      <c r="E89" s="182">
        <v>1</v>
      </c>
      <c r="F89" s="183"/>
      <c r="G89" s="184">
        <f>ROUND(E89*F89,2)</f>
        <v>0</v>
      </c>
      <c r="H89" s="183"/>
      <c r="I89" s="184">
        <f>ROUND(E89*H89,2)</f>
        <v>0</v>
      </c>
      <c r="J89" s="183"/>
      <c r="K89" s="184">
        <f>ROUND(E89*J89,2)</f>
        <v>0</v>
      </c>
      <c r="L89" s="184">
        <v>21</v>
      </c>
      <c r="M89" s="184">
        <f>G89*(1+L89/100)</f>
        <v>0</v>
      </c>
      <c r="N89" s="184"/>
      <c r="O89" s="184" t="s">
        <v>282</v>
      </c>
      <c r="P89" s="185" t="s">
        <v>283</v>
      </c>
      <c r="Q89" s="158">
        <v>0</v>
      </c>
      <c r="R89" s="158">
        <f>ROUND(E89*Q89,2)</f>
        <v>0</v>
      </c>
      <c r="S89" s="158"/>
      <c r="T89" s="158" t="s">
        <v>179</v>
      </c>
      <c r="U89" s="158" t="s">
        <v>284</v>
      </c>
      <c r="V89" s="147"/>
      <c r="W89" s="147"/>
      <c r="X89" s="147"/>
      <c r="Y89" s="147"/>
      <c r="Z89" s="147"/>
      <c r="AA89" s="147"/>
      <c r="AB89" s="147"/>
      <c r="AC89" s="147" t="s">
        <v>1159</v>
      </c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</row>
    <row r="90" spans="1:56" outlineLevel="1" x14ac:dyDescent="0.25">
      <c r="A90" s="179">
        <v>52</v>
      </c>
      <c r="B90" s="180" t="s">
        <v>1253</v>
      </c>
      <c r="C90" s="188" t="s">
        <v>1254</v>
      </c>
      <c r="D90" s="181" t="s">
        <v>747</v>
      </c>
      <c r="E90" s="182">
        <v>1</v>
      </c>
      <c r="F90" s="183"/>
      <c r="G90" s="184">
        <f>ROUND(E90*F90,2)</f>
        <v>0</v>
      </c>
      <c r="H90" s="183"/>
      <c r="I90" s="184">
        <f>ROUND(E90*H90,2)</f>
        <v>0</v>
      </c>
      <c r="J90" s="183"/>
      <c r="K90" s="184">
        <f>ROUND(E90*J90,2)</f>
        <v>0</v>
      </c>
      <c r="L90" s="184">
        <v>21</v>
      </c>
      <c r="M90" s="184">
        <f>G90*(1+L90/100)</f>
        <v>0</v>
      </c>
      <c r="N90" s="184"/>
      <c r="O90" s="184" t="s">
        <v>282</v>
      </c>
      <c r="P90" s="185" t="s">
        <v>283</v>
      </c>
      <c r="Q90" s="158">
        <v>0</v>
      </c>
      <c r="R90" s="158">
        <f>ROUND(E90*Q90,2)</f>
        <v>0</v>
      </c>
      <c r="S90" s="158"/>
      <c r="T90" s="158" t="s">
        <v>179</v>
      </c>
      <c r="U90" s="158" t="s">
        <v>284</v>
      </c>
      <c r="V90" s="147"/>
      <c r="W90" s="147"/>
      <c r="X90" s="147"/>
      <c r="Y90" s="147"/>
      <c r="Z90" s="147"/>
      <c r="AA90" s="147"/>
      <c r="AB90" s="147"/>
      <c r="AC90" s="147" t="s">
        <v>1159</v>
      </c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</row>
    <row r="91" spans="1:56" outlineLevel="1" x14ac:dyDescent="0.25">
      <c r="A91" s="179">
        <v>53</v>
      </c>
      <c r="B91" s="180" t="s">
        <v>1255</v>
      </c>
      <c r="C91" s="188" t="s">
        <v>1256</v>
      </c>
      <c r="D91" s="181" t="s">
        <v>747</v>
      </c>
      <c r="E91" s="182">
        <v>1</v>
      </c>
      <c r="F91" s="183"/>
      <c r="G91" s="184">
        <f>ROUND(E91*F91,2)</f>
        <v>0</v>
      </c>
      <c r="H91" s="183"/>
      <c r="I91" s="184">
        <f>ROUND(E91*H91,2)</f>
        <v>0</v>
      </c>
      <c r="J91" s="183"/>
      <c r="K91" s="184">
        <f>ROUND(E91*J91,2)</f>
        <v>0</v>
      </c>
      <c r="L91" s="184">
        <v>21</v>
      </c>
      <c r="M91" s="184">
        <f>G91*(1+L91/100)</f>
        <v>0</v>
      </c>
      <c r="N91" s="184"/>
      <c r="O91" s="184" t="s">
        <v>282</v>
      </c>
      <c r="P91" s="185" t="s">
        <v>283</v>
      </c>
      <c r="Q91" s="158">
        <v>0</v>
      </c>
      <c r="R91" s="158">
        <f>ROUND(E91*Q91,2)</f>
        <v>0</v>
      </c>
      <c r="S91" s="158"/>
      <c r="T91" s="158" t="s">
        <v>179</v>
      </c>
      <c r="U91" s="158" t="s">
        <v>284</v>
      </c>
      <c r="V91" s="147"/>
      <c r="W91" s="147"/>
      <c r="X91" s="147"/>
      <c r="Y91" s="147"/>
      <c r="Z91" s="147"/>
      <c r="AA91" s="147"/>
      <c r="AB91" s="147"/>
      <c r="AC91" s="147" t="s">
        <v>1159</v>
      </c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</row>
    <row r="92" spans="1:56" x14ac:dyDescent="0.25">
      <c r="A92" s="161" t="s">
        <v>278</v>
      </c>
      <c r="B92" s="162" t="s">
        <v>227</v>
      </c>
      <c r="C92" s="186" t="s">
        <v>228</v>
      </c>
      <c r="D92" s="163"/>
      <c r="E92" s="164"/>
      <c r="F92" s="165"/>
      <c r="G92" s="165">
        <f>SUMIF(AC93:AC94,"&lt;&gt;NOR",G93:G94)</f>
        <v>0</v>
      </c>
      <c r="H92" s="165"/>
      <c r="I92" s="165">
        <f>SUM(I93:I94)</f>
        <v>0</v>
      </c>
      <c r="J92" s="165"/>
      <c r="K92" s="165">
        <f>SUM(K93:K94)</f>
        <v>0</v>
      </c>
      <c r="L92" s="165"/>
      <c r="M92" s="165">
        <f>SUM(M93:M94)</f>
        <v>0</v>
      </c>
      <c r="N92" s="165"/>
      <c r="O92" s="165"/>
      <c r="P92" s="166"/>
      <c r="Q92" s="160"/>
      <c r="R92" s="160">
        <f>SUM(R93:R94)</f>
        <v>0</v>
      </c>
      <c r="S92" s="160"/>
      <c r="T92" s="160"/>
      <c r="U92" s="160"/>
      <c r="AC92" t="s">
        <v>279</v>
      </c>
    </row>
    <row r="93" spans="1:56" outlineLevel="1" x14ac:dyDescent="0.25">
      <c r="A93" s="171">
        <v>54</v>
      </c>
      <c r="B93" s="172" t="s">
        <v>1257</v>
      </c>
      <c r="C93" s="187" t="s">
        <v>1258</v>
      </c>
      <c r="D93" s="173" t="s">
        <v>747</v>
      </c>
      <c r="E93" s="174">
        <v>2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6"/>
      <c r="O93" s="176" t="s">
        <v>282</v>
      </c>
      <c r="P93" s="177" t="s">
        <v>283</v>
      </c>
      <c r="Q93" s="158">
        <v>0</v>
      </c>
      <c r="R93" s="158">
        <f>ROUND(E93*Q93,2)</f>
        <v>0</v>
      </c>
      <c r="S93" s="158"/>
      <c r="T93" s="158" t="s">
        <v>179</v>
      </c>
      <c r="U93" s="158" t="s">
        <v>284</v>
      </c>
      <c r="V93" s="147"/>
      <c r="W93" s="147"/>
      <c r="X93" s="147"/>
      <c r="Y93" s="147"/>
      <c r="Z93" s="147"/>
      <c r="AA93" s="147"/>
      <c r="AB93" s="147"/>
      <c r="AC93" s="147" t="s">
        <v>1159</v>
      </c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</row>
    <row r="94" spans="1:56" outlineLevel="2" x14ac:dyDescent="0.25">
      <c r="A94" s="154"/>
      <c r="B94" s="155"/>
      <c r="C94" s="253" t="s">
        <v>1259</v>
      </c>
      <c r="D94" s="254"/>
      <c r="E94" s="254"/>
      <c r="F94" s="254"/>
      <c r="G94" s="254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47"/>
      <c r="W94" s="147"/>
      <c r="X94" s="147"/>
      <c r="Y94" s="147"/>
      <c r="Z94" s="147"/>
      <c r="AA94" s="147"/>
      <c r="AB94" s="147"/>
      <c r="AC94" s="147" t="s">
        <v>287</v>
      </c>
      <c r="AD94" s="147"/>
      <c r="AE94" s="147"/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</row>
    <row r="95" spans="1:56" x14ac:dyDescent="0.25">
      <c r="A95" s="161" t="s">
        <v>278</v>
      </c>
      <c r="B95" s="162" t="s">
        <v>229</v>
      </c>
      <c r="C95" s="186" t="s">
        <v>230</v>
      </c>
      <c r="D95" s="163"/>
      <c r="E95" s="164"/>
      <c r="F95" s="165"/>
      <c r="G95" s="165">
        <f>SUMIF(AC96:AC124,"&lt;&gt;NOR",G96:G124)</f>
        <v>0</v>
      </c>
      <c r="H95" s="165"/>
      <c r="I95" s="165">
        <f>SUM(I96:I124)</f>
        <v>0</v>
      </c>
      <c r="J95" s="165"/>
      <c r="K95" s="165">
        <f>SUM(K96:K124)</f>
        <v>0</v>
      </c>
      <c r="L95" s="165"/>
      <c r="M95" s="165">
        <f>SUM(M96:M124)</f>
        <v>0</v>
      </c>
      <c r="N95" s="165"/>
      <c r="O95" s="165"/>
      <c r="P95" s="166"/>
      <c r="Q95" s="160"/>
      <c r="R95" s="160">
        <f>SUM(R96:R124)</f>
        <v>0</v>
      </c>
      <c r="S95" s="160"/>
      <c r="T95" s="160"/>
      <c r="U95" s="160"/>
      <c r="AC95" t="s">
        <v>279</v>
      </c>
    </row>
    <row r="96" spans="1:56" outlineLevel="1" x14ac:dyDescent="0.25">
      <c r="A96" s="171">
        <v>55</v>
      </c>
      <c r="B96" s="172" t="s">
        <v>1260</v>
      </c>
      <c r="C96" s="187" t="s">
        <v>1261</v>
      </c>
      <c r="D96" s="173" t="s">
        <v>747</v>
      </c>
      <c r="E96" s="174">
        <v>4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6"/>
      <c r="O96" s="176" t="s">
        <v>282</v>
      </c>
      <c r="P96" s="177" t="s">
        <v>283</v>
      </c>
      <c r="Q96" s="158">
        <v>0</v>
      </c>
      <c r="R96" s="158">
        <f>ROUND(E96*Q96,2)</f>
        <v>0</v>
      </c>
      <c r="S96" s="158"/>
      <c r="T96" s="158" t="s">
        <v>179</v>
      </c>
      <c r="U96" s="158" t="s">
        <v>284</v>
      </c>
      <c r="V96" s="147"/>
      <c r="W96" s="147"/>
      <c r="X96" s="147"/>
      <c r="Y96" s="147"/>
      <c r="Z96" s="147"/>
      <c r="AA96" s="147"/>
      <c r="AB96" s="147"/>
      <c r="AC96" s="147" t="s">
        <v>1159</v>
      </c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</row>
    <row r="97" spans="1:56" outlineLevel="2" x14ac:dyDescent="0.25">
      <c r="A97" s="154"/>
      <c r="B97" s="155"/>
      <c r="C97" s="253" t="s">
        <v>1262</v>
      </c>
      <c r="D97" s="254"/>
      <c r="E97" s="254"/>
      <c r="F97" s="254"/>
      <c r="G97" s="254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47"/>
      <c r="W97" s="147"/>
      <c r="X97" s="147"/>
      <c r="Y97" s="147"/>
      <c r="Z97" s="147"/>
      <c r="AA97" s="147"/>
      <c r="AB97" s="147"/>
      <c r="AC97" s="147" t="s">
        <v>287</v>
      </c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</row>
    <row r="98" spans="1:56" outlineLevel="3" x14ac:dyDescent="0.25">
      <c r="A98" s="154"/>
      <c r="B98" s="155"/>
      <c r="C98" s="262" t="s">
        <v>1263</v>
      </c>
      <c r="D98" s="263"/>
      <c r="E98" s="263"/>
      <c r="F98" s="263"/>
      <c r="G98" s="263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47"/>
      <c r="W98" s="147"/>
      <c r="X98" s="147"/>
      <c r="Y98" s="147"/>
      <c r="Z98" s="147"/>
      <c r="AA98" s="147"/>
      <c r="AB98" s="147"/>
      <c r="AC98" s="147" t="s">
        <v>287</v>
      </c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</row>
    <row r="99" spans="1:56" outlineLevel="3" x14ac:dyDescent="0.25">
      <c r="A99" s="154"/>
      <c r="B99" s="155"/>
      <c r="C99" s="262" t="s">
        <v>1264</v>
      </c>
      <c r="D99" s="263"/>
      <c r="E99" s="263"/>
      <c r="F99" s="263"/>
      <c r="G99" s="263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47"/>
      <c r="W99" s="147"/>
      <c r="X99" s="147"/>
      <c r="Y99" s="147"/>
      <c r="Z99" s="147"/>
      <c r="AA99" s="147"/>
      <c r="AB99" s="147"/>
      <c r="AC99" s="147" t="s">
        <v>287</v>
      </c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</row>
    <row r="100" spans="1:56" outlineLevel="3" x14ac:dyDescent="0.25">
      <c r="A100" s="154"/>
      <c r="B100" s="155"/>
      <c r="C100" s="262" t="s">
        <v>1265</v>
      </c>
      <c r="D100" s="263"/>
      <c r="E100" s="263"/>
      <c r="F100" s="263"/>
      <c r="G100" s="263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47"/>
      <c r="W100" s="147"/>
      <c r="X100" s="147"/>
      <c r="Y100" s="147"/>
      <c r="Z100" s="147"/>
      <c r="AA100" s="147"/>
      <c r="AB100" s="147"/>
      <c r="AC100" s="147" t="s">
        <v>287</v>
      </c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</row>
    <row r="101" spans="1:56" outlineLevel="3" x14ac:dyDescent="0.25">
      <c r="A101" s="154"/>
      <c r="B101" s="155"/>
      <c r="C101" s="262" t="s">
        <v>1266</v>
      </c>
      <c r="D101" s="263"/>
      <c r="E101" s="263"/>
      <c r="F101" s="263"/>
      <c r="G101" s="263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47"/>
      <c r="W101" s="147"/>
      <c r="X101" s="147"/>
      <c r="Y101" s="147"/>
      <c r="Z101" s="147"/>
      <c r="AA101" s="147"/>
      <c r="AB101" s="147"/>
      <c r="AC101" s="147" t="s">
        <v>287</v>
      </c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</row>
    <row r="102" spans="1:56" outlineLevel="3" x14ac:dyDescent="0.25">
      <c r="A102" s="154"/>
      <c r="B102" s="155"/>
      <c r="C102" s="262" t="s">
        <v>1267</v>
      </c>
      <c r="D102" s="263"/>
      <c r="E102" s="263"/>
      <c r="F102" s="263"/>
      <c r="G102" s="263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47"/>
      <c r="W102" s="147"/>
      <c r="X102" s="147"/>
      <c r="Y102" s="147"/>
      <c r="Z102" s="147"/>
      <c r="AA102" s="147"/>
      <c r="AB102" s="147"/>
      <c r="AC102" s="147" t="s">
        <v>287</v>
      </c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</row>
    <row r="103" spans="1:56" outlineLevel="3" x14ac:dyDescent="0.25">
      <c r="A103" s="154"/>
      <c r="B103" s="155"/>
      <c r="C103" s="262" t="s">
        <v>1268</v>
      </c>
      <c r="D103" s="263"/>
      <c r="E103" s="263"/>
      <c r="F103" s="263"/>
      <c r="G103" s="263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47"/>
      <c r="W103" s="147"/>
      <c r="X103" s="147"/>
      <c r="Y103" s="147"/>
      <c r="Z103" s="147"/>
      <c r="AA103" s="147"/>
      <c r="AB103" s="147"/>
      <c r="AC103" s="147" t="s">
        <v>287</v>
      </c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</row>
    <row r="104" spans="1:56" outlineLevel="3" x14ac:dyDescent="0.25">
      <c r="A104" s="154"/>
      <c r="B104" s="155"/>
      <c r="C104" s="262" t="s">
        <v>1269</v>
      </c>
      <c r="D104" s="263"/>
      <c r="E104" s="263"/>
      <c r="F104" s="263"/>
      <c r="G104" s="263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47"/>
      <c r="W104" s="147"/>
      <c r="X104" s="147"/>
      <c r="Y104" s="147"/>
      <c r="Z104" s="147"/>
      <c r="AA104" s="147"/>
      <c r="AB104" s="147"/>
      <c r="AC104" s="147" t="s">
        <v>287</v>
      </c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</row>
    <row r="105" spans="1:56" outlineLevel="3" x14ac:dyDescent="0.25">
      <c r="A105" s="154"/>
      <c r="B105" s="155"/>
      <c r="C105" s="262" t="s">
        <v>1270</v>
      </c>
      <c r="D105" s="263"/>
      <c r="E105" s="263"/>
      <c r="F105" s="263"/>
      <c r="G105" s="263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47"/>
      <c r="W105" s="147"/>
      <c r="X105" s="147"/>
      <c r="Y105" s="147"/>
      <c r="Z105" s="147"/>
      <c r="AA105" s="147"/>
      <c r="AB105" s="147"/>
      <c r="AC105" s="147" t="s">
        <v>287</v>
      </c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</row>
    <row r="106" spans="1:56" outlineLevel="3" x14ac:dyDescent="0.25">
      <c r="A106" s="154"/>
      <c r="B106" s="155"/>
      <c r="C106" s="262" t="s">
        <v>1271</v>
      </c>
      <c r="D106" s="263"/>
      <c r="E106" s="263"/>
      <c r="F106" s="263"/>
      <c r="G106" s="263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47"/>
      <c r="W106" s="147"/>
      <c r="X106" s="147"/>
      <c r="Y106" s="147"/>
      <c r="Z106" s="147"/>
      <c r="AA106" s="147"/>
      <c r="AB106" s="147"/>
      <c r="AC106" s="147" t="s">
        <v>287</v>
      </c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</row>
    <row r="107" spans="1:56" outlineLevel="3" x14ac:dyDescent="0.25">
      <c r="A107" s="154"/>
      <c r="B107" s="155"/>
      <c r="C107" s="262" t="s">
        <v>1272</v>
      </c>
      <c r="D107" s="263"/>
      <c r="E107" s="263"/>
      <c r="F107" s="263"/>
      <c r="G107" s="263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47"/>
      <c r="W107" s="147"/>
      <c r="X107" s="147"/>
      <c r="Y107" s="147"/>
      <c r="Z107" s="147"/>
      <c r="AA107" s="147"/>
      <c r="AB107" s="147"/>
      <c r="AC107" s="147" t="s">
        <v>287</v>
      </c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</row>
    <row r="108" spans="1:56" outlineLevel="3" x14ac:dyDescent="0.25">
      <c r="A108" s="154"/>
      <c r="B108" s="155"/>
      <c r="C108" s="262" t="s">
        <v>1273</v>
      </c>
      <c r="D108" s="263"/>
      <c r="E108" s="263"/>
      <c r="F108" s="263"/>
      <c r="G108" s="263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47"/>
      <c r="W108" s="147"/>
      <c r="X108" s="147"/>
      <c r="Y108" s="147"/>
      <c r="Z108" s="147"/>
      <c r="AA108" s="147"/>
      <c r="AB108" s="147"/>
      <c r="AC108" s="147" t="s">
        <v>287</v>
      </c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</row>
    <row r="109" spans="1:56" outlineLevel="3" x14ac:dyDescent="0.25">
      <c r="A109" s="154"/>
      <c r="B109" s="155"/>
      <c r="C109" s="262" t="s">
        <v>1274</v>
      </c>
      <c r="D109" s="263"/>
      <c r="E109" s="263"/>
      <c r="F109" s="263"/>
      <c r="G109" s="263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47"/>
      <c r="W109" s="147"/>
      <c r="X109" s="147"/>
      <c r="Y109" s="147"/>
      <c r="Z109" s="147"/>
      <c r="AA109" s="147"/>
      <c r="AB109" s="147"/>
      <c r="AC109" s="147" t="s">
        <v>287</v>
      </c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</row>
    <row r="110" spans="1:56" outlineLevel="3" x14ac:dyDescent="0.25">
      <c r="A110" s="154"/>
      <c r="B110" s="155"/>
      <c r="C110" s="262" t="s">
        <v>1275</v>
      </c>
      <c r="D110" s="263"/>
      <c r="E110" s="263"/>
      <c r="F110" s="263"/>
      <c r="G110" s="263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47"/>
      <c r="W110" s="147"/>
      <c r="X110" s="147"/>
      <c r="Y110" s="147"/>
      <c r="Z110" s="147"/>
      <c r="AA110" s="147"/>
      <c r="AB110" s="147"/>
      <c r="AC110" s="147" t="s">
        <v>287</v>
      </c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</row>
    <row r="111" spans="1:56" outlineLevel="3" x14ac:dyDescent="0.25">
      <c r="A111" s="154"/>
      <c r="B111" s="155"/>
      <c r="C111" s="262" t="s">
        <v>1276</v>
      </c>
      <c r="D111" s="263"/>
      <c r="E111" s="263"/>
      <c r="F111" s="263"/>
      <c r="G111" s="263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47"/>
      <c r="W111" s="147"/>
      <c r="X111" s="147"/>
      <c r="Y111" s="147"/>
      <c r="Z111" s="147"/>
      <c r="AA111" s="147"/>
      <c r="AB111" s="147"/>
      <c r="AC111" s="147" t="s">
        <v>287</v>
      </c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</row>
    <row r="112" spans="1:56" outlineLevel="3" x14ac:dyDescent="0.25">
      <c r="A112" s="154"/>
      <c r="B112" s="155"/>
      <c r="C112" s="262" t="s">
        <v>1277</v>
      </c>
      <c r="D112" s="263"/>
      <c r="E112" s="263"/>
      <c r="F112" s="263"/>
      <c r="G112" s="263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47"/>
      <c r="W112" s="147"/>
      <c r="X112" s="147"/>
      <c r="Y112" s="147"/>
      <c r="Z112" s="147"/>
      <c r="AA112" s="147"/>
      <c r="AB112" s="147"/>
      <c r="AC112" s="147" t="s">
        <v>287</v>
      </c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</row>
    <row r="113" spans="1:56" outlineLevel="3" x14ac:dyDescent="0.25">
      <c r="A113" s="154"/>
      <c r="B113" s="155"/>
      <c r="C113" s="262" t="s">
        <v>1278</v>
      </c>
      <c r="D113" s="263"/>
      <c r="E113" s="263"/>
      <c r="F113" s="263"/>
      <c r="G113" s="263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47"/>
      <c r="W113" s="147"/>
      <c r="X113" s="147"/>
      <c r="Y113" s="147"/>
      <c r="Z113" s="147"/>
      <c r="AA113" s="147"/>
      <c r="AB113" s="147"/>
      <c r="AC113" s="147" t="s">
        <v>287</v>
      </c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</row>
    <row r="114" spans="1:56" outlineLevel="3" x14ac:dyDescent="0.25">
      <c r="A114" s="154"/>
      <c r="B114" s="155"/>
      <c r="C114" s="262" t="s">
        <v>1279</v>
      </c>
      <c r="D114" s="263"/>
      <c r="E114" s="263"/>
      <c r="F114" s="263"/>
      <c r="G114" s="263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47"/>
      <c r="W114" s="147"/>
      <c r="X114" s="147"/>
      <c r="Y114" s="147"/>
      <c r="Z114" s="147"/>
      <c r="AA114" s="147"/>
      <c r="AB114" s="147"/>
      <c r="AC114" s="147" t="s">
        <v>287</v>
      </c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</row>
    <row r="115" spans="1:56" outlineLevel="3" x14ac:dyDescent="0.25">
      <c r="A115" s="154"/>
      <c r="B115" s="155"/>
      <c r="C115" s="262" t="s">
        <v>1280</v>
      </c>
      <c r="D115" s="263"/>
      <c r="E115" s="263"/>
      <c r="F115" s="263"/>
      <c r="G115" s="263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47"/>
      <c r="W115" s="147"/>
      <c r="X115" s="147"/>
      <c r="Y115" s="147"/>
      <c r="Z115" s="147"/>
      <c r="AA115" s="147"/>
      <c r="AB115" s="147"/>
      <c r="AC115" s="147" t="s">
        <v>287</v>
      </c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</row>
    <row r="116" spans="1:56" outlineLevel="3" x14ac:dyDescent="0.25">
      <c r="A116" s="154"/>
      <c r="B116" s="155"/>
      <c r="C116" s="262" t="s">
        <v>1281</v>
      </c>
      <c r="D116" s="263"/>
      <c r="E116" s="263"/>
      <c r="F116" s="263"/>
      <c r="G116" s="263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47"/>
      <c r="W116" s="147"/>
      <c r="X116" s="147"/>
      <c r="Y116" s="147"/>
      <c r="Z116" s="147"/>
      <c r="AA116" s="147"/>
      <c r="AB116" s="147"/>
      <c r="AC116" s="147" t="s">
        <v>287</v>
      </c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</row>
    <row r="117" spans="1:56" outlineLevel="3" x14ac:dyDescent="0.25">
      <c r="A117" s="154"/>
      <c r="B117" s="155"/>
      <c r="C117" s="262" t="s">
        <v>1282</v>
      </c>
      <c r="D117" s="263"/>
      <c r="E117" s="263"/>
      <c r="F117" s="263"/>
      <c r="G117" s="263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47"/>
      <c r="W117" s="147"/>
      <c r="X117" s="147"/>
      <c r="Y117" s="147"/>
      <c r="Z117" s="147"/>
      <c r="AA117" s="147"/>
      <c r="AB117" s="147"/>
      <c r="AC117" s="147" t="s">
        <v>287</v>
      </c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</row>
    <row r="118" spans="1:56" outlineLevel="3" x14ac:dyDescent="0.25">
      <c r="A118" s="154"/>
      <c r="B118" s="155"/>
      <c r="C118" s="262" t="s">
        <v>1283</v>
      </c>
      <c r="D118" s="263"/>
      <c r="E118" s="263"/>
      <c r="F118" s="263"/>
      <c r="G118" s="263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47"/>
      <c r="W118" s="147"/>
      <c r="X118" s="147"/>
      <c r="Y118" s="147"/>
      <c r="Z118" s="147"/>
      <c r="AA118" s="147"/>
      <c r="AB118" s="147"/>
      <c r="AC118" s="147" t="s">
        <v>287</v>
      </c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</row>
    <row r="119" spans="1:56" outlineLevel="3" x14ac:dyDescent="0.25">
      <c r="A119" s="154"/>
      <c r="B119" s="155"/>
      <c r="C119" s="262" t="s">
        <v>1284</v>
      </c>
      <c r="D119" s="263"/>
      <c r="E119" s="263"/>
      <c r="F119" s="263"/>
      <c r="G119" s="263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47"/>
      <c r="W119" s="147"/>
      <c r="X119" s="147"/>
      <c r="Y119" s="147"/>
      <c r="Z119" s="147"/>
      <c r="AA119" s="147"/>
      <c r="AB119" s="147"/>
      <c r="AC119" s="147" t="s">
        <v>287</v>
      </c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</row>
    <row r="120" spans="1:56" outlineLevel="3" x14ac:dyDescent="0.25">
      <c r="A120" s="154"/>
      <c r="B120" s="155"/>
      <c r="C120" s="262" t="s">
        <v>1285</v>
      </c>
      <c r="D120" s="263"/>
      <c r="E120" s="263"/>
      <c r="F120" s="263"/>
      <c r="G120" s="263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47"/>
      <c r="W120" s="147"/>
      <c r="X120" s="147"/>
      <c r="Y120" s="147"/>
      <c r="Z120" s="147"/>
      <c r="AA120" s="147"/>
      <c r="AB120" s="147"/>
      <c r="AC120" s="147" t="s">
        <v>287</v>
      </c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</row>
    <row r="121" spans="1:56" outlineLevel="3" x14ac:dyDescent="0.25">
      <c r="A121" s="154"/>
      <c r="B121" s="155"/>
      <c r="C121" s="262" t="s">
        <v>1286</v>
      </c>
      <c r="D121" s="263"/>
      <c r="E121" s="263"/>
      <c r="F121" s="263"/>
      <c r="G121" s="263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47"/>
      <c r="W121" s="147"/>
      <c r="X121" s="147"/>
      <c r="Y121" s="147"/>
      <c r="Z121" s="147"/>
      <c r="AA121" s="147"/>
      <c r="AB121" s="147"/>
      <c r="AC121" s="147" t="s">
        <v>287</v>
      </c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</row>
    <row r="122" spans="1:56" outlineLevel="1" x14ac:dyDescent="0.25">
      <c r="A122" s="179">
        <v>56</v>
      </c>
      <c r="B122" s="180" t="s">
        <v>1287</v>
      </c>
      <c r="C122" s="188" t="s">
        <v>1288</v>
      </c>
      <c r="D122" s="181" t="s">
        <v>747</v>
      </c>
      <c r="E122" s="182">
        <v>4</v>
      </c>
      <c r="F122" s="183"/>
      <c r="G122" s="184">
        <f>ROUND(E122*F122,2)</f>
        <v>0</v>
      </c>
      <c r="H122" s="183"/>
      <c r="I122" s="184">
        <f>ROUND(E122*H122,2)</f>
        <v>0</v>
      </c>
      <c r="J122" s="183"/>
      <c r="K122" s="184">
        <f>ROUND(E122*J122,2)</f>
        <v>0</v>
      </c>
      <c r="L122" s="184">
        <v>21</v>
      </c>
      <c r="M122" s="184">
        <f>G122*(1+L122/100)</f>
        <v>0</v>
      </c>
      <c r="N122" s="184"/>
      <c r="O122" s="184" t="s">
        <v>282</v>
      </c>
      <c r="P122" s="185" t="s">
        <v>283</v>
      </c>
      <c r="Q122" s="158">
        <v>0</v>
      </c>
      <c r="R122" s="158">
        <f>ROUND(E122*Q122,2)</f>
        <v>0</v>
      </c>
      <c r="S122" s="158"/>
      <c r="T122" s="158" t="s">
        <v>179</v>
      </c>
      <c r="U122" s="158" t="s">
        <v>284</v>
      </c>
      <c r="V122" s="147"/>
      <c r="W122" s="147"/>
      <c r="X122" s="147"/>
      <c r="Y122" s="147"/>
      <c r="Z122" s="147"/>
      <c r="AA122" s="147"/>
      <c r="AB122" s="147"/>
      <c r="AC122" s="147" t="s">
        <v>1159</v>
      </c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</row>
    <row r="123" spans="1:56" outlineLevel="1" x14ac:dyDescent="0.25">
      <c r="A123" s="179">
        <v>57</v>
      </c>
      <c r="B123" s="180" t="s">
        <v>1289</v>
      </c>
      <c r="C123" s="188" t="s">
        <v>1290</v>
      </c>
      <c r="D123" s="181" t="s">
        <v>747</v>
      </c>
      <c r="E123" s="182">
        <v>4</v>
      </c>
      <c r="F123" s="183"/>
      <c r="G123" s="184">
        <f>ROUND(E123*F123,2)</f>
        <v>0</v>
      </c>
      <c r="H123" s="183"/>
      <c r="I123" s="184">
        <f>ROUND(E123*H123,2)</f>
        <v>0</v>
      </c>
      <c r="J123" s="183"/>
      <c r="K123" s="184">
        <f>ROUND(E123*J123,2)</f>
        <v>0</v>
      </c>
      <c r="L123" s="184">
        <v>21</v>
      </c>
      <c r="M123" s="184">
        <f>G123*(1+L123/100)</f>
        <v>0</v>
      </c>
      <c r="N123" s="184"/>
      <c r="O123" s="184" t="s">
        <v>282</v>
      </c>
      <c r="P123" s="185" t="s">
        <v>283</v>
      </c>
      <c r="Q123" s="158">
        <v>0</v>
      </c>
      <c r="R123" s="158">
        <f>ROUND(E123*Q123,2)</f>
        <v>0</v>
      </c>
      <c r="S123" s="158"/>
      <c r="T123" s="158" t="s">
        <v>179</v>
      </c>
      <c r="U123" s="158" t="s">
        <v>284</v>
      </c>
      <c r="V123" s="147"/>
      <c r="W123" s="147"/>
      <c r="X123" s="147"/>
      <c r="Y123" s="147"/>
      <c r="Z123" s="147"/>
      <c r="AA123" s="147"/>
      <c r="AB123" s="147"/>
      <c r="AC123" s="147" t="s">
        <v>1159</v>
      </c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</row>
    <row r="124" spans="1:56" outlineLevel="1" x14ac:dyDescent="0.25">
      <c r="A124" s="179">
        <v>58</v>
      </c>
      <c r="B124" s="180" t="s">
        <v>1291</v>
      </c>
      <c r="C124" s="188" t="s">
        <v>1292</v>
      </c>
      <c r="D124" s="181" t="s">
        <v>1293</v>
      </c>
      <c r="E124" s="182">
        <v>1</v>
      </c>
      <c r="F124" s="183"/>
      <c r="G124" s="184">
        <f>ROUND(E124*F124,2)</f>
        <v>0</v>
      </c>
      <c r="H124" s="183"/>
      <c r="I124" s="184">
        <f>ROUND(E124*H124,2)</f>
        <v>0</v>
      </c>
      <c r="J124" s="183"/>
      <c r="K124" s="184">
        <f>ROUND(E124*J124,2)</f>
        <v>0</v>
      </c>
      <c r="L124" s="184">
        <v>21</v>
      </c>
      <c r="M124" s="184">
        <f>G124*(1+L124/100)</f>
        <v>0</v>
      </c>
      <c r="N124" s="184"/>
      <c r="O124" s="184" t="s">
        <v>282</v>
      </c>
      <c r="P124" s="185" t="s">
        <v>283</v>
      </c>
      <c r="Q124" s="158">
        <v>0</v>
      </c>
      <c r="R124" s="158">
        <f>ROUND(E124*Q124,2)</f>
        <v>0</v>
      </c>
      <c r="S124" s="158"/>
      <c r="T124" s="158" t="s">
        <v>179</v>
      </c>
      <c r="U124" s="158" t="s">
        <v>284</v>
      </c>
      <c r="V124" s="147"/>
      <c r="W124" s="147"/>
      <c r="X124" s="147"/>
      <c r="Y124" s="147"/>
      <c r="Z124" s="147"/>
      <c r="AA124" s="147"/>
      <c r="AB124" s="147"/>
      <c r="AC124" s="147" t="s">
        <v>1159</v>
      </c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</row>
    <row r="125" spans="1:56" x14ac:dyDescent="0.25">
      <c r="A125" s="161" t="s">
        <v>278</v>
      </c>
      <c r="B125" s="162" t="s">
        <v>231</v>
      </c>
      <c r="C125" s="186" t="s">
        <v>232</v>
      </c>
      <c r="D125" s="163"/>
      <c r="E125" s="164"/>
      <c r="F125" s="165"/>
      <c r="G125" s="165">
        <f>SUMIF(AC126:AC134,"&lt;&gt;NOR",G126:G134)</f>
        <v>0</v>
      </c>
      <c r="H125" s="165"/>
      <c r="I125" s="165">
        <f>SUM(I126:I134)</f>
        <v>0</v>
      </c>
      <c r="J125" s="165"/>
      <c r="K125" s="165">
        <f>SUM(K126:K134)</f>
        <v>0</v>
      </c>
      <c r="L125" s="165"/>
      <c r="M125" s="165">
        <f>SUM(M126:M134)</f>
        <v>0</v>
      </c>
      <c r="N125" s="165"/>
      <c r="O125" s="165"/>
      <c r="P125" s="166"/>
      <c r="Q125" s="160"/>
      <c r="R125" s="160">
        <f>SUM(R126:R134)</f>
        <v>0</v>
      </c>
      <c r="S125" s="160"/>
      <c r="T125" s="160"/>
      <c r="U125" s="160"/>
      <c r="AC125" t="s">
        <v>279</v>
      </c>
    </row>
    <row r="126" spans="1:56" ht="20.399999999999999" outlineLevel="1" x14ac:dyDescent="0.25">
      <c r="A126" s="171">
        <v>59</v>
      </c>
      <c r="B126" s="172" t="s">
        <v>1294</v>
      </c>
      <c r="C126" s="187" t="s">
        <v>1295</v>
      </c>
      <c r="D126" s="173" t="s">
        <v>747</v>
      </c>
      <c r="E126" s="174">
        <v>1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6"/>
      <c r="O126" s="176" t="s">
        <v>282</v>
      </c>
      <c r="P126" s="177" t="s">
        <v>283</v>
      </c>
      <c r="Q126" s="158">
        <v>0</v>
      </c>
      <c r="R126" s="158">
        <f>ROUND(E126*Q126,2)</f>
        <v>0</v>
      </c>
      <c r="S126" s="158"/>
      <c r="T126" s="158" t="s">
        <v>179</v>
      </c>
      <c r="U126" s="158" t="s">
        <v>284</v>
      </c>
      <c r="V126" s="147"/>
      <c r="W126" s="147"/>
      <c r="X126" s="147"/>
      <c r="Y126" s="147"/>
      <c r="Z126" s="147"/>
      <c r="AA126" s="147"/>
      <c r="AB126" s="147"/>
      <c r="AC126" s="147" t="s">
        <v>1159</v>
      </c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</row>
    <row r="127" spans="1:56" ht="51.6" outlineLevel="2" x14ac:dyDescent="0.25">
      <c r="A127" s="154"/>
      <c r="B127" s="155"/>
      <c r="C127" s="253" t="s">
        <v>1296</v>
      </c>
      <c r="D127" s="254"/>
      <c r="E127" s="254"/>
      <c r="F127" s="254"/>
      <c r="G127" s="254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47"/>
      <c r="W127" s="147"/>
      <c r="X127" s="147"/>
      <c r="Y127" s="147"/>
      <c r="Z127" s="147"/>
      <c r="AA127" s="147"/>
      <c r="AB127" s="147"/>
      <c r="AC127" s="147" t="s">
        <v>287</v>
      </c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78" t="str">
        <f>C127</f>
        <v>maximální celkový odebíraný výkon PoE přes všechny porty je 170W, přepěťové ochrany FE portů 1000A, 2x DI s podporou vyvážených smyček, 1x programovatelné NO/NC RELÉ výstup, 2x RS485 / 1x RS422 BUS (podpora MIOS modulů, TCP server, UDP mode), USB port pro lokální management, redundantní vstup napájení, přepěťové ochrany na všech vstupech, EVENT MANAGEMENT: SMTP, TCP eventy, ETH eventy, HTTP klient (řízení kamer), 8x IPWatchdog.... , provozní teplota –40…+70°C, VLAN, QoS, IGMP, SNMPv2/v3, SNTP, instalace na rovný podklad nebo DIN35, 12VDC/24VDC/48VDC/12VAC/24VAC/56VDC</v>
      </c>
      <c r="AX127" s="147"/>
      <c r="AY127" s="147"/>
      <c r="AZ127" s="147"/>
      <c r="BA127" s="147"/>
      <c r="BB127" s="147"/>
      <c r="BC127" s="147"/>
      <c r="BD127" s="147"/>
    </row>
    <row r="128" spans="1:56" ht="20.399999999999999" outlineLevel="1" x14ac:dyDescent="0.25">
      <c r="A128" s="171">
        <v>60</v>
      </c>
      <c r="B128" s="172" t="s">
        <v>1297</v>
      </c>
      <c r="C128" s="187" t="s">
        <v>1298</v>
      </c>
      <c r="D128" s="173" t="s">
        <v>747</v>
      </c>
      <c r="E128" s="174">
        <v>1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6"/>
      <c r="O128" s="176" t="s">
        <v>282</v>
      </c>
      <c r="P128" s="177" t="s">
        <v>283</v>
      </c>
      <c r="Q128" s="158">
        <v>0</v>
      </c>
      <c r="R128" s="158">
        <f>ROUND(E128*Q128,2)</f>
        <v>0</v>
      </c>
      <c r="S128" s="158"/>
      <c r="T128" s="158" t="s">
        <v>179</v>
      </c>
      <c r="U128" s="158" t="s">
        <v>284</v>
      </c>
      <c r="V128" s="147"/>
      <c r="W128" s="147"/>
      <c r="X128" s="147"/>
      <c r="Y128" s="147"/>
      <c r="Z128" s="147"/>
      <c r="AA128" s="147"/>
      <c r="AB128" s="147"/>
      <c r="AC128" s="147" t="s">
        <v>1159</v>
      </c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</row>
    <row r="129" spans="1:56" outlineLevel="2" x14ac:dyDescent="0.25">
      <c r="A129" s="154"/>
      <c r="B129" s="155"/>
      <c r="C129" s="253" t="s">
        <v>1299</v>
      </c>
      <c r="D129" s="254"/>
      <c r="E129" s="254"/>
      <c r="F129" s="254"/>
      <c r="G129" s="254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47"/>
      <c r="W129" s="147"/>
      <c r="X129" s="147"/>
      <c r="Y129" s="147"/>
      <c r="Z129" s="147"/>
      <c r="AA129" s="147"/>
      <c r="AB129" s="147"/>
      <c r="AC129" s="147" t="s">
        <v>287</v>
      </c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78" t="str">
        <f>C129</f>
        <v>(obousměrná komunikace po jednom vláknu), rozsah pracovních teplot od -40 do +70 °C, 3.3VDC, optický konektor SC/PC</v>
      </c>
      <c r="AX129" s="147"/>
      <c r="AY129" s="147"/>
      <c r="AZ129" s="147"/>
      <c r="BA129" s="147"/>
      <c r="BB129" s="147"/>
      <c r="BC129" s="147"/>
      <c r="BD129" s="147"/>
    </row>
    <row r="130" spans="1:56" ht="20.399999999999999" outlineLevel="1" x14ac:dyDescent="0.25">
      <c r="A130" s="171">
        <v>61</v>
      </c>
      <c r="B130" s="172" t="s">
        <v>1300</v>
      </c>
      <c r="C130" s="187" t="s">
        <v>1301</v>
      </c>
      <c r="D130" s="173" t="s">
        <v>747</v>
      </c>
      <c r="E130" s="174">
        <v>1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6"/>
      <c r="O130" s="176" t="s">
        <v>282</v>
      </c>
      <c r="P130" s="177" t="s">
        <v>283</v>
      </c>
      <c r="Q130" s="158">
        <v>0</v>
      </c>
      <c r="R130" s="158">
        <f>ROUND(E130*Q130,2)</f>
        <v>0</v>
      </c>
      <c r="S130" s="158"/>
      <c r="T130" s="158" t="s">
        <v>179</v>
      </c>
      <c r="U130" s="158" t="s">
        <v>284</v>
      </c>
      <c r="V130" s="147"/>
      <c r="W130" s="147"/>
      <c r="X130" s="147"/>
      <c r="Y130" s="147"/>
      <c r="Z130" s="147"/>
      <c r="AA130" s="147"/>
      <c r="AB130" s="147"/>
      <c r="AC130" s="147" t="s">
        <v>1159</v>
      </c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</row>
    <row r="131" spans="1:56" outlineLevel="2" x14ac:dyDescent="0.25">
      <c r="A131" s="154"/>
      <c r="B131" s="155"/>
      <c r="C131" s="253" t="s">
        <v>1299</v>
      </c>
      <c r="D131" s="254"/>
      <c r="E131" s="254"/>
      <c r="F131" s="254"/>
      <c r="G131" s="254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47"/>
      <c r="W131" s="147"/>
      <c r="X131" s="147"/>
      <c r="Y131" s="147"/>
      <c r="Z131" s="147"/>
      <c r="AA131" s="147"/>
      <c r="AB131" s="147"/>
      <c r="AC131" s="147" t="s">
        <v>287</v>
      </c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78" t="str">
        <f>C131</f>
        <v>(obousměrná komunikace po jednom vláknu), rozsah pracovních teplot od -40 do +70 °C, 3.3VDC, optický konektor SC/PC</v>
      </c>
      <c r="AX131" s="147"/>
      <c r="AY131" s="147"/>
      <c r="AZ131" s="147"/>
      <c r="BA131" s="147"/>
      <c r="BB131" s="147"/>
      <c r="BC131" s="147"/>
      <c r="BD131" s="147"/>
    </row>
    <row r="132" spans="1:56" outlineLevel="1" x14ac:dyDescent="0.25">
      <c r="A132" s="179">
        <v>62</v>
      </c>
      <c r="B132" s="180" t="s">
        <v>1302</v>
      </c>
      <c r="C132" s="188" t="s">
        <v>1303</v>
      </c>
      <c r="D132" s="181" t="s">
        <v>747</v>
      </c>
      <c r="E132" s="182">
        <v>2</v>
      </c>
      <c r="F132" s="183"/>
      <c r="G132" s="184">
        <f>ROUND(E132*F132,2)</f>
        <v>0</v>
      </c>
      <c r="H132" s="183"/>
      <c r="I132" s="184">
        <f>ROUND(E132*H132,2)</f>
        <v>0</v>
      </c>
      <c r="J132" s="183"/>
      <c r="K132" s="184">
        <f>ROUND(E132*J132,2)</f>
        <v>0</v>
      </c>
      <c r="L132" s="184">
        <v>21</v>
      </c>
      <c r="M132" s="184">
        <f>G132*(1+L132/100)</f>
        <v>0</v>
      </c>
      <c r="N132" s="184"/>
      <c r="O132" s="184" t="s">
        <v>282</v>
      </c>
      <c r="P132" s="185" t="s">
        <v>283</v>
      </c>
      <c r="Q132" s="158">
        <v>0</v>
      </c>
      <c r="R132" s="158">
        <f>ROUND(E132*Q132,2)</f>
        <v>0</v>
      </c>
      <c r="S132" s="158"/>
      <c r="T132" s="158" t="s">
        <v>179</v>
      </c>
      <c r="U132" s="158" t="s">
        <v>284</v>
      </c>
      <c r="V132" s="147"/>
      <c r="W132" s="147"/>
      <c r="X132" s="147"/>
      <c r="Y132" s="147"/>
      <c r="Z132" s="147"/>
      <c r="AA132" s="147"/>
      <c r="AB132" s="147"/>
      <c r="AC132" s="147" t="s">
        <v>1159</v>
      </c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</row>
    <row r="133" spans="1:56" outlineLevel="1" x14ac:dyDescent="0.25">
      <c r="A133" s="179">
        <v>63</v>
      </c>
      <c r="B133" s="180" t="s">
        <v>1304</v>
      </c>
      <c r="C133" s="188" t="s">
        <v>1305</v>
      </c>
      <c r="D133" s="181" t="s">
        <v>747</v>
      </c>
      <c r="E133" s="182">
        <v>1</v>
      </c>
      <c r="F133" s="183"/>
      <c r="G133" s="184">
        <f>ROUND(E133*F133,2)</f>
        <v>0</v>
      </c>
      <c r="H133" s="183"/>
      <c r="I133" s="184">
        <f>ROUND(E133*H133,2)</f>
        <v>0</v>
      </c>
      <c r="J133" s="183"/>
      <c r="K133" s="184">
        <f>ROUND(E133*J133,2)</f>
        <v>0</v>
      </c>
      <c r="L133" s="184">
        <v>21</v>
      </c>
      <c r="M133" s="184">
        <f>G133*(1+L133/100)</f>
        <v>0</v>
      </c>
      <c r="N133" s="184"/>
      <c r="O133" s="184" t="s">
        <v>282</v>
      </c>
      <c r="P133" s="185" t="s">
        <v>283</v>
      </c>
      <c r="Q133" s="158">
        <v>0</v>
      </c>
      <c r="R133" s="158">
        <f>ROUND(E133*Q133,2)</f>
        <v>0</v>
      </c>
      <c r="S133" s="158"/>
      <c r="T133" s="158" t="s">
        <v>179</v>
      </c>
      <c r="U133" s="158" t="s">
        <v>284</v>
      </c>
      <c r="V133" s="147"/>
      <c r="W133" s="147"/>
      <c r="X133" s="147"/>
      <c r="Y133" s="147"/>
      <c r="Z133" s="147"/>
      <c r="AA133" s="147"/>
      <c r="AB133" s="147"/>
      <c r="AC133" s="147" t="s">
        <v>1159</v>
      </c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</row>
    <row r="134" spans="1:56" outlineLevel="1" x14ac:dyDescent="0.25">
      <c r="A134" s="179">
        <v>64</v>
      </c>
      <c r="B134" s="180" t="s">
        <v>1306</v>
      </c>
      <c r="C134" s="188" t="s">
        <v>1307</v>
      </c>
      <c r="D134" s="181" t="s">
        <v>1293</v>
      </c>
      <c r="E134" s="182">
        <v>1</v>
      </c>
      <c r="F134" s="183"/>
      <c r="G134" s="184">
        <f>ROUND(E134*F134,2)</f>
        <v>0</v>
      </c>
      <c r="H134" s="183"/>
      <c r="I134" s="184">
        <f>ROUND(E134*H134,2)</f>
        <v>0</v>
      </c>
      <c r="J134" s="183"/>
      <c r="K134" s="184">
        <f>ROUND(E134*J134,2)</f>
        <v>0</v>
      </c>
      <c r="L134" s="184">
        <v>21</v>
      </c>
      <c r="M134" s="184">
        <f>G134*(1+L134/100)</f>
        <v>0</v>
      </c>
      <c r="N134" s="184"/>
      <c r="O134" s="184" t="s">
        <v>282</v>
      </c>
      <c r="P134" s="185" t="s">
        <v>283</v>
      </c>
      <c r="Q134" s="158">
        <v>0</v>
      </c>
      <c r="R134" s="158">
        <f>ROUND(E134*Q134,2)</f>
        <v>0</v>
      </c>
      <c r="S134" s="158"/>
      <c r="T134" s="158" t="s">
        <v>179</v>
      </c>
      <c r="U134" s="158" t="s">
        <v>284</v>
      </c>
      <c r="V134" s="147"/>
      <c r="W134" s="147"/>
      <c r="X134" s="147"/>
      <c r="Y134" s="147"/>
      <c r="Z134" s="147"/>
      <c r="AA134" s="147"/>
      <c r="AB134" s="147"/>
      <c r="AC134" s="147" t="s">
        <v>1159</v>
      </c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</row>
    <row r="135" spans="1:56" x14ac:dyDescent="0.25">
      <c r="A135" s="161" t="s">
        <v>278</v>
      </c>
      <c r="B135" s="162" t="s">
        <v>233</v>
      </c>
      <c r="C135" s="186" t="s">
        <v>234</v>
      </c>
      <c r="D135" s="163"/>
      <c r="E135" s="164"/>
      <c r="F135" s="165"/>
      <c r="G135" s="165">
        <f>SUMIF(AC136:AC137,"&lt;&gt;NOR",G136:G137)</f>
        <v>0</v>
      </c>
      <c r="H135" s="165"/>
      <c r="I135" s="165">
        <f>SUM(I136:I137)</f>
        <v>0</v>
      </c>
      <c r="J135" s="165"/>
      <c r="K135" s="165">
        <f>SUM(K136:K137)</f>
        <v>0</v>
      </c>
      <c r="L135" s="165"/>
      <c r="M135" s="165">
        <f>SUM(M136:M137)</f>
        <v>0</v>
      </c>
      <c r="N135" s="165"/>
      <c r="O135" s="165"/>
      <c r="P135" s="166"/>
      <c r="Q135" s="160"/>
      <c r="R135" s="160">
        <f>SUM(R136:R137)</f>
        <v>0</v>
      </c>
      <c r="S135" s="160"/>
      <c r="T135" s="160"/>
      <c r="U135" s="160"/>
      <c r="AC135" t="s">
        <v>279</v>
      </c>
    </row>
    <row r="136" spans="1:56" outlineLevel="1" x14ac:dyDescent="0.25">
      <c r="A136" s="179">
        <v>65</v>
      </c>
      <c r="B136" s="180" t="s">
        <v>1308</v>
      </c>
      <c r="C136" s="188" t="s">
        <v>1309</v>
      </c>
      <c r="D136" s="181" t="s">
        <v>747</v>
      </c>
      <c r="E136" s="182">
        <v>24</v>
      </c>
      <c r="F136" s="183"/>
      <c r="G136" s="184">
        <f>ROUND(E136*F136,2)</f>
        <v>0</v>
      </c>
      <c r="H136" s="183"/>
      <c r="I136" s="184">
        <f>ROUND(E136*H136,2)</f>
        <v>0</v>
      </c>
      <c r="J136" s="183"/>
      <c r="K136" s="184">
        <f>ROUND(E136*J136,2)</f>
        <v>0</v>
      </c>
      <c r="L136" s="184">
        <v>21</v>
      </c>
      <c r="M136" s="184">
        <f>G136*(1+L136/100)</f>
        <v>0</v>
      </c>
      <c r="N136" s="184"/>
      <c r="O136" s="184" t="s">
        <v>282</v>
      </c>
      <c r="P136" s="185" t="s">
        <v>283</v>
      </c>
      <c r="Q136" s="158">
        <v>0</v>
      </c>
      <c r="R136" s="158">
        <f>ROUND(E136*Q136,2)</f>
        <v>0</v>
      </c>
      <c r="S136" s="158"/>
      <c r="T136" s="158" t="s">
        <v>179</v>
      </c>
      <c r="U136" s="158" t="s">
        <v>284</v>
      </c>
      <c r="V136" s="147"/>
      <c r="W136" s="147"/>
      <c r="X136" s="147"/>
      <c r="Y136" s="147"/>
      <c r="Z136" s="147"/>
      <c r="AA136" s="147"/>
      <c r="AB136" s="147"/>
      <c r="AC136" s="147" t="s">
        <v>1159</v>
      </c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</row>
    <row r="137" spans="1:56" outlineLevel="1" x14ac:dyDescent="0.25">
      <c r="A137" s="179">
        <v>66</v>
      </c>
      <c r="B137" s="180" t="s">
        <v>1310</v>
      </c>
      <c r="C137" s="188" t="s">
        <v>1311</v>
      </c>
      <c r="D137" s="181" t="s">
        <v>747</v>
      </c>
      <c r="E137" s="182">
        <v>2</v>
      </c>
      <c r="F137" s="183"/>
      <c r="G137" s="184">
        <f>ROUND(E137*F137,2)</f>
        <v>0</v>
      </c>
      <c r="H137" s="183"/>
      <c r="I137" s="184">
        <f>ROUND(E137*H137,2)</f>
        <v>0</v>
      </c>
      <c r="J137" s="183"/>
      <c r="K137" s="184">
        <f>ROUND(E137*J137,2)</f>
        <v>0</v>
      </c>
      <c r="L137" s="184">
        <v>21</v>
      </c>
      <c r="M137" s="184">
        <f>G137*(1+L137/100)</f>
        <v>0</v>
      </c>
      <c r="N137" s="184"/>
      <c r="O137" s="184" t="s">
        <v>282</v>
      </c>
      <c r="P137" s="185" t="s">
        <v>283</v>
      </c>
      <c r="Q137" s="158">
        <v>0</v>
      </c>
      <c r="R137" s="158">
        <f>ROUND(E137*Q137,2)</f>
        <v>0</v>
      </c>
      <c r="S137" s="158"/>
      <c r="T137" s="158" t="s">
        <v>179</v>
      </c>
      <c r="U137" s="158" t="s">
        <v>284</v>
      </c>
      <c r="V137" s="147"/>
      <c r="W137" s="147"/>
      <c r="X137" s="147"/>
      <c r="Y137" s="147"/>
      <c r="Z137" s="147"/>
      <c r="AA137" s="147"/>
      <c r="AB137" s="147"/>
      <c r="AC137" s="147" t="s">
        <v>1159</v>
      </c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</row>
    <row r="138" spans="1:56" x14ac:dyDescent="0.25">
      <c r="A138" s="161" t="s">
        <v>278</v>
      </c>
      <c r="B138" s="162" t="s">
        <v>235</v>
      </c>
      <c r="C138" s="186" t="s">
        <v>236</v>
      </c>
      <c r="D138" s="163"/>
      <c r="E138" s="164"/>
      <c r="F138" s="165"/>
      <c r="G138" s="165">
        <f>SUMIF(AC139:AC140,"&lt;&gt;NOR",G139:G140)</f>
        <v>0</v>
      </c>
      <c r="H138" s="165"/>
      <c r="I138" s="165">
        <f>SUM(I139:I140)</f>
        <v>0</v>
      </c>
      <c r="J138" s="165"/>
      <c r="K138" s="165">
        <f>SUM(K139:K140)</f>
        <v>0</v>
      </c>
      <c r="L138" s="165"/>
      <c r="M138" s="165">
        <f>SUM(M139:M140)</f>
        <v>0</v>
      </c>
      <c r="N138" s="165"/>
      <c r="O138" s="165"/>
      <c r="P138" s="166"/>
      <c r="Q138" s="160"/>
      <c r="R138" s="160">
        <f>SUM(R139:R140)</f>
        <v>0</v>
      </c>
      <c r="S138" s="160"/>
      <c r="T138" s="160"/>
      <c r="U138" s="160"/>
      <c r="AC138" t="s">
        <v>279</v>
      </c>
    </row>
    <row r="139" spans="1:56" outlineLevel="1" x14ac:dyDescent="0.25">
      <c r="A139" s="179">
        <v>67</v>
      </c>
      <c r="B139" s="180" t="s">
        <v>1312</v>
      </c>
      <c r="C139" s="188" t="s">
        <v>1313</v>
      </c>
      <c r="D139" s="181" t="s">
        <v>747</v>
      </c>
      <c r="E139" s="182">
        <v>14</v>
      </c>
      <c r="F139" s="183"/>
      <c r="G139" s="184">
        <f>ROUND(E139*F139,2)</f>
        <v>0</v>
      </c>
      <c r="H139" s="183"/>
      <c r="I139" s="184">
        <f>ROUND(E139*H139,2)</f>
        <v>0</v>
      </c>
      <c r="J139" s="183"/>
      <c r="K139" s="184">
        <f>ROUND(E139*J139,2)</f>
        <v>0</v>
      </c>
      <c r="L139" s="184">
        <v>21</v>
      </c>
      <c r="M139" s="184">
        <f>G139*(1+L139/100)</f>
        <v>0</v>
      </c>
      <c r="N139" s="184"/>
      <c r="O139" s="184" t="s">
        <v>282</v>
      </c>
      <c r="P139" s="185" t="s">
        <v>283</v>
      </c>
      <c r="Q139" s="158">
        <v>0</v>
      </c>
      <c r="R139" s="158">
        <f>ROUND(E139*Q139,2)</f>
        <v>0</v>
      </c>
      <c r="S139" s="158"/>
      <c r="T139" s="158" t="s">
        <v>179</v>
      </c>
      <c r="U139" s="158" t="s">
        <v>284</v>
      </c>
      <c r="V139" s="147"/>
      <c r="W139" s="147"/>
      <c r="X139" s="147"/>
      <c r="Y139" s="147"/>
      <c r="Z139" s="147"/>
      <c r="AA139" s="147"/>
      <c r="AB139" s="147"/>
      <c r="AC139" s="147" t="s">
        <v>1159</v>
      </c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</row>
    <row r="140" spans="1:56" outlineLevel="1" x14ac:dyDescent="0.25">
      <c r="A140" s="179">
        <v>68</v>
      </c>
      <c r="B140" s="180" t="s">
        <v>1314</v>
      </c>
      <c r="C140" s="188" t="s">
        <v>1315</v>
      </c>
      <c r="D140" s="181" t="s">
        <v>747</v>
      </c>
      <c r="E140" s="182">
        <v>42</v>
      </c>
      <c r="F140" s="183"/>
      <c r="G140" s="184">
        <f>ROUND(E140*F140,2)</f>
        <v>0</v>
      </c>
      <c r="H140" s="183"/>
      <c r="I140" s="184">
        <f>ROUND(E140*H140,2)</f>
        <v>0</v>
      </c>
      <c r="J140" s="183"/>
      <c r="K140" s="184">
        <f>ROUND(E140*J140,2)</f>
        <v>0</v>
      </c>
      <c r="L140" s="184">
        <v>21</v>
      </c>
      <c r="M140" s="184">
        <f>G140*(1+L140/100)</f>
        <v>0</v>
      </c>
      <c r="N140" s="184"/>
      <c r="O140" s="184" t="s">
        <v>282</v>
      </c>
      <c r="P140" s="185" t="s">
        <v>283</v>
      </c>
      <c r="Q140" s="158">
        <v>0</v>
      </c>
      <c r="R140" s="158">
        <f>ROUND(E140*Q140,2)</f>
        <v>0</v>
      </c>
      <c r="S140" s="158"/>
      <c r="T140" s="158" t="s">
        <v>179</v>
      </c>
      <c r="U140" s="158" t="s">
        <v>284</v>
      </c>
      <c r="V140" s="147"/>
      <c r="W140" s="147"/>
      <c r="X140" s="147"/>
      <c r="Y140" s="147"/>
      <c r="Z140" s="147"/>
      <c r="AA140" s="147"/>
      <c r="AB140" s="147"/>
      <c r="AC140" s="147" t="s">
        <v>1159</v>
      </c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</row>
    <row r="141" spans="1:56" x14ac:dyDescent="0.25">
      <c r="A141" s="161" t="s">
        <v>278</v>
      </c>
      <c r="B141" s="162" t="s">
        <v>237</v>
      </c>
      <c r="C141" s="186" t="s">
        <v>238</v>
      </c>
      <c r="D141" s="163"/>
      <c r="E141" s="164"/>
      <c r="F141" s="165"/>
      <c r="G141" s="165">
        <f>SUMIF(AC142:AC143,"&lt;&gt;NOR",G142:G143)</f>
        <v>0</v>
      </c>
      <c r="H141" s="165"/>
      <c r="I141" s="165">
        <f>SUM(I142:I143)</f>
        <v>0</v>
      </c>
      <c r="J141" s="165"/>
      <c r="K141" s="165">
        <f>SUM(K142:K143)</f>
        <v>0</v>
      </c>
      <c r="L141" s="165"/>
      <c r="M141" s="165">
        <f>SUM(M142:M143)</f>
        <v>0</v>
      </c>
      <c r="N141" s="165"/>
      <c r="O141" s="165"/>
      <c r="P141" s="166"/>
      <c r="Q141" s="160"/>
      <c r="R141" s="160">
        <f>SUM(R142:R143)</f>
        <v>0</v>
      </c>
      <c r="S141" s="160"/>
      <c r="T141" s="160"/>
      <c r="U141" s="160"/>
      <c r="AC141" t="s">
        <v>279</v>
      </c>
    </row>
    <row r="142" spans="1:56" outlineLevel="1" x14ac:dyDescent="0.25">
      <c r="A142" s="179">
        <v>69</v>
      </c>
      <c r="B142" s="180" t="s">
        <v>1316</v>
      </c>
      <c r="C142" s="188" t="s">
        <v>1317</v>
      </c>
      <c r="D142" s="181" t="s">
        <v>747</v>
      </c>
      <c r="E142" s="182">
        <v>12</v>
      </c>
      <c r="F142" s="183"/>
      <c r="G142" s="184">
        <f>ROUND(E142*F142,2)</f>
        <v>0</v>
      </c>
      <c r="H142" s="183"/>
      <c r="I142" s="184">
        <f>ROUND(E142*H142,2)</f>
        <v>0</v>
      </c>
      <c r="J142" s="183"/>
      <c r="K142" s="184">
        <f>ROUND(E142*J142,2)</f>
        <v>0</v>
      </c>
      <c r="L142" s="184">
        <v>21</v>
      </c>
      <c r="M142" s="184">
        <f>G142*(1+L142/100)</f>
        <v>0</v>
      </c>
      <c r="N142" s="184"/>
      <c r="O142" s="184" t="s">
        <v>282</v>
      </c>
      <c r="P142" s="185" t="s">
        <v>283</v>
      </c>
      <c r="Q142" s="158">
        <v>0</v>
      </c>
      <c r="R142" s="158">
        <f>ROUND(E142*Q142,2)</f>
        <v>0</v>
      </c>
      <c r="S142" s="158"/>
      <c r="T142" s="158" t="s">
        <v>179</v>
      </c>
      <c r="U142" s="158" t="s">
        <v>284</v>
      </c>
      <c r="V142" s="147"/>
      <c r="W142" s="147"/>
      <c r="X142" s="147"/>
      <c r="Y142" s="147"/>
      <c r="Z142" s="147"/>
      <c r="AA142" s="147"/>
      <c r="AB142" s="147"/>
      <c r="AC142" s="147" t="s">
        <v>1159</v>
      </c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</row>
    <row r="143" spans="1:56" outlineLevel="1" x14ac:dyDescent="0.25">
      <c r="A143" s="179">
        <v>70</v>
      </c>
      <c r="B143" s="180" t="s">
        <v>1318</v>
      </c>
      <c r="C143" s="188" t="s">
        <v>1319</v>
      </c>
      <c r="D143" s="181" t="s">
        <v>747</v>
      </c>
      <c r="E143" s="182">
        <v>10</v>
      </c>
      <c r="F143" s="183"/>
      <c r="G143" s="184">
        <f>ROUND(E143*F143,2)</f>
        <v>0</v>
      </c>
      <c r="H143" s="183"/>
      <c r="I143" s="184">
        <f>ROUND(E143*H143,2)</f>
        <v>0</v>
      </c>
      <c r="J143" s="183"/>
      <c r="K143" s="184">
        <f>ROUND(E143*J143,2)</f>
        <v>0</v>
      </c>
      <c r="L143" s="184">
        <v>21</v>
      </c>
      <c r="M143" s="184">
        <f>G143*(1+L143/100)</f>
        <v>0</v>
      </c>
      <c r="N143" s="184"/>
      <c r="O143" s="184" t="s">
        <v>282</v>
      </c>
      <c r="P143" s="185" t="s">
        <v>283</v>
      </c>
      <c r="Q143" s="158">
        <v>0</v>
      </c>
      <c r="R143" s="158">
        <f>ROUND(E143*Q143,2)</f>
        <v>0</v>
      </c>
      <c r="S143" s="158"/>
      <c r="T143" s="158" t="s">
        <v>179</v>
      </c>
      <c r="U143" s="158" t="s">
        <v>284</v>
      </c>
      <c r="V143" s="147"/>
      <c r="W143" s="147"/>
      <c r="X143" s="147"/>
      <c r="Y143" s="147"/>
      <c r="Z143" s="147"/>
      <c r="AA143" s="147"/>
      <c r="AB143" s="147"/>
      <c r="AC143" s="147" t="s">
        <v>1159</v>
      </c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</row>
    <row r="144" spans="1:56" x14ac:dyDescent="0.25">
      <c r="A144" s="161" t="s">
        <v>278</v>
      </c>
      <c r="B144" s="162" t="s">
        <v>239</v>
      </c>
      <c r="C144" s="186" t="s">
        <v>240</v>
      </c>
      <c r="D144" s="163"/>
      <c r="E144" s="164"/>
      <c r="F144" s="165"/>
      <c r="G144" s="165">
        <f>SUMIF(AC145:AC145,"&lt;&gt;NOR",G145:G145)</f>
        <v>0</v>
      </c>
      <c r="H144" s="165"/>
      <c r="I144" s="165">
        <f>SUM(I145:I145)</f>
        <v>0</v>
      </c>
      <c r="J144" s="165"/>
      <c r="K144" s="165">
        <f>SUM(K145:K145)</f>
        <v>0</v>
      </c>
      <c r="L144" s="165"/>
      <c r="M144" s="165">
        <f>SUM(M145:M145)</f>
        <v>0</v>
      </c>
      <c r="N144" s="165"/>
      <c r="O144" s="165"/>
      <c r="P144" s="166"/>
      <c r="Q144" s="160"/>
      <c r="R144" s="160">
        <f>SUM(R145:R145)</f>
        <v>0</v>
      </c>
      <c r="S144" s="160"/>
      <c r="T144" s="160"/>
      <c r="U144" s="160"/>
      <c r="AC144" t="s">
        <v>279</v>
      </c>
    </row>
    <row r="145" spans="1:56" ht="20.399999999999999" outlineLevel="1" x14ac:dyDescent="0.25">
      <c r="A145" s="179">
        <v>71</v>
      </c>
      <c r="B145" s="180" t="s">
        <v>1320</v>
      </c>
      <c r="C145" s="188" t="s">
        <v>1321</v>
      </c>
      <c r="D145" s="181" t="s">
        <v>1293</v>
      </c>
      <c r="E145" s="182">
        <v>1</v>
      </c>
      <c r="F145" s="183"/>
      <c r="G145" s="184">
        <f>ROUND(E145*F145,2)</f>
        <v>0</v>
      </c>
      <c r="H145" s="183"/>
      <c r="I145" s="184">
        <f>ROUND(E145*H145,2)</f>
        <v>0</v>
      </c>
      <c r="J145" s="183"/>
      <c r="K145" s="184">
        <f>ROUND(E145*J145,2)</f>
        <v>0</v>
      </c>
      <c r="L145" s="184">
        <v>21</v>
      </c>
      <c r="M145" s="184">
        <f>G145*(1+L145/100)</f>
        <v>0</v>
      </c>
      <c r="N145" s="184"/>
      <c r="O145" s="184" t="s">
        <v>282</v>
      </c>
      <c r="P145" s="185" t="s">
        <v>283</v>
      </c>
      <c r="Q145" s="158">
        <v>0</v>
      </c>
      <c r="R145" s="158">
        <f>ROUND(E145*Q145,2)</f>
        <v>0</v>
      </c>
      <c r="S145" s="158"/>
      <c r="T145" s="158" t="s">
        <v>179</v>
      </c>
      <c r="U145" s="158" t="s">
        <v>284</v>
      </c>
      <c r="V145" s="147"/>
      <c r="W145" s="147"/>
      <c r="X145" s="147"/>
      <c r="Y145" s="147"/>
      <c r="Z145" s="147"/>
      <c r="AA145" s="147"/>
      <c r="AB145" s="147"/>
      <c r="AC145" s="147" t="s">
        <v>1159</v>
      </c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</row>
    <row r="146" spans="1:56" x14ac:dyDescent="0.25">
      <c r="A146" s="161" t="s">
        <v>278</v>
      </c>
      <c r="B146" s="162" t="s">
        <v>241</v>
      </c>
      <c r="C146" s="186" t="s">
        <v>48</v>
      </c>
      <c r="D146" s="163"/>
      <c r="E146" s="164"/>
      <c r="F146" s="165"/>
      <c r="G146" s="165">
        <f>SUMIF(AC147:AC149,"&lt;&gt;NOR",G147:G149)</f>
        <v>0</v>
      </c>
      <c r="H146" s="165"/>
      <c r="I146" s="165">
        <f>SUM(I147:I149)</f>
        <v>0</v>
      </c>
      <c r="J146" s="165"/>
      <c r="K146" s="165">
        <f>SUM(K147:K149)</f>
        <v>0</v>
      </c>
      <c r="L146" s="165"/>
      <c r="M146" s="165">
        <f>SUM(M147:M149)</f>
        <v>0</v>
      </c>
      <c r="N146" s="165"/>
      <c r="O146" s="165"/>
      <c r="P146" s="166"/>
      <c r="Q146" s="160"/>
      <c r="R146" s="160">
        <f>SUM(R147:R149)</f>
        <v>0</v>
      </c>
      <c r="S146" s="160"/>
      <c r="T146" s="160"/>
      <c r="U146" s="160"/>
      <c r="AC146" t="s">
        <v>279</v>
      </c>
    </row>
    <row r="147" spans="1:56" outlineLevel="1" x14ac:dyDescent="0.25">
      <c r="A147" s="179">
        <v>72</v>
      </c>
      <c r="B147" s="180" t="s">
        <v>1322</v>
      </c>
      <c r="C147" s="188" t="s">
        <v>1323</v>
      </c>
      <c r="D147" s="181" t="s">
        <v>1293</v>
      </c>
      <c r="E147" s="182">
        <v>1</v>
      </c>
      <c r="F147" s="183"/>
      <c r="G147" s="184">
        <f>ROUND(E147*F147,2)</f>
        <v>0</v>
      </c>
      <c r="H147" s="183"/>
      <c r="I147" s="184">
        <f>ROUND(E147*H147,2)</f>
        <v>0</v>
      </c>
      <c r="J147" s="183"/>
      <c r="K147" s="184">
        <f>ROUND(E147*J147,2)</f>
        <v>0</v>
      </c>
      <c r="L147" s="184">
        <v>21</v>
      </c>
      <c r="M147" s="184">
        <f>G147*(1+L147/100)</f>
        <v>0</v>
      </c>
      <c r="N147" s="184"/>
      <c r="O147" s="184" t="s">
        <v>282</v>
      </c>
      <c r="P147" s="185" t="s">
        <v>283</v>
      </c>
      <c r="Q147" s="158">
        <v>0</v>
      </c>
      <c r="R147" s="158">
        <f>ROUND(E147*Q147,2)</f>
        <v>0</v>
      </c>
      <c r="S147" s="158"/>
      <c r="T147" s="158" t="s">
        <v>179</v>
      </c>
      <c r="U147" s="158" t="s">
        <v>284</v>
      </c>
      <c r="V147" s="147"/>
      <c r="W147" s="147"/>
      <c r="X147" s="147"/>
      <c r="Y147" s="147"/>
      <c r="Z147" s="147"/>
      <c r="AA147" s="147"/>
      <c r="AB147" s="147"/>
      <c r="AC147" s="147" t="s">
        <v>1159</v>
      </c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</row>
    <row r="148" spans="1:56" outlineLevel="1" x14ac:dyDescent="0.25">
      <c r="A148" s="179">
        <v>73</v>
      </c>
      <c r="B148" s="180" t="s">
        <v>1324</v>
      </c>
      <c r="C148" s="188" t="s">
        <v>1325</v>
      </c>
      <c r="D148" s="181" t="s">
        <v>1293</v>
      </c>
      <c r="E148" s="182">
        <v>1</v>
      </c>
      <c r="F148" s="183"/>
      <c r="G148" s="184">
        <f>ROUND(E148*F148,2)</f>
        <v>0</v>
      </c>
      <c r="H148" s="183"/>
      <c r="I148" s="184">
        <f>ROUND(E148*H148,2)</f>
        <v>0</v>
      </c>
      <c r="J148" s="183"/>
      <c r="K148" s="184">
        <f>ROUND(E148*J148,2)</f>
        <v>0</v>
      </c>
      <c r="L148" s="184">
        <v>21</v>
      </c>
      <c r="M148" s="184">
        <f>G148*(1+L148/100)</f>
        <v>0</v>
      </c>
      <c r="N148" s="184"/>
      <c r="O148" s="184" t="s">
        <v>282</v>
      </c>
      <c r="P148" s="185" t="s">
        <v>283</v>
      </c>
      <c r="Q148" s="158">
        <v>0</v>
      </c>
      <c r="R148" s="158">
        <f>ROUND(E148*Q148,2)</f>
        <v>0</v>
      </c>
      <c r="S148" s="158"/>
      <c r="T148" s="158" t="s">
        <v>179</v>
      </c>
      <c r="U148" s="158" t="s">
        <v>284</v>
      </c>
      <c r="V148" s="147"/>
      <c r="W148" s="147"/>
      <c r="X148" s="147"/>
      <c r="Y148" s="147"/>
      <c r="Z148" s="147"/>
      <c r="AA148" s="147"/>
      <c r="AB148" s="147"/>
      <c r="AC148" s="147" t="s">
        <v>1159</v>
      </c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</row>
    <row r="149" spans="1:56" outlineLevel="1" x14ac:dyDescent="0.25">
      <c r="A149" s="179">
        <v>74</v>
      </c>
      <c r="B149" s="180" t="s">
        <v>1326</v>
      </c>
      <c r="C149" s="188" t="s">
        <v>1327</v>
      </c>
      <c r="D149" s="181" t="s">
        <v>1293</v>
      </c>
      <c r="E149" s="182">
        <v>1</v>
      </c>
      <c r="F149" s="183"/>
      <c r="G149" s="184">
        <f>ROUND(E149*F149,2)</f>
        <v>0</v>
      </c>
      <c r="H149" s="183"/>
      <c r="I149" s="184">
        <f>ROUND(E149*H149,2)</f>
        <v>0</v>
      </c>
      <c r="J149" s="183"/>
      <c r="K149" s="184">
        <f>ROUND(E149*J149,2)</f>
        <v>0</v>
      </c>
      <c r="L149" s="184">
        <v>21</v>
      </c>
      <c r="M149" s="184">
        <f>G149*(1+L149/100)</f>
        <v>0</v>
      </c>
      <c r="N149" s="184"/>
      <c r="O149" s="184" t="s">
        <v>282</v>
      </c>
      <c r="P149" s="185" t="s">
        <v>283</v>
      </c>
      <c r="Q149" s="158">
        <v>0</v>
      </c>
      <c r="R149" s="158">
        <f>ROUND(E149*Q149,2)</f>
        <v>0</v>
      </c>
      <c r="S149" s="158"/>
      <c r="T149" s="158" t="s">
        <v>179</v>
      </c>
      <c r="U149" s="158" t="s">
        <v>284</v>
      </c>
      <c r="V149" s="147"/>
      <c r="W149" s="147"/>
      <c r="X149" s="147"/>
      <c r="Y149" s="147"/>
      <c r="Z149" s="147"/>
      <c r="AA149" s="147"/>
      <c r="AB149" s="147"/>
      <c r="AC149" s="147" t="s">
        <v>1159</v>
      </c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</row>
    <row r="150" spans="1:56" x14ac:dyDescent="0.25">
      <c r="A150" s="161" t="s">
        <v>278</v>
      </c>
      <c r="B150" s="162" t="s">
        <v>242</v>
      </c>
      <c r="C150" s="186" t="s">
        <v>28</v>
      </c>
      <c r="D150" s="163"/>
      <c r="E150" s="164"/>
      <c r="F150" s="165"/>
      <c r="G150" s="165">
        <f>SUMIF(AC151:AC155,"&lt;&gt;NOR",G151:G155)</f>
        <v>0</v>
      </c>
      <c r="H150" s="165"/>
      <c r="I150" s="165">
        <f>SUM(I151:I155)</f>
        <v>0</v>
      </c>
      <c r="J150" s="165"/>
      <c r="K150" s="165">
        <f>SUM(K151:K155)</f>
        <v>0</v>
      </c>
      <c r="L150" s="165"/>
      <c r="M150" s="165">
        <f>SUM(M151:M155)</f>
        <v>0</v>
      </c>
      <c r="N150" s="165"/>
      <c r="O150" s="165"/>
      <c r="P150" s="166"/>
      <c r="Q150" s="160"/>
      <c r="R150" s="160">
        <f>SUM(R151:R155)</f>
        <v>0</v>
      </c>
      <c r="S150" s="160"/>
      <c r="T150" s="160"/>
      <c r="U150" s="160"/>
      <c r="AC150" t="s">
        <v>279</v>
      </c>
    </row>
    <row r="151" spans="1:56" outlineLevel="1" x14ac:dyDescent="0.25">
      <c r="A151" s="179">
        <v>75</v>
      </c>
      <c r="B151" s="180" t="s">
        <v>1328</v>
      </c>
      <c r="C151" s="188" t="s">
        <v>1329</v>
      </c>
      <c r="D151" s="181" t="s">
        <v>1293</v>
      </c>
      <c r="E151" s="182">
        <v>1</v>
      </c>
      <c r="F151" s="183"/>
      <c r="G151" s="184">
        <f>ROUND(E151*F151,2)</f>
        <v>0</v>
      </c>
      <c r="H151" s="183"/>
      <c r="I151" s="184">
        <f>ROUND(E151*H151,2)</f>
        <v>0</v>
      </c>
      <c r="J151" s="183"/>
      <c r="K151" s="184">
        <f>ROUND(E151*J151,2)</f>
        <v>0</v>
      </c>
      <c r="L151" s="184">
        <v>21</v>
      </c>
      <c r="M151" s="184">
        <f>G151*(1+L151/100)</f>
        <v>0</v>
      </c>
      <c r="N151" s="184"/>
      <c r="O151" s="184" t="s">
        <v>282</v>
      </c>
      <c r="P151" s="185" t="s">
        <v>283</v>
      </c>
      <c r="Q151" s="158">
        <v>0</v>
      </c>
      <c r="R151" s="158">
        <f>ROUND(E151*Q151,2)</f>
        <v>0</v>
      </c>
      <c r="S151" s="158"/>
      <c r="T151" s="158" t="s">
        <v>179</v>
      </c>
      <c r="U151" s="158" t="s">
        <v>284</v>
      </c>
      <c r="V151" s="147"/>
      <c r="W151" s="147"/>
      <c r="X151" s="147"/>
      <c r="Y151" s="147"/>
      <c r="Z151" s="147"/>
      <c r="AA151" s="147"/>
      <c r="AB151" s="147"/>
      <c r="AC151" s="147" t="s">
        <v>1159</v>
      </c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</row>
    <row r="152" spans="1:56" outlineLevel="1" x14ac:dyDescent="0.25">
      <c r="A152" s="179">
        <v>76</v>
      </c>
      <c r="B152" s="180" t="s">
        <v>1330</v>
      </c>
      <c r="C152" s="188" t="s">
        <v>1331</v>
      </c>
      <c r="D152" s="181" t="s">
        <v>1293</v>
      </c>
      <c r="E152" s="182">
        <v>1</v>
      </c>
      <c r="F152" s="183"/>
      <c r="G152" s="184">
        <f>ROUND(E152*F152,2)</f>
        <v>0</v>
      </c>
      <c r="H152" s="183"/>
      <c r="I152" s="184">
        <f>ROUND(E152*H152,2)</f>
        <v>0</v>
      </c>
      <c r="J152" s="183"/>
      <c r="K152" s="184">
        <f>ROUND(E152*J152,2)</f>
        <v>0</v>
      </c>
      <c r="L152" s="184">
        <v>21</v>
      </c>
      <c r="M152" s="184">
        <f>G152*(1+L152/100)</f>
        <v>0</v>
      </c>
      <c r="N152" s="184"/>
      <c r="O152" s="184" t="s">
        <v>282</v>
      </c>
      <c r="P152" s="185" t="s">
        <v>283</v>
      </c>
      <c r="Q152" s="158">
        <v>0</v>
      </c>
      <c r="R152" s="158">
        <f>ROUND(E152*Q152,2)</f>
        <v>0</v>
      </c>
      <c r="S152" s="158"/>
      <c r="T152" s="158" t="s">
        <v>179</v>
      </c>
      <c r="U152" s="158" t="s">
        <v>284</v>
      </c>
      <c r="V152" s="147"/>
      <c r="W152" s="147"/>
      <c r="X152" s="147"/>
      <c r="Y152" s="147"/>
      <c r="Z152" s="147"/>
      <c r="AA152" s="147"/>
      <c r="AB152" s="147"/>
      <c r="AC152" s="147" t="s">
        <v>1159</v>
      </c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</row>
    <row r="153" spans="1:56" outlineLevel="1" x14ac:dyDescent="0.25">
      <c r="A153" s="179">
        <v>77</v>
      </c>
      <c r="B153" s="180" t="s">
        <v>1332</v>
      </c>
      <c r="C153" s="188" t="s">
        <v>1333</v>
      </c>
      <c r="D153" s="181" t="s">
        <v>893</v>
      </c>
      <c r="E153" s="182">
        <v>60</v>
      </c>
      <c r="F153" s="183"/>
      <c r="G153" s="184">
        <f>ROUND(E153*F153,2)</f>
        <v>0</v>
      </c>
      <c r="H153" s="183"/>
      <c r="I153" s="184">
        <f>ROUND(E153*H153,2)</f>
        <v>0</v>
      </c>
      <c r="J153" s="183"/>
      <c r="K153" s="184">
        <f>ROUND(E153*J153,2)</f>
        <v>0</v>
      </c>
      <c r="L153" s="184">
        <v>21</v>
      </c>
      <c r="M153" s="184">
        <f>G153*(1+L153/100)</f>
        <v>0</v>
      </c>
      <c r="N153" s="184"/>
      <c r="O153" s="184" t="s">
        <v>282</v>
      </c>
      <c r="P153" s="185" t="s">
        <v>283</v>
      </c>
      <c r="Q153" s="158">
        <v>0</v>
      </c>
      <c r="R153" s="158">
        <f>ROUND(E153*Q153,2)</f>
        <v>0</v>
      </c>
      <c r="S153" s="158"/>
      <c r="T153" s="158" t="s">
        <v>179</v>
      </c>
      <c r="U153" s="158" t="s">
        <v>284</v>
      </c>
      <c r="V153" s="147"/>
      <c r="W153" s="147"/>
      <c r="X153" s="147"/>
      <c r="Y153" s="147"/>
      <c r="Z153" s="147"/>
      <c r="AA153" s="147"/>
      <c r="AB153" s="147"/>
      <c r="AC153" s="147" t="s">
        <v>1159</v>
      </c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</row>
    <row r="154" spans="1:56" ht="20.399999999999999" outlineLevel="1" x14ac:dyDescent="0.25">
      <c r="A154" s="171">
        <v>78</v>
      </c>
      <c r="B154" s="172" t="s">
        <v>1334</v>
      </c>
      <c r="C154" s="187" t="s">
        <v>1335</v>
      </c>
      <c r="D154" s="173" t="s">
        <v>1293</v>
      </c>
      <c r="E154" s="174">
        <v>1</v>
      </c>
      <c r="F154" s="175"/>
      <c r="G154" s="176">
        <f>ROUND(E154*F154,2)</f>
        <v>0</v>
      </c>
      <c r="H154" s="175"/>
      <c r="I154" s="176">
        <f>ROUND(E154*H154,2)</f>
        <v>0</v>
      </c>
      <c r="J154" s="175"/>
      <c r="K154" s="176">
        <f>ROUND(E154*J154,2)</f>
        <v>0</v>
      </c>
      <c r="L154" s="176">
        <v>21</v>
      </c>
      <c r="M154" s="176">
        <f>G154*(1+L154/100)</f>
        <v>0</v>
      </c>
      <c r="N154" s="176"/>
      <c r="O154" s="176" t="s">
        <v>282</v>
      </c>
      <c r="P154" s="177" t="s">
        <v>283</v>
      </c>
      <c r="Q154" s="158">
        <v>0</v>
      </c>
      <c r="R154" s="158">
        <f>ROUND(E154*Q154,2)</f>
        <v>0</v>
      </c>
      <c r="S154" s="158"/>
      <c r="T154" s="158" t="s">
        <v>179</v>
      </c>
      <c r="U154" s="158" t="s">
        <v>284</v>
      </c>
      <c r="V154" s="147"/>
      <c r="W154" s="147"/>
      <c r="X154" s="147"/>
      <c r="Y154" s="147"/>
      <c r="Z154" s="147"/>
      <c r="AA154" s="147"/>
      <c r="AB154" s="147"/>
      <c r="AC154" s="147" t="s">
        <v>1159</v>
      </c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</row>
    <row r="155" spans="1:56" ht="21" outlineLevel="2" x14ac:dyDescent="0.25">
      <c r="A155" s="154"/>
      <c r="B155" s="155"/>
      <c r="C155" s="253" t="s">
        <v>1336</v>
      </c>
      <c r="D155" s="254"/>
      <c r="E155" s="254"/>
      <c r="F155" s="254"/>
      <c r="G155" s="254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47"/>
      <c r="W155" s="147"/>
      <c r="X155" s="147"/>
      <c r="Y155" s="147"/>
      <c r="Z155" s="147"/>
      <c r="AA155" s="147"/>
      <c r="AB155" s="147"/>
      <c r="AC155" s="147" t="s">
        <v>287</v>
      </c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78" t="str">
        <f>C155</f>
        <v>Koordinace s realizátorem části CCTV, Zavedení a konfigurace okruhů do SBI Master, SBI VP, nastavení replikací, včetně certifikátů, Oživení okruhů v SBI Master, nastavení práv operátorů, nastavení kamerových matic, SBI vytvoření a úprava podkladů, aj.</v>
      </c>
      <c r="AX155" s="147"/>
      <c r="AY155" s="147"/>
      <c r="AZ155" s="147"/>
      <c r="BA155" s="147"/>
      <c r="BB155" s="147"/>
      <c r="BC155" s="147"/>
      <c r="BD155" s="147"/>
    </row>
    <row r="156" spans="1:56" x14ac:dyDescent="0.25">
      <c r="A156" s="3"/>
      <c r="B156" s="4"/>
      <c r="C156" s="189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AA156">
        <v>12</v>
      </c>
      <c r="AB156">
        <v>21</v>
      </c>
      <c r="AC156" t="s">
        <v>264</v>
      </c>
    </row>
    <row r="157" spans="1:56" x14ac:dyDescent="0.25">
      <c r="A157" s="150"/>
      <c r="B157" s="151" t="s">
        <v>29</v>
      </c>
      <c r="C157" s="190"/>
      <c r="D157" s="152"/>
      <c r="E157" s="153"/>
      <c r="F157" s="153"/>
      <c r="G157" s="170">
        <f>G8+G15+G18+G21+G29+G31+G34+G36+G39+G41+G45+G48+G50+G58+G60+G64+G69+G71+G73+G77+G80+G86+G92+G95+G125+G135+G138+G141+G144+G146+G150</f>
        <v>0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AA157">
        <f>SUMIF(L7:L155,AA156,G7:G155)</f>
        <v>0</v>
      </c>
      <c r="AB157">
        <f>SUMIF(L7:L155,AB156,G7:G155)</f>
        <v>0</v>
      </c>
      <c r="AC157" t="s">
        <v>362</v>
      </c>
    </row>
    <row r="158" spans="1:56" x14ac:dyDescent="0.25">
      <c r="C158" s="191"/>
      <c r="D158" s="10"/>
      <c r="AC158" t="s">
        <v>363</v>
      </c>
    </row>
    <row r="159" spans="1:56" x14ac:dyDescent="0.25">
      <c r="D159" s="10"/>
    </row>
    <row r="160" spans="1:56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formatRows="0"/>
  <mergeCells count="43">
    <mergeCell ref="C54:G54"/>
    <mergeCell ref="A1:G1"/>
    <mergeCell ref="C2:G2"/>
    <mergeCell ref="C3:G3"/>
    <mergeCell ref="C4:G4"/>
    <mergeCell ref="C10:G10"/>
    <mergeCell ref="C12:G12"/>
    <mergeCell ref="C20:G20"/>
    <mergeCell ref="C24:G24"/>
    <mergeCell ref="C26:G26"/>
    <mergeCell ref="C47:G47"/>
    <mergeCell ref="C52:G52"/>
    <mergeCell ref="C106:G106"/>
    <mergeCell ref="C56:G56"/>
    <mergeCell ref="C94:G94"/>
    <mergeCell ref="C97:G97"/>
    <mergeCell ref="C98:G98"/>
    <mergeCell ref="C99:G99"/>
    <mergeCell ref="C100:G100"/>
    <mergeCell ref="C101:G101"/>
    <mergeCell ref="C102:G102"/>
    <mergeCell ref="C103:G103"/>
    <mergeCell ref="C104:G104"/>
    <mergeCell ref="C105:G105"/>
    <mergeCell ref="C118:G118"/>
    <mergeCell ref="C107:G107"/>
    <mergeCell ref="C108:G108"/>
    <mergeCell ref="C109:G109"/>
    <mergeCell ref="C110:G110"/>
    <mergeCell ref="C111:G111"/>
    <mergeCell ref="C112:G112"/>
    <mergeCell ref="C113:G113"/>
    <mergeCell ref="C114:G114"/>
    <mergeCell ref="C115:G115"/>
    <mergeCell ref="C116:G116"/>
    <mergeCell ref="C117:G117"/>
    <mergeCell ref="C155:G155"/>
    <mergeCell ref="C119:G119"/>
    <mergeCell ref="C120:G120"/>
    <mergeCell ref="C121:G121"/>
    <mergeCell ref="C127:G127"/>
    <mergeCell ref="C129:G129"/>
    <mergeCell ref="C131:G13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FD586-7924-4110-B11E-02BB778E3751}">
  <sheetPr>
    <outlinePr summaryBelow="0"/>
  </sheetPr>
  <dimension ref="A1:BF5000"/>
  <sheetViews>
    <sheetView workbookViewId="0">
      <pane ySplit="7" topLeftCell="A8" activePane="bottomLeft" state="frozen"/>
      <selection pane="bottomLeft" activeCell="Y11" sqref="Y11"/>
    </sheetView>
  </sheetViews>
  <sheetFormatPr defaultRowHeight="13.2" outlineLevelRow="3" x14ac:dyDescent="0.25"/>
  <cols>
    <col min="1" max="1" width="3.44140625" customWidth="1"/>
    <col min="2" max="2" width="12.5546875" style="120" customWidth="1"/>
    <col min="3" max="3" width="63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6" max="16" width="6.88671875" customWidth="1"/>
    <col min="18" max="23" width="0" hidden="1" customWidth="1"/>
    <col min="27" max="27" width="0" hidden="1" customWidth="1"/>
    <col min="29" max="39" width="0" hidden="1" customWidth="1"/>
    <col min="51" max="51" width="98.6640625" customWidth="1"/>
  </cols>
  <sheetData>
    <row r="1" spans="1:58" ht="15.75" customHeight="1" x14ac:dyDescent="0.3">
      <c r="A1" s="255" t="s">
        <v>364</v>
      </c>
      <c r="B1" s="255"/>
      <c r="C1" s="255"/>
      <c r="D1" s="255"/>
      <c r="E1" s="255"/>
      <c r="F1" s="255"/>
      <c r="G1" s="255"/>
      <c r="AE1" t="s">
        <v>250</v>
      </c>
    </row>
    <row r="2" spans="1:58" ht="24.9" customHeight="1" x14ac:dyDescent="0.25">
      <c r="A2" s="139" t="s">
        <v>7</v>
      </c>
      <c r="B2" s="49" t="s">
        <v>43</v>
      </c>
      <c r="C2" s="256" t="s">
        <v>44</v>
      </c>
      <c r="D2" s="257"/>
      <c r="E2" s="257"/>
      <c r="F2" s="257"/>
      <c r="G2" s="258"/>
      <c r="AE2" t="s">
        <v>251</v>
      </c>
    </row>
    <row r="3" spans="1:58" ht="24.9" customHeight="1" x14ac:dyDescent="0.25">
      <c r="A3" s="139" t="s">
        <v>8</v>
      </c>
      <c r="B3" s="49" t="s">
        <v>50</v>
      </c>
      <c r="C3" s="256" t="s">
        <v>51</v>
      </c>
      <c r="D3" s="257"/>
      <c r="E3" s="257"/>
      <c r="F3" s="257"/>
      <c r="G3" s="258"/>
      <c r="AA3" s="120" t="s">
        <v>251</v>
      </c>
      <c r="AE3" t="s">
        <v>254</v>
      </c>
    </row>
    <row r="4" spans="1:58" ht="24.9" customHeight="1" x14ac:dyDescent="0.25">
      <c r="A4" s="140" t="s">
        <v>9</v>
      </c>
      <c r="B4" s="141" t="s">
        <v>66</v>
      </c>
      <c r="C4" s="259" t="s">
        <v>67</v>
      </c>
      <c r="D4" s="260"/>
      <c r="E4" s="260"/>
      <c r="F4" s="260"/>
      <c r="G4" s="261"/>
      <c r="AE4" t="s">
        <v>255</v>
      </c>
    </row>
    <row r="5" spans="1:58" x14ac:dyDescent="0.25">
      <c r="D5" s="10"/>
    </row>
    <row r="6" spans="1:58" ht="39.6" x14ac:dyDescent="0.25">
      <c r="A6" s="143" t="s">
        <v>256</v>
      </c>
      <c r="B6" s="145" t="s">
        <v>257</v>
      </c>
      <c r="C6" s="145" t="s">
        <v>258</v>
      </c>
      <c r="D6" s="144" t="s">
        <v>259</v>
      </c>
      <c r="E6" s="143" t="s">
        <v>260</v>
      </c>
      <c r="F6" s="142" t="s">
        <v>261</v>
      </c>
      <c r="G6" s="143" t="s">
        <v>29</v>
      </c>
      <c r="H6" s="146" t="s">
        <v>30</v>
      </c>
      <c r="I6" s="146" t="s">
        <v>262</v>
      </c>
      <c r="J6" s="146" t="s">
        <v>31</v>
      </c>
      <c r="K6" s="146" t="s">
        <v>263</v>
      </c>
      <c r="L6" s="146" t="s">
        <v>264</v>
      </c>
      <c r="M6" s="146" t="s">
        <v>265</v>
      </c>
      <c r="N6" s="146" t="s">
        <v>266</v>
      </c>
      <c r="O6" s="146" t="s">
        <v>267</v>
      </c>
      <c r="P6" s="146" t="s">
        <v>270</v>
      </c>
      <c r="Q6" s="146" t="s">
        <v>271</v>
      </c>
      <c r="R6" s="146" t="s">
        <v>272</v>
      </c>
      <c r="S6" s="146" t="s">
        <v>273</v>
      </c>
      <c r="T6" s="146" t="s">
        <v>274</v>
      </c>
      <c r="U6" s="146" t="s">
        <v>275</v>
      </c>
      <c r="V6" s="146" t="s">
        <v>276</v>
      </c>
      <c r="W6" s="146" t="s">
        <v>277</v>
      </c>
    </row>
    <row r="7" spans="1:58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9"/>
      <c r="Q7" s="149"/>
      <c r="R7" s="149"/>
      <c r="S7" s="149"/>
      <c r="T7" s="149"/>
      <c r="U7" s="149"/>
      <c r="V7" s="149"/>
      <c r="W7" s="149"/>
    </row>
    <row r="8" spans="1:58" x14ac:dyDescent="0.25">
      <c r="A8" s="150" t="s">
        <v>278</v>
      </c>
      <c r="B8" s="151" t="s">
        <v>94</v>
      </c>
      <c r="C8" s="190" t="s">
        <v>136</v>
      </c>
      <c r="D8" s="167"/>
      <c r="E8" s="168"/>
      <c r="F8" s="169"/>
      <c r="G8" s="169">
        <f>SUMIF(AE9:AE13,"&lt;&gt;NOR",G9:G13)</f>
        <v>0</v>
      </c>
      <c r="H8" s="169"/>
      <c r="I8" s="169">
        <f>SUM(I9:I13)</f>
        <v>0</v>
      </c>
      <c r="J8" s="169"/>
      <c r="K8" s="169">
        <f>SUM(K9:K13)</f>
        <v>0</v>
      </c>
      <c r="L8" s="169"/>
      <c r="M8" s="169">
        <f>SUM(M9:M13)</f>
        <v>0</v>
      </c>
      <c r="N8" s="168"/>
      <c r="O8" s="168">
        <f>SUM(O9:O13)</f>
        <v>99</v>
      </c>
      <c r="P8" s="169"/>
      <c r="Q8" s="169"/>
      <c r="R8" s="170"/>
      <c r="S8" s="160"/>
      <c r="T8" s="160">
        <f>SUM(T9:T13)</f>
        <v>0</v>
      </c>
      <c r="U8" s="160"/>
      <c r="V8" s="160"/>
      <c r="W8" s="160"/>
      <c r="AE8" t="s">
        <v>279</v>
      </c>
    </row>
    <row r="9" spans="1:58" ht="21" outlineLevel="1" x14ac:dyDescent="0.25">
      <c r="A9" s="154"/>
      <c r="B9" s="155"/>
      <c r="C9" s="253" t="s">
        <v>1337</v>
      </c>
      <c r="D9" s="254"/>
      <c r="E9" s="254"/>
      <c r="F9" s="254"/>
      <c r="G9" s="254"/>
      <c r="H9" s="158"/>
      <c r="I9" s="158"/>
      <c r="J9" s="158"/>
      <c r="K9" s="158"/>
      <c r="L9" s="158"/>
      <c r="M9" s="158"/>
      <c r="N9" s="157"/>
      <c r="O9" s="157"/>
      <c r="P9" s="158"/>
      <c r="Q9" s="158"/>
      <c r="R9" s="158"/>
      <c r="S9" s="158"/>
      <c r="T9" s="158"/>
      <c r="U9" s="158"/>
      <c r="V9" s="158"/>
      <c r="W9" s="158"/>
      <c r="X9" s="147"/>
      <c r="Y9" s="147"/>
      <c r="Z9" s="147"/>
      <c r="AA9" s="147"/>
      <c r="AB9" s="147"/>
      <c r="AC9" s="147"/>
      <c r="AD9" s="147"/>
      <c r="AE9" s="147" t="s">
        <v>287</v>
      </c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78" t="str">
        <f>C9</f>
        <v>Klimatizace rozvodny 360.1: KLIMATIZAČNÍ SESTAVA (SPLIT); INVERTER; SESTAVA 1 KS VENKOVNÍ A 1 KS VNITŘNÍ JEDNOTKA (VZOROVÉ - MOŽNÉ- ŘEŠENÍ: NABÍDKA BLUE TRADE 001-1179-22/KU Z 25.08.2022 - PŘÍLOHA TZ)</v>
      </c>
      <c r="AZ9" s="147"/>
      <c r="BA9" s="147"/>
      <c r="BB9" s="147"/>
      <c r="BC9" s="147"/>
      <c r="BD9" s="147"/>
      <c r="BE9" s="147"/>
      <c r="BF9" s="147"/>
    </row>
    <row r="10" spans="1:58" outlineLevel="1" x14ac:dyDescent="0.25">
      <c r="A10" s="171">
        <v>1</v>
      </c>
      <c r="B10" s="172" t="s">
        <v>745</v>
      </c>
      <c r="C10" s="187" t="s">
        <v>1338</v>
      </c>
      <c r="D10" s="173" t="s">
        <v>747</v>
      </c>
      <c r="E10" s="174">
        <v>1</v>
      </c>
      <c r="F10" s="175"/>
      <c r="G10" s="176">
        <f>ROUND(E10*F10,2)</f>
        <v>0</v>
      </c>
      <c r="H10" s="175"/>
      <c r="I10" s="176">
        <f>ROUND(E10*H10,2)</f>
        <v>0</v>
      </c>
      <c r="J10" s="175"/>
      <c r="K10" s="176">
        <f>ROUND(E10*J10,2)</f>
        <v>0</v>
      </c>
      <c r="L10" s="176">
        <v>21</v>
      </c>
      <c r="M10" s="176">
        <f>G10*(1+L10/100)</f>
        <v>0</v>
      </c>
      <c r="N10" s="174">
        <v>65</v>
      </c>
      <c r="O10" s="174">
        <f>ROUND(E10*N10,2)</f>
        <v>65</v>
      </c>
      <c r="P10" s="176"/>
      <c r="Q10" s="176" t="s">
        <v>282</v>
      </c>
      <c r="R10" s="177" t="s">
        <v>283</v>
      </c>
      <c r="S10" s="158">
        <v>0</v>
      </c>
      <c r="T10" s="158">
        <f>ROUND(E10*S10,2)</f>
        <v>0</v>
      </c>
      <c r="U10" s="158"/>
      <c r="V10" s="158" t="s">
        <v>179</v>
      </c>
      <c r="W10" s="158" t="s">
        <v>284</v>
      </c>
      <c r="X10" s="147"/>
      <c r="Y10" s="147"/>
      <c r="Z10" s="147"/>
      <c r="AA10" s="147"/>
      <c r="AB10" s="147"/>
      <c r="AC10" s="147"/>
      <c r="AD10" s="147"/>
      <c r="AE10" s="147" t="s">
        <v>764</v>
      </c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</row>
    <row r="11" spans="1:58" ht="21" outlineLevel="2" x14ac:dyDescent="0.25">
      <c r="A11" s="154"/>
      <c r="B11" s="155"/>
      <c r="C11" s="253" t="s">
        <v>1339</v>
      </c>
      <c r="D11" s="254"/>
      <c r="E11" s="254"/>
      <c r="F11" s="254"/>
      <c r="G11" s="254"/>
      <c r="H11" s="158"/>
      <c r="I11" s="158"/>
      <c r="J11" s="158"/>
      <c r="K11" s="158"/>
      <c r="L11" s="158"/>
      <c r="M11" s="158"/>
      <c r="N11" s="157"/>
      <c r="O11" s="157"/>
      <c r="P11" s="158"/>
      <c r="Q11" s="158"/>
      <c r="R11" s="158"/>
      <c r="S11" s="158"/>
      <c r="T11" s="158"/>
      <c r="U11" s="158"/>
      <c r="V11" s="158"/>
      <c r="W11" s="158"/>
      <c r="X11" s="147"/>
      <c r="Y11" s="147"/>
      <c r="Z11" s="147"/>
      <c r="AA11" s="147"/>
      <c r="AB11" s="147"/>
      <c r="AC11" s="147"/>
      <c r="AD11" s="147"/>
      <c r="AE11" s="147" t="s">
        <v>287</v>
      </c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78" t="str">
        <f>C11</f>
        <v>CELKOVÉ NOMINÁLNÍ VÝKONY: CHLAZENÍ 7,1 kW; TOPENÍ 8,0 kW;  PŘÍKON 2,03 kW / 400 V / 50Hz. CHLADIVO R 32; Lw = 67 dB; Lp (1m) = 50 dB(A); VLASTNÍ ŘÍDÍCÍ SYSTÉM - SOUČÁST JEDNOTKY. PROVOZUSCHOPNOST: -20 AŽ +40 °C (SCHOPNOST CHLAZENÍ I V ZIMĚ)</v>
      </c>
      <c r="AZ11" s="147"/>
      <c r="BA11" s="147"/>
      <c r="BB11" s="147"/>
      <c r="BC11" s="147"/>
      <c r="BD11" s="147"/>
      <c r="BE11" s="147"/>
      <c r="BF11" s="147"/>
    </row>
    <row r="12" spans="1:58" outlineLevel="1" x14ac:dyDescent="0.25">
      <c r="A12" s="171">
        <v>2</v>
      </c>
      <c r="B12" s="172" t="s">
        <v>751</v>
      </c>
      <c r="C12" s="187" t="s">
        <v>1340</v>
      </c>
      <c r="D12" s="173" t="s">
        <v>747</v>
      </c>
      <c r="E12" s="174">
        <v>1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34</v>
      </c>
      <c r="O12" s="174">
        <f>ROUND(E12*N12,2)</f>
        <v>34</v>
      </c>
      <c r="P12" s="176"/>
      <c r="Q12" s="176" t="s">
        <v>282</v>
      </c>
      <c r="R12" s="177" t="s">
        <v>283</v>
      </c>
      <c r="S12" s="158">
        <v>0</v>
      </c>
      <c r="T12" s="158">
        <f>ROUND(E12*S12,2)</f>
        <v>0</v>
      </c>
      <c r="U12" s="158"/>
      <c r="V12" s="158" t="s">
        <v>179</v>
      </c>
      <c r="W12" s="158" t="s">
        <v>284</v>
      </c>
      <c r="X12" s="147"/>
      <c r="Y12" s="147"/>
      <c r="Z12" s="147"/>
      <c r="AA12" s="147"/>
      <c r="AB12" s="147"/>
      <c r="AC12" s="147"/>
      <c r="AD12" s="147"/>
      <c r="AE12" s="147" t="s">
        <v>764</v>
      </c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</row>
    <row r="13" spans="1:58" ht="21" outlineLevel="2" x14ac:dyDescent="0.25">
      <c r="A13" s="154"/>
      <c r="B13" s="155"/>
      <c r="C13" s="253" t="s">
        <v>1341</v>
      </c>
      <c r="D13" s="254"/>
      <c r="E13" s="254"/>
      <c r="F13" s="254"/>
      <c r="G13" s="254"/>
      <c r="H13" s="158"/>
      <c r="I13" s="158"/>
      <c r="J13" s="158"/>
      <c r="K13" s="158"/>
      <c r="L13" s="158"/>
      <c r="M13" s="158"/>
      <c r="N13" s="157"/>
      <c r="O13" s="157"/>
      <c r="P13" s="158"/>
      <c r="Q13" s="158"/>
      <c r="R13" s="158"/>
      <c r="S13" s="158"/>
      <c r="T13" s="158"/>
      <c r="U13" s="158"/>
      <c r="V13" s="158"/>
      <c r="W13" s="158"/>
      <c r="X13" s="147"/>
      <c r="Y13" s="147"/>
      <c r="Z13" s="147"/>
      <c r="AA13" s="147"/>
      <c r="AB13" s="147"/>
      <c r="AC13" s="147"/>
      <c r="AD13" s="147"/>
      <c r="AE13" s="147" t="s">
        <v>287</v>
      </c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78" t="str">
        <f>C13</f>
        <v>PROVOZUSCHOPNOST: ZIMA (TOPNÝ I CHLADÍCÍ REŽIM) DO -20°C. CHLADÍCÍ/TOPNÝ VÝKON 6,8/8,0 kW. AUTOMATICKÝ RESTART PO VÝPADKU SÍTĚ. DÁLKOVÉ OVLÁDÁNÍ PO DRÁTĚ, NA STĚNU. NAPÁJENÍ 230V/50HZ.</v>
      </c>
      <c r="AZ13" s="147"/>
      <c r="BA13" s="147"/>
      <c r="BB13" s="147"/>
      <c r="BC13" s="147"/>
      <c r="BD13" s="147"/>
      <c r="BE13" s="147"/>
      <c r="BF13" s="147"/>
    </row>
    <row r="14" spans="1:58" x14ac:dyDescent="0.25">
      <c r="A14" s="161" t="s">
        <v>278</v>
      </c>
      <c r="B14" s="162" t="s">
        <v>96</v>
      </c>
      <c r="C14" s="186" t="s">
        <v>145</v>
      </c>
      <c r="D14" s="163"/>
      <c r="E14" s="164"/>
      <c r="F14" s="165"/>
      <c r="G14" s="165">
        <f>SUMIF(AE15:AE18,"&lt;&gt;NOR",G15:G18)</f>
        <v>0</v>
      </c>
      <c r="H14" s="165"/>
      <c r="I14" s="165">
        <f>SUM(I15:I18)</f>
        <v>0</v>
      </c>
      <c r="J14" s="165"/>
      <c r="K14" s="165">
        <f>SUM(K15:K18)</f>
        <v>0</v>
      </c>
      <c r="L14" s="165"/>
      <c r="M14" s="165">
        <f>SUM(M15:M18)</f>
        <v>0</v>
      </c>
      <c r="N14" s="164"/>
      <c r="O14" s="164">
        <f>SUM(O15:O18)</f>
        <v>0</v>
      </c>
      <c r="P14" s="165"/>
      <c r="Q14" s="165"/>
      <c r="R14" s="166"/>
      <c r="S14" s="160"/>
      <c r="T14" s="160">
        <f>SUM(T15:T18)</f>
        <v>0</v>
      </c>
      <c r="U14" s="160"/>
      <c r="V14" s="160"/>
      <c r="W14" s="160"/>
      <c r="AE14" t="s">
        <v>279</v>
      </c>
    </row>
    <row r="15" spans="1:58" outlineLevel="1" x14ac:dyDescent="0.25">
      <c r="A15" s="179">
        <v>3</v>
      </c>
      <c r="B15" s="180" t="s">
        <v>762</v>
      </c>
      <c r="C15" s="188" t="s">
        <v>1342</v>
      </c>
      <c r="D15" s="181" t="s">
        <v>747</v>
      </c>
      <c r="E15" s="182">
        <v>1</v>
      </c>
      <c r="F15" s="183"/>
      <c r="G15" s="184">
        <f>ROUND(E15*F15,2)</f>
        <v>0</v>
      </c>
      <c r="H15" s="183"/>
      <c r="I15" s="184">
        <f>ROUND(E15*H15,2)</f>
        <v>0</v>
      </c>
      <c r="J15" s="183"/>
      <c r="K15" s="184">
        <f>ROUND(E15*J15,2)</f>
        <v>0</v>
      </c>
      <c r="L15" s="184">
        <v>21</v>
      </c>
      <c r="M15" s="184">
        <f>G15*(1+L15/100)</f>
        <v>0</v>
      </c>
      <c r="N15" s="182">
        <v>0</v>
      </c>
      <c r="O15" s="182">
        <f>ROUND(E15*N15,2)</f>
        <v>0</v>
      </c>
      <c r="P15" s="184"/>
      <c r="Q15" s="184" t="s">
        <v>282</v>
      </c>
      <c r="R15" s="185" t="s">
        <v>283</v>
      </c>
      <c r="S15" s="158">
        <v>0</v>
      </c>
      <c r="T15" s="158">
        <f>ROUND(E15*S15,2)</f>
        <v>0</v>
      </c>
      <c r="U15" s="158"/>
      <c r="V15" s="158" t="s">
        <v>465</v>
      </c>
      <c r="W15" s="158" t="s">
        <v>284</v>
      </c>
      <c r="X15" s="147"/>
      <c r="Y15" s="147"/>
      <c r="Z15" s="147"/>
      <c r="AA15" s="147"/>
      <c r="AB15" s="147"/>
      <c r="AC15" s="147"/>
      <c r="AD15" s="147"/>
      <c r="AE15" s="147" t="s">
        <v>748</v>
      </c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</row>
    <row r="16" spans="1:58" ht="20.399999999999999" outlineLevel="1" x14ac:dyDescent="0.25">
      <c r="A16" s="179">
        <v>4</v>
      </c>
      <c r="B16" s="180" t="s">
        <v>765</v>
      </c>
      <c r="C16" s="188" t="s">
        <v>1343</v>
      </c>
      <c r="D16" s="181" t="s">
        <v>1344</v>
      </c>
      <c r="E16" s="182">
        <v>6</v>
      </c>
      <c r="F16" s="183"/>
      <c r="G16" s="184">
        <f>ROUND(E16*F16,2)</f>
        <v>0</v>
      </c>
      <c r="H16" s="183"/>
      <c r="I16" s="184">
        <f>ROUND(E16*H16,2)</f>
        <v>0</v>
      </c>
      <c r="J16" s="183"/>
      <c r="K16" s="184">
        <f>ROUND(E16*J16,2)</f>
        <v>0</v>
      </c>
      <c r="L16" s="184">
        <v>21</v>
      </c>
      <c r="M16" s="184">
        <f>G16*(1+L16/100)</f>
        <v>0</v>
      </c>
      <c r="N16" s="182">
        <v>0</v>
      </c>
      <c r="O16" s="182">
        <f>ROUND(E16*N16,2)</f>
        <v>0</v>
      </c>
      <c r="P16" s="184"/>
      <c r="Q16" s="184" t="s">
        <v>282</v>
      </c>
      <c r="R16" s="185" t="s">
        <v>283</v>
      </c>
      <c r="S16" s="158">
        <v>0</v>
      </c>
      <c r="T16" s="158">
        <f>ROUND(E16*S16,2)</f>
        <v>0</v>
      </c>
      <c r="U16" s="158"/>
      <c r="V16" s="158" t="s">
        <v>179</v>
      </c>
      <c r="W16" s="158" t="s">
        <v>284</v>
      </c>
      <c r="X16" s="147"/>
      <c r="Y16" s="147"/>
      <c r="Z16" s="147"/>
      <c r="AA16" s="147"/>
      <c r="AB16" s="147"/>
      <c r="AC16" s="147"/>
      <c r="AD16" s="147"/>
      <c r="AE16" s="147" t="s">
        <v>764</v>
      </c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</row>
    <row r="17" spans="1:58" ht="20.399999999999999" outlineLevel="1" x14ac:dyDescent="0.25">
      <c r="A17" s="179">
        <v>5</v>
      </c>
      <c r="B17" s="180" t="s">
        <v>767</v>
      </c>
      <c r="C17" s="188" t="s">
        <v>1345</v>
      </c>
      <c r="D17" s="181" t="s">
        <v>865</v>
      </c>
      <c r="E17" s="182">
        <v>1</v>
      </c>
      <c r="F17" s="183"/>
      <c r="G17" s="184">
        <f>ROUND(E17*F17,2)</f>
        <v>0</v>
      </c>
      <c r="H17" s="183"/>
      <c r="I17" s="184">
        <f>ROUND(E17*H17,2)</f>
        <v>0</v>
      </c>
      <c r="J17" s="183"/>
      <c r="K17" s="184">
        <f>ROUND(E17*J17,2)</f>
        <v>0</v>
      </c>
      <c r="L17" s="184">
        <v>21</v>
      </c>
      <c r="M17" s="184">
        <f>G17*(1+L17/100)</f>
        <v>0</v>
      </c>
      <c r="N17" s="182">
        <v>0</v>
      </c>
      <c r="O17" s="182">
        <f>ROUND(E17*N17,2)</f>
        <v>0</v>
      </c>
      <c r="P17" s="184"/>
      <c r="Q17" s="184" t="s">
        <v>282</v>
      </c>
      <c r="R17" s="185" t="s">
        <v>283</v>
      </c>
      <c r="S17" s="158">
        <v>0</v>
      </c>
      <c r="T17" s="158">
        <f>ROUND(E17*S17,2)</f>
        <v>0</v>
      </c>
      <c r="U17" s="158"/>
      <c r="V17" s="158" t="s">
        <v>179</v>
      </c>
      <c r="W17" s="158" t="s">
        <v>284</v>
      </c>
      <c r="X17" s="147"/>
      <c r="Y17" s="147"/>
      <c r="Z17" s="147"/>
      <c r="AA17" s="147"/>
      <c r="AB17" s="147"/>
      <c r="AC17" s="147"/>
      <c r="AD17" s="147"/>
      <c r="AE17" s="147" t="s">
        <v>764</v>
      </c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</row>
    <row r="18" spans="1:58" outlineLevel="1" x14ac:dyDescent="0.25">
      <c r="A18" s="179">
        <v>6</v>
      </c>
      <c r="B18" s="180" t="s">
        <v>769</v>
      </c>
      <c r="C18" s="188" t="s">
        <v>1346</v>
      </c>
      <c r="D18" s="181" t="s">
        <v>1347</v>
      </c>
      <c r="E18" s="182">
        <v>0.5</v>
      </c>
      <c r="F18" s="183"/>
      <c r="G18" s="184">
        <f>ROUND(E18*F18,2)</f>
        <v>0</v>
      </c>
      <c r="H18" s="183"/>
      <c r="I18" s="184">
        <f>ROUND(E18*H18,2)</f>
        <v>0</v>
      </c>
      <c r="J18" s="183"/>
      <c r="K18" s="184">
        <f>ROUND(E18*J18,2)</f>
        <v>0</v>
      </c>
      <c r="L18" s="184">
        <v>21</v>
      </c>
      <c r="M18" s="184">
        <f>G18*(1+L18/100)</f>
        <v>0</v>
      </c>
      <c r="N18" s="182">
        <v>0</v>
      </c>
      <c r="O18" s="182">
        <f>ROUND(E18*N18,2)</f>
        <v>0</v>
      </c>
      <c r="P18" s="184"/>
      <c r="Q18" s="184" t="s">
        <v>282</v>
      </c>
      <c r="R18" s="185" t="s">
        <v>283</v>
      </c>
      <c r="S18" s="158">
        <v>0</v>
      </c>
      <c r="T18" s="158">
        <f>ROUND(E18*S18,2)</f>
        <v>0</v>
      </c>
      <c r="U18" s="158"/>
      <c r="V18" s="158" t="s">
        <v>179</v>
      </c>
      <c r="W18" s="158" t="s">
        <v>284</v>
      </c>
      <c r="X18" s="147"/>
      <c r="Y18" s="147"/>
      <c r="Z18" s="147"/>
      <c r="AA18" s="147"/>
      <c r="AB18" s="147"/>
      <c r="AC18" s="147"/>
      <c r="AD18" s="147"/>
      <c r="AE18" s="147" t="s">
        <v>764</v>
      </c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</row>
    <row r="19" spans="1:58" x14ac:dyDescent="0.25">
      <c r="A19" s="150" t="s">
        <v>278</v>
      </c>
      <c r="B19" s="151" t="s">
        <v>98</v>
      </c>
      <c r="C19" s="190" t="s">
        <v>162</v>
      </c>
      <c r="D19" s="167"/>
      <c r="E19" s="168"/>
      <c r="F19" s="169"/>
      <c r="G19" s="169">
        <f>SUMIF(AE20:AE27,"&lt;&gt;NOR",G20:G27)</f>
        <v>0</v>
      </c>
      <c r="H19" s="169"/>
      <c r="I19" s="169">
        <f>SUM(I20:I27)</f>
        <v>0</v>
      </c>
      <c r="J19" s="169"/>
      <c r="K19" s="169">
        <f>SUM(K20:K27)</f>
        <v>0</v>
      </c>
      <c r="L19" s="169"/>
      <c r="M19" s="169">
        <f>SUM(M20:M27)</f>
        <v>0</v>
      </c>
      <c r="N19" s="168"/>
      <c r="O19" s="168">
        <f>SUM(O20:O27)</f>
        <v>0</v>
      </c>
      <c r="P19" s="169"/>
      <c r="Q19" s="169"/>
      <c r="R19" s="170"/>
      <c r="S19" s="160"/>
      <c r="T19" s="160">
        <f>SUM(T20:T27)</f>
        <v>0</v>
      </c>
      <c r="U19" s="160"/>
      <c r="V19" s="160"/>
      <c r="W19" s="160"/>
      <c r="AE19" t="s">
        <v>279</v>
      </c>
    </row>
    <row r="20" spans="1:58" ht="21" outlineLevel="1" x14ac:dyDescent="0.25">
      <c r="A20" s="154"/>
      <c r="B20" s="155"/>
      <c r="C20" s="253" t="s">
        <v>1348</v>
      </c>
      <c r="D20" s="254"/>
      <c r="E20" s="254"/>
      <c r="F20" s="254"/>
      <c r="G20" s="254"/>
      <c r="H20" s="158"/>
      <c r="I20" s="158"/>
      <c r="J20" s="158"/>
      <c r="K20" s="158"/>
      <c r="L20" s="158"/>
      <c r="M20" s="158"/>
      <c r="N20" s="157"/>
      <c r="O20" s="157"/>
      <c r="P20" s="158"/>
      <c r="Q20" s="158"/>
      <c r="R20" s="158"/>
      <c r="S20" s="158"/>
      <c r="T20" s="158"/>
      <c r="U20" s="158"/>
      <c r="V20" s="158"/>
      <c r="W20" s="158"/>
      <c r="X20" s="147"/>
      <c r="Y20" s="147"/>
      <c r="Z20" s="147"/>
      <c r="AA20" s="147"/>
      <c r="AB20" s="147"/>
      <c r="AC20" s="147"/>
      <c r="AD20" s="147"/>
      <c r="AE20" s="147" t="s">
        <v>287</v>
      </c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78" t="str">
        <f>C20</f>
        <v>POZN.: DRUH NÁTĚROVÉ HMOTY A ODSTÍN URČIT S INVESTOREM PŘI REALIZACI DLE JEHO ZVYKLOSTÍ; NÁTĚROVÉ HMOTY MUSÍ ODOLÁVAT PROVOZNÍM PODMÍNKÁM  - PŮSOBENÍ MEDIA  - PHM</v>
      </c>
      <c r="AZ20" s="147"/>
      <c r="BA20" s="147"/>
      <c r="BB20" s="147"/>
      <c r="BC20" s="147"/>
      <c r="BD20" s="147"/>
      <c r="BE20" s="147"/>
      <c r="BF20" s="147"/>
    </row>
    <row r="21" spans="1:58" outlineLevel="1" x14ac:dyDescent="0.25">
      <c r="A21" s="171">
        <v>7</v>
      </c>
      <c r="B21" s="172" t="s">
        <v>866</v>
      </c>
      <c r="C21" s="187" t="s">
        <v>1349</v>
      </c>
      <c r="D21" s="173" t="s">
        <v>1350</v>
      </c>
      <c r="E21" s="174">
        <v>4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0</v>
      </c>
      <c r="O21" s="174">
        <f>ROUND(E21*N21,2)</f>
        <v>0</v>
      </c>
      <c r="P21" s="176"/>
      <c r="Q21" s="176" t="s">
        <v>282</v>
      </c>
      <c r="R21" s="177" t="s">
        <v>283</v>
      </c>
      <c r="S21" s="158">
        <v>0</v>
      </c>
      <c r="T21" s="158">
        <f>ROUND(E21*S21,2)</f>
        <v>0</v>
      </c>
      <c r="U21" s="158"/>
      <c r="V21" s="158" t="s">
        <v>179</v>
      </c>
      <c r="W21" s="158" t="s">
        <v>284</v>
      </c>
      <c r="X21" s="147"/>
      <c r="Y21" s="147"/>
      <c r="Z21" s="147"/>
      <c r="AA21" s="147"/>
      <c r="AB21" s="147"/>
      <c r="AC21" s="147"/>
      <c r="AD21" s="147"/>
      <c r="AE21" s="147" t="s">
        <v>764</v>
      </c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</row>
    <row r="22" spans="1:58" outlineLevel="2" x14ac:dyDescent="0.25">
      <c r="A22" s="154"/>
      <c r="B22" s="155"/>
      <c r="C22" s="253" t="s">
        <v>1351</v>
      </c>
      <c r="D22" s="254"/>
      <c r="E22" s="254"/>
      <c r="F22" s="254"/>
      <c r="G22" s="254"/>
      <c r="H22" s="158"/>
      <c r="I22" s="158"/>
      <c r="J22" s="158"/>
      <c r="K22" s="158"/>
      <c r="L22" s="158"/>
      <c r="M22" s="158"/>
      <c r="N22" s="157"/>
      <c r="O22" s="157"/>
      <c r="P22" s="158"/>
      <c r="Q22" s="158"/>
      <c r="R22" s="158"/>
      <c r="S22" s="158"/>
      <c r="T22" s="158"/>
      <c r="U22" s="158"/>
      <c r="V22" s="158"/>
      <c r="W22" s="158"/>
      <c r="X22" s="147"/>
      <c r="Y22" s="147"/>
      <c r="Z22" s="147"/>
      <c r="AA22" s="147"/>
      <c r="AB22" s="147"/>
      <c r="AC22" s="147"/>
      <c r="AD22" s="147"/>
      <c r="AE22" s="147" t="s">
        <v>287</v>
      </c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</row>
    <row r="23" spans="1:58" outlineLevel="3" x14ac:dyDescent="0.25">
      <c r="A23" s="154"/>
      <c r="B23" s="155"/>
      <c r="C23" s="262" t="s">
        <v>1352</v>
      </c>
      <c r="D23" s="263"/>
      <c r="E23" s="263"/>
      <c r="F23" s="263"/>
      <c r="G23" s="263"/>
      <c r="H23" s="158"/>
      <c r="I23" s="158"/>
      <c r="J23" s="158"/>
      <c r="K23" s="158"/>
      <c r="L23" s="158"/>
      <c r="M23" s="158"/>
      <c r="N23" s="157"/>
      <c r="O23" s="157"/>
      <c r="P23" s="158"/>
      <c r="Q23" s="158"/>
      <c r="R23" s="158"/>
      <c r="S23" s="158"/>
      <c r="T23" s="158"/>
      <c r="U23" s="158"/>
      <c r="V23" s="158"/>
      <c r="W23" s="158"/>
      <c r="X23" s="147"/>
      <c r="Y23" s="147"/>
      <c r="Z23" s="147"/>
      <c r="AA23" s="147"/>
      <c r="AB23" s="147"/>
      <c r="AC23" s="147"/>
      <c r="AD23" s="147"/>
      <c r="AE23" s="147" t="s">
        <v>287</v>
      </c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</row>
    <row r="24" spans="1:58" outlineLevel="3" x14ac:dyDescent="0.25">
      <c r="A24" s="154"/>
      <c r="B24" s="155"/>
      <c r="C24" s="262" t="s">
        <v>1353</v>
      </c>
      <c r="D24" s="263"/>
      <c r="E24" s="263"/>
      <c r="F24" s="263"/>
      <c r="G24" s="263"/>
      <c r="H24" s="158"/>
      <c r="I24" s="158"/>
      <c r="J24" s="158"/>
      <c r="K24" s="158"/>
      <c r="L24" s="158"/>
      <c r="M24" s="158"/>
      <c r="N24" s="157"/>
      <c r="O24" s="157"/>
      <c r="P24" s="158"/>
      <c r="Q24" s="158"/>
      <c r="R24" s="158"/>
      <c r="S24" s="158"/>
      <c r="T24" s="158"/>
      <c r="U24" s="158"/>
      <c r="V24" s="158"/>
      <c r="W24" s="158"/>
      <c r="X24" s="147"/>
      <c r="Y24" s="147"/>
      <c r="Z24" s="147"/>
      <c r="AA24" s="147"/>
      <c r="AB24" s="147"/>
      <c r="AC24" s="147"/>
      <c r="AD24" s="147"/>
      <c r="AE24" s="147" t="s">
        <v>287</v>
      </c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</row>
    <row r="25" spans="1:58" outlineLevel="3" x14ac:dyDescent="0.25">
      <c r="A25" s="154"/>
      <c r="B25" s="155"/>
      <c r="C25" s="262" t="s">
        <v>1354</v>
      </c>
      <c r="D25" s="263"/>
      <c r="E25" s="263"/>
      <c r="F25" s="263"/>
      <c r="G25" s="263"/>
      <c r="H25" s="158"/>
      <c r="I25" s="158"/>
      <c r="J25" s="158"/>
      <c r="K25" s="158"/>
      <c r="L25" s="158"/>
      <c r="M25" s="158"/>
      <c r="N25" s="157"/>
      <c r="O25" s="157"/>
      <c r="P25" s="158"/>
      <c r="Q25" s="158"/>
      <c r="R25" s="158"/>
      <c r="S25" s="158"/>
      <c r="T25" s="158"/>
      <c r="U25" s="158"/>
      <c r="V25" s="158"/>
      <c r="W25" s="158"/>
      <c r="X25" s="147"/>
      <c r="Y25" s="147"/>
      <c r="Z25" s="147"/>
      <c r="AA25" s="147"/>
      <c r="AB25" s="147"/>
      <c r="AC25" s="147"/>
      <c r="AD25" s="147"/>
      <c r="AE25" s="147" t="s">
        <v>287</v>
      </c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</row>
    <row r="26" spans="1:58" outlineLevel="3" x14ac:dyDescent="0.25">
      <c r="A26" s="154"/>
      <c r="B26" s="155"/>
      <c r="C26" s="262" t="s">
        <v>1355</v>
      </c>
      <c r="D26" s="263"/>
      <c r="E26" s="263"/>
      <c r="F26" s="263"/>
      <c r="G26" s="263"/>
      <c r="H26" s="158"/>
      <c r="I26" s="158"/>
      <c r="J26" s="158"/>
      <c r="K26" s="158"/>
      <c r="L26" s="158"/>
      <c r="M26" s="158"/>
      <c r="N26" s="157"/>
      <c r="O26" s="157"/>
      <c r="P26" s="158"/>
      <c r="Q26" s="158"/>
      <c r="R26" s="158"/>
      <c r="S26" s="158"/>
      <c r="T26" s="158"/>
      <c r="U26" s="158"/>
      <c r="V26" s="158"/>
      <c r="W26" s="158"/>
      <c r="X26" s="147"/>
      <c r="Y26" s="147"/>
      <c r="Z26" s="147"/>
      <c r="AA26" s="147"/>
      <c r="AB26" s="147"/>
      <c r="AC26" s="147"/>
      <c r="AD26" s="147"/>
      <c r="AE26" s="147" t="s">
        <v>287</v>
      </c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</row>
    <row r="27" spans="1:58" outlineLevel="3" x14ac:dyDescent="0.25">
      <c r="A27" s="154"/>
      <c r="B27" s="155"/>
      <c r="C27" s="262" t="s">
        <v>1356</v>
      </c>
      <c r="D27" s="263"/>
      <c r="E27" s="263"/>
      <c r="F27" s="263"/>
      <c r="G27" s="263"/>
      <c r="H27" s="158"/>
      <c r="I27" s="158"/>
      <c r="J27" s="158"/>
      <c r="K27" s="158"/>
      <c r="L27" s="158"/>
      <c r="M27" s="158"/>
      <c r="N27" s="157"/>
      <c r="O27" s="157"/>
      <c r="P27" s="158"/>
      <c r="Q27" s="158"/>
      <c r="R27" s="158"/>
      <c r="S27" s="158"/>
      <c r="T27" s="158"/>
      <c r="U27" s="158"/>
      <c r="V27" s="158"/>
      <c r="W27" s="158"/>
      <c r="X27" s="147"/>
      <c r="Y27" s="147"/>
      <c r="Z27" s="147"/>
      <c r="AA27" s="147"/>
      <c r="AB27" s="147"/>
      <c r="AC27" s="147"/>
      <c r="AD27" s="147"/>
      <c r="AE27" s="147" t="s">
        <v>287</v>
      </c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</row>
    <row r="28" spans="1:58" x14ac:dyDescent="0.25">
      <c r="A28" s="3"/>
      <c r="B28" s="4"/>
      <c r="C28" s="189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AC28">
        <v>12</v>
      </c>
      <c r="AD28">
        <v>21</v>
      </c>
      <c r="AE28" t="s">
        <v>264</v>
      </c>
    </row>
    <row r="29" spans="1:58" x14ac:dyDescent="0.25">
      <c r="A29" s="150"/>
      <c r="B29" s="151" t="s">
        <v>29</v>
      </c>
      <c r="C29" s="190"/>
      <c r="D29" s="152"/>
      <c r="E29" s="153"/>
      <c r="F29" s="153"/>
      <c r="G29" s="170">
        <f>G8+G14+G19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AC29">
        <f>SUMIF(L7:L27,AC28,G7:G27)</f>
        <v>0</v>
      </c>
      <c r="AD29">
        <f>SUMIF(L7:L27,AD28,G7:G27)</f>
        <v>0</v>
      </c>
      <c r="AE29" t="s">
        <v>362</v>
      </c>
    </row>
    <row r="30" spans="1:58" x14ac:dyDescent="0.25">
      <c r="C30" s="191"/>
      <c r="D30" s="10"/>
      <c r="AE30" t="s">
        <v>363</v>
      </c>
    </row>
    <row r="31" spans="1:58" x14ac:dyDescent="0.25">
      <c r="D31" s="10"/>
    </row>
    <row r="32" spans="1:58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formatRows="0"/>
  <mergeCells count="14">
    <mergeCell ref="C11:G11"/>
    <mergeCell ref="A1:G1"/>
    <mergeCell ref="C2:G2"/>
    <mergeCell ref="C3:G3"/>
    <mergeCell ref="C4:G4"/>
    <mergeCell ref="C9:G9"/>
    <mergeCell ref="C26:G26"/>
    <mergeCell ref="C27:G27"/>
    <mergeCell ref="C13:G13"/>
    <mergeCell ref="C20:G20"/>
    <mergeCell ref="C22:G22"/>
    <mergeCell ref="C23:G23"/>
    <mergeCell ref="C24:G24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C3608-3505-47EF-8D10-078175DA595A}">
  <sheetPr>
    <outlinePr summaryBelow="0"/>
  </sheetPr>
  <dimension ref="A1:BF5000"/>
  <sheetViews>
    <sheetView workbookViewId="0">
      <pane ySplit="7" topLeftCell="A371" activePane="bottomLeft" state="frozen"/>
      <selection pane="bottomLeft" activeCell="AB395" sqref="AB395"/>
    </sheetView>
  </sheetViews>
  <sheetFormatPr defaultRowHeight="13.2" outlineLevelRow="3" x14ac:dyDescent="0.25"/>
  <cols>
    <col min="1" max="1" width="3.44140625" customWidth="1"/>
    <col min="2" max="2" width="12.5546875" style="120" customWidth="1"/>
    <col min="3" max="3" width="63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6" max="16" width="6.88671875" customWidth="1"/>
    <col min="18" max="23" width="0" hidden="1" customWidth="1"/>
    <col min="27" max="27" width="0" hidden="1" customWidth="1"/>
    <col min="29" max="39" width="0" hidden="1" customWidth="1"/>
    <col min="51" max="51" width="98.6640625" customWidth="1"/>
  </cols>
  <sheetData>
    <row r="1" spans="1:58" ht="15.75" customHeight="1" x14ac:dyDescent="0.3">
      <c r="A1" s="255" t="s">
        <v>364</v>
      </c>
      <c r="B1" s="255"/>
      <c r="C1" s="255"/>
      <c r="D1" s="255"/>
      <c r="E1" s="255"/>
      <c r="F1" s="255"/>
      <c r="G1" s="255"/>
      <c r="AE1" t="s">
        <v>250</v>
      </c>
    </row>
    <row r="2" spans="1:58" ht="24.9" customHeight="1" x14ac:dyDescent="0.25">
      <c r="A2" s="139" t="s">
        <v>7</v>
      </c>
      <c r="B2" s="49" t="s">
        <v>43</v>
      </c>
      <c r="C2" s="256" t="s">
        <v>44</v>
      </c>
      <c r="D2" s="257"/>
      <c r="E2" s="257"/>
      <c r="F2" s="257"/>
      <c r="G2" s="258"/>
      <c r="AE2" t="s">
        <v>251</v>
      </c>
    </row>
    <row r="3" spans="1:58" ht="24.9" customHeight="1" x14ac:dyDescent="0.25">
      <c r="A3" s="139" t="s">
        <v>8</v>
      </c>
      <c r="B3" s="49" t="s">
        <v>69</v>
      </c>
      <c r="C3" s="256" t="s">
        <v>51</v>
      </c>
      <c r="D3" s="257"/>
      <c r="E3" s="257"/>
      <c r="F3" s="257"/>
      <c r="G3" s="258"/>
      <c r="AA3" s="120" t="s">
        <v>1357</v>
      </c>
      <c r="AE3" t="s">
        <v>254</v>
      </c>
    </row>
    <row r="4" spans="1:58" ht="24.9" customHeight="1" x14ac:dyDescent="0.25">
      <c r="A4" s="140" t="s">
        <v>9</v>
      </c>
      <c r="B4" s="141" t="s">
        <v>52</v>
      </c>
      <c r="C4" s="259" t="s">
        <v>70</v>
      </c>
      <c r="D4" s="260"/>
      <c r="E4" s="260"/>
      <c r="F4" s="260"/>
      <c r="G4" s="261"/>
      <c r="AE4" t="s">
        <v>255</v>
      </c>
    </row>
    <row r="5" spans="1:58" x14ac:dyDescent="0.25">
      <c r="D5" s="10"/>
    </row>
    <row r="6" spans="1:58" ht="39.6" x14ac:dyDescent="0.25">
      <c r="A6" s="143" t="s">
        <v>256</v>
      </c>
      <c r="B6" s="145" t="s">
        <v>257</v>
      </c>
      <c r="C6" s="145" t="s">
        <v>258</v>
      </c>
      <c r="D6" s="144" t="s">
        <v>259</v>
      </c>
      <c r="E6" s="143" t="s">
        <v>260</v>
      </c>
      <c r="F6" s="142" t="s">
        <v>261</v>
      </c>
      <c r="G6" s="143" t="s">
        <v>29</v>
      </c>
      <c r="H6" s="146" t="s">
        <v>30</v>
      </c>
      <c r="I6" s="146" t="s">
        <v>262</v>
      </c>
      <c r="J6" s="146" t="s">
        <v>31</v>
      </c>
      <c r="K6" s="146" t="s">
        <v>263</v>
      </c>
      <c r="L6" s="146" t="s">
        <v>264</v>
      </c>
      <c r="M6" s="146" t="s">
        <v>265</v>
      </c>
      <c r="N6" s="146" t="s">
        <v>266</v>
      </c>
      <c r="O6" s="146" t="s">
        <v>267</v>
      </c>
      <c r="P6" s="146" t="s">
        <v>270</v>
      </c>
      <c r="Q6" s="146" t="s">
        <v>271</v>
      </c>
      <c r="R6" s="146" t="s">
        <v>272</v>
      </c>
      <c r="S6" s="146" t="s">
        <v>273</v>
      </c>
      <c r="T6" s="146" t="s">
        <v>274</v>
      </c>
      <c r="U6" s="146" t="s">
        <v>275</v>
      </c>
      <c r="V6" s="146" t="s">
        <v>276</v>
      </c>
      <c r="W6" s="146" t="s">
        <v>277</v>
      </c>
    </row>
    <row r="7" spans="1:58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9"/>
      <c r="Q7" s="149"/>
      <c r="R7" s="149"/>
      <c r="S7" s="149"/>
      <c r="T7" s="149"/>
      <c r="U7" s="149"/>
      <c r="V7" s="149"/>
      <c r="W7" s="149"/>
    </row>
    <row r="8" spans="1:58" x14ac:dyDescent="0.25">
      <c r="A8" s="161" t="s">
        <v>278</v>
      </c>
      <c r="B8" s="162" t="s">
        <v>138</v>
      </c>
      <c r="C8" s="186" t="s">
        <v>136</v>
      </c>
      <c r="D8" s="163"/>
      <c r="E8" s="164"/>
      <c r="F8" s="165"/>
      <c r="G8" s="165">
        <f>SUMIF(AE9:AE16,"&lt;&gt;NOR",G9:G16)</f>
        <v>0</v>
      </c>
      <c r="H8" s="165"/>
      <c r="I8" s="165">
        <f>SUM(I9:I16)</f>
        <v>0</v>
      </c>
      <c r="J8" s="165"/>
      <c r="K8" s="165">
        <f>SUM(K9:K16)</f>
        <v>0</v>
      </c>
      <c r="L8" s="165"/>
      <c r="M8" s="165">
        <f>SUM(M9:M16)</f>
        <v>0</v>
      </c>
      <c r="N8" s="164"/>
      <c r="O8" s="164">
        <f>SUM(O9:O16)</f>
        <v>0</v>
      </c>
      <c r="P8" s="165"/>
      <c r="Q8" s="165"/>
      <c r="R8" s="166"/>
      <c r="S8" s="160"/>
      <c r="T8" s="160">
        <f>SUM(T9:T16)</f>
        <v>0</v>
      </c>
      <c r="U8" s="160"/>
      <c r="V8" s="160"/>
      <c r="W8" s="160"/>
      <c r="AE8" t="s">
        <v>279</v>
      </c>
    </row>
    <row r="9" spans="1:58" outlineLevel="1" x14ac:dyDescent="0.25">
      <c r="A9" s="171">
        <v>1</v>
      </c>
      <c r="B9" s="172" t="s">
        <v>1358</v>
      </c>
      <c r="C9" s="187" t="s">
        <v>1359</v>
      </c>
      <c r="D9" s="173" t="s">
        <v>747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6"/>
      <c r="Q9" s="176" t="s">
        <v>282</v>
      </c>
      <c r="R9" s="177" t="s">
        <v>283</v>
      </c>
      <c r="S9" s="158">
        <v>0</v>
      </c>
      <c r="T9" s="158">
        <f>ROUND(E9*S9,2)</f>
        <v>0</v>
      </c>
      <c r="U9" s="158"/>
      <c r="V9" s="158" t="s">
        <v>179</v>
      </c>
      <c r="W9" s="158" t="s">
        <v>284</v>
      </c>
      <c r="X9" s="147"/>
      <c r="Y9" s="147"/>
      <c r="Z9" s="147"/>
      <c r="AA9" s="147"/>
      <c r="AB9" s="147"/>
      <c r="AC9" s="147"/>
      <c r="AD9" s="147"/>
      <c r="AE9" s="147" t="s">
        <v>764</v>
      </c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</row>
    <row r="10" spans="1:58" ht="31.2" outlineLevel="2" x14ac:dyDescent="0.25">
      <c r="A10" s="154"/>
      <c r="B10" s="155"/>
      <c r="C10" s="253" t="s">
        <v>1360</v>
      </c>
      <c r="D10" s="254"/>
      <c r="E10" s="254"/>
      <c r="F10" s="254"/>
      <c r="G10" s="254"/>
      <c r="H10" s="158"/>
      <c r="I10" s="158"/>
      <c r="J10" s="158"/>
      <c r="K10" s="158"/>
      <c r="L10" s="158"/>
      <c r="M10" s="158"/>
      <c r="N10" s="157"/>
      <c r="O10" s="157"/>
      <c r="P10" s="158"/>
      <c r="Q10" s="158"/>
      <c r="R10" s="158"/>
      <c r="S10" s="158"/>
      <c r="T10" s="158"/>
      <c r="U10" s="158"/>
      <c r="V10" s="158"/>
      <c r="W10" s="158"/>
      <c r="X10" s="147"/>
      <c r="Y10" s="147"/>
      <c r="Z10" s="147"/>
      <c r="AA10" s="147"/>
      <c r="AB10" s="147"/>
      <c r="AC10" s="147"/>
      <c r="AD10" s="147"/>
      <c r="AE10" s="147" t="s">
        <v>287</v>
      </c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78" t="str">
        <f>C10</f>
        <v>samonasávací odstředivý kalový čerpací agregát pro medium – směs vody s benzínem automobilovým nebo naftou motorovou, pevné částice do 5%, (velikost max 3 mm) - měrná hmotnost  cca 750-1000 kg/m3, teplota media při čerpání +5°C až +25°C), sání DN40/PN16, výtlak DN40/PN16 (např. typ S45 70G312)</v>
      </c>
      <c r="AZ10" s="147"/>
      <c r="BA10" s="147"/>
      <c r="BB10" s="147"/>
      <c r="BC10" s="147"/>
      <c r="BD10" s="147"/>
      <c r="BE10" s="147"/>
      <c r="BF10" s="147"/>
    </row>
    <row r="11" spans="1:58" ht="61.8" outlineLevel="3" x14ac:dyDescent="0.25">
      <c r="A11" s="154"/>
      <c r="B11" s="155"/>
      <c r="C11" s="262" t="s">
        <v>1361</v>
      </c>
      <c r="D11" s="263"/>
      <c r="E11" s="263"/>
      <c r="F11" s="263"/>
      <c r="G11" s="263"/>
      <c r="H11" s="158"/>
      <c r="I11" s="158"/>
      <c r="J11" s="158"/>
      <c r="K11" s="158"/>
      <c r="L11" s="158"/>
      <c r="M11" s="158"/>
      <c r="N11" s="157"/>
      <c r="O11" s="157"/>
      <c r="P11" s="158"/>
      <c r="Q11" s="158"/>
      <c r="R11" s="158"/>
      <c r="S11" s="158"/>
      <c r="T11" s="158"/>
      <c r="U11" s="158"/>
      <c r="V11" s="158"/>
      <c r="W11" s="158"/>
      <c r="X11" s="147"/>
      <c r="Y11" s="147"/>
      <c r="Z11" s="147"/>
      <c r="AA11" s="147"/>
      <c r="AB11" s="147"/>
      <c r="AC11" s="147"/>
      <c r="AD11" s="147"/>
      <c r="AE11" s="147" t="s">
        <v>287</v>
      </c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78" t="str">
        <f>C11</f>
        <v>dopravní množství Q= ~166 l/min (10 m3/h), dopravní výška H= 30-40 m, mechanická ucpávka, lamelová spojka, čerpadlo na společné základové desce s elektromotorem včetně osazení, základových šroubů a vyrovnávacích kostek, soustrojí v provedení pro venkovní umístění pod přístřeškem – teplota okolí -20 °C ÷ + 30 °C, pracovní prostředí s nebezpečím výbuchu hořlavých plynů a par – zóna Z1, elektromotor 2920 ot/min, 4 kW, 400 V, 50 Hz, teplotní čidlo PT100 na tělese čerpadla (ložisko nebo skříň) s integrovaným převodníkem 4-20mA/HART (248HANA) v hlavici, bez displeje, se závitem pro kabelovou vývodku M20x1,5 (bez vývodky), v provedení 4 vodič do prostředí II 1/2G Ex d IIC T6, svorkovnice musí být dodány včetně Ex vývodek a rezervních záslepek, soustrojí s certifikátem ATEX zona Z1 (II 2G)</v>
      </c>
      <c r="AZ11" s="147"/>
      <c r="BA11" s="147"/>
      <c r="BB11" s="147"/>
      <c r="BC11" s="147"/>
      <c r="BD11" s="147"/>
      <c r="BE11" s="147"/>
      <c r="BF11" s="147"/>
    </row>
    <row r="12" spans="1:58" outlineLevel="1" x14ac:dyDescent="0.25">
      <c r="A12" s="171">
        <v>2</v>
      </c>
      <c r="B12" s="172" t="s">
        <v>1362</v>
      </c>
      <c r="C12" s="187" t="s">
        <v>1363</v>
      </c>
      <c r="D12" s="173" t="s">
        <v>747</v>
      </c>
      <c r="E12" s="174">
        <v>7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0</v>
      </c>
      <c r="O12" s="174">
        <f>ROUND(E12*N12,2)</f>
        <v>0</v>
      </c>
      <c r="P12" s="176"/>
      <c r="Q12" s="176" t="s">
        <v>282</v>
      </c>
      <c r="R12" s="177" t="s">
        <v>283</v>
      </c>
      <c r="S12" s="158">
        <v>0</v>
      </c>
      <c r="T12" s="158">
        <f>ROUND(E12*S12,2)</f>
        <v>0</v>
      </c>
      <c r="U12" s="158"/>
      <c r="V12" s="158" t="s">
        <v>179</v>
      </c>
      <c r="W12" s="158" t="s">
        <v>284</v>
      </c>
      <c r="X12" s="147"/>
      <c r="Y12" s="147"/>
      <c r="Z12" s="147"/>
      <c r="AA12" s="147"/>
      <c r="AB12" s="147"/>
      <c r="AC12" s="147"/>
      <c r="AD12" s="147"/>
      <c r="AE12" s="147" t="s">
        <v>764</v>
      </c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</row>
    <row r="13" spans="1:58" ht="21" outlineLevel="2" x14ac:dyDescent="0.25">
      <c r="A13" s="154"/>
      <c r="B13" s="155"/>
      <c r="C13" s="253" t="s">
        <v>1364</v>
      </c>
      <c r="D13" s="254"/>
      <c r="E13" s="254"/>
      <c r="F13" s="254"/>
      <c r="G13" s="254"/>
      <c r="H13" s="158"/>
      <c r="I13" s="158"/>
      <c r="J13" s="158"/>
      <c r="K13" s="158"/>
      <c r="L13" s="158"/>
      <c r="M13" s="158"/>
      <c r="N13" s="157"/>
      <c r="O13" s="157"/>
      <c r="P13" s="158"/>
      <c r="Q13" s="158"/>
      <c r="R13" s="158"/>
      <c r="S13" s="158"/>
      <c r="T13" s="158"/>
      <c r="U13" s="158"/>
      <c r="V13" s="158"/>
      <c r="W13" s="158"/>
      <c r="X13" s="147"/>
      <c r="Y13" s="147"/>
      <c r="Z13" s="147"/>
      <c r="AA13" s="147"/>
      <c r="AB13" s="147"/>
      <c r="AC13" s="147"/>
      <c r="AD13" s="147"/>
      <c r="AE13" s="147" t="s">
        <v>287</v>
      </c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78" t="str">
        <f>C13</f>
        <v>provedení podle výkresu č. 360-DPS-D-D2-PS360-01-310, svařenec z plechu tl. 4 mm s deštitěsným uzamykatelným poklopem, (rozměry cca 1010x1010x1500) včetně vnější izolace proti zemní vlhkosti a vnitřního nátěru</v>
      </c>
      <c r="AZ13" s="147"/>
      <c r="BA13" s="147"/>
      <c r="BB13" s="147"/>
      <c r="BC13" s="147"/>
      <c r="BD13" s="147"/>
      <c r="BE13" s="147"/>
      <c r="BF13" s="147"/>
    </row>
    <row r="14" spans="1:58" ht="20.399999999999999" outlineLevel="1" x14ac:dyDescent="0.25">
      <c r="A14" s="179">
        <v>3</v>
      </c>
      <c r="B14" s="180" t="s">
        <v>1365</v>
      </c>
      <c r="C14" s="188" t="s">
        <v>1366</v>
      </c>
      <c r="D14" s="181" t="s">
        <v>747</v>
      </c>
      <c r="E14" s="182">
        <v>7</v>
      </c>
      <c r="F14" s="183"/>
      <c r="G14" s="184">
        <f>ROUND(E14*F14,2)</f>
        <v>0</v>
      </c>
      <c r="H14" s="183"/>
      <c r="I14" s="184">
        <f>ROUND(E14*H14,2)</f>
        <v>0</v>
      </c>
      <c r="J14" s="183"/>
      <c r="K14" s="184">
        <f>ROUND(E14*J14,2)</f>
        <v>0</v>
      </c>
      <c r="L14" s="184">
        <v>21</v>
      </c>
      <c r="M14" s="184">
        <f>G14*(1+L14/100)</f>
        <v>0</v>
      </c>
      <c r="N14" s="182">
        <v>0</v>
      </c>
      <c r="O14" s="182">
        <f>ROUND(E14*N14,2)</f>
        <v>0</v>
      </c>
      <c r="P14" s="184"/>
      <c r="Q14" s="184" t="s">
        <v>282</v>
      </c>
      <c r="R14" s="185" t="s">
        <v>283</v>
      </c>
      <c r="S14" s="158">
        <v>0</v>
      </c>
      <c r="T14" s="158">
        <f>ROUND(E14*S14,2)</f>
        <v>0</v>
      </c>
      <c r="U14" s="158"/>
      <c r="V14" s="158" t="s">
        <v>179</v>
      </c>
      <c r="W14" s="158" t="s">
        <v>284</v>
      </c>
      <c r="X14" s="147"/>
      <c r="Y14" s="147"/>
      <c r="Z14" s="147"/>
      <c r="AA14" s="147"/>
      <c r="AB14" s="147"/>
      <c r="AC14" s="147"/>
      <c r="AD14" s="147"/>
      <c r="AE14" s="147" t="s">
        <v>764</v>
      </c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</row>
    <row r="15" spans="1:58" outlineLevel="1" x14ac:dyDescent="0.25">
      <c r="A15" s="171">
        <v>4</v>
      </c>
      <c r="B15" s="172" t="s">
        <v>1367</v>
      </c>
      <c r="C15" s="187" t="s">
        <v>1368</v>
      </c>
      <c r="D15" s="173" t="s">
        <v>747</v>
      </c>
      <c r="E15" s="174">
        <v>2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0</v>
      </c>
      <c r="O15" s="174">
        <f>ROUND(E15*N15,2)</f>
        <v>0</v>
      </c>
      <c r="P15" s="176"/>
      <c r="Q15" s="176" t="s">
        <v>282</v>
      </c>
      <c r="R15" s="177" t="s">
        <v>283</v>
      </c>
      <c r="S15" s="158">
        <v>0</v>
      </c>
      <c r="T15" s="158">
        <f>ROUND(E15*S15,2)</f>
        <v>0</v>
      </c>
      <c r="U15" s="158"/>
      <c r="V15" s="158" t="s">
        <v>179</v>
      </c>
      <c r="W15" s="158" t="s">
        <v>284</v>
      </c>
      <c r="X15" s="147"/>
      <c r="Y15" s="147"/>
      <c r="Z15" s="147"/>
      <c r="AA15" s="147"/>
      <c r="AB15" s="147"/>
      <c r="AC15" s="147"/>
      <c r="AD15" s="147"/>
      <c r="AE15" s="147" t="s">
        <v>764</v>
      </c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</row>
    <row r="16" spans="1:58" outlineLevel="2" x14ac:dyDescent="0.25">
      <c r="A16" s="154"/>
      <c r="B16" s="155"/>
      <c r="C16" s="253" t="s">
        <v>1369</v>
      </c>
      <c r="D16" s="254"/>
      <c r="E16" s="254"/>
      <c r="F16" s="254"/>
      <c r="G16" s="254"/>
      <c r="H16" s="158"/>
      <c r="I16" s="158"/>
      <c r="J16" s="158"/>
      <c r="K16" s="158"/>
      <c r="L16" s="158"/>
      <c r="M16" s="158"/>
      <c r="N16" s="157"/>
      <c r="O16" s="157"/>
      <c r="P16" s="158"/>
      <c r="Q16" s="158"/>
      <c r="R16" s="158"/>
      <c r="S16" s="158"/>
      <c r="T16" s="158"/>
      <c r="U16" s="158"/>
      <c r="V16" s="158"/>
      <c r="W16" s="158"/>
      <c r="X16" s="147"/>
      <c r="Y16" s="147"/>
      <c r="Z16" s="147"/>
      <c r="AA16" s="147"/>
      <c r="AB16" s="147"/>
      <c r="AC16" s="147"/>
      <c r="AD16" s="147"/>
      <c r="AE16" s="147" t="s">
        <v>287</v>
      </c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</row>
    <row r="17" spans="1:58" x14ac:dyDescent="0.25">
      <c r="A17" s="161" t="s">
        <v>278</v>
      </c>
      <c r="B17" s="162" t="s">
        <v>139</v>
      </c>
      <c r="C17" s="186" t="s">
        <v>140</v>
      </c>
      <c r="D17" s="163"/>
      <c r="E17" s="164"/>
      <c r="F17" s="165"/>
      <c r="G17" s="165">
        <f>SUMIF(AE18:AE35,"&lt;&gt;NOR",G18:G35)</f>
        <v>0</v>
      </c>
      <c r="H17" s="165"/>
      <c r="I17" s="165">
        <f>SUM(I18:I35)</f>
        <v>0</v>
      </c>
      <c r="J17" s="165"/>
      <c r="K17" s="165">
        <f>SUM(K18:K35)</f>
        <v>0</v>
      </c>
      <c r="L17" s="165"/>
      <c r="M17" s="165">
        <f>SUM(M18:M35)</f>
        <v>0</v>
      </c>
      <c r="N17" s="164"/>
      <c r="O17" s="164">
        <f>SUM(O18:O35)</f>
        <v>0</v>
      </c>
      <c r="P17" s="165"/>
      <c r="Q17" s="165"/>
      <c r="R17" s="166"/>
      <c r="S17" s="160"/>
      <c r="T17" s="160">
        <f>SUM(T18:T35)</f>
        <v>0</v>
      </c>
      <c r="U17" s="160"/>
      <c r="V17" s="160"/>
      <c r="W17" s="160"/>
      <c r="AE17" t="s">
        <v>279</v>
      </c>
    </row>
    <row r="18" spans="1:58" ht="20.399999999999999" outlineLevel="1" x14ac:dyDescent="0.25">
      <c r="A18" s="171">
        <v>5</v>
      </c>
      <c r="B18" s="172" t="s">
        <v>1370</v>
      </c>
      <c r="C18" s="187" t="s">
        <v>1371</v>
      </c>
      <c r="D18" s="173" t="s">
        <v>747</v>
      </c>
      <c r="E18" s="174">
        <v>3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4">
        <v>0</v>
      </c>
      <c r="O18" s="174">
        <f>ROUND(E18*N18,2)</f>
        <v>0</v>
      </c>
      <c r="P18" s="176"/>
      <c r="Q18" s="176" t="s">
        <v>282</v>
      </c>
      <c r="R18" s="177" t="s">
        <v>283</v>
      </c>
      <c r="S18" s="158">
        <v>0</v>
      </c>
      <c r="T18" s="158">
        <f>ROUND(E18*S18,2)</f>
        <v>0</v>
      </c>
      <c r="U18" s="158"/>
      <c r="V18" s="158" t="s">
        <v>179</v>
      </c>
      <c r="W18" s="158" t="s">
        <v>284</v>
      </c>
      <c r="X18" s="147"/>
      <c r="Y18" s="147"/>
      <c r="Z18" s="147"/>
      <c r="AA18" s="147"/>
      <c r="AB18" s="147"/>
      <c r="AC18" s="147"/>
      <c r="AD18" s="147"/>
      <c r="AE18" s="147" t="s">
        <v>764</v>
      </c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</row>
    <row r="19" spans="1:58" ht="21" outlineLevel="2" x14ac:dyDescent="0.25">
      <c r="A19" s="154"/>
      <c r="B19" s="155"/>
      <c r="C19" s="253" t="s">
        <v>1372</v>
      </c>
      <c r="D19" s="254"/>
      <c r="E19" s="254"/>
      <c r="F19" s="254"/>
      <c r="G19" s="254"/>
      <c r="H19" s="158"/>
      <c r="I19" s="158"/>
      <c r="J19" s="158"/>
      <c r="K19" s="158"/>
      <c r="L19" s="158"/>
      <c r="M19" s="158"/>
      <c r="N19" s="157"/>
      <c r="O19" s="157"/>
      <c r="P19" s="158"/>
      <c r="Q19" s="158"/>
      <c r="R19" s="158"/>
      <c r="S19" s="158"/>
      <c r="T19" s="158"/>
      <c r="U19" s="158"/>
      <c r="V19" s="158"/>
      <c r="W19" s="158"/>
      <c r="X19" s="147"/>
      <c r="Y19" s="147"/>
      <c r="Z19" s="147"/>
      <c r="AA19" s="147"/>
      <c r="AB19" s="147"/>
      <c r="AC19" s="147"/>
      <c r="AD19" s="147"/>
      <c r="AE19" s="147" t="s">
        <v>287</v>
      </c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78" t="str">
        <f>C19</f>
        <v>L= 253 mm, (např. Sf Ref. 783), se signalizací polohy, 2x indukční snímač (Namur) II 2G Ex ia IIC T6 (Atex) s kabelovou vývodkou M20x1,5 ;  včetně finálního nátěru ~240 mikronů (90+90+60) v odstínu RAL 5009 (nebo jiný po dohodě)</v>
      </c>
      <c r="AZ19" s="147"/>
      <c r="BA19" s="147"/>
      <c r="BB19" s="147"/>
      <c r="BC19" s="147"/>
      <c r="BD19" s="147"/>
      <c r="BE19" s="147"/>
      <c r="BF19" s="147"/>
    </row>
    <row r="20" spans="1:58" outlineLevel="1" x14ac:dyDescent="0.25">
      <c r="A20" s="171">
        <v>6</v>
      </c>
      <c r="B20" s="172" t="s">
        <v>1373</v>
      </c>
      <c r="C20" s="187" t="s">
        <v>1374</v>
      </c>
      <c r="D20" s="173" t="s">
        <v>747</v>
      </c>
      <c r="E20" s="174">
        <v>7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0</v>
      </c>
      <c r="O20" s="174">
        <f>ROUND(E20*N20,2)</f>
        <v>0</v>
      </c>
      <c r="P20" s="176"/>
      <c r="Q20" s="176" t="s">
        <v>282</v>
      </c>
      <c r="R20" s="177" t="s">
        <v>283</v>
      </c>
      <c r="S20" s="158">
        <v>0</v>
      </c>
      <c r="T20" s="158">
        <f>ROUND(E20*S20,2)</f>
        <v>0</v>
      </c>
      <c r="U20" s="158"/>
      <c r="V20" s="158" t="s">
        <v>179</v>
      </c>
      <c r="W20" s="158" t="s">
        <v>284</v>
      </c>
      <c r="X20" s="147"/>
      <c r="Y20" s="147"/>
      <c r="Z20" s="147"/>
      <c r="AA20" s="147"/>
      <c r="AB20" s="147"/>
      <c r="AC20" s="147"/>
      <c r="AD20" s="147"/>
      <c r="AE20" s="147" t="s">
        <v>764</v>
      </c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</row>
    <row r="21" spans="1:58" outlineLevel="2" x14ac:dyDescent="0.25">
      <c r="A21" s="154"/>
      <c r="B21" s="155"/>
      <c r="C21" s="253" t="s">
        <v>1375</v>
      </c>
      <c r="D21" s="254"/>
      <c r="E21" s="254"/>
      <c r="F21" s="254"/>
      <c r="G21" s="254"/>
      <c r="H21" s="158"/>
      <c r="I21" s="158"/>
      <c r="J21" s="158"/>
      <c r="K21" s="158"/>
      <c r="L21" s="158"/>
      <c r="M21" s="158"/>
      <c r="N21" s="157"/>
      <c r="O21" s="157"/>
      <c r="P21" s="158"/>
      <c r="Q21" s="158"/>
      <c r="R21" s="158"/>
      <c r="S21" s="158"/>
      <c r="T21" s="158"/>
      <c r="U21" s="158"/>
      <c r="V21" s="158"/>
      <c r="W21" s="158"/>
      <c r="X21" s="147"/>
      <c r="Y21" s="147"/>
      <c r="Z21" s="147"/>
      <c r="AA21" s="147"/>
      <c r="AB21" s="147"/>
      <c r="AC21" s="147"/>
      <c r="AD21" s="147"/>
      <c r="AE21" s="147" t="s">
        <v>287</v>
      </c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</row>
    <row r="22" spans="1:58" outlineLevel="1" x14ac:dyDescent="0.25">
      <c r="A22" s="171">
        <v>7</v>
      </c>
      <c r="B22" s="172" t="s">
        <v>1376</v>
      </c>
      <c r="C22" s="187" t="s">
        <v>1377</v>
      </c>
      <c r="D22" s="173" t="s">
        <v>747</v>
      </c>
      <c r="E22" s="174">
        <v>1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4">
        <v>0</v>
      </c>
      <c r="O22" s="174">
        <f>ROUND(E22*N22,2)</f>
        <v>0</v>
      </c>
      <c r="P22" s="176"/>
      <c r="Q22" s="176" t="s">
        <v>282</v>
      </c>
      <c r="R22" s="177" t="s">
        <v>283</v>
      </c>
      <c r="S22" s="158">
        <v>0</v>
      </c>
      <c r="T22" s="158">
        <f>ROUND(E22*S22,2)</f>
        <v>0</v>
      </c>
      <c r="U22" s="158"/>
      <c r="V22" s="158" t="s">
        <v>179</v>
      </c>
      <c r="W22" s="158" t="s">
        <v>284</v>
      </c>
      <c r="X22" s="147"/>
      <c r="Y22" s="147"/>
      <c r="Z22" s="147"/>
      <c r="AA22" s="147"/>
      <c r="AB22" s="147"/>
      <c r="AC22" s="147"/>
      <c r="AD22" s="147"/>
      <c r="AE22" s="147" t="s">
        <v>764</v>
      </c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</row>
    <row r="23" spans="1:58" outlineLevel="2" x14ac:dyDescent="0.25">
      <c r="A23" s="154"/>
      <c r="B23" s="155"/>
      <c r="C23" s="253" t="s">
        <v>1375</v>
      </c>
      <c r="D23" s="254"/>
      <c r="E23" s="254"/>
      <c r="F23" s="254"/>
      <c r="G23" s="254"/>
      <c r="H23" s="158"/>
      <c r="I23" s="158"/>
      <c r="J23" s="158"/>
      <c r="K23" s="158"/>
      <c r="L23" s="158"/>
      <c r="M23" s="158"/>
      <c r="N23" s="157"/>
      <c r="O23" s="157"/>
      <c r="P23" s="158"/>
      <c r="Q23" s="158"/>
      <c r="R23" s="158"/>
      <c r="S23" s="158"/>
      <c r="T23" s="158"/>
      <c r="U23" s="158"/>
      <c r="V23" s="158"/>
      <c r="W23" s="158"/>
      <c r="X23" s="147"/>
      <c r="Y23" s="147"/>
      <c r="Z23" s="147"/>
      <c r="AA23" s="147"/>
      <c r="AB23" s="147"/>
      <c r="AC23" s="147"/>
      <c r="AD23" s="147"/>
      <c r="AE23" s="147" t="s">
        <v>287</v>
      </c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</row>
    <row r="24" spans="1:58" outlineLevel="1" x14ac:dyDescent="0.25">
      <c r="A24" s="171">
        <v>8</v>
      </c>
      <c r="B24" s="172" t="s">
        <v>1378</v>
      </c>
      <c r="C24" s="187" t="s">
        <v>1379</v>
      </c>
      <c r="D24" s="173" t="s">
        <v>747</v>
      </c>
      <c r="E24" s="174">
        <v>7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4">
        <v>0</v>
      </c>
      <c r="O24" s="174">
        <f>ROUND(E24*N24,2)</f>
        <v>0</v>
      </c>
      <c r="P24" s="176"/>
      <c r="Q24" s="176" t="s">
        <v>282</v>
      </c>
      <c r="R24" s="177" t="s">
        <v>283</v>
      </c>
      <c r="S24" s="158">
        <v>0</v>
      </c>
      <c r="T24" s="158">
        <f>ROUND(E24*S24,2)</f>
        <v>0</v>
      </c>
      <c r="U24" s="158"/>
      <c r="V24" s="158" t="s">
        <v>179</v>
      </c>
      <c r="W24" s="158" t="s">
        <v>284</v>
      </c>
      <c r="X24" s="147"/>
      <c r="Y24" s="147"/>
      <c r="Z24" s="147"/>
      <c r="AA24" s="147"/>
      <c r="AB24" s="147"/>
      <c r="AC24" s="147"/>
      <c r="AD24" s="147"/>
      <c r="AE24" s="147" t="s">
        <v>764</v>
      </c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</row>
    <row r="25" spans="1:58" outlineLevel="2" x14ac:dyDescent="0.25">
      <c r="A25" s="154"/>
      <c r="B25" s="155"/>
      <c r="C25" s="253" t="s">
        <v>1380</v>
      </c>
      <c r="D25" s="254"/>
      <c r="E25" s="254"/>
      <c r="F25" s="254"/>
      <c r="G25" s="254"/>
      <c r="H25" s="158"/>
      <c r="I25" s="158"/>
      <c r="J25" s="158"/>
      <c r="K25" s="158"/>
      <c r="L25" s="158"/>
      <c r="M25" s="158"/>
      <c r="N25" s="157"/>
      <c r="O25" s="157"/>
      <c r="P25" s="158"/>
      <c r="Q25" s="158"/>
      <c r="R25" s="158"/>
      <c r="S25" s="158"/>
      <c r="T25" s="158"/>
      <c r="U25" s="158"/>
      <c r="V25" s="158"/>
      <c r="W25" s="158"/>
      <c r="X25" s="147"/>
      <c r="Y25" s="147"/>
      <c r="Z25" s="147"/>
      <c r="AA25" s="147"/>
      <c r="AB25" s="147"/>
      <c r="AC25" s="147"/>
      <c r="AD25" s="147"/>
      <c r="AE25" s="147" t="s">
        <v>287</v>
      </c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</row>
    <row r="26" spans="1:58" outlineLevel="1" x14ac:dyDescent="0.25">
      <c r="A26" s="171">
        <v>9</v>
      </c>
      <c r="B26" s="172" t="s">
        <v>1381</v>
      </c>
      <c r="C26" s="187" t="s">
        <v>1382</v>
      </c>
      <c r="D26" s="173" t="s">
        <v>747</v>
      </c>
      <c r="E26" s="174">
        <v>16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0</v>
      </c>
      <c r="O26" s="174">
        <f>ROUND(E26*N26,2)</f>
        <v>0</v>
      </c>
      <c r="P26" s="176"/>
      <c r="Q26" s="176" t="s">
        <v>282</v>
      </c>
      <c r="R26" s="177" t="s">
        <v>283</v>
      </c>
      <c r="S26" s="158">
        <v>0</v>
      </c>
      <c r="T26" s="158">
        <f>ROUND(E26*S26,2)</f>
        <v>0</v>
      </c>
      <c r="U26" s="158"/>
      <c r="V26" s="158" t="s">
        <v>179</v>
      </c>
      <c r="W26" s="158" t="s">
        <v>284</v>
      </c>
      <c r="X26" s="147"/>
      <c r="Y26" s="147"/>
      <c r="Z26" s="147"/>
      <c r="AA26" s="147"/>
      <c r="AB26" s="147"/>
      <c r="AC26" s="147"/>
      <c r="AD26" s="147"/>
      <c r="AE26" s="147" t="s">
        <v>764</v>
      </c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</row>
    <row r="27" spans="1:58" outlineLevel="2" x14ac:dyDescent="0.25">
      <c r="A27" s="154"/>
      <c r="B27" s="155"/>
      <c r="C27" s="253" t="s">
        <v>1383</v>
      </c>
      <c r="D27" s="254"/>
      <c r="E27" s="254"/>
      <c r="F27" s="254"/>
      <c r="G27" s="254"/>
      <c r="H27" s="158"/>
      <c r="I27" s="158"/>
      <c r="J27" s="158"/>
      <c r="K27" s="158"/>
      <c r="L27" s="158"/>
      <c r="M27" s="158"/>
      <c r="N27" s="157"/>
      <c r="O27" s="157"/>
      <c r="P27" s="158"/>
      <c r="Q27" s="158"/>
      <c r="R27" s="158"/>
      <c r="S27" s="158"/>
      <c r="T27" s="158"/>
      <c r="U27" s="158"/>
      <c r="V27" s="158"/>
      <c r="W27" s="158"/>
      <c r="X27" s="147"/>
      <c r="Y27" s="147"/>
      <c r="Z27" s="147"/>
      <c r="AA27" s="147"/>
      <c r="AB27" s="147"/>
      <c r="AC27" s="147"/>
      <c r="AD27" s="147"/>
      <c r="AE27" s="147" t="s">
        <v>287</v>
      </c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78" t="str">
        <f>C27</f>
        <v>L= 150 mm, (např. KV-L6N 1.0619), včetně finálního nátěru ~240 mikronů (90+90+60) v odstínu RAL 5009 (nebo jiný po dohodě)</v>
      </c>
      <c r="AZ27" s="147"/>
      <c r="BA27" s="147"/>
      <c r="BB27" s="147"/>
      <c r="BC27" s="147"/>
      <c r="BD27" s="147"/>
      <c r="BE27" s="147"/>
      <c r="BF27" s="147"/>
    </row>
    <row r="28" spans="1:58" outlineLevel="1" x14ac:dyDescent="0.25">
      <c r="A28" s="171">
        <v>10</v>
      </c>
      <c r="B28" s="172" t="s">
        <v>1384</v>
      </c>
      <c r="C28" s="187" t="s">
        <v>1382</v>
      </c>
      <c r="D28" s="173" t="s">
        <v>747</v>
      </c>
      <c r="E28" s="174">
        <v>7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0</v>
      </c>
      <c r="O28" s="174">
        <f>ROUND(E28*N28,2)</f>
        <v>0</v>
      </c>
      <c r="P28" s="176"/>
      <c r="Q28" s="176" t="s">
        <v>282</v>
      </c>
      <c r="R28" s="177" t="s">
        <v>283</v>
      </c>
      <c r="S28" s="158">
        <v>0</v>
      </c>
      <c r="T28" s="158">
        <f>ROUND(E28*S28,2)</f>
        <v>0</v>
      </c>
      <c r="U28" s="158"/>
      <c r="V28" s="158" t="s">
        <v>179</v>
      </c>
      <c r="W28" s="158" t="s">
        <v>284</v>
      </c>
      <c r="X28" s="147"/>
      <c r="Y28" s="147"/>
      <c r="Z28" s="147"/>
      <c r="AA28" s="147"/>
      <c r="AB28" s="147"/>
      <c r="AC28" s="147"/>
      <c r="AD28" s="147"/>
      <c r="AE28" s="147" t="s">
        <v>764</v>
      </c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</row>
    <row r="29" spans="1:58" outlineLevel="2" x14ac:dyDescent="0.25">
      <c r="A29" s="154"/>
      <c r="B29" s="155"/>
      <c r="C29" s="253" t="s">
        <v>1385</v>
      </c>
      <c r="D29" s="254"/>
      <c r="E29" s="254"/>
      <c r="F29" s="254"/>
      <c r="G29" s="254"/>
      <c r="H29" s="158"/>
      <c r="I29" s="158"/>
      <c r="J29" s="158"/>
      <c r="K29" s="158"/>
      <c r="L29" s="158"/>
      <c r="M29" s="158"/>
      <c r="N29" s="157"/>
      <c r="O29" s="157"/>
      <c r="P29" s="158"/>
      <c r="Q29" s="158"/>
      <c r="R29" s="158"/>
      <c r="S29" s="158"/>
      <c r="T29" s="158"/>
      <c r="U29" s="158"/>
      <c r="V29" s="158"/>
      <c r="W29" s="158"/>
      <c r="X29" s="147"/>
      <c r="Y29" s="147"/>
      <c r="Z29" s="147"/>
      <c r="AA29" s="147"/>
      <c r="AB29" s="147"/>
      <c r="AC29" s="147"/>
      <c r="AD29" s="147"/>
      <c r="AE29" s="147" t="s">
        <v>287</v>
      </c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</row>
    <row r="30" spans="1:58" outlineLevel="1" x14ac:dyDescent="0.25">
      <c r="A30" s="171">
        <v>11</v>
      </c>
      <c r="B30" s="172" t="s">
        <v>1386</v>
      </c>
      <c r="C30" s="187" t="s">
        <v>1387</v>
      </c>
      <c r="D30" s="173" t="s">
        <v>747</v>
      </c>
      <c r="E30" s="174">
        <v>60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4">
        <v>0</v>
      </c>
      <c r="O30" s="174">
        <f>ROUND(E30*N30,2)</f>
        <v>0</v>
      </c>
      <c r="P30" s="176"/>
      <c r="Q30" s="176" t="s">
        <v>282</v>
      </c>
      <c r="R30" s="177" t="s">
        <v>283</v>
      </c>
      <c r="S30" s="158">
        <v>0</v>
      </c>
      <c r="T30" s="158">
        <f>ROUND(E30*S30,2)</f>
        <v>0</v>
      </c>
      <c r="U30" s="158"/>
      <c r="V30" s="158" t="s">
        <v>179</v>
      </c>
      <c r="W30" s="158" t="s">
        <v>284</v>
      </c>
      <c r="X30" s="147"/>
      <c r="Y30" s="147"/>
      <c r="Z30" s="147"/>
      <c r="AA30" s="147"/>
      <c r="AB30" s="147"/>
      <c r="AC30" s="147"/>
      <c r="AD30" s="147"/>
      <c r="AE30" s="147" t="s">
        <v>764</v>
      </c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</row>
    <row r="31" spans="1:58" outlineLevel="2" x14ac:dyDescent="0.25">
      <c r="A31" s="154"/>
      <c r="B31" s="155"/>
      <c r="C31" s="253" t="s">
        <v>1388</v>
      </c>
      <c r="D31" s="254"/>
      <c r="E31" s="254"/>
      <c r="F31" s="254"/>
      <c r="G31" s="254"/>
      <c r="H31" s="158"/>
      <c r="I31" s="158"/>
      <c r="J31" s="158"/>
      <c r="K31" s="158"/>
      <c r="L31" s="158"/>
      <c r="M31" s="158"/>
      <c r="N31" s="157"/>
      <c r="O31" s="157"/>
      <c r="P31" s="158"/>
      <c r="Q31" s="158"/>
      <c r="R31" s="158"/>
      <c r="S31" s="158"/>
      <c r="T31" s="158"/>
      <c r="U31" s="158"/>
      <c r="V31" s="158"/>
      <c r="W31" s="158"/>
      <c r="X31" s="147"/>
      <c r="Y31" s="147"/>
      <c r="Z31" s="147"/>
      <c r="AA31" s="147"/>
      <c r="AB31" s="147"/>
      <c r="AC31" s="147"/>
      <c r="AD31" s="147"/>
      <c r="AE31" s="147" t="s">
        <v>287</v>
      </c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</row>
    <row r="32" spans="1:58" outlineLevel="1" x14ac:dyDescent="0.25">
      <c r="A32" s="171">
        <v>12</v>
      </c>
      <c r="B32" s="172" t="s">
        <v>1389</v>
      </c>
      <c r="C32" s="187" t="s">
        <v>1390</v>
      </c>
      <c r="D32" s="173" t="s">
        <v>747</v>
      </c>
      <c r="E32" s="174">
        <v>21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74">
        <v>0</v>
      </c>
      <c r="O32" s="174">
        <f>ROUND(E32*N32,2)</f>
        <v>0</v>
      </c>
      <c r="P32" s="176"/>
      <c r="Q32" s="176" t="s">
        <v>282</v>
      </c>
      <c r="R32" s="177" t="s">
        <v>283</v>
      </c>
      <c r="S32" s="158">
        <v>0</v>
      </c>
      <c r="T32" s="158">
        <f>ROUND(E32*S32,2)</f>
        <v>0</v>
      </c>
      <c r="U32" s="158"/>
      <c r="V32" s="158" t="s">
        <v>179</v>
      </c>
      <c r="W32" s="158" t="s">
        <v>284</v>
      </c>
      <c r="X32" s="147"/>
      <c r="Y32" s="147"/>
      <c r="Z32" s="147"/>
      <c r="AA32" s="147"/>
      <c r="AB32" s="147"/>
      <c r="AC32" s="147"/>
      <c r="AD32" s="147"/>
      <c r="AE32" s="147" t="s">
        <v>764</v>
      </c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</row>
    <row r="33" spans="1:58" outlineLevel="2" x14ac:dyDescent="0.25">
      <c r="A33" s="154"/>
      <c r="B33" s="155"/>
      <c r="C33" s="253" t="s">
        <v>1391</v>
      </c>
      <c r="D33" s="254"/>
      <c r="E33" s="254"/>
      <c r="F33" s="254"/>
      <c r="G33" s="254"/>
      <c r="H33" s="158"/>
      <c r="I33" s="158"/>
      <c r="J33" s="158"/>
      <c r="K33" s="158"/>
      <c r="L33" s="158"/>
      <c r="M33" s="158"/>
      <c r="N33" s="157"/>
      <c r="O33" s="157"/>
      <c r="P33" s="158"/>
      <c r="Q33" s="158"/>
      <c r="R33" s="158"/>
      <c r="S33" s="158"/>
      <c r="T33" s="158"/>
      <c r="U33" s="158"/>
      <c r="V33" s="158"/>
      <c r="W33" s="158"/>
      <c r="X33" s="147"/>
      <c r="Y33" s="147"/>
      <c r="Z33" s="147"/>
      <c r="AA33" s="147"/>
      <c r="AB33" s="147"/>
      <c r="AC33" s="147"/>
      <c r="AD33" s="147"/>
      <c r="AE33" s="147" t="s">
        <v>287</v>
      </c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</row>
    <row r="34" spans="1:58" outlineLevel="1" x14ac:dyDescent="0.25">
      <c r="A34" s="171">
        <v>13</v>
      </c>
      <c r="B34" s="172" t="s">
        <v>1392</v>
      </c>
      <c r="C34" s="187" t="s">
        <v>1393</v>
      </c>
      <c r="D34" s="173" t="s">
        <v>747</v>
      </c>
      <c r="E34" s="174">
        <v>35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4">
        <v>0</v>
      </c>
      <c r="O34" s="174">
        <f>ROUND(E34*N34,2)</f>
        <v>0</v>
      </c>
      <c r="P34" s="176"/>
      <c r="Q34" s="176" t="s">
        <v>282</v>
      </c>
      <c r="R34" s="177" t="s">
        <v>283</v>
      </c>
      <c r="S34" s="158">
        <v>0</v>
      </c>
      <c r="T34" s="158">
        <f>ROUND(E34*S34,2)</f>
        <v>0</v>
      </c>
      <c r="U34" s="158"/>
      <c r="V34" s="158" t="s">
        <v>179</v>
      </c>
      <c r="W34" s="158" t="s">
        <v>284</v>
      </c>
      <c r="X34" s="147"/>
      <c r="Y34" s="147"/>
      <c r="Z34" s="147"/>
      <c r="AA34" s="147"/>
      <c r="AB34" s="147"/>
      <c r="AC34" s="147"/>
      <c r="AD34" s="147"/>
      <c r="AE34" s="147" t="s">
        <v>764</v>
      </c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</row>
    <row r="35" spans="1:58" outlineLevel="2" x14ac:dyDescent="0.25">
      <c r="A35" s="154"/>
      <c r="B35" s="155"/>
      <c r="C35" s="253" t="s">
        <v>1394</v>
      </c>
      <c r="D35" s="254"/>
      <c r="E35" s="254"/>
      <c r="F35" s="254"/>
      <c r="G35" s="254"/>
      <c r="H35" s="158"/>
      <c r="I35" s="158"/>
      <c r="J35" s="158"/>
      <c r="K35" s="158"/>
      <c r="L35" s="158"/>
      <c r="M35" s="158"/>
      <c r="N35" s="157"/>
      <c r="O35" s="157"/>
      <c r="P35" s="158"/>
      <c r="Q35" s="158"/>
      <c r="R35" s="158"/>
      <c r="S35" s="158"/>
      <c r="T35" s="158"/>
      <c r="U35" s="158"/>
      <c r="V35" s="158"/>
      <c r="W35" s="158"/>
      <c r="X35" s="147"/>
      <c r="Y35" s="147"/>
      <c r="Z35" s="147"/>
      <c r="AA35" s="147"/>
      <c r="AB35" s="147"/>
      <c r="AC35" s="147"/>
      <c r="AD35" s="147"/>
      <c r="AE35" s="147" t="s">
        <v>287</v>
      </c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78" t="str">
        <f>C35</f>
        <v>L= 350 mm, 1.0619, s ruční pákou, včetně finálního nátěru ~240 mikronů (90+90+60) v odstínu RAL 5009 (nebo jiný po dohodě)</v>
      </c>
      <c r="AZ35" s="147"/>
      <c r="BA35" s="147"/>
      <c r="BB35" s="147"/>
      <c r="BC35" s="147"/>
      <c r="BD35" s="147"/>
      <c r="BE35" s="147"/>
      <c r="BF35" s="147"/>
    </row>
    <row r="36" spans="1:58" x14ac:dyDescent="0.25">
      <c r="A36" s="161" t="s">
        <v>278</v>
      </c>
      <c r="B36" s="162" t="s">
        <v>141</v>
      </c>
      <c r="C36" s="186" t="s">
        <v>142</v>
      </c>
      <c r="D36" s="163"/>
      <c r="E36" s="164"/>
      <c r="F36" s="165"/>
      <c r="G36" s="165">
        <f>SUMIF(AE37:AE54,"&lt;&gt;NOR",G37:G54)</f>
        <v>0</v>
      </c>
      <c r="H36" s="165"/>
      <c r="I36" s="165">
        <f>SUM(I37:I54)</f>
        <v>0</v>
      </c>
      <c r="J36" s="165"/>
      <c r="K36" s="165">
        <f>SUM(K37:K54)</f>
        <v>0</v>
      </c>
      <c r="L36" s="165"/>
      <c r="M36" s="165">
        <f>SUM(M37:M54)</f>
        <v>0</v>
      </c>
      <c r="N36" s="164"/>
      <c r="O36" s="164">
        <f>SUM(O37:O54)</f>
        <v>0</v>
      </c>
      <c r="P36" s="165"/>
      <c r="Q36" s="165"/>
      <c r="R36" s="166"/>
      <c r="S36" s="160"/>
      <c r="T36" s="160">
        <f>SUM(T37:T54)</f>
        <v>0</v>
      </c>
      <c r="U36" s="160"/>
      <c r="V36" s="160"/>
      <c r="W36" s="160"/>
      <c r="AE36" t="s">
        <v>279</v>
      </c>
    </row>
    <row r="37" spans="1:58" outlineLevel="1" x14ac:dyDescent="0.25">
      <c r="A37" s="171">
        <v>14</v>
      </c>
      <c r="B37" s="172" t="s">
        <v>1395</v>
      </c>
      <c r="C37" s="187" t="s">
        <v>1396</v>
      </c>
      <c r="D37" s="173" t="s">
        <v>747</v>
      </c>
      <c r="E37" s="174">
        <v>24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0</v>
      </c>
      <c r="O37" s="174">
        <f>ROUND(E37*N37,2)</f>
        <v>0</v>
      </c>
      <c r="P37" s="176"/>
      <c r="Q37" s="176" t="s">
        <v>282</v>
      </c>
      <c r="R37" s="177" t="s">
        <v>283</v>
      </c>
      <c r="S37" s="158">
        <v>0</v>
      </c>
      <c r="T37" s="158">
        <f>ROUND(E37*S37,2)</f>
        <v>0</v>
      </c>
      <c r="U37" s="158"/>
      <c r="V37" s="158" t="s">
        <v>179</v>
      </c>
      <c r="W37" s="158" t="s">
        <v>284</v>
      </c>
      <c r="X37" s="147"/>
      <c r="Y37" s="147"/>
      <c r="Z37" s="147"/>
      <c r="AA37" s="147"/>
      <c r="AB37" s="147"/>
      <c r="AC37" s="147"/>
      <c r="AD37" s="147"/>
      <c r="AE37" s="147" t="s">
        <v>764</v>
      </c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</row>
    <row r="38" spans="1:58" outlineLevel="2" x14ac:dyDescent="0.25">
      <c r="A38" s="154"/>
      <c r="B38" s="155"/>
      <c r="C38" s="253" t="s">
        <v>1397</v>
      </c>
      <c r="D38" s="254"/>
      <c r="E38" s="254"/>
      <c r="F38" s="254"/>
      <c r="G38" s="254"/>
      <c r="H38" s="158"/>
      <c r="I38" s="158"/>
      <c r="J38" s="158"/>
      <c r="K38" s="158"/>
      <c r="L38" s="158"/>
      <c r="M38" s="158"/>
      <c r="N38" s="157"/>
      <c r="O38" s="157"/>
      <c r="P38" s="158"/>
      <c r="Q38" s="158"/>
      <c r="R38" s="158"/>
      <c r="S38" s="158"/>
      <c r="T38" s="158"/>
      <c r="U38" s="158"/>
      <c r="V38" s="158"/>
      <c r="W38" s="158"/>
      <c r="X38" s="147"/>
      <c r="Y38" s="147"/>
      <c r="Z38" s="147"/>
      <c r="AA38" s="147"/>
      <c r="AB38" s="147"/>
      <c r="AC38" s="147"/>
      <c r="AD38" s="147"/>
      <c r="AE38" s="147" t="s">
        <v>287</v>
      </c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</row>
    <row r="39" spans="1:58" outlineLevel="1" x14ac:dyDescent="0.25">
      <c r="A39" s="171">
        <v>15</v>
      </c>
      <c r="B39" s="172" t="s">
        <v>1398</v>
      </c>
      <c r="C39" s="187" t="s">
        <v>1399</v>
      </c>
      <c r="D39" s="173" t="s">
        <v>747</v>
      </c>
      <c r="E39" s="174">
        <v>24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0</v>
      </c>
      <c r="O39" s="174">
        <f>ROUND(E39*N39,2)</f>
        <v>0</v>
      </c>
      <c r="P39" s="176"/>
      <c r="Q39" s="176" t="s">
        <v>282</v>
      </c>
      <c r="R39" s="177" t="s">
        <v>283</v>
      </c>
      <c r="S39" s="158">
        <v>0</v>
      </c>
      <c r="T39" s="158">
        <f>ROUND(E39*S39,2)</f>
        <v>0</v>
      </c>
      <c r="U39" s="158"/>
      <c r="V39" s="158" t="s">
        <v>179</v>
      </c>
      <c r="W39" s="158" t="s">
        <v>284</v>
      </c>
      <c r="X39" s="147"/>
      <c r="Y39" s="147"/>
      <c r="Z39" s="147"/>
      <c r="AA39" s="147"/>
      <c r="AB39" s="147"/>
      <c r="AC39" s="147"/>
      <c r="AD39" s="147"/>
      <c r="AE39" s="147" t="s">
        <v>764</v>
      </c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</row>
    <row r="40" spans="1:58" outlineLevel="2" x14ac:dyDescent="0.25">
      <c r="A40" s="154"/>
      <c r="B40" s="155"/>
      <c r="C40" s="253" t="s">
        <v>1400</v>
      </c>
      <c r="D40" s="254"/>
      <c r="E40" s="254"/>
      <c r="F40" s="254"/>
      <c r="G40" s="254"/>
      <c r="H40" s="158"/>
      <c r="I40" s="158"/>
      <c r="J40" s="158"/>
      <c r="K40" s="158"/>
      <c r="L40" s="158"/>
      <c r="M40" s="158"/>
      <c r="N40" s="157"/>
      <c r="O40" s="157"/>
      <c r="P40" s="158"/>
      <c r="Q40" s="158"/>
      <c r="R40" s="158"/>
      <c r="S40" s="158"/>
      <c r="T40" s="158"/>
      <c r="U40" s="158"/>
      <c r="V40" s="158"/>
      <c r="W40" s="158"/>
      <c r="X40" s="147"/>
      <c r="Y40" s="147"/>
      <c r="Z40" s="147"/>
      <c r="AA40" s="147"/>
      <c r="AB40" s="147"/>
      <c r="AC40" s="147"/>
      <c r="AD40" s="147"/>
      <c r="AE40" s="147" t="s">
        <v>287</v>
      </c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</row>
    <row r="41" spans="1:58" outlineLevel="1" x14ac:dyDescent="0.25">
      <c r="A41" s="171">
        <v>16</v>
      </c>
      <c r="B41" s="172" t="s">
        <v>1401</v>
      </c>
      <c r="C41" s="187" t="s">
        <v>1402</v>
      </c>
      <c r="D41" s="173" t="s">
        <v>747</v>
      </c>
      <c r="E41" s="174">
        <v>28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0</v>
      </c>
      <c r="O41" s="174">
        <f>ROUND(E41*N41,2)</f>
        <v>0</v>
      </c>
      <c r="P41" s="176"/>
      <c r="Q41" s="176" t="s">
        <v>282</v>
      </c>
      <c r="R41" s="177" t="s">
        <v>283</v>
      </c>
      <c r="S41" s="158">
        <v>0</v>
      </c>
      <c r="T41" s="158">
        <f>ROUND(E41*S41,2)</f>
        <v>0</v>
      </c>
      <c r="U41" s="158"/>
      <c r="V41" s="158" t="s">
        <v>179</v>
      </c>
      <c r="W41" s="158" t="s">
        <v>284</v>
      </c>
      <c r="X41" s="147"/>
      <c r="Y41" s="147"/>
      <c r="Z41" s="147"/>
      <c r="AA41" s="147"/>
      <c r="AB41" s="147"/>
      <c r="AC41" s="147"/>
      <c r="AD41" s="147"/>
      <c r="AE41" s="147" t="s">
        <v>764</v>
      </c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</row>
    <row r="42" spans="1:58" outlineLevel="2" x14ac:dyDescent="0.25">
      <c r="A42" s="154"/>
      <c r="B42" s="155"/>
      <c r="C42" s="253" t="s">
        <v>1403</v>
      </c>
      <c r="D42" s="254"/>
      <c r="E42" s="254"/>
      <c r="F42" s="254"/>
      <c r="G42" s="254"/>
      <c r="H42" s="158"/>
      <c r="I42" s="158"/>
      <c r="J42" s="158"/>
      <c r="K42" s="158"/>
      <c r="L42" s="158"/>
      <c r="M42" s="158"/>
      <c r="N42" s="157"/>
      <c r="O42" s="157"/>
      <c r="P42" s="158"/>
      <c r="Q42" s="158"/>
      <c r="R42" s="158"/>
      <c r="S42" s="158"/>
      <c r="T42" s="158"/>
      <c r="U42" s="158"/>
      <c r="V42" s="158"/>
      <c r="W42" s="158"/>
      <c r="X42" s="147"/>
      <c r="Y42" s="147"/>
      <c r="Z42" s="147"/>
      <c r="AA42" s="147"/>
      <c r="AB42" s="147"/>
      <c r="AC42" s="147"/>
      <c r="AD42" s="147"/>
      <c r="AE42" s="147" t="s">
        <v>287</v>
      </c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</row>
    <row r="43" spans="1:58" outlineLevel="1" x14ac:dyDescent="0.25">
      <c r="A43" s="171">
        <v>17</v>
      </c>
      <c r="B43" s="172" t="s">
        <v>1404</v>
      </c>
      <c r="C43" s="187" t="s">
        <v>1405</v>
      </c>
      <c r="D43" s="173" t="s">
        <v>514</v>
      </c>
      <c r="E43" s="174">
        <v>16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4">
        <v>0</v>
      </c>
      <c r="O43" s="174">
        <f>ROUND(E43*N43,2)</f>
        <v>0</v>
      </c>
      <c r="P43" s="176"/>
      <c r="Q43" s="176" t="s">
        <v>282</v>
      </c>
      <c r="R43" s="177" t="s">
        <v>283</v>
      </c>
      <c r="S43" s="158">
        <v>0</v>
      </c>
      <c r="T43" s="158">
        <f>ROUND(E43*S43,2)</f>
        <v>0</v>
      </c>
      <c r="U43" s="158"/>
      <c r="V43" s="158" t="s">
        <v>179</v>
      </c>
      <c r="W43" s="158" t="s">
        <v>284</v>
      </c>
      <c r="X43" s="147"/>
      <c r="Y43" s="147"/>
      <c r="Z43" s="147"/>
      <c r="AA43" s="147"/>
      <c r="AB43" s="147"/>
      <c r="AC43" s="147"/>
      <c r="AD43" s="147"/>
      <c r="AE43" s="147" t="s">
        <v>764</v>
      </c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</row>
    <row r="44" spans="1:58" outlineLevel="2" x14ac:dyDescent="0.25">
      <c r="A44" s="154"/>
      <c r="B44" s="155"/>
      <c r="C44" s="253" t="s">
        <v>1406</v>
      </c>
      <c r="D44" s="254"/>
      <c r="E44" s="254"/>
      <c r="F44" s="254"/>
      <c r="G44" s="254"/>
      <c r="H44" s="158"/>
      <c r="I44" s="158"/>
      <c r="J44" s="158"/>
      <c r="K44" s="158"/>
      <c r="L44" s="158"/>
      <c r="M44" s="158"/>
      <c r="N44" s="157"/>
      <c r="O44" s="157"/>
      <c r="P44" s="158"/>
      <c r="Q44" s="158"/>
      <c r="R44" s="158"/>
      <c r="S44" s="158"/>
      <c r="T44" s="158"/>
      <c r="U44" s="158"/>
      <c r="V44" s="158"/>
      <c r="W44" s="158"/>
      <c r="X44" s="147"/>
      <c r="Y44" s="147"/>
      <c r="Z44" s="147"/>
      <c r="AA44" s="147"/>
      <c r="AB44" s="147"/>
      <c r="AC44" s="147"/>
      <c r="AD44" s="147"/>
      <c r="AE44" s="147" t="s">
        <v>287</v>
      </c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</row>
    <row r="45" spans="1:58" outlineLevel="1" x14ac:dyDescent="0.25">
      <c r="A45" s="171">
        <v>18</v>
      </c>
      <c r="B45" s="172" t="s">
        <v>1407</v>
      </c>
      <c r="C45" s="187" t="s">
        <v>1408</v>
      </c>
      <c r="D45" s="173" t="s">
        <v>747</v>
      </c>
      <c r="E45" s="174">
        <v>1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4">
        <v>0</v>
      </c>
      <c r="O45" s="174">
        <f>ROUND(E45*N45,2)</f>
        <v>0</v>
      </c>
      <c r="P45" s="176"/>
      <c r="Q45" s="176" t="s">
        <v>282</v>
      </c>
      <c r="R45" s="177" t="s">
        <v>283</v>
      </c>
      <c r="S45" s="158">
        <v>0</v>
      </c>
      <c r="T45" s="158">
        <f>ROUND(E45*S45,2)</f>
        <v>0</v>
      </c>
      <c r="U45" s="158"/>
      <c r="V45" s="158" t="s">
        <v>179</v>
      </c>
      <c r="W45" s="158" t="s">
        <v>284</v>
      </c>
      <c r="X45" s="147"/>
      <c r="Y45" s="147"/>
      <c r="Z45" s="147"/>
      <c r="AA45" s="147"/>
      <c r="AB45" s="147"/>
      <c r="AC45" s="147"/>
      <c r="AD45" s="147"/>
      <c r="AE45" s="147" t="s">
        <v>764</v>
      </c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</row>
    <row r="46" spans="1:58" outlineLevel="2" x14ac:dyDescent="0.25">
      <c r="A46" s="154"/>
      <c r="B46" s="155"/>
      <c r="C46" s="253" t="s">
        <v>1409</v>
      </c>
      <c r="D46" s="254"/>
      <c r="E46" s="254"/>
      <c r="F46" s="254"/>
      <c r="G46" s="254"/>
      <c r="H46" s="158"/>
      <c r="I46" s="158"/>
      <c r="J46" s="158"/>
      <c r="K46" s="158"/>
      <c r="L46" s="158"/>
      <c r="M46" s="158"/>
      <c r="N46" s="157"/>
      <c r="O46" s="157"/>
      <c r="P46" s="158"/>
      <c r="Q46" s="158"/>
      <c r="R46" s="158"/>
      <c r="S46" s="158"/>
      <c r="T46" s="158"/>
      <c r="U46" s="158"/>
      <c r="V46" s="158"/>
      <c r="W46" s="158"/>
      <c r="X46" s="147"/>
      <c r="Y46" s="147"/>
      <c r="Z46" s="147"/>
      <c r="AA46" s="147"/>
      <c r="AB46" s="147"/>
      <c r="AC46" s="147"/>
      <c r="AD46" s="147"/>
      <c r="AE46" s="147" t="s">
        <v>287</v>
      </c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</row>
    <row r="47" spans="1:58" outlineLevel="1" x14ac:dyDescent="0.25">
      <c r="A47" s="171">
        <v>19</v>
      </c>
      <c r="B47" s="172" t="s">
        <v>1410</v>
      </c>
      <c r="C47" s="187" t="s">
        <v>1411</v>
      </c>
      <c r="D47" s="173" t="s">
        <v>747</v>
      </c>
      <c r="E47" s="174">
        <v>12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4">
        <v>0</v>
      </c>
      <c r="O47" s="174">
        <f>ROUND(E47*N47,2)</f>
        <v>0</v>
      </c>
      <c r="P47" s="176"/>
      <c r="Q47" s="176" t="s">
        <v>282</v>
      </c>
      <c r="R47" s="177" t="s">
        <v>283</v>
      </c>
      <c r="S47" s="158">
        <v>0</v>
      </c>
      <c r="T47" s="158">
        <f>ROUND(E47*S47,2)</f>
        <v>0</v>
      </c>
      <c r="U47" s="158"/>
      <c r="V47" s="158" t="s">
        <v>179</v>
      </c>
      <c r="W47" s="158" t="s">
        <v>284</v>
      </c>
      <c r="X47" s="147"/>
      <c r="Y47" s="147"/>
      <c r="Z47" s="147"/>
      <c r="AA47" s="147"/>
      <c r="AB47" s="147"/>
      <c r="AC47" s="147"/>
      <c r="AD47" s="147"/>
      <c r="AE47" s="147" t="s">
        <v>764</v>
      </c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</row>
    <row r="48" spans="1:58" outlineLevel="2" x14ac:dyDescent="0.25">
      <c r="A48" s="154"/>
      <c r="B48" s="155"/>
      <c r="C48" s="253" t="s">
        <v>1412</v>
      </c>
      <c r="D48" s="254"/>
      <c r="E48" s="254"/>
      <c r="F48" s="254"/>
      <c r="G48" s="254"/>
      <c r="H48" s="158"/>
      <c r="I48" s="158"/>
      <c r="J48" s="158"/>
      <c r="K48" s="158"/>
      <c r="L48" s="158"/>
      <c r="M48" s="158"/>
      <c r="N48" s="157"/>
      <c r="O48" s="157"/>
      <c r="P48" s="158"/>
      <c r="Q48" s="158"/>
      <c r="R48" s="158"/>
      <c r="S48" s="158"/>
      <c r="T48" s="158"/>
      <c r="U48" s="158"/>
      <c r="V48" s="158"/>
      <c r="W48" s="158"/>
      <c r="X48" s="147"/>
      <c r="Y48" s="147"/>
      <c r="Z48" s="147"/>
      <c r="AA48" s="147"/>
      <c r="AB48" s="147"/>
      <c r="AC48" s="147"/>
      <c r="AD48" s="147"/>
      <c r="AE48" s="147" t="s">
        <v>287</v>
      </c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</row>
    <row r="49" spans="1:58" outlineLevel="1" x14ac:dyDescent="0.25">
      <c r="A49" s="171">
        <v>20</v>
      </c>
      <c r="B49" s="172" t="s">
        <v>1413</v>
      </c>
      <c r="C49" s="187" t="s">
        <v>1414</v>
      </c>
      <c r="D49" s="173" t="s">
        <v>747</v>
      </c>
      <c r="E49" s="174">
        <v>10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0</v>
      </c>
      <c r="O49" s="174">
        <f>ROUND(E49*N49,2)</f>
        <v>0</v>
      </c>
      <c r="P49" s="176"/>
      <c r="Q49" s="176" t="s">
        <v>282</v>
      </c>
      <c r="R49" s="177" t="s">
        <v>283</v>
      </c>
      <c r="S49" s="158">
        <v>0</v>
      </c>
      <c r="T49" s="158">
        <f>ROUND(E49*S49,2)</f>
        <v>0</v>
      </c>
      <c r="U49" s="158"/>
      <c r="V49" s="158" t="s">
        <v>179</v>
      </c>
      <c r="W49" s="158" t="s">
        <v>284</v>
      </c>
      <c r="X49" s="147"/>
      <c r="Y49" s="147"/>
      <c r="Z49" s="147"/>
      <c r="AA49" s="147"/>
      <c r="AB49" s="147"/>
      <c r="AC49" s="147"/>
      <c r="AD49" s="147"/>
      <c r="AE49" s="147" t="s">
        <v>764</v>
      </c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</row>
    <row r="50" spans="1:58" outlineLevel="2" x14ac:dyDescent="0.25">
      <c r="A50" s="154"/>
      <c r="B50" s="155"/>
      <c r="C50" s="253" t="s">
        <v>1415</v>
      </c>
      <c r="D50" s="254"/>
      <c r="E50" s="254"/>
      <c r="F50" s="254"/>
      <c r="G50" s="254"/>
      <c r="H50" s="158"/>
      <c r="I50" s="158"/>
      <c r="J50" s="158"/>
      <c r="K50" s="158"/>
      <c r="L50" s="158"/>
      <c r="M50" s="158"/>
      <c r="N50" s="157"/>
      <c r="O50" s="157"/>
      <c r="P50" s="158"/>
      <c r="Q50" s="158"/>
      <c r="R50" s="158"/>
      <c r="S50" s="158"/>
      <c r="T50" s="158"/>
      <c r="U50" s="158"/>
      <c r="V50" s="158"/>
      <c r="W50" s="158"/>
      <c r="X50" s="147"/>
      <c r="Y50" s="147"/>
      <c r="Z50" s="147"/>
      <c r="AA50" s="147"/>
      <c r="AB50" s="147"/>
      <c r="AC50" s="147"/>
      <c r="AD50" s="147"/>
      <c r="AE50" s="147" t="s">
        <v>287</v>
      </c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</row>
    <row r="51" spans="1:58" outlineLevel="1" x14ac:dyDescent="0.25">
      <c r="A51" s="171">
        <v>21</v>
      </c>
      <c r="B51" s="172" t="s">
        <v>1416</v>
      </c>
      <c r="C51" s="187" t="s">
        <v>1417</v>
      </c>
      <c r="D51" s="173" t="s">
        <v>747</v>
      </c>
      <c r="E51" s="174">
        <v>24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4">
        <v>0</v>
      </c>
      <c r="O51" s="174">
        <f>ROUND(E51*N51,2)</f>
        <v>0</v>
      </c>
      <c r="P51" s="176"/>
      <c r="Q51" s="176" t="s">
        <v>282</v>
      </c>
      <c r="R51" s="177" t="s">
        <v>283</v>
      </c>
      <c r="S51" s="158">
        <v>0</v>
      </c>
      <c r="T51" s="158">
        <f>ROUND(E51*S51,2)</f>
        <v>0</v>
      </c>
      <c r="U51" s="158"/>
      <c r="V51" s="158" t="s">
        <v>179</v>
      </c>
      <c r="W51" s="158" t="s">
        <v>284</v>
      </c>
      <c r="X51" s="147"/>
      <c r="Y51" s="147"/>
      <c r="Z51" s="147"/>
      <c r="AA51" s="147"/>
      <c r="AB51" s="147"/>
      <c r="AC51" s="147"/>
      <c r="AD51" s="147"/>
      <c r="AE51" s="147" t="s">
        <v>764</v>
      </c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</row>
    <row r="52" spans="1:58" outlineLevel="2" x14ac:dyDescent="0.25">
      <c r="A52" s="154"/>
      <c r="B52" s="155"/>
      <c r="C52" s="253" t="s">
        <v>1418</v>
      </c>
      <c r="D52" s="254"/>
      <c r="E52" s="254"/>
      <c r="F52" s="254"/>
      <c r="G52" s="254"/>
      <c r="H52" s="158"/>
      <c r="I52" s="158"/>
      <c r="J52" s="158"/>
      <c r="K52" s="158"/>
      <c r="L52" s="158"/>
      <c r="M52" s="158"/>
      <c r="N52" s="157"/>
      <c r="O52" s="157"/>
      <c r="P52" s="158"/>
      <c r="Q52" s="158"/>
      <c r="R52" s="158"/>
      <c r="S52" s="158"/>
      <c r="T52" s="158"/>
      <c r="U52" s="158"/>
      <c r="V52" s="158"/>
      <c r="W52" s="158"/>
      <c r="X52" s="147"/>
      <c r="Y52" s="147"/>
      <c r="Z52" s="147"/>
      <c r="AA52" s="147"/>
      <c r="AB52" s="147"/>
      <c r="AC52" s="147"/>
      <c r="AD52" s="147"/>
      <c r="AE52" s="147" t="s">
        <v>287</v>
      </c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</row>
    <row r="53" spans="1:58" outlineLevel="1" x14ac:dyDescent="0.25">
      <c r="A53" s="171">
        <v>22</v>
      </c>
      <c r="B53" s="172" t="s">
        <v>1419</v>
      </c>
      <c r="C53" s="187" t="s">
        <v>1420</v>
      </c>
      <c r="D53" s="173" t="s">
        <v>747</v>
      </c>
      <c r="E53" s="174">
        <v>30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0</v>
      </c>
      <c r="O53" s="174">
        <f>ROUND(E53*N53,2)</f>
        <v>0</v>
      </c>
      <c r="P53" s="176"/>
      <c r="Q53" s="176" t="s">
        <v>282</v>
      </c>
      <c r="R53" s="177" t="s">
        <v>283</v>
      </c>
      <c r="S53" s="158">
        <v>0</v>
      </c>
      <c r="T53" s="158">
        <f>ROUND(E53*S53,2)</f>
        <v>0</v>
      </c>
      <c r="U53" s="158"/>
      <c r="V53" s="158" t="s">
        <v>179</v>
      </c>
      <c r="W53" s="158" t="s">
        <v>284</v>
      </c>
      <c r="X53" s="147"/>
      <c r="Y53" s="147"/>
      <c r="Z53" s="147"/>
      <c r="AA53" s="147"/>
      <c r="AB53" s="147"/>
      <c r="AC53" s="147"/>
      <c r="AD53" s="147"/>
      <c r="AE53" s="147" t="s">
        <v>764</v>
      </c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</row>
    <row r="54" spans="1:58" outlineLevel="2" x14ac:dyDescent="0.25">
      <c r="A54" s="154"/>
      <c r="B54" s="155"/>
      <c r="C54" s="253" t="s">
        <v>1421</v>
      </c>
      <c r="D54" s="254"/>
      <c r="E54" s="254"/>
      <c r="F54" s="254"/>
      <c r="G54" s="254"/>
      <c r="H54" s="158"/>
      <c r="I54" s="158"/>
      <c r="J54" s="158"/>
      <c r="K54" s="158"/>
      <c r="L54" s="158"/>
      <c r="M54" s="158"/>
      <c r="N54" s="157"/>
      <c r="O54" s="157"/>
      <c r="P54" s="158"/>
      <c r="Q54" s="158"/>
      <c r="R54" s="158"/>
      <c r="S54" s="158"/>
      <c r="T54" s="158"/>
      <c r="U54" s="158"/>
      <c r="V54" s="158"/>
      <c r="W54" s="158"/>
      <c r="X54" s="147"/>
      <c r="Y54" s="147"/>
      <c r="Z54" s="147"/>
      <c r="AA54" s="147"/>
      <c r="AB54" s="147"/>
      <c r="AC54" s="147"/>
      <c r="AD54" s="147"/>
      <c r="AE54" s="147" t="s">
        <v>287</v>
      </c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</row>
    <row r="55" spans="1:58" x14ac:dyDescent="0.25">
      <c r="A55" s="161" t="s">
        <v>278</v>
      </c>
      <c r="B55" s="162" t="s">
        <v>143</v>
      </c>
      <c r="C55" s="186" t="s">
        <v>144</v>
      </c>
      <c r="D55" s="163"/>
      <c r="E55" s="164"/>
      <c r="F55" s="165"/>
      <c r="G55" s="165">
        <f>SUMIF(AE56:AE68,"&lt;&gt;NOR",G56:G68)</f>
        <v>0</v>
      </c>
      <c r="H55" s="165"/>
      <c r="I55" s="165">
        <f>SUM(I56:I68)</f>
        <v>0</v>
      </c>
      <c r="J55" s="165"/>
      <c r="K55" s="165">
        <f>SUM(K56:K68)</f>
        <v>0</v>
      </c>
      <c r="L55" s="165"/>
      <c r="M55" s="165">
        <f>SUM(M56:M68)</f>
        <v>0</v>
      </c>
      <c r="N55" s="164"/>
      <c r="O55" s="164">
        <f>SUM(O56:O68)</f>
        <v>452.55</v>
      </c>
      <c r="P55" s="165"/>
      <c r="Q55" s="165"/>
      <c r="R55" s="166"/>
      <c r="S55" s="160"/>
      <c r="T55" s="160">
        <f>SUM(T56:T68)</f>
        <v>0</v>
      </c>
      <c r="U55" s="160"/>
      <c r="V55" s="160"/>
      <c r="W55" s="160"/>
      <c r="AE55" t="s">
        <v>279</v>
      </c>
    </row>
    <row r="56" spans="1:58" outlineLevel="1" x14ac:dyDescent="0.25">
      <c r="A56" s="171">
        <v>23</v>
      </c>
      <c r="B56" s="172" t="s">
        <v>1422</v>
      </c>
      <c r="C56" s="187" t="s">
        <v>1423</v>
      </c>
      <c r="D56" s="173" t="s">
        <v>747</v>
      </c>
      <c r="E56" s="174">
        <v>1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4">
        <v>0</v>
      </c>
      <c r="O56" s="174">
        <f>ROUND(E56*N56,2)</f>
        <v>0</v>
      </c>
      <c r="P56" s="176"/>
      <c r="Q56" s="176" t="s">
        <v>282</v>
      </c>
      <c r="R56" s="177" t="s">
        <v>283</v>
      </c>
      <c r="S56" s="158">
        <v>0</v>
      </c>
      <c r="T56" s="158">
        <f>ROUND(E56*S56,2)</f>
        <v>0</v>
      </c>
      <c r="U56" s="158"/>
      <c r="V56" s="158" t="s">
        <v>179</v>
      </c>
      <c r="W56" s="158" t="s">
        <v>284</v>
      </c>
      <c r="X56" s="147"/>
      <c r="Y56" s="147"/>
      <c r="Z56" s="147"/>
      <c r="AA56" s="147"/>
      <c r="AB56" s="147"/>
      <c r="AC56" s="147"/>
      <c r="AD56" s="147"/>
      <c r="AE56" s="147" t="s">
        <v>764</v>
      </c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</row>
    <row r="57" spans="1:58" outlineLevel="2" x14ac:dyDescent="0.25">
      <c r="A57" s="154"/>
      <c r="B57" s="155"/>
      <c r="C57" s="253" t="s">
        <v>1424</v>
      </c>
      <c r="D57" s="254"/>
      <c r="E57" s="254"/>
      <c r="F57" s="254"/>
      <c r="G57" s="254"/>
      <c r="H57" s="158"/>
      <c r="I57" s="158"/>
      <c r="J57" s="158"/>
      <c r="K57" s="158"/>
      <c r="L57" s="158"/>
      <c r="M57" s="158"/>
      <c r="N57" s="157"/>
      <c r="O57" s="157"/>
      <c r="P57" s="158"/>
      <c r="Q57" s="158"/>
      <c r="R57" s="158"/>
      <c r="S57" s="158"/>
      <c r="T57" s="158"/>
      <c r="U57" s="158"/>
      <c r="V57" s="158"/>
      <c r="W57" s="158"/>
      <c r="X57" s="147"/>
      <c r="Y57" s="147"/>
      <c r="Z57" s="147"/>
      <c r="AA57" s="147"/>
      <c r="AB57" s="147"/>
      <c r="AC57" s="147"/>
      <c r="AD57" s="147"/>
      <c r="AE57" s="147" t="s">
        <v>287</v>
      </c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</row>
    <row r="58" spans="1:58" outlineLevel="1" x14ac:dyDescent="0.25">
      <c r="A58" s="171">
        <v>24</v>
      </c>
      <c r="B58" s="172" t="s">
        <v>1425</v>
      </c>
      <c r="C58" s="187" t="s">
        <v>1426</v>
      </c>
      <c r="D58" s="173" t="s">
        <v>747</v>
      </c>
      <c r="E58" s="174">
        <v>21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4">
        <v>4</v>
      </c>
      <c r="O58" s="174">
        <f>ROUND(E58*N58,2)</f>
        <v>84</v>
      </c>
      <c r="P58" s="176"/>
      <c r="Q58" s="176" t="s">
        <v>282</v>
      </c>
      <c r="R58" s="177" t="s">
        <v>283</v>
      </c>
      <c r="S58" s="158">
        <v>0</v>
      </c>
      <c r="T58" s="158">
        <f>ROUND(E58*S58,2)</f>
        <v>0</v>
      </c>
      <c r="U58" s="158"/>
      <c r="V58" s="158" t="s">
        <v>179</v>
      </c>
      <c r="W58" s="158" t="s">
        <v>284</v>
      </c>
      <c r="X58" s="147"/>
      <c r="Y58" s="147"/>
      <c r="Z58" s="147"/>
      <c r="AA58" s="147"/>
      <c r="AB58" s="147"/>
      <c r="AC58" s="147"/>
      <c r="AD58" s="147"/>
      <c r="AE58" s="147" t="s">
        <v>764</v>
      </c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</row>
    <row r="59" spans="1:58" outlineLevel="2" x14ac:dyDescent="0.25">
      <c r="A59" s="154"/>
      <c r="B59" s="155"/>
      <c r="C59" s="253" t="s">
        <v>1427</v>
      </c>
      <c r="D59" s="254"/>
      <c r="E59" s="254"/>
      <c r="F59" s="254"/>
      <c r="G59" s="254"/>
      <c r="H59" s="158"/>
      <c r="I59" s="158"/>
      <c r="J59" s="158"/>
      <c r="K59" s="158"/>
      <c r="L59" s="158"/>
      <c r="M59" s="158"/>
      <c r="N59" s="157"/>
      <c r="O59" s="157"/>
      <c r="P59" s="158"/>
      <c r="Q59" s="158"/>
      <c r="R59" s="158"/>
      <c r="S59" s="158"/>
      <c r="T59" s="158"/>
      <c r="U59" s="158"/>
      <c r="V59" s="158"/>
      <c r="W59" s="158"/>
      <c r="X59" s="147"/>
      <c r="Y59" s="147"/>
      <c r="Z59" s="147"/>
      <c r="AA59" s="147"/>
      <c r="AB59" s="147"/>
      <c r="AC59" s="147"/>
      <c r="AD59" s="147"/>
      <c r="AE59" s="147" t="s">
        <v>287</v>
      </c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</row>
    <row r="60" spans="1:58" outlineLevel="1" x14ac:dyDescent="0.25">
      <c r="A60" s="171">
        <v>25</v>
      </c>
      <c r="B60" s="172" t="s">
        <v>1428</v>
      </c>
      <c r="C60" s="187" t="s">
        <v>1429</v>
      </c>
      <c r="D60" s="173" t="s">
        <v>747</v>
      </c>
      <c r="E60" s="174">
        <v>7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33</v>
      </c>
      <c r="O60" s="174">
        <f>ROUND(E60*N60,2)</f>
        <v>231</v>
      </c>
      <c r="P60" s="176"/>
      <c r="Q60" s="176" t="s">
        <v>282</v>
      </c>
      <c r="R60" s="177" t="s">
        <v>283</v>
      </c>
      <c r="S60" s="158">
        <v>0</v>
      </c>
      <c r="T60" s="158">
        <f>ROUND(E60*S60,2)</f>
        <v>0</v>
      </c>
      <c r="U60" s="158"/>
      <c r="V60" s="158" t="s">
        <v>179</v>
      </c>
      <c r="W60" s="158" t="s">
        <v>284</v>
      </c>
      <c r="X60" s="147"/>
      <c r="Y60" s="147"/>
      <c r="Z60" s="147"/>
      <c r="AA60" s="147"/>
      <c r="AB60" s="147"/>
      <c r="AC60" s="147"/>
      <c r="AD60" s="147"/>
      <c r="AE60" s="147" t="s">
        <v>764</v>
      </c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</row>
    <row r="61" spans="1:58" outlineLevel="2" x14ac:dyDescent="0.25">
      <c r="A61" s="154"/>
      <c r="B61" s="155"/>
      <c r="C61" s="253" t="s">
        <v>1430</v>
      </c>
      <c r="D61" s="254"/>
      <c r="E61" s="254"/>
      <c r="F61" s="254"/>
      <c r="G61" s="254"/>
      <c r="H61" s="158"/>
      <c r="I61" s="158"/>
      <c r="J61" s="158"/>
      <c r="K61" s="158"/>
      <c r="L61" s="158"/>
      <c r="M61" s="158"/>
      <c r="N61" s="157"/>
      <c r="O61" s="157"/>
      <c r="P61" s="158"/>
      <c r="Q61" s="158"/>
      <c r="R61" s="158"/>
      <c r="S61" s="158"/>
      <c r="T61" s="158"/>
      <c r="U61" s="158"/>
      <c r="V61" s="158"/>
      <c r="W61" s="158"/>
      <c r="X61" s="147"/>
      <c r="Y61" s="147"/>
      <c r="Z61" s="147"/>
      <c r="AA61" s="147"/>
      <c r="AB61" s="147"/>
      <c r="AC61" s="147"/>
      <c r="AD61" s="147"/>
      <c r="AE61" s="147" t="s">
        <v>287</v>
      </c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</row>
    <row r="62" spans="1:58" outlineLevel="1" x14ac:dyDescent="0.25">
      <c r="A62" s="179">
        <v>26</v>
      </c>
      <c r="B62" s="180" t="s">
        <v>1431</v>
      </c>
      <c r="C62" s="188" t="s">
        <v>1432</v>
      </c>
      <c r="D62" s="181" t="s">
        <v>747</v>
      </c>
      <c r="E62" s="182">
        <v>21</v>
      </c>
      <c r="F62" s="183"/>
      <c r="G62" s="184">
        <f>ROUND(E62*F62,2)</f>
        <v>0</v>
      </c>
      <c r="H62" s="183"/>
      <c r="I62" s="184">
        <f>ROUND(E62*H62,2)</f>
        <v>0</v>
      </c>
      <c r="J62" s="183"/>
      <c r="K62" s="184">
        <f>ROUND(E62*J62,2)</f>
        <v>0</v>
      </c>
      <c r="L62" s="184">
        <v>21</v>
      </c>
      <c r="M62" s="184">
        <f>G62*(1+L62/100)</f>
        <v>0</v>
      </c>
      <c r="N62" s="182">
        <v>6.55</v>
      </c>
      <c r="O62" s="182">
        <f>ROUND(E62*N62,2)</f>
        <v>137.55000000000001</v>
      </c>
      <c r="P62" s="184"/>
      <c r="Q62" s="184" t="s">
        <v>282</v>
      </c>
      <c r="R62" s="185" t="s">
        <v>283</v>
      </c>
      <c r="S62" s="158">
        <v>0</v>
      </c>
      <c r="T62" s="158">
        <f>ROUND(E62*S62,2)</f>
        <v>0</v>
      </c>
      <c r="U62" s="158"/>
      <c r="V62" s="158" t="s">
        <v>179</v>
      </c>
      <c r="W62" s="158" t="s">
        <v>284</v>
      </c>
      <c r="X62" s="147"/>
      <c r="Y62" s="147"/>
      <c r="Z62" s="147"/>
      <c r="AA62" s="147"/>
      <c r="AB62" s="147"/>
      <c r="AC62" s="147"/>
      <c r="AD62" s="147"/>
      <c r="AE62" s="147" t="s">
        <v>764</v>
      </c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</row>
    <row r="63" spans="1:58" outlineLevel="1" x14ac:dyDescent="0.25">
      <c r="A63" s="171">
        <v>27</v>
      </c>
      <c r="B63" s="172" t="s">
        <v>1433</v>
      </c>
      <c r="C63" s="187" t="s">
        <v>1434</v>
      </c>
      <c r="D63" s="173" t="s">
        <v>747</v>
      </c>
      <c r="E63" s="174">
        <v>7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0</v>
      </c>
      <c r="O63" s="174">
        <f>ROUND(E63*N63,2)</f>
        <v>0</v>
      </c>
      <c r="P63" s="176"/>
      <c r="Q63" s="176" t="s">
        <v>282</v>
      </c>
      <c r="R63" s="177" t="s">
        <v>283</v>
      </c>
      <c r="S63" s="158">
        <v>0</v>
      </c>
      <c r="T63" s="158">
        <f>ROUND(E63*S63,2)</f>
        <v>0</v>
      </c>
      <c r="U63" s="158"/>
      <c r="V63" s="158" t="s">
        <v>179</v>
      </c>
      <c r="W63" s="158" t="s">
        <v>284</v>
      </c>
      <c r="X63" s="147"/>
      <c r="Y63" s="147"/>
      <c r="Z63" s="147"/>
      <c r="AA63" s="147"/>
      <c r="AB63" s="147"/>
      <c r="AC63" s="147"/>
      <c r="AD63" s="147"/>
      <c r="AE63" s="147" t="s">
        <v>764</v>
      </c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</row>
    <row r="64" spans="1:58" outlineLevel="2" x14ac:dyDescent="0.25">
      <c r="A64" s="154"/>
      <c r="B64" s="155"/>
      <c r="C64" s="253" t="s">
        <v>1435</v>
      </c>
      <c r="D64" s="254"/>
      <c r="E64" s="254"/>
      <c r="F64" s="254"/>
      <c r="G64" s="254"/>
      <c r="H64" s="158"/>
      <c r="I64" s="158"/>
      <c r="J64" s="158"/>
      <c r="K64" s="158"/>
      <c r="L64" s="158"/>
      <c r="M64" s="158"/>
      <c r="N64" s="157"/>
      <c r="O64" s="157"/>
      <c r="P64" s="158"/>
      <c r="Q64" s="158"/>
      <c r="R64" s="158"/>
      <c r="S64" s="158"/>
      <c r="T64" s="158"/>
      <c r="U64" s="158"/>
      <c r="V64" s="158"/>
      <c r="W64" s="158"/>
      <c r="X64" s="147"/>
      <c r="Y64" s="147"/>
      <c r="Z64" s="147"/>
      <c r="AA64" s="147"/>
      <c r="AB64" s="147"/>
      <c r="AC64" s="147"/>
      <c r="AD64" s="147"/>
      <c r="AE64" s="147" t="s">
        <v>287</v>
      </c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</row>
    <row r="65" spans="1:58" outlineLevel="1" x14ac:dyDescent="0.25">
      <c r="A65" s="171">
        <v>28</v>
      </c>
      <c r="B65" s="172" t="s">
        <v>1436</v>
      </c>
      <c r="C65" s="187" t="s">
        <v>1437</v>
      </c>
      <c r="D65" s="173" t="s">
        <v>747</v>
      </c>
      <c r="E65" s="174">
        <v>7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0</v>
      </c>
      <c r="O65" s="174">
        <f>ROUND(E65*N65,2)</f>
        <v>0</v>
      </c>
      <c r="P65" s="176"/>
      <c r="Q65" s="176" t="s">
        <v>282</v>
      </c>
      <c r="R65" s="177" t="s">
        <v>283</v>
      </c>
      <c r="S65" s="158">
        <v>0</v>
      </c>
      <c r="T65" s="158">
        <f>ROUND(E65*S65,2)</f>
        <v>0</v>
      </c>
      <c r="U65" s="158"/>
      <c r="V65" s="158" t="s">
        <v>179</v>
      </c>
      <c r="W65" s="158" t="s">
        <v>284</v>
      </c>
      <c r="X65" s="147"/>
      <c r="Y65" s="147"/>
      <c r="Z65" s="147"/>
      <c r="AA65" s="147"/>
      <c r="AB65" s="147"/>
      <c r="AC65" s="147"/>
      <c r="AD65" s="147"/>
      <c r="AE65" s="147" t="s">
        <v>764</v>
      </c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</row>
    <row r="66" spans="1:58" outlineLevel="2" x14ac:dyDescent="0.25">
      <c r="A66" s="154"/>
      <c r="B66" s="155"/>
      <c r="C66" s="253" t="s">
        <v>1438</v>
      </c>
      <c r="D66" s="254"/>
      <c r="E66" s="254"/>
      <c r="F66" s="254"/>
      <c r="G66" s="254"/>
      <c r="H66" s="158"/>
      <c r="I66" s="158"/>
      <c r="J66" s="158"/>
      <c r="K66" s="158"/>
      <c r="L66" s="158"/>
      <c r="M66" s="158"/>
      <c r="N66" s="157"/>
      <c r="O66" s="157"/>
      <c r="P66" s="158"/>
      <c r="Q66" s="158"/>
      <c r="R66" s="158"/>
      <c r="S66" s="158"/>
      <c r="T66" s="158"/>
      <c r="U66" s="158"/>
      <c r="V66" s="158"/>
      <c r="W66" s="158"/>
      <c r="X66" s="147"/>
      <c r="Y66" s="147"/>
      <c r="Z66" s="147"/>
      <c r="AA66" s="147"/>
      <c r="AB66" s="147"/>
      <c r="AC66" s="147"/>
      <c r="AD66" s="147"/>
      <c r="AE66" s="147" t="s">
        <v>287</v>
      </c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</row>
    <row r="67" spans="1:58" outlineLevel="1" x14ac:dyDescent="0.25">
      <c r="A67" s="171">
        <v>29</v>
      </c>
      <c r="B67" s="172" t="s">
        <v>1439</v>
      </c>
      <c r="C67" s="187" t="s">
        <v>1440</v>
      </c>
      <c r="D67" s="173" t="s">
        <v>514</v>
      </c>
      <c r="E67" s="174">
        <v>22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4">
        <v>0</v>
      </c>
      <c r="O67" s="174">
        <f>ROUND(E67*N67,2)</f>
        <v>0</v>
      </c>
      <c r="P67" s="176"/>
      <c r="Q67" s="176" t="s">
        <v>282</v>
      </c>
      <c r="R67" s="177" t="s">
        <v>283</v>
      </c>
      <c r="S67" s="158">
        <v>0</v>
      </c>
      <c r="T67" s="158">
        <f>ROUND(E67*S67,2)</f>
        <v>0</v>
      </c>
      <c r="U67" s="158"/>
      <c r="V67" s="158" t="s">
        <v>179</v>
      </c>
      <c r="W67" s="158" t="s">
        <v>284</v>
      </c>
      <c r="X67" s="147"/>
      <c r="Y67" s="147"/>
      <c r="Z67" s="147"/>
      <c r="AA67" s="147"/>
      <c r="AB67" s="147"/>
      <c r="AC67" s="147"/>
      <c r="AD67" s="147"/>
      <c r="AE67" s="147" t="s">
        <v>764</v>
      </c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</row>
    <row r="68" spans="1:58" outlineLevel="2" x14ac:dyDescent="0.25">
      <c r="A68" s="154"/>
      <c r="B68" s="155"/>
      <c r="C68" s="253" t="s">
        <v>1441</v>
      </c>
      <c r="D68" s="254"/>
      <c r="E68" s="254"/>
      <c r="F68" s="254"/>
      <c r="G68" s="254"/>
      <c r="H68" s="158"/>
      <c r="I68" s="158"/>
      <c r="J68" s="158"/>
      <c r="K68" s="158"/>
      <c r="L68" s="158"/>
      <c r="M68" s="158"/>
      <c r="N68" s="157"/>
      <c r="O68" s="157"/>
      <c r="P68" s="158"/>
      <c r="Q68" s="158"/>
      <c r="R68" s="158"/>
      <c r="S68" s="158"/>
      <c r="T68" s="158"/>
      <c r="U68" s="158"/>
      <c r="V68" s="158"/>
      <c r="W68" s="158"/>
      <c r="X68" s="147"/>
      <c r="Y68" s="147"/>
      <c r="Z68" s="147"/>
      <c r="AA68" s="147"/>
      <c r="AB68" s="147"/>
      <c r="AC68" s="147"/>
      <c r="AD68" s="147"/>
      <c r="AE68" s="147" t="s">
        <v>287</v>
      </c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</row>
    <row r="69" spans="1:58" ht="26.4" x14ac:dyDescent="0.25">
      <c r="A69" s="161" t="s">
        <v>278</v>
      </c>
      <c r="B69" s="162" t="s">
        <v>148</v>
      </c>
      <c r="C69" s="186" t="s">
        <v>149</v>
      </c>
      <c r="D69" s="163"/>
      <c r="E69" s="164"/>
      <c r="F69" s="165"/>
      <c r="G69" s="165">
        <f>SUMIF(AE70:AE128,"&lt;&gt;NOR",G70:G128)</f>
        <v>0</v>
      </c>
      <c r="H69" s="165"/>
      <c r="I69" s="165">
        <f>SUM(I70:I128)</f>
        <v>0</v>
      </c>
      <c r="J69" s="165"/>
      <c r="K69" s="165">
        <f>SUM(K70:K128)</f>
        <v>0</v>
      </c>
      <c r="L69" s="165"/>
      <c r="M69" s="165">
        <f>SUM(M70:M128)</f>
        <v>0</v>
      </c>
      <c r="N69" s="164"/>
      <c r="O69" s="164">
        <f>SUM(O70:O128)</f>
        <v>1661.8999999999994</v>
      </c>
      <c r="P69" s="165"/>
      <c r="Q69" s="165"/>
      <c r="R69" s="166"/>
      <c r="S69" s="160"/>
      <c r="T69" s="160">
        <f>SUM(T70:T128)</f>
        <v>0</v>
      </c>
      <c r="U69" s="160"/>
      <c r="V69" s="160"/>
      <c r="W69" s="160"/>
      <c r="AE69" t="s">
        <v>279</v>
      </c>
    </row>
    <row r="70" spans="1:58" outlineLevel="1" x14ac:dyDescent="0.25">
      <c r="A70" s="179">
        <v>30</v>
      </c>
      <c r="B70" s="180" t="s">
        <v>1442</v>
      </c>
      <c r="C70" s="188" t="s">
        <v>1443</v>
      </c>
      <c r="D70" s="181" t="s">
        <v>514</v>
      </c>
      <c r="E70" s="182">
        <v>2</v>
      </c>
      <c r="F70" s="183"/>
      <c r="G70" s="184">
        <f t="shared" ref="G70:G77" si="0">ROUND(E70*F70,2)</f>
        <v>0</v>
      </c>
      <c r="H70" s="183"/>
      <c r="I70" s="184">
        <f t="shared" ref="I70:I77" si="1">ROUND(E70*H70,2)</f>
        <v>0</v>
      </c>
      <c r="J70" s="183"/>
      <c r="K70" s="184">
        <f t="shared" ref="K70:K77" si="2">ROUND(E70*J70,2)</f>
        <v>0</v>
      </c>
      <c r="L70" s="184">
        <v>21</v>
      </c>
      <c r="M70" s="184">
        <f t="shared" ref="M70:M77" si="3">G70*(1+L70/100)</f>
        <v>0</v>
      </c>
      <c r="N70" s="182">
        <v>21.6</v>
      </c>
      <c r="O70" s="182">
        <f t="shared" ref="O70:O77" si="4">ROUND(E70*N70,2)</f>
        <v>43.2</v>
      </c>
      <c r="P70" s="184"/>
      <c r="Q70" s="184" t="s">
        <v>282</v>
      </c>
      <c r="R70" s="185" t="s">
        <v>283</v>
      </c>
      <c r="S70" s="158">
        <v>0</v>
      </c>
      <c r="T70" s="158">
        <f t="shared" ref="T70:T77" si="5">ROUND(E70*S70,2)</f>
        <v>0</v>
      </c>
      <c r="U70" s="158"/>
      <c r="V70" s="158" t="s">
        <v>179</v>
      </c>
      <c r="W70" s="158" t="s">
        <v>284</v>
      </c>
      <c r="X70" s="147"/>
      <c r="Y70" s="147"/>
      <c r="Z70" s="147"/>
      <c r="AA70" s="147"/>
      <c r="AB70" s="147"/>
      <c r="AC70" s="147"/>
      <c r="AD70" s="147"/>
      <c r="AE70" s="147" t="s">
        <v>764</v>
      </c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</row>
    <row r="71" spans="1:58" outlineLevel="1" x14ac:dyDescent="0.25">
      <c r="A71" s="179">
        <v>31</v>
      </c>
      <c r="B71" s="180" t="s">
        <v>1444</v>
      </c>
      <c r="C71" s="188" t="s">
        <v>1445</v>
      </c>
      <c r="D71" s="181" t="s">
        <v>514</v>
      </c>
      <c r="E71" s="182">
        <v>2</v>
      </c>
      <c r="F71" s="183"/>
      <c r="G71" s="184">
        <f t="shared" si="0"/>
        <v>0</v>
      </c>
      <c r="H71" s="183"/>
      <c r="I71" s="184">
        <f t="shared" si="1"/>
        <v>0</v>
      </c>
      <c r="J71" s="183"/>
      <c r="K71" s="184">
        <f t="shared" si="2"/>
        <v>0</v>
      </c>
      <c r="L71" s="184">
        <v>21</v>
      </c>
      <c r="M71" s="184">
        <f t="shared" si="3"/>
        <v>0</v>
      </c>
      <c r="N71" s="182">
        <v>42</v>
      </c>
      <c r="O71" s="182">
        <f t="shared" si="4"/>
        <v>84</v>
      </c>
      <c r="P71" s="184"/>
      <c r="Q71" s="184" t="s">
        <v>282</v>
      </c>
      <c r="R71" s="185" t="s">
        <v>283</v>
      </c>
      <c r="S71" s="158">
        <v>0</v>
      </c>
      <c r="T71" s="158">
        <f t="shared" si="5"/>
        <v>0</v>
      </c>
      <c r="U71" s="158"/>
      <c r="V71" s="158" t="s">
        <v>179</v>
      </c>
      <c r="W71" s="158" t="s">
        <v>284</v>
      </c>
      <c r="X71" s="147"/>
      <c r="Y71" s="147"/>
      <c r="Z71" s="147"/>
      <c r="AA71" s="147"/>
      <c r="AB71" s="147"/>
      <c r="AC71" s="147"/>
      <c r="AD71" s="147"/>
      <c r="AE71" s="147" t="s">
        <v>764</v>
      </c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</row>
    <row r="72" spans="1:58" outlineLevel="1" x14ac:dyDescent="0.25">
      <c r="A72" s="179">
        <v>32</v>
      </c>
      <c r="B72" s="180" t="s">
        <v>1446</v>
      </c>
      <c r="C72" s="188" t="s">
        <v>1447</v>
      </c>
      <c r="D72" s="181" t="s">
        <v>514</v>
      </c>
      <c r="E72" s="182">
        <v>30</v>
      </c>
      <c r="F72" s="183"/>
      <c r="G72" s="184">
        <f t="shared" si="0"/>
        <v>0</v>
      </c>
      <c r="H72" s="183"/>
      <c r="I72" s="184">
        <f t="shared" si="1"/>
        <v>0</v>
      </c>
      <c r="J72" s="183"/>
      <c r="K72" s="184">
        <f t="shared" si="2"/>
        <v>0</v>
      </c>
      <c r="L72" s="184">
        <v>21</v>
      </c>
      <c r="M72" s="184">
        <f t="shared" si="3"/>
        <v>0</v>
      </c>
      <c r="N72" s="182">
        <v>13.2</v>
      </c>
      <c r="O72" s="182">
        <f t="shared" si="4"/>
        <v>396</v>
      </c>
      <c r="P72" s="184"/>
      <c r="Q72" s="184" t="s">
        <v>282</v>
      </c>
      <c r="R72" s="185" t="s">
        <v>283</v>
      </c>
      <c r="S72" s="158">
        <v>0</v>
      </c>
      <c r="T72" s="158">
        <f t="shared" si="5"/>
        <v>0</v>
      </c>
      <c r="U72" s="158"/>
      <c r="V72" s="158" t="s">
        <v>179</v>
      </c>
      <c r="W72" s="158" t="s">
        <v>284</v>
      </c>
      <c r="X72" s="147"/>
      <c r="Y72" s="147"/>
      <c r="Z72" s="147"/>
      <c r="AA72" s="147"/>
      <c r="AB72" s="147"/>
      <c r="AC72" s="147"/>
      <c r="AD72" s="147"/>
      <c r="AE72" s="147" t="s">
        <v>764</v>
      </c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</row>
    <row r="73" spans="1:58" outlineLevel="1" x14ac:dyDescent="0.25">
      <c r="A73" s="179">
        <v>33</v>
      </c>
      <c r="B73" s="180" t="s">
        <v>1448</v>
      </c>
      <c r="C73" s="188" t="s">
        <v>1449</v>
      </c>
      <c r="D73" s="181" t="s">
        <v>514</v>
      </c>
      <c r="E73" s="182">
        <v>0.5</v>
      </c>
      <c r="F73" s="183"/>
      <c r="G73" s="184">
        <f t="shared" si="0"/>
        <v>0</v>
      </c>
      <c r="H73" s="183"/>
      <c r="I73" s="184">
        <f t="shared" si="1"/>
        <v>0</v>
      </c>
      <c r="J73" s="183"/>
      <c r="K73" s="184">
        <f t="shared" si="2"/>
        <v>0</v>
      </c>
      <c r="L73" s="184">
        <v>21</v>
      </c>
      <c r="M73" s="184">
        <f t="shared" si="3"/>
        <v>0</v>
      </c>
      <c r="N73" s="182">
        <v>7.27</v>
      </c>
      <c r="O73" s="182">
        <f t="shared" si="4"/>
        <v>3.64</v>
      </c>
      <c r="P73" s="184"/>
      <c r="Q73" s="184" t="s">
        <v>282</v>
      </c>
      <c r="R73" s="185" t="s">
        <v>283</v>
      </c>
      <c r="S73" s="158">
        <v>0</v>
      </c>
      <c r="T73" s="158">
        <f t="shared" si="5"/>
        <v>0</v>
      </c>
      <c r="U73" s="158"/>
      <c r="V73" s="158" t="s">
        <v>179</v>
      </c>
      <c r="W73" s="158" t="s">
        <v>284</v>
      </c>
      <c r="X73" s="147"/>
      <c r="Y73" s="147"/>
      <c r="Z73" s="147"/>
      <c r="AA73" s="147"/>
      <c r="AB73" s="147"/>
      <c r="AC73" s="147"/>
      <c r="AD73" s="147"/>
      <c r="AE73" s="147" t="s">
        <v>764</v>
      </c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</row>
    <row r="74" spans="1:58" outlineLevel="1" x14ac:dyDescent="0.25">
      <c r="A74" s="179">
        <v>34</v>
      </c>
      <c r="B74" s="180" t="s">
        <v>1450</v>
      </c>
      <c r="C74" s="188" t="s">
        <v>1451</v>
      </c>
      <c r="D74" s="181" t="s">
        <v>514</v>
      </c>
      <c r="E74" s="182">
        <v>168</v>
      </c>
      <c r="F74" s="183"/>
      <c r="G74" s="184">
        <f t="shared" si="0"/>
        <v>0</v>
      </c>
      <c r="H74" s="183"/>
      <c r="I74" s="184">
        <f t="shared" si="1"/>
        <v>0</v>
      </c>
      <c r="J74" s="183"/>
      <c r="K74" s="184">
        <f t="shared" si="2"/>
        <v>0</v>
      </c>
      <c r="L74" s="184">
        <v>21</v>
      </c>
      <c r="M74" s="184">
        <f t="shared" si="3"/>
        <v>0</v>
      </c>
      <c r="N74" s="182">
        <v>4.3499999999999996</v>
      </c>
      <c r="O74" s="182">
        <f t="shared" si="4"/>
        <v>730.8</v>
      </c>
      <c r="P74" s="184"/>
      <c r="Q74" s="184" t="s">
        <v>282</v>
      </c>
      <c r="R74" s="185" t="s">
        <v>283</v>
      </c>
      <c r="S74" s="158">
        <v>0</v>
      </c>
      <c r="T74" s="158">
        <f t="shared" si="5"/>
        <v>0</v>
      </c>
      <c r="U74" s="158"/>
      <c r="V74" s="158" t="s">
        <v>179</v>
      </c>
      <c r="W74" s="158" t="s">
        <v>284</v>
      </c>
      <c r="X74" s="147"/>
      <c r="Y74" s="147"/>
      <c r="Z74" s="147"/>
      <c r="AA74" s="147"/>
      <c r="AB74" s="147"/>
      <c r="AC74" s="147"/>
      <c r="AD74" s="147"/>
      <c r="AE74" s="147" t="s">
        <v>764</v>
      </c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</row>
    <row r="75" spans="1:58" outlineLevel="1" x14ac:dyDescent="0.25">
      <c r="A75" s="179">
        <v>35</v>
      </c>
      <c r="B75" s="180" t="s">
        <v>1452</v>
      </c>
      <c r="C75" s="188" t="s">
        <v>1453</v>
      </c>
      <c r="D75" s="181" t="s">
        <v>514</v>
      </c>
      <c r="E75" s="182">
        <v>96</v>
      </c>
      <c r="F75" s="183"/>
      <c r="G75" s="184">
        <f t="shared" si="0"/>
        <v>0</v>
      </c>
      <c r="H75" s="183"/>
      <c r="I75" s="184">
        <f t="shared" si="1"/>
        <v>0</v>
      </c>
      <c r="J75" s="183"/>
      <c r="K75" s="184">
        <f t="shared" si="2"/>
        <v>0</v>
      </c>
      <c r="L75" s="184">
        <v>21</v>
      </c>
      <c r="M75" s="184">
        <f t="shared" si="3"/>
        <v>0</v>
      </c>
      <c r="N75" s="182">
        <v>1.58</v>
      </c>
      <c r="O75" s="182">
        <f t="shared" si="4"/>
        <v>151.68</v>
      </c>
      <c r="P75" s="184"/>
      <c r="Q75" s="184" t="s">
        <v>282</v>
      </c>
      <c r="R75" s="185" t="s">
        <v>283</v>
      </c>
      <c r="S75" s="158">
        <v>0</v>
      </c>
      <c r="T75" s="158">
        <f t="shared" si="5"/>
        <v>0</v>
      </c>
      <c r="U75" s="158"/>
      <c r="V75" s="158" t="s">
        <v>179</v>
      </c>
      <c r="W75" s="158" t="s">
        <v>284</v>
      </c>
      <c r="X75" s="147"/>
      <c r="Y75" s="147"/>
      <c r="Z75" s="147"/>
      <c r="AA75" s="147"/>
      <c r="AB75" s="147"/>
      <c r="AC75" s="147"/>
      <c r="AD75" s="147"/>
      <c r="AE75" s="147" t="s">
        <v>764</v>
      </c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</row>
    <row r="76" spans="1:58" outlineLevel="1" x14ac:dyDescent="0.25">
      <c r="A76" s="179">
        <v>36</v>
      </c>
      <c r="B76" s="180" t="s">
        <v>1454</v>
      </c>
      <c r="C76" s="188" t="s">
        <v>1455</v>
      </c>
      <c r="D76" s="181" t="s">
        <v>514</v>
      </c>
      <c r="E76" s="182">
        <v>0.5</v>
      </c>
      <c r="F76" s="183"/>
      <c r="G76" s="184">
        <f t="shared" si="0"/>
        <v>0</v>
      </c>
      <c r="H76" s="183"/>
      <c r="I76" s="184">
        <f t="shared" si="1"/>
        <v>0</v>
      </c>
      <c r="J76" s="183"/>
      <c r="K76" s="184">
        <f t="shared" si="2"/>
        <v>0</v>
      </c>
      <c r="L76" s="184">
        <v>21</v>
      </c>
      <c r="M76" s="184">
        <f t="shared" si="3"/>
        <v>0</v>
      </c>
      <c r="N76" s="182">
        <v>1.58</v>
      </c>
      <c r="O76" s="182">
        <f t="shared" si="4"/>
        <v>0.79</v>
      </c>
      <c r="P76" s="184"/>
      <c r="Q76" s="184" t="s">
        <v>282</v>
      </c>
      <c r="R76" s="185" t="s">
        <v>283</v>
      </c>
      <c r="S76" s="158">
        <v>0</v>
      </c>
      <c r="T76" s="158">
        <f t="shared" si="5"/>
        <v>0</v>
      </c>
      <c r="U76" s="158"/>
      <c r="V76" s="158" t="s">
        <v>179</v>
      </c>
      <c r="W76" s="158" t="s">
        <v>284</v>
      </c>
      <c r="X76" s="147"/>
      <c r="Y76" s="147"/>
      <c r="Z76" s="147"/>
      <c r="AA76" s="147"/>
      <c r="AB76" s="147"/>
      <c r="AC76" s="147"/>
      <c r="AD76" s="147"/>
      <c r="AE76" s="147" t="s">
        <v>764</v>
      </c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</row>
    <row r="77" spans="1:58" outlineLevel="1" x14ac:dyDescent="0.25">
      <c r="A77" s="171">
        <v>37</v>
      </c>
      <c r="B77" s="172" t="s">
        <v>1456</v>
      </c>
      <c r="C77" s="187" t="s">
        <v>1457</v>
      </c>
      <c r="D77" s="173" t="s">
        <v>747</v>
      </c>
      <c r="E77" s="174">
        <v>2</v>
      </c>
      <c r="F77" s="175"/>
      <c r="G77" s="176">
        <f t="shared" si="0"/>
        <v>0</v>
      </c>
      <c r="H77" s="175"/>
      <c r="I77" s="176">
        <f t="shared" si="1"/>
        <v>0</v>
      </c>
      <c r="J77" s="175"/>
      <c r="K77" s="176">
        <f t="shared" si="2"/>
        <v>0</v>
      </c>
      <c r="L77" s="176">
        <v>21</v>
      </c>
      <c r="M77" s="176">
        <f t="shared" si="3"/>
        <v>0</v>
      </c>
      <c r="N77" s="174">
        <v>0.38</v>
      </c>
      <c r="O77" s="174">
        <f t="shared" si="4"/>
        <v>0.76</v>
      </c>
      <c r="P77" s="176"/>
      <c r="Q77" s="176" t="s">
        <v>282</v>
      </c>
      <c r="R77" s="177" t="s">
        <v>283</v>
      </c>
      <c r="S77" s="158">
        <v>0</v>
      </c>
      <c r="T77" s="158">
        <f t="shared" si="5"/>
        <v>0</v>
      </c>
      <c r="U77" s="158"/>
      <c r="V77" s="158" t="s">
        <v>179</v>
      </c>
      <c r="W77" s="158" t="s">
        <v>284</v>
      </c>
      <c r="X77" s="147"/>
      <c r="Y77" s="147"/>
      <c r="Z77" s="147"/>
      <c r="AA77" s="147"/>
      <c r="AB77" s="147"/>
      <c r="AC77" s="147"/>
      <c r="AD77" s="147"/>
      <c r="AE77" s="147" t="s">
        <v>764</v>
      </c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</row>
    <row r="78" spans="1:58" outlineLevel="2" x14ac:dyDescent="0.25">
      <c r="A78" s="154"/>
      <c r="B78" s="155"/>
      <c r="C78" s="253" t="s">
        <v>1458</v>
      </c>
      <c r="D78" s="254"/>
      <c r="E78" s="254"/>
      <c r="F78" s="254"/>
      <c r="G78" s="254"/>
      <c r="H78" s="158"/>
      <c r="I78" s="158"/>
      <c r="J78" s="158"/>
      <c r="K78" s="158"/>
      <c r="L78" s="158"/>
      <c r="M78" s="158"/>
      <c r="N78" s="157"/>
      <c r="O78" s="157"/>
      <c r="P78" s="158"/>
      <c r="Q78" s="158"/>
      <c r="R78" s="158"/>
      <c r="S78" s="158"/>
      <c r="T78" s="158"/>
      <c r="U78" s="158"/>
      <c r="V78" s="158"/>
      <c r="W78" s="158"/>
      <c r="X78" s="147"/>
      <c r="Y78" s="147"/>
      <c r="Z78" s="147"/>
      <c r="AA78" s="147"/>
      <c r="AB78" s="147"/>
      <c r="AC78" s="147"/>
      <c r="AD78" s="147"/>
      <c r="AE78" s="147" t="s">
        <v>287</v>
      </c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</row>
    <row r="79" spans="1:58" outlineLevel="1" x14ac:dyDescent="0.25">
      <c r="A79" s="171">
        <v>38</v>
      </c>
      <c r="B79" s="172" t="s">
        <v>1459</v>
      </c>
      <c r="C79" s="187" t="s">
        <v>1460</v>
      </c>
      <c r="D79" s="173" t="s">
        <v>747</v>
      </c>
      <c r="E79" s="174">
        <v>2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4">
        <v>6.12</v>
      </c>
      <c r="O79" s="174">
        <f>ROUND(E79*N79,2)</f>
        <v>12.24</v>
      </c>
      <c r="P79" s="176"/>
      <c r="Q79" s="176" t="s">
        <v>282</v>
      </c>
      <c r="R79" s="177" t="s">
        <v>283</v>
      </c>
      <c r="S79" s="158">
        <v>0</v>
      </c>
      <c r="T79" s="158">
        <f>ROUND(E79*S79,2)</f>
        <v>0</v>
      </c>
      <c r="U79" s="158"/>
      <c r="V79" s="158" t="s">
        <v>179</v>
      </c>
      <c r="W79" s="158" t="s">
        <v>284</v>
      </c>
      <c r="X79" s="147"/>
      <c r="Y79" s="147"/>
      <c r="Z79" s="147"/>
      <c r="AA79" s="147"/>
      <c r="AB79" s="147"/>
      <c r="AC79" s="147"/>
      <c r="AD79" s="147"/>
      <c r="AE79" s="147" t="s">
        <v>764</v>
      </c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</row>
    <row r="80" spans="1:58" outlineLevel="2" x14ac:dyDescent="0.25">
      <c r="A80" s="154"/>
      <c r="B80" s="155"/>
      <c r="C80" s="253" t="s">
        <v>1461</v>
      </c>
      <c r="D80" s="254"/>
      <c r="E80" s="254"/>
      <c r="F80" s="254"/>
      <c r="G80" s="254"/>
      <c r="H80" s="158"/>
      <c r="I80" s="158"/>
      <c r="J80" s="158"/>
      <c r="K80" s="158"/>
      <c r="L80" s="158"/>
      <c r="M80" s="158"/>
      <c r="N80" s="157"/>
      <c r="O80" s="157"/>
      <c r="P80" s="158"/>
      <c r="Q80" s="158"/>
      <c r="R80" s="158"/>
      <c r="S80" s="158"/>
      <c r="T80" s="158"/>
      <c r="U80" s="158"/>
      <c r="V80" s="158"/>
      <c r="W80" s="158"/>
      <c r="X80" s="147"/>
      <c r="Y80" s="147"/>
      <c r="Z80" s="147"/>
      <c r="AA80" s="147"/>
      <c r="AB80" s="147"/>
      <c r="AC80" s="147"/>
      <c r="AD80" s="147"/>
      <c r="AE80" s="147" t="s">
        <v>287</v>
      </c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</row>
    <row r="81" spans="1:58" outlineLevel="1" x14ac:dyDescent="0.25">
      <c r="A81" s="171">
        <v>39</v>
      </c>
      <c r="B81" s="172" t="s">
        <v>1462</v>
      </c>
      <c r="C81" s="187" t="s">
        <v>1463</v>
      </c>
      <c r="D81" s="173" t="s">
        <v>747</v>
      </c>
      <c r="E81" s="174">
        <v>2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4">
        <v>1.42</v>
      </c>
      <c r="O81" s="174">
        <f>ROUND(E81*N81,2)</f>
        <v>2.84</v>
      </c>
      <c r="P81" s="176"/>
      <c r="Q81" s="176" t="s">
        <v>282</v>
      </c>
      <c r="R81" s="177" t="s">
        <v>283</v>
      </c>
      <c r="S81" s="158">
        <v>0</v>
      </c>
      <c r="T81" s="158">
        <f>ROUND(E81*S81,2)</f>
        <v>0</v>
      </c>
      <c r="U81" s="158"/>
      <c r="V81" s="158" t="s">
        <v>179</v>
      </c>
      <c r="W81" s="158" t="s">
        <v>284</v>
      </c>
      <c r="X81" s="147"/>
      <c r="Y81" s="147"/>
      <c r="Z81" s="147"/>
      <c r="AA81" s="147"/>
      <c r="AB81" s="147"/>
      <c r="AC81" s="147"/>
      <c r="AD81" s="147"/>
      <c r="AE81" s="147" t="s">
        <v>764</v>
      </c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</row>
    <row r="82" spans="1:58" outlineLevel="2" x14ac:dyDescent="0.25">
      <c r="A82" s="154"/>
      <c r="B82" s="155"/>
      <c r="C82" s="253" t="s">
        <v>1464</v>
      </c>
      <c r="D82" s="254"/>
      <c r="E82" s="254"/>
      <c r="F82" s="254"/>
      <c r="G82" s="254"/>
      <c r="H82" s="158"/>
      <c r="I82" s="158"/>
      <c r="J82" s="158"/>
      <c r="K82" s="158"/>
      <c r="L82" s="158"/>
      <c r="M82" s="158"/>
      <c r="N82" s="157"/>
      <c r="O82" s="157"/>
      <c r="P82" s="158"/>
      <c r="Q82" s="158"/>
      <c r="R82" s="158"/>
      <c r="S82" s="158"/>
      <c r="T82" s="158"/>
      <c r="U82" s="158"/>
      <c r="V82" s="158"/>
      <c r="W82" s="158"/>
      <c r="X82" s="147"/>
      <c r="Y82" s="147"/>
      <c r="Z82" s="147"/>
      <c r="AA82" s="147"/>
      <c r="AB82" s="147"/>
      <c r="AC82" s="147"/>
      <c r="AD82" s="147"/>
      <c r="AE82" s="147" t="s">
        <v>287</v>
      </c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</row>
    <row r="83" spans="1:58" outlineLevel="1" x14ac:dyDescent="0.25">
      <c r="A83" s="171">
        <v>40</v>
      </c>
      <c r="B83" s="172" t="s">
        <v>1465</v>
      </c>
      <c r="C83" s="187" t="s">
        <v>1466</v>
      </c>
      <c r="D83" s="173" t="s">
        <v>747</v>
      </c>
      <c r="E83" s="174">
        <v>2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1.42</v>
      </c>
      <c r="O83" s="174">
        <f>ROUND(E83*N83,2)</f>
        <v>2.84</v>
      </c>
      <c r="P83" s="176"/>
      <c r="Q83" s="176" t="s">
        <v>282</v>
      </c>
      <c r="R83" s="177" t="s">
        <v>283</v>
      </c>
      <c r="S83" s="158">
        <v>0</v>
      </c>
      <c r="T83" s="158">
        <f>ROUND(E83*S83,2)</f>
        <v>0</v>
      </c>
      <c r="U83" s="158"/>
      <c r="V83" s="158" t="s">
        <v>179</v>
      </c>
      <c r="W83" s="158" t="s">
        <v>284</v>
      </c>
      <c r="X83" s="147"/>
      <c r="Y83" s="147"/>
      <c r="Z83" s="147"/>
      <c r="AA83" s="147"/>
      <c r="AB83" s="147"/>
      <c r="AC83" s="147"/>
      <c r="AD83" s="147"/>
      <c r="AE83" s="147" t="s">
        <v>764</v>
      </c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</row>
    <row r="84" spans="1:58" outlineLevel="2" x14ac:dyDescent="0.25">
      <c r="A84" s="154"/>
      <c r="B84" s="155"/>
      <c r="C84" s="253" t="s">
        <v>1467</v>
      </c>
      <c r="D84" s="254"/>
      <c r="E84" s="254"/>
      <c r="F84" s="254"/>
      <c r="G84" s="254"/>
      <c r="H84" s="158"/>
      <c r="I84" s="158"/>
      <c r="J84" s="158"/>
      <c r="K84" s="158"/>
      <c r="L84" s="158"/>
      <c r="M84" s="158"/>
      <c r="N84" s="157"/>
      <c r="O84" s="157"/>
      <c r="P84" s="158"/>
      <c r="Q84" s="158"/>
      <c r="R84" s="158"/>
      <c r="S84" s="158"/>
      <c r="T84" s="158"/>
      <c r="U84" s="158"/>
      <c r="V84" s="158"/>
      <c r="W84" s="158"/>
      <c r="X84" s="147"/>
      <c r="Y84" s="147"/>
      <c r="Z84" s="147"/>
      <c r="AA84" s="147"/>
      <c r="AB84" s="147"/>
      <c r="AC84" s="147"/>
      <c r="AD84" s="147"/>
      <c r="AE84" s="147" t="s">
        <v>287</v>
      </c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</row>
    <row r="85" spans="1:58" outlineLevel="1" x14ac:dyDescent="0.25">
      <c r="A85" s="171">
        <v>41</v>
      </c>
      <c r="B85" s="172" t="s">
        <v>1468</v>
      </c>
      <c r="C85" s="187" t="s">
        <v>1469</v>
      </c>
      <c r="D85" s="173" t="s">
        <v>747</v>
      </c>
      <c r="E85" s="174">
        <v>48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4">
        <v>0.45</v>
      </c>
      <c r="O85" s="174">
        <f>ROUND(E85*N85,2)</f>
        <v>21.6</v>
      </c>
      <c r="P85" s="176"/>
      <c r="Q85" s="176" t="s">
        <v>282</v>
      </c>
      <c r="R85" s="177" t="s">
        <v>283</v>
      </c>
      <c r="S85" s="158">
        <v>0</v>
      </c>
      <c r="T85" s="158">
        <f>ROUND(E85*S85,2)</f>
        <v>0</v>
      </c>
      <c r="U85" s="158"/>
      <c r="V85" s="158" t="s">
        <v>179</v>
      </c>
      <c r="W85" s="158" t="s">
        <v>284</v>
      </c>
      <c r="X85" s="147"/>
      <c r="Y85" s="147"/>
      <c r="Z85" s="147"/>
      <c r="AA85" s="147"/>
      <c r="AB85" s="147"/>
      <c r="AC85" s="147"/>
      <c r="AD85" s="147"/>
      <c r="AE85" s="147" t="s">
        <v>764</v>
      </c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</row>
    <row r="86" spans="1:58" outlineLevel="2" x14ac:dyDescent="0.25">
      <c r="A86" s="154"/>
      <c r="B86" s="155"/>
      <c r="C86" s="253" t="s">
        <v>1470</v>
      </c>
      <c r="D86" s="254"/>
      <c r="E86" s="254"/>
      <c r="F86" s="254"/>
      <c r="G86" s="254"/>
      <c r="H86" s="158"/>
      <c r="I86" s="158"/>
      <c r="J86" s="158"/>
      <c r="K86" s="158"/>
      <c r="L86" s="158"/>
      <c r="M86" s="158"/>
      <c r="N86" s="157"/>
      <c r="O86" s="157"/>
      <c r="P86" s="158"/>
      <c r="Q86" s="158"/>
      <c r="R86" s="158"/>
      <c r="S86" s="158"/>
      <c r="T86" s="158"/>
      <c r="U86" s="158"/>
      <c r="V86" s="158"/>
      <c r="W86" s="158"/>
      <c r="X86" s="147"/>
      <c r="Y86" s="147"/>
      <c r="Z86" s="147"/>
      <c r="AA86" s="147"/>
      <c r="AB86" s="147"/>
      <c r="AC86" s="147"/>
      <c r="AD86" s="147"/>
      <c r="AE86" s="147" t="s">
        <v>287</v>
      </c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</row>
    <row r="87" spans="1:58" outlineLevel="1" x14ac:dyDescent="0.25">
      <c r="A87" s="171">
        <v>42</v>
      </c>
      <c r="B87" s="172" t="s">
        <v>1471</v>
      </c>
      <c r="C87" s="187" t="s">
        <v>1472</v>
      </c>
      <c r="D87" s="173" t="s">
        <v>747</v>
      </c>
      <c r="E87" s="174">
        <v>13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4">
        <v>0.22500000000000001</v>
      </c>
      <c r="O87" s="174">
        <f>ROUND(E87*N87,2)</f>
        <v>2.93</v>
      </c>
      <c r="P87" s="176"/>
      <c r="Q87" s="176" t="s">
        <v>282</v>
      </c>
      <c r="R87" s="177" t="s">
        <v>283</v>
      </c>
      <c r="S87" s="158">
        <v>0</v>
      </c>
      <c r="T87" s="158">
        <f>ROUND(E87*S87,2)</f>
        <v>0</v>
      </c>
      <c r="U87" s="158"/>
      <c r="V87" s="158" t="s">
        <v>179</v>
      </c>
      <c r="W87" s="158" t="s">
        <v>284</v>
      </c>
      <c r="X87" s="147"/>
      <c r="Y87" s="147"/>
      <c r="Z87" s="147"/>
      <c r="AA87" s="147"/>
      <c r="AB87" s="147"/>
      <c r="AC87" s="147"/>
      <c r="AD87" s="147"/>
      <c r="AE87" s="147" t="s">
        <v>764</v>
      </c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</row>
    <row r="88" spans="1:58" outlineLevel="2" x14ac:dyDescent="0.25">
      <c r="A88" s="154"/>
      <c r="B88" s="155"/>
      <c r="C88" s="253" t="s">
        <v>1473</v>
      </c>
      <c r="D88" s="254"/>
      <c r="E88" s="254"/>
      <c r="F88" s="254"/>
      <c r="G88" s="254"/>
      <c r="H88" s="158"/>
      <c r="I88" s="158"/>
      <c r="J88" s="158"/>
      <c r="K88" s="158"/>
      <c r="L88" s="158"/>
      <c r="M88" s="158"/>
      <c r="N88" s="157"/>
      <c r="O88" s="157"/>
      <c r="P88" s="158"/>
      <c r="Q88" s="158"/>
      <c r="R88" s="158"/>
      <c r="S88" s="158"/>
      <c r="T88" s="158"/>
      <c r="U88" s="158"/>
      <c r="V88" s="158"/>
      <c r="W88" s="158"/>
      <c r="X88" s="147"/>
      <c r="Y88" s="147"/>
      <c r="Z88" s="147"/>
      <c r="AA88" s="147"/>
      <c r="AB88" s="147"/>
      <c r="AC88" s="147"/>
      <c r="AD88" s="147"/>
      <c r="AE88" s="147" t="s">
        <v>287</v>
      </c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</row>
    <row r="89" spans="1:58" outlineLevel="1" x14ac:dyDescent="0.25">
      <c r="A89" s="171">
        <v>43</v>
      </c>
      <c r="B89" s="172" t="s">
        <v>1474</v>
      </c>
      <c r="C89" s="187" t="s">
        <v>1475</v>
      </c>
      <c r="D89" s="173" t="s">
        <v>747</v>
      </c>
      <c r="E89" s="174">
        <v>4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4">
        <v>0.9</v>
      </c>
      <c r="O89" s="174">
        <f>ROUND(E89*N89,2)</f>
        <v>3.6</v>
      </c>
      <c r="P89" s="176"/>
      <c r="Q89" s="176" t="s">
        <v>282</v>
      </c>
      <c r="R89" s="177" t="s">
        <v>283</v>
      </c>
      <c r="S89" s="158">
        <v>0</v>
      </c>
      <c r="T89" s="158">
        <f>ROUND(E89*S89,2)</f>
        <v>0</v>
      </c>
      <c r="U89" s="158"/>
      <c r="V89" s="158" t="s">
        <v>179</v>
      </c>
      <c r="W89" s="158" t="s">
        <v>284</v>
      </c>
      <c r="X89" s="147"/>
      <c r="Y89" s="147"/>
      <c r="Z89" s="147"/>
      <c r="AA89" s="147"/>
      <c r="AB89" s="147"/>
      <c r="AC89" s="147"/>
      <c r="AD89" s="147"/>
      <c r="AE89" s="147" t="s">
        <v>764</v>
      </c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</row>
    <row r="90" spans="1:58" outlineLevel="2" x14ac:dyDescent="0.25">
      <c r="A90" s="154"/>
      <c r="B90" s="155"/>
      <c r="C90" s="253" t="s">
        <v>1476</v>
      </c>
      <c r="D90" s="254"/>
      <c r="E90" s="254"/>
      <c r="F90" s="254"/>
      <c r="G90" s="254"/>
      <c r="H90" s="158"/>
      <c r="I90" s="158"/>
      <c r="J90" s="158"/>
      <c r="K90" s="158"/>
      <c r="L90" s="158"/>
      <c r="M90" s="158"/>
      <c r="N90" s="157"/>
      <c r="O90" s="157"/>
      <c r="P90" s="158"/>
      <c r="Q90" s="158"/>
      <c r="R90" s="158"/>
      <c r="S90" s="158"/>
      <c r="T90" s="158"/>
      <c r="U90" s="158"/>
      <c r="V90" s="158"/>
      <c r="W90" s="158"/>
      <c r="X90" s="147"/>
      <c r="Y90" s="147"/>
      <c r="Z90" s="147"/>
      <c r="AA90" s="147"/>
      <c r="AB90" s="147"/>
      <c r="AC90" s="147"/>
      <c r="AD90" s="147"/>
      <c r="AE90" s="147" t="s">
        <v>287</v>
      </c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</row>
    <row r="91" spans="1:58" outlineLevel="1" x14ac:dyDescent="0.25">
      <c r="A91" s="171">
        <v>44</v>
      </c>
      <c r="B91" s="172" t="s">
        <v>1477</v>
      </c>
      <c r="C91" s="187" t="s">
        <v>1478</v>
      </c>
      <c r="D91" s="173" t="s">
        <v>747</v>
      </c>
      <c r="E91" s="174">
        <v>1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4">
        <v>2.33</v>
      </c>
      <c r="O91" s="174">
        <f>ROUND(E91*N91,2)</f>
        <v>2.33</v>
      </c>
      <c r="P91" s="176"/>
      <c r="Q91" s="176" t="s">
        <v>282</v>
      </c>
      <c r="R91" s="177" t="s">
        <v>283</v>
      </c>
      <c r="S91" s="158">
        <v>0</v>
      </c>
      <c r="T91" s="158">
        <f>ROUND(E91*S91,2)</f>
        <v>0</v>
      </c>
      <c r="U91" s="158"/>
      <c r="V91" s="158" t="s">
        <v>179</v>
      </c>
      <c r="W91" s="158" t="s">
        <v>284</v>
      </c>
      <c r="X91" s="147"/>
      <c r="Y91" s="147"/>
      <c r="Z91" s="147"/>
      <c r="AA91" s="147"/>
      <c r="AB91" s="147"/>
      <c r="AC91" s="147"/>
      <c r="AD91" s="147"/>
      <c r="AE91" s="147" t="s">
        <v>764</v>
      </c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</row>
    <row r="92" spans="1:58" outlineLevel="2" x14ac:dyDescent="0.25">
      <c r="A92" s="154"/>
      <c r="B92" s="155"/>
      <c r="C92" s="253" t="s">
        <v>1479</v>
      </c>
      <c r="D92" s="254"/>
      <c r="E92" s="254"/>
      <c r="F92" s="254"/>
      <c r="G92" s="254"/>
      <c r="H92" s="158"/>
      <c r="I92" s="158"/>
      <c r="J92" s="158"/>
      <c r="K92" s="158"/>
      <c r="L92" s="158"/>
      <c r="M92" s="158"/>
      <c r="N92" s="157"/>
      <c r="O92" s="157"/>
      <c r="P92" s="158"/>
      <c r="Q92" s="158"/>
      <c r="R92" s="158"/>
      <c r="S92" s="158"/>
      <c r="T92" s="158"/>
      <c r="U92" s="158"/>
      <c r="V92" s="158"/>
      <c r="W92" s="158"/>
      <c r="X92" s="147"/>
      <c r="Y92" s="147"/>
      <c r="Z92" s="147"/>
      <c r="AA92" s="147"/>
      <c r="AB92" s="147"/>
      <c r="AC92" s="147"/>
      <c r="AD92" s="147"/>
      <c r="AE92" s="147" t="s">
        <v>287</v>
      </c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</row>
    <row r="93" spans="1:58" outlineLevel="1" x14ac:dyDescent="0.25">
      <c r="A93" s="171">
        <v>45</v>
      </c>
      <c r="B93" s="172" t="s">
        <v>1480</v>
      </c>
      <c r="C93" s="187" t="s">
        <v>1481</v>
      </c>
      <c r="D93" s="173" t="s">
        <v>747</v>
      </c>
      <c r="E93" s="174">
        <v>7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4">
        <v>2.2799999999999998</v>
      </c>
      <c r="O93" s="174">
        <f>ROUND(E93*N93,2)</f>
        <v>15.96</v>
      </c>
      <c r="P93" s="176"/>
      <c r="Q93" s="176" t="s">
        <v>282</v>
      </c>
      <c r="R93" s="177" t="s">
        <v>283</v>
      </c>
      <c r="S93" s="158">
        <v>0</v>
      </c>
      <c r="T93" s="158">
        <f>ROUND(E93*S93,2)</f>
        <v>0</v>
      </c>
      <c r="U93" s="158"/>
      <c r="V93" s="158" t="s">
        <v>179</v>
      </c>
      <c r="W93" s="158" t="s">
        <v>284</v>
      </c>
      <c r="X93" s="147"/>
      <c r="Y93" s="147"/>
      <c r="Z93" s="147"/>
      <c r="AA93" s="147"/>
      <c r="AB93" s="147"/>
      <c r="AC93" s="147"/>
      <c r="AD93" s="147"/>
      <c r="AE93" s="147" t="s">
        <v>764</v>
      </c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</row>
    <row r="94" spans="1:58" outlineLevel="2" x14ac:dyDescent="0.25">
      <c r="A94" s="154"/>
      <c r="B94" s="155"/>
      <c r="C94" s="253" t="s">
        <v>1482</v>
      </c>
      <c r="D94" s="254"/>
      <c r="E94" s="254"/>
      <c r="F94" s="254"/>
      <c r="G94" s="254"/>
      <c r="H94" s="158"/>
      <c r="I94" s="158"/>
      <c r="J94" s="158"/>
      <c r="K94" s="158"/>
      <c r="L94" s="158"/>
      <c r="M94" s="158"/>
      <c r="N94" s="157"/>
      <c r="O94" s="157"/>
      <c r="P94" s="158"/>
      <c r="Q94" s="158"/>
      <c r="R94" s="158"/>
      <c r="S94" s="158"/>
      <c r="T94" s="158"/>
      <c r="U94" s="158"/>
      <c r="V94" s="158"/>
      <c r="W94" s="158"/>
      <c r="X94" s="147"/>
      <c r="Y94" s="147"/>
      <c r="Z94" s="147"/>
      <c r="AA94" s="147"/>
      <c r="AB94" s="147"/>
      <c r="AC94" s="147"/>
      <c r="AD94" s="147"/>
      <c r="AE94" s="147" t="s">
        <v>287</v>
      </c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</row>
    <row r="95" spans="1:58" outlineLevel="1" x14ac:dyDescent="0.25">
      <c r="A95" s="171">
        <v>46</v>
      </c>
      <c r="B95" s="172" t="s">
        <v>1483</v>
      </c>
      <c r="C95" s="187" t="s">
        <v>1484</v>
      </c>
      <c r="D95" s="173" t="s">
        <v>747</v>
      </c>
      <c r="E95" s="174">
        <v>2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4">
        <v>0</v>
      </c>
      <c r="O95" s="174">
        <f>ROUND(E95*N95,2)</f>
        <v>0</v>
      </c>
      <c r="P95" s="176"/>
      <c r="Q95" s="176" t="s">
        <v>282</v>
      </c>
      <c r="R95" s="177" t="s">
        <v>283</v>
      </c>
      <c r="S95" s="158">
        <v>0</v>
      </c>
      <c r="T95" s="158">
        <f>ROUND(E95*S95,2)</f>
        <v>0</v>
      </c>
      <c r="U95" s="158"/>
      <c r="V95" s="158" t="s">
        <v>179</v>
      </c>
      <c r="W95" s="158" t="s">
        <v>284</v>
      </c>
      <c r="X95" s="147"/>
      <c r="Y95" s="147"/>
      <c r="Z95" s="147"/>
      <c r="AA95" s="147"/>
      <c r="AB95" s="147"/>
      <c r="AC95" s="147"/>
      <c r="AD95" s="147"/>
      <c r="AE95" s="147" t="s">
        <v>764</v>
      </c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</row>
    <row r="96" spans="1:58" outlineLevel="2" x14ac:dyDescent="0.25">
      <c r="A96" s="154"/>
      <c r="B96" s="155"/>
      <c r="C96" s="253" t="s">
        <v>1485</v>
      </c>
      <c r="D96" s="254"/>
      <c r="E96" s="254"/>
      <c r="F96" s="254"/>
      <c r="G96" s="254"/>
      <c r="H96" s="158"/>
      <c r="I96" s="158"/>
      <c r="J96" s="158"/>
      <c r="K96" s="158"/>
      <c r="L96" s="158"/>
      <c r="M96" s="158"/>
      <c r="N96" s="157"/>
      <c r="O96" s="157"/>
      <c r="P96" s="158"/>
      <c r="Q96" s="158"/>
      <c r="R96" s="158"/>
      <c r="S96" s="158"/>
      <c r="T96" s="158"/>
      <c r="U96" s="158"/>
      <c r="V96" s="158"/>
      <c r="W96" s="158"/>
      <c r="X96" s="147"/>
      <c r="Y96" s="147"/>
      <c r="Z96" s="147"/>
      <c r="AA96" s="147"/>
      <c r="AB96" s="147"/>
      <c r="AC96" s="147"/>
      <c r="AD96" s="147"/>
      <c r="AE96" s="147" t="s">
        <v>287</v>
      </c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</row>
    <row r="97" spans="1:58" outlineLevel="1" x14ac:dyDescent="0.25">
      <c r="A97" s="171">
        <v>47</v>
      </c>
      <c r="B97" s="172" t="s">
        <v>1486</v>
      </c>
      <c r="C97" s="187" t="s">
        <v>1487</v>
      </c>
      <c r="D97" s="173" t="s">
        <v>747</v>
      </c>
      <c r="E97" s="174">
        <v>3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4">
        <v>0</v>
      </c>
      <c r="O97" s="174">
        <f>ROUND(E97*N97,2)</f>
        <v>0</v>
      </c>
      <c r="P97" s="176"/>
      <c r="Q97" s="176" t="s">
        <v>282</v>
      </c>
      <c r="R97" s="177" t="s">
        <v>283</v>
      </c>
      <c r="S97" s="158">
        <v>0</v>
      </c>
      <c r="T97" s="158">
        <f>ROUND(E97*S97,2)</f>
        <v>0</v>
      </c>
      <c r="U97" s="158"/>
      <c r="V97" s="158" t="s">
        <v>179</v>
      </c>
      <c r="W97" s="158" t="s">
        <v>284</v>
      </c>
      <c r="X97" s="147"/>
      <c r="Y97" s="147"/>
      <c r="Z97" s="147"/>
      <c r="AA97" s="147"/>
      <c r="AB97" s="147"/>
      <c r="AC97" s="147"/>
      <c r="AD97" s="147"/>
      <c r="AE97" s="147" t="s">
        <v>764</v>
      </c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</row>
    <row r="98" spans="1:58" outlineLevel="2" x14ac:dyDescent="0.25">
      <c r="A98" s="154"/>
      <c r="B98" s="155"/>
      <c r="C98" s="253" t="s">
        <v>1488</v>
      </c>
      <c r="D98" s="254"/>
      <c r="E98" s="254"/>
      <c r="F98" s="254"/>
      <c r="G98" s="254"/>
      <c r="H98" s="158"/>
      <c r="I98" s="158"/>
      <c r="J98" s="158"/>
      <c r="K98" s="158"/>
      <c r="L98" s="158"/>
      <c r="M98" s="158"/>
      <c r="N98" s="157"/>
      <c r="O98" s="157"/>
      <c r="P98" s="158"/>
      <c r="Q98" s="158"/>
      <c r="R98" s="158"/>
      <c r="S98" s="158"/>
      <c r="T98" s="158"/>
      <c r="U98" s="158"/>
      <c r="V98" s="158"/>
      <c r="W98" s="158"/>
      <c r="X98" s="147"/>
      <c r="Y98" s="147"/>
      <c r="Z98" s="147"/>
      <c r="AA98" s="147"/>
      <c r="AB98" s="147"/>
      <c r="AC98" s="147"/>
      <c r="AD98" s="147"/>
      <c r="AE98" s="147" t="s">
        <v>287</v>
      </c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</row>
    <row r="99" spans="1:58" outlineLevel="1" x14ac:dyDescent="0.25">
      <c r="A99" s="171">
        <v>48</v>
      </c>
      <c r="B99" s="172" t="s">
        <v>1489</v>
      </c>
      <c r="C99" s="187" t="s">
        <v>1490</v>
      </c>
      <c r="D99" s="173" t="s">
        <v>747</v>
      </c>
      <c r="E99" s="174">
        <v>1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4">
        <v>0</v>
      </c>
      <c r="O99" s="174">
        <f>ROUND(E99*N99,2)</f>
        <v>0</v>
      </c>
      <c r="P99" s="176"/>
      <c r="Q99" s="176" t="s">
        <v>282</v>
      </c>
      <c r="R99" s="177" t="s">
        <v>283</v>
      </c>
      <c r="S99" s="158">
        <v>0</v>
      </c>
      <c r="T99" s="158">
        <f>ROUND(E99*S99,2)</f>
        <v>0</v>
      </c>
      <c r="U99" s="158"/>
      <c r="V99" s="158" t="s">
        <v>179</v>
      </c>
      <c r="W99" s="158" t="s">
        <v>284</v>
      </c>
      <c r="X99" s="147"/>
      <c r="Y99" s="147"/>
      <c r="Z99" s="147"/>
      <c r="AA99" s="147"/>
      <c r="AB99" s="147"/>
      <c r="AC99" s="147"/>
      <c r="AD99" s="147"/>
      <c r="AE99" s="147" t="s">
        <v>764</v>
      </c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</row>
    <row r="100" spans="1:58" outlineLevel="2" x14ac:dyDescent="0.25">
      <c r="A100" s="154"/>
      <c r="B100" s="155"/>
      <c r="C100" s="253" t="s">
        <v>1491</v>
      </c>
      <c r="D100" s="254"/>
      <c r="E100" s="254"/>
      <c r="F100" s="254"/>
      <c r="G100" s="254"/>
      <c r="H100" s="158"/>
      <c r="I100" s="158"/>
      <c r="J100" s="158"/>
      <c r="K100" s="158"/>
      <c r="L100" s="158"/>
      <c r="M100" s="158"/>
      <c r="N100" s="157"/>
      <c r="O100" s="157"/>
      <c r="P100" s="158"/>
      <c r="Q100" s="158"/>
      <c r="R100" s="158"/>
      <c r="S100" s="158"/>
      <c r="T100" s="158"/>
      <c r="U100" s="158"/>
      <c r="V100" s="158"/>
      <c r="W100" s="158"/>
      <c r="X100" s="147"/>
      <c r="Y100" s="147"/>
      <c r="Z100" s="147"/>
      <c r="AA100" s="147"/>
      <c r="AB100" s="147"/>
      <c r="AC100" s="147"/>
      <c r="AD100" s="147"/>
      <c r="AE100" s="147" t="s">
        <v>287</v>
      </c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</row>
    <row r="101" spans="1:58" outlineLevel="1" x14ac:dyDescent="0.25">
      <c r="A101" s="171">
        <v>49</v>
      </c>
      <c r="B101" s="172" t="s">
        <v>1492</v>
      </c>
      <c r="C101" s="187" t="s">
        <v>1493</v>
      </c>
      <c r="D101" s="173" t="s">
        <v>747</v>
      </c>
      <c r="E101" s="174">
        <v>2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4">
        <v>0</v>
      </c>
      <c r="O101" s="174">
        <f>ROUND(E101*N101,2)</f>
        <v>0</v>
      </c>
      <c r="P101" s="176"/>
      <c r="Q101" s="176" t="s">
        <v>282</v>
      </c>
      <c r="R101" s="177" t="s">
        <v>283</v>
      </c>
      <c r="S101" s="158">
        <v>0</v>
      </c>
      <c r="T101" s="158">
        <f>ROUND(E101*S101,2)</f>
        <v>0</v>
      </c>
      <c r="U101" s="158"/>
      <c r="V101" s="158" t="s">
        <v>179</v>
      </c>
      <c r="W101" s="158" t="s">
        <v>284</v>
      </c>
      <c r="X101" s="147"/>
      <c r="Y101" s="147"/>
      <c r="Z101" s="147"/>
      <c r="AA101" s="147"/>
      <c r="AB101" s="147"/>
      <c r="AC101" s="147"/>
      <c r="AD101" s="147"/>
      <c r="AE101" s="147" t="s">
        <v>764</v>
      </c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</row>
    <row r="102" spans="1:58" outlineLevel="2" x14ac:dyDescent="0.25">
      <c r="A102" s="154"/>
      <c r="B102" s="155"/>
      <c r="C102" s="253" t="s">
        <v>1494</v>
      </c>
      <c r="D102" s="254"/>
      <c r="E102" s="254"/>
      <c r="F102" s="254"/>
      <c r="G102" s="254"/>
      <c r="H102" s="158"/>
      <c r="I102" s="158"/>
      <c r="J102" s="158"/>
      <c r="K102" s="158"/>
      <c r="L102" s="158"/>
      <c r="M102" s="158"/>
      <c r="N102" s="157"/>
      <c r="O102" s="157"/>
      <c r="P102" s="158"/>
      <c r="Q102" s="158"/>
      <c r="R102" s="158"/>
      <c r="S102" s="158"/>
      <c r="T102" s="158"/>
      <c r="U102" s="158"/>
      <c r="V102" s="158"/>
      <c r="W102" s="158"/>
      <c r="X102" s="147"/>
      <c r="Y102" s="147"/>
      <c r="Z102" s="147"/>
      <c r="AA102" s="147"/>
      <c r="AB102" s="147"/>
      <c r="AC102" s="147"/>
      <c r="AD102" s="147"/>
      <c r="AE102" s="147" t="s">
        <v>287</v>
      </c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</row>
    <row r="103" spans="1:58" outlineLevel="1" x14ac:dyDescent="0.25">
      <c r="A103" s="171">
        <v>50</v>
      </c>
      <c r="B103" s="172" t="s">
        <v>1495</v>
      </c>
      <c r="C103" s="187" t="s">
        <v>1496</v>
      </c>
      <c r="D103" s="173" t="s">
        <v>747</v>
      </c>
      <c r="E103" s="174">
        <v>1</v>
      </c>
      <c r="F103" s="175"/>
      <c r="G103" s="176">
        <f>ROUND(E103*F103,2)</f>
        <v>0</v>
      </c>
      <c r="H103" s="175"/>
      <c r="I103" s="176">
        <f>ROUND(E103*H103,2)</f>
        <v>0</v>
      </c>
      <c r="J103" s="175"/>
      <c r="K103" s="176">
        <f>ROUND(E103*J103,2)</f>
        <v>0</v>
      </c>
      <c r="L103" s="176">
        <v>21</v>
      </c>
      <c r="M103" s="176">
        <f>G103*(1+L103/100)</f>
        <v>0</v>
      </c>
      <c r="N103" s="174">
        <v>0</v>
      </c>
      <c r="O103" s="174">
        <f>ROUND(E103*N103,2)</f>
        <v>0</v>
      </c>
      <c r="P103" s="176"/>
      <c r="Q103" s="176" t="s">
        <v>282</v>
      </c>
      <c r="R103" s="177" t="s">
        <v>283</v>
      </c>
      <c r="S103" s="158">
        <v>0</v>
      </c>
      <c r="T103" s="158">
        <f>ROUND(E103*S103,2)</f>
        <v>0</v>
      </c>
      <c r="U103" s="158"/>
      <c r="V103" s="158" t="s">
        <v>179</v>
      </c>
      <c r="W103" s="158" t="s">
        <v>284</v>
      </c>
      <c r="X103" s="147"/>
      <c r="Y103" s="147"/>
      <c r="Z103" s="147"/>
      <c r="AA103" s="147"/>
      <c r="AB103" s="147"/>
      <c r="AC103" s="147"/>
      <c r="AD103" s="147"/>
      <c r="AE103" s="147" t="s">
        <v>764</v>
      </c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</row>
    <row r="104" spans="1:58" outlineLevel="2" x14ac:dyDescent="0.25">
      <c r="A104" s="154"/>
      <c r="B104" s="155"/>
      <c r="C104" s="253" t="s">
        <v>1497</v>
      </c>
      <c r="D104" s="254"/>
      <c r="E104" s="254"/>
      <c r="F104" s="254"/>
      <c r="G104" s="254"/>
      <c r="H104" s="158"/>
      <c r="I104" s="158"/>
      <c r="J104" s="158"/>
      <c r="K104" s="158"/>
      <c r="L104" s="158"/>
      <c r="M104" s="158"/>
      <c r="N104" s="157"/>
      <c r="O104" s="157"/>
      <c r="P104" s="158"/>
      <c r="Q104" s="158"/>
      <c r="R104" s="158"/>
      <c r="S104" s="158"/>
      <c r="T104" s="158"/>
      <c r="U104" s="158"/>
      <c r="V104" s="158"/>
      <c r="W104" s="158"/>
      <c r="X104" s="147"/>
      <c r="Y104" s="147"/>
      <c r="Z104" s="147"/>
      <c r="AA104" s="147"/>
      <c r="AB104" s="147"/>
      <c r="AC104" s="147"/>
      <c r="AD104" s="147"/>
      <c r="AE104" s="147" t="s">
        <v>287</v>
      </c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</row>
    <row r="105" spans="1:58" outlineLevel="1" x14ac:dyDescent="0.25">
      <c r="A105" s="171">
        <v>51</v>
      </c>
      <c r="B105" s="172" t="s">
        <v>1498</v>
      </c>
      <c r="C105" s="187" t="s">
        <v>1499</v>
      </c>
      <c r="D105" s="173" t="s">
        <v>747</v>
      </c>
      <c r="E105" s="174">
        <v>1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4">
        <v>0</v>
      </c>
      <c r="O105" s="174">
        <f>ROUND(E105*N105,2)</f>
        <v>0</v>
      </c>
      <c r="P105" s="176"/>
      <c r="Q105" s="176" t="s">
        <v>282</v>
      </c>
      <c r="R105" s="177" t="s">
        <v>283</v>
      </c>
      <c r="S105" s="158">
        <v>0</v>
      </c>
      <c r="T105" s="158">
        <f>ROUND(E105*S105,2)</f>
        <v>0</v>
      </c>
      <c r="U105" s="158"/>
      <c r="V105" s="158" t="s">
        <v>179</v>
      </c>
      <c r="W105" s="158" t="s">
        <v>284</v>
      </c>
      <c r="X105" s="147"/>
      <c r="Y105" s="147"/>
      <c r="Z105" s="147"/>
      <c r="AA105" s="147"/>
      <c r="AB105" s="147"/>
      <c r="AC105" s="147"/>
      <c r="AD105" s="147"/>
      <c r="AE105" s="147" t="s">
        <v>764</v>
      </c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</row>
    <row r="106" spans="1:58" outlineLevel="2" x14ac:dyDescent="0.25">
      <c r="A106" s="154"/>
      <c r="B106" s="155"/>
      <c r="C106" s="253" t="s">
        <v>1500</v>
      </c>
      <c r="D106" s="254"/>
      <c r="E106" s="254"/>
      <c r="F106" s="254"/>
      <c r="G106" s="254"/>
      <c r="H106" s="158"/>
      <c r="I106" s="158"/>
      <c r="J106" s="158"/>
      <c r="K106" s="158"/>
      <c r="L106" s="158"/>
      <c r="M106" s="158"/>
      <c r="N106" s="157"/>
      <c r="O106" s="157"/>
      <c r="P106" s="158"/>
      <c r="Q106" s="158"/>
      <c r="R106" s="158"/>
      <c r="S106" s="158"/>
      <c r="T106" s="158"/>
      <c r="U106" s="158"/>
      <c r="V106" s="158"/>
      <c r="W106" s="158"/>
      <c r="X106" s="147"/>
      <c r="Y106" s="147"/>
      <c r="Z106" s="147"/>
      <c r="AA106" s="147"/>
      <c r="AB106" s="147"/>
      <c r="AC106" s="147"/>
      <c r="AD106" s="147"/>
      <c r="AE106" s="147" t="s">
        <v>287</v>
      </c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</row>
    <row r="107" spans="1:58" outlineLevel="1" x14ac:dyDescent="0.25">
      <c r="A107" s="171">
        <v>52</v>
      </c>
      <c r="B107" s="172" t="s">
        <v>1501</v>
      </c>
      <c r="C107" s="187" t="s">
        <v>1502</v>
      </c>
      <c r="D107" s="173" t="s">
        <v>747</v>
      </c>
      <c r="E107" s="174">
        <v>2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4">
        <v>1.34</v>
      </c>
      <c r="O107" s="174">
        <f>ROUND(E107*N107,2)</f>
        <v>2.68</v>
      </c>
      <c r="P107" s="176"/>
      <c r="Q107" s="176" t="s">
        <v>282</v>
      </c>
      <c r="R107" s="177" t="s">
        <v>283</v>
      </c>
      <c r="S107" s="158">
        <v>0</v>
      </c>
      <c r="T107" s="158">
        <f>ROUND(E107*S107,2)</f>
        <v>0</v>
      </c>
      <c r="U107" s="158"/>
      <c r="V107" s="158" t="s">
        <v>179</v>
      </c>
      <c r="W107" s="158" t="s">
        <v>284</v>
      </c>
      <c r="X107" s="147"/>
      <c r="Y107" s="147"/>
      <c r="Z107" s="147"/>
      <c r="AA107" s="147"/>
      <c r="AB107" s="147"/>
      <c r="AC107" s="147"/>
      <c r="AD107" s="147"/>
      <c r="AE107" s="147" t="s">
        <v>764</v>
      </c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</row>
    <row r="108" spans="1:58" outlineLevel="2" x14ac:dyDescent="0.25">
      <c r="A108" s="154"/>
      <c r="B108" s="155"/>
      <c r="C108" s="253" t="s">
        <v>1503</v>
      </c>
      <c r="D108" s="254"/>
      <c r="E108" s="254"/>
      <c r="F108" s="254"/>
      <c r="G108" s="254"/>
      <c r="H108" s="158"/>
      <c r="I108" s="158"/>
      <c r="J108" s="158"/>
      <c r="K108" s="158"/>
      <c r="L108" s="158"/>
      <c r="M108" s="158"/>
      <c r="N108" s="157"/>
      <c r="O108" s="157"/>
      <c r="P108" s="158"/>
      <c r="Q108" s="158"/>
      <c r="R108" s="158"/>
      <c r="S108" s="158"/>
      <c r="T108" s="158"/>
      <c r="U108" s="158"/>
      <c r="V108" s="158"/>
      <c r="W108" s="158"/>
      <c r="X108" s="147"/>
      <c r="Y108" s="147"/>
      <c r="Z108" s="147"/>
      <c r="AA108" s="147"/>
      <c r="AB108" s="147"/>
      <c r="AC108" s="147"/>
      <c r="AD108" s="147"/>
      <c r="AE108" s="147" t="s">
        <v>287</v>
      </c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</row>
    <row r="109" spans="1:58" outlineLevel="1" x14ac:dyDescent="0.25">
      <c r="A109" s="171">
        <v>53</v>
      </c>
      <c r="B109" s="172" t="s">
        <v>1504</v>
      </c>
      <c r="C109" s="187" t="s">
        <v>1505</v>
      </c>
      <c r="D109" s="173" t="s">
        <v>747</v>
      </c>
      <c r="E109" s="174">
        <v>2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4">
        <v>1.54</v>
      </c>
      <c r="O109" s="174">
        <f>ROUND(E109*N109,2)</f>
        <v>3.08</v>
      </c>
      <c r="P109" s="176"/>
      <c r="Q109" s="176" t="s">
        <v>282</v>
      </c>
      <c r="R109" s="177" t="s">
        <v>283</v>
      </c>
      <c r="S109" s="158">
        <v>0</v>
      </c>
      <c r="T109" s="158">
        <f>ROUND(E109*S109,2)</f>
        <v>0</v>
      </c>
      <c r="U109" s="158"/>
      <c r="V109" s="158" t="s">
        <v>179</v>
      </c>
      <c r="W109" s="158" t="s">
        <v>284</v>
      </c>
      <c r="X109" s="147"/>
      <c r="Y109" s="147"/>
      <c r="Z109" s="147"/>
      <c r="AA109" s="147"/>
      <c r="AB109" s="147"/>
      <c r="AC109" s="147"/>
      <c r="AD109" s="147"/>
      <c r="AE109" s="147" t="s">
        <v>764</v>
      </c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</row>
    <row r="110" spans="1:58" outlineLevel="2" x14ac:dyDescent="0.25">
      <c r="A110" s="154"/>
      <c r="B110" s="155"/>
      <c r="C110" s="253" t="s">
        <v>1506</v>
      </c>
      <c r="D110" s="254"/>
      <c r="E110" s="254"/>
      <c r="F110" s="254"/>
      <c r="G110" s="254"/>
      <c r="H110" s="158"/>
      <c r="I110" s="158"/>
      <c r="J110" s="158"/>
      <c r="K110" s="158"/>
      <c r="L110" s="158"/>
      <c r="M110" s="158"/>
      <c r="N110" s="157"/>
      <c r="O110" s="157"/>
      <c r="P110" s="158"/>
      <c r="Q110" s="158"/>
      <c r="R110" s="158"/>
      <c r="S110" s="158"/>
      <c r="T110" s="158"/>
      <c r="U110" s="158"/>
      <c r="V110" s="158"/>
      <c r="W110" s="158"/>
      <c r="X110" s="147"/>
      <c r="Y110" s="147"/>
      <c r="Z110" s="147"/>
      <c r="AA110" s="147"/>
      <c r="AB110" s="147"/>
      <c r="AC110" s="147"/>
      <c r="AD110" s="147"/>
      <c r="AE110" s="147" t="s">
        <v>287</v>
      </c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</row>
    <row r="111" spans="1:58" outlineLevel="1" x14ac:dyDescent="0.25">
      <c r="A111" s="171">
        <v>54</v>
      </c>
      <c r="B111" s="172" t="s">
        <v>1507</v>
      </c>
      <c r="C111" s="187" t="s">
        <v>1508</v>
      </c>
      <c r="D111" s="173" t="s">
        <v>747</v>
      </c>
      <c r="E111" s="174">
        <v>1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21</v>
      </c>
      <c r="M111" s="176">
        <f>G111*(1+L111/100)</f>
        <v>0</v>
      </c>
      <c r="N111" s="174">
        <v>7.58</v>
      </c>
      <c r="O111" s="174">
        <f>ROUND(E111*N111,2)</f>
        <v>7.58</v>
      </c>
      <c r="P111" s="176"/>
      <c r="Q111" s="176" t="s">
        <v>282</v>
      </c>
      <c r="R111" s="177" t="s">
        <v>283</v>
      </c>
      <c r="S111" s="158">
        <v>0</v>
      </c>
      <c r="T111" s="158">
        <f>ROUND(E111*S111,2)</f>
        <v>0</v>
      </c>
      <c r="U111" s="158"/>
      <c r="V111" s="158" t="s">
        <v>179</v>
      </c>
      <c r="W111" s="158" t="s">
        <v>284</v>
      </c>
      <c r="X111" s="147"/>
      <c r="Y111" s="147"/>
      <c r="Z111" s="147"/>
      <c r="AA111" s="147"/>
      <c r="AB111" s="147"/>
      <c r="AC111" s="147"/>
      <c r="AD111" s="147"/>
      <c r="AE111" s="147" t="s">
        <v>764</v>
      </c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</row>
    <row r="112" spans="1:58" outlineLevel="2" x14ac:dyDescent="0.25">
      <c r="A112" s="154"/>
      <c r="B112" s="155"/>
      <c r="C112" s="253" t="s">
        <v>1509</v>
      </c>
      <c r="D112" s="254"/>
      <c r="E112" s="254"/>
      <c r="F112" s="254"/>
      <c r="G112" s="254"/>
      <c r="H112" s="158"/>
      <c r="I112" s="158"/>
      <c r="J112" s="158"/>
      <c r="K112" s="158"/>
      <c r="L112" s="158"/>
      <c r="M112" s="158"/>
      <c r="N112" s="157"/>
      <c r="O112" s="157"/>
      <c r="P112" s="158"/>
      <c r="Q112" s="158"/>
      <c r="R112" s="158"/>
      <c r="S112" s="158"/>
      <c r="T112" s="158"/>
      <c r="U112" s="158"/>
      <c r="V112" s="158"/>
      <c r="W112" s="158"/>
      <c r="X112" s="147"/>
      <c r="Y112" s="147"/>
      <c r="Z112" s="147"/>
      <c r="AA112" s="147"/>
      <c r="AB112" s="147"/>
      <c r="AC112" s="147"/>
      <c r="AD112" s="147"/>
      <c r="AE112" s="147" t="s">
        <v>287</v>
      </c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</row>
    <row r="113" spans="1:58" outlineLevel="1" x14ac:dyDescent="0.25">
      <c r="A113" s="171">
        <v>55</v>
      </c>
      <c r="B113" s="172" t="s">
        <v>1510</v>
      </c>
      <c r="C113" s="187" t="s">
        <v>1511</v>
      </c>
      <c r="D113" s="173" t="s">
        <v>747</v>
      </c>
      <c r="E113" s="174">
        <v>2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4">
        <v>4.0599999999999996</v>
      </c>
      <c r="O113" s="174">
        <f>ROUND(E113*N113,2)</f>
        <v>8.1199999999999992</v>
      </c>
      <c r="P113" s="176"/>
      <c r="Q113" s="176" t="s">
        <v>282</v>
      </c>
      <c r="R113" s="177" t="s">
        <v>283</v>
      </c>
      <c r="S113" s="158">
        <v>0</v>
      </c>
      <c r="T113" s="158">
        <f>ROUND(E113*S113,2)</f>
        <v>0</v>
      </c>
      <c r="U113" s="158"/>
      <c r="V113" s="158" t="s">
        <v>179</v>
      </c>
      <c r="W113" s="158" t="s">
        <v>284</v>
      </c>
      <c r="X113" s="147"/>
      <c r="Y113" s="147"/>
      <c r="Z113" s="147"/>
      <c r="AA113" s="147"/>
      <c r="AB113" s="147"/>
      <c r="AC113" s="147"/>
      <c r="AD113" s="147"/>
      <c r="AE113" s="147" t="s">
        <v>764</v>
      </c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</row>
    <row r="114" spans="1:58" outlineLevel="2" x14ac:dyDescent="0.25">
      <c r="A114" s="154"/>
      <c r="B114" s="155"/>
      <c r="C114" s="253" t="s">
        <v>1512</v>
      </c>
      <c r="D114" s="254"/>
      <c r="E114" s="254"/>
      <c r="F114" s="254"/>
      <c r="G114" s="254"/>
      <c r="H114" s="158"/>
      <c r="I114" s="158"/>
      <c r="J114" s="158"/>
      <c r="K114" s="158"/>
      <c r="L114" s="158"/>
      <c r="M114" s="158"/>
      <c r="N114" s="157"/>
      <c r="O114" s="157"/>
      <c r="P114" s="158"/>
      <c r="Q114" s="158"/>
      <c r="R114" s="158"/>
      <c r="S114" s="158"/>
      <c r="T114" s="158"/>
      <c r="U114" s="158"/>
      <c r="V114" s="158"/>
      <c r="W114" s="158"/>
      <c r="X114" s="147"/>
      <c r="Y114" s="147"/>
      <c r="Z114" s="147"/>
      <c r="AA114" s="147"/>
      <c r="AB114" s="147"/>
      <c r="AC114" s="147"/>
      <c r="AD114" s="147"/>
      <c r="AE114" s="147" t="s">
        <v>287</v>
      </c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</row>
    <row r="115" spans="1:58" outlineLevel="1" x14ac:dyDescent="0.25">
      <c r="A115" s="171">
        <v>56</v>
      </c>
      <c r="B115" s="172" t="s">
        <v>1513</v>
      </c>
      <c r="C115" s="187" t="s">
        <v>1514</v>
      </c>
      <c r="D115" s="173" t="s">
        <v>747</v>
      </c>
      <c r="E115" s="174">
        <v>48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2.54</v>
      </c>
      <c r="O115" s="174">
        <f>ROUND(E115*N115,2)</f>
        <v>121.92</v>
      </c>
      <c r="P115" s="176"/>
      <c r="Q115" s="176" t="s">
        <v>282</v>
      </c>
      <c r="R115" s="177" t="s">
        <v>283</v>
      </c>
      <c r="S115" s="158">
        <v>0</v>
      </c>
      <c r="T115" s="158">
        <f>ROUND(E115*S115,2)</f>
        <v>0</v>
      </c>
      <c r="U115" s="158"/>
      <c r="V115" s="158" t="s">
        <v>179</v>
      </c>
      <c r="W115" s="158" t="s">
        <v>284</v>
      </c>
      <c r="X115" s="147"/>
      <c r="Y115" s="147"/>
      <c r="Z115" s="147"/>
      <c r="AA115" s="147"/>
      <c r="AB115" s="147"/>
      <c r="AC115" s="147"/>
      <c r="AD115" s="147"/>
      <c r="AE115" s="147" t="s">
        <v>764</v>
      </c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</row>
    <row r="116" spans="1:58" outlineLevel="2" x14ac:dyDescent="0.25">
      <c r="A116" s="154"/>
      <c r="B116" s="155"/>
      <c r="C116" s="253" t="s">
        <v>1515</v>
      </c>
      <c r="D116" s="254"/>
      <c r="E116" s="254"/>
      <c r="F116" s="254"/>
      <c r="G116" s="254"/>
      <c r="H116" s="158"/>
      <c r="I116" s="158"/>
      <c r="J116" s="158"/>
      <c r="K116" s="158"/>
      <c r="L116" s="158"/>
      <c r="M116" s="158"/>
      <c r="N116" s="157"/>
      <c r="O116" s="157"/>
      <c r="P116" s="158"/>
      <c r="Q116" s="158"/>
      <c r="R116" s="158"/>
      <c r="S116" s="158"/>
      <c r="T116" s="158"/>
      <c r="U116" s="158"/>
      <c r="V116" s="158"/>
      <c r="W116" s="158"/>
      <c r="X116" s="147"/>
      <c r="Y116" s="147"/>
      <c r="Z116" s="147"/>
      <c r="AA116" s="147"/>
      <c r="AB116" s="147"/>
      <c r="AC116" s="147"/>
      <c r="AD116" s="147"/>
      <c r="AE116" s="147" t="s">
        <v>287</v>
      </c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</row>
    <row r="117" spans="1:58" outlineLevel="1" x14ac:dyDescent="0.25">
      <c r="A117" s="171">
        <v>57</v>
      </c>
      <c r="B117" s="172" t="s">
        <v>1516</v>
      </c>
      <c r="C117" s="187" t="s">
        <v>1517</v>
      </c>
      <c r="D117" s="173" t="s">
        <v>747</v>
      </c>
      <c r="E117" s="174">
        <v>2</v>
      </c>
      <c r="F117" s="175"/>
      <c r="G117" s="176">
        <f>ROUND(E117*F117,2)</f>
        <v>0</v>
      </c>
      <c r="H117" s="175"/>
      <c r="I117" s="176">
        <f>ROUND(E117*H117,2)</f>
        <v>0</v>
      </c>
      <c r="J117" s="175"/>
      <c r="K117" s="176">
        <f>ROUND(E117*J117,2)</f>
        <v>0</v>
      </c>
      <c r="L117" s="176">
        <v>21</v>
      </c>
      <c r="M117" s="176">
        <f>G117*(1+L117/100)</f>
        <v>0</v>
      </c>
      <c r="N117" s="174">
        <v>2.11</v>
      </c>
      <c r="O117" s="174">
        <f>ROUND(E117*N117,2)</f>
        <v>4.22</v>
      </c>
      <c r="P117" s="176"/>
      <c r="Q117" s="176" t="s">
        <v>282</v>
      </c>
      <c r="R117" s="177" t="s">
        <v>283</v>
      </c>
      <c r="S117" s="158">
        <v>0</v>
      </c>
      <c r="T117" s="158">
        <f>ROUND(E117*S117,2)</f>
        <v>0</v>
      </c>
      <c r="U117" s="158"/>
      <c r="V117" s="158" t="s">
        <v>179</v>
      </c>
      <c r="W117" s="158" t="s">
        <v>284</v>
      </c>
      <c r="X117" s="147"/>
      <c r="Y117" s="147"/>
      <c r="Z117" s="147"/>
      <c r="AA117" s="147"/>
      <c r="AB117" s="147"/>
      <c r="AC117" s="147"/>
      <c r="AD117" s="147"/>
      <c r="AE117" s="147" t="s">
        <v>764</v>
      </c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</row>
    <row r="118" spans="1:58" outlineLevel="2" x14ac:dyDescent="0.25">
      <c r="A118" s="154"/>
      <c r="B118" s="155"/>
      <c r="C118" s="253" t="s">
        <v>1518</v>
      </c>
      <c r="D118" s="254"/>
      <c r="E118" s="254"/>
      <c r="F118" s="254"/>
      <c r="G118" s="254"/>
      <c r="H118" s="158"/>
      <c r="I118" s="158"/>
      <c r="J118" s="158"/>
      <c r="K118" s="158"/>
      <c r="L118" s="158"/>
      <c r="M118" s="158"/>
      <c r="N118" s="157"/>
      <c r="O118" s="157"/>
      <c r="P118" s="158"/>
      <c r="Q118" s="158"/>
      <c r="R118" s="158"/>
      <c r="S118" s="158"/>
      <c r="T118" s="158"/>
      <c r="U118" s="158"/>
      <c r="V118" s="158"/>
      <c r="W118" s="158"/>
      <c r="X118" s="147"/>
      <c r="Y118" s="147"/>
      <c r="Z118" s="147"/>
      <c r="AA118" s="147"/>
      <c r="AB118" s="147"/>
      <c r="AC118" s="147"/>
      <c r="AD118" s="147"/>
      <c r="AE118" s="147" t="s">
        <v>287</v>
      </c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</row>
    <row r="119" spans="1:58" outlineLevel="1" x14ac:dyDescent="0.25">
      <c r="A119" s="171">
        <v>58</v>
      </c>
      <c r="B119" s="172" t="s">
        <v>1519</v>
      </c>
      <c r="C119" s="187" t="s">
        <v>1520</v>
      </c>
      <c r="D119" s="173" t="s">
        <v>747</v>
      </c>
      <c r="E119" s="174">
        <v>1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21</v>
      </c>
      <c r="M119" s="176">
        <f>G119*(1+L119/100)</f>
        <v>0</v>
      </c>
      <c r="N119" s="174">
        <v>17.8</v>
      </c>
      <c r="O119" s="174">
        <f>ROUND(E119*N119,2)</f>
        <v>17.8</v>
      </c>
      <c r="P119" s="176"/>
      <c r="Q119" s="176" t="s">
        <v>282</v>
      </c>
      <c r="R119" s="177" t="s">
        <v>283</v>
      </c>
      <c r="S119" s="158">
        <v>0</v>
      </c>
      <c r="T119" s="158">
        <f>ROUND(E119*S119,2)</f>
        <v>0</v>
      </c>
      <c r="U119" s="158"/>
      <c r="V119" s="158" t="s">
        <v>179</v>
      </c>
      <c r="W119" s="158" t="s">
        <v>284</v>
      </c>
      <c r="X119" s="147"/>
      <c r="Y119" s="147"/>
      <c r="Z119" s="147"/>
      <c r="AA119" s="147"/>
      <c r="AB119" s="147"/>
      <c r="AC119" s="147"/>
      <c r="AD119" s="147"/>
      <c r="AE119" s="147" t="s">
        <v>764</v>
      </c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</row>
    <row r="120" spans="1:58" outlineLevel="2" x14ac:dyDescent="0.25">
      <c r="A120" s="154"/>
      <c r="B120" s="155"/>
      <c r="C120" s="253" t="s">
        <v>1521</v>
      </c>
      <c r="D120" s="254"/>
      <c r="E120" s="254"/>
      <c r="F120" s="254"/>
      <c r="G120" s="254"/>
      <c r="H120" s="158"/>
      <c r="I120" s="158"/>
      <c r="J120" s="158"/>
      <c r="K120" s="158"/>
      <c r="L120" s="158"/>
      <c r="M120" s="158"/>
      <c r="N120" s="157"/>
      <c r="O120" s="157"/>
      <c r="P120" s="158"/>
      <c r="Q120" s="158"/>
      <c r="R120" s="158"/>
      <c r="S120" s="158"/>
      <c r="T120" s="158"/>
      <c r="U120" s="158"/>
      <c r="V120" s="158"/>
      <c r="W120" s="158"/>
      <c r="X120" s="147"/>
      <c r="Y120" s="147"/>
      <c r="Z120" s="147"/>
      <c r="AA120" s="147"/>
      <c r="AB120" s="147"/>
      <c r="AC120" s="147"/>
      <c r="AD120" s="147"/>
      <c r="AE120" s="147" t="s">
        <v>287</v>
      </c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</row>
    <row r="121" spans="1:58" outlineLevel="1" x14ac:dyDescent="0.25">
      <c r="A121" s="171">
        <v>59</v>
      </c>
      <c r="B121" s="172" t="s">
        <v>1522</v>
      </c>
      <c r="C121" s="187" t="s">
        <v>1523</v>
      </c>
      <c r="D121" s="173" t="s">
        <v>747</v>
      </c>
      <c r="E121" s="174">
        <v>1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4">
        <v>9.9</v>
      </c>
      <c r="O121" s="174">
        <f>ROUND(E121*N121,2)</f>
        <v>9.9</v>
      </c>
      <c r="P121" s="176"/>
      <c r="Q121" s="176" t="s">
        <v>282</v>
      </c>
      <c r="R121" s="177" t="s">
        <v>283</v>
      </c>
      <c r="S121" s="158">
        <v>0</v>
      </c>
      <c r="T121" s="158">
        <f>ROUND(E121*S121,2)</f>
        <v>0</v>
      </c>
      <c r="U121" s="158"/>
      <c r="V121" s="158" t="s">
        <v>179</v>
      </c>
      <c r="W121" s="158" t="s">
        <v>284</v>
      </c>
      <c r="X121" s="147"/>
      <c r="Y121" s="147"/>
      <c r="Z121" s="147"/>
      <c r="AA121" s="147"/>
      <c r="AB121" s="147"/>
      <c r="AC121" s="147"/>
      <c r="AD121" s="147"/>
      <c r="AE121" s="147" t="s">
        <v>764</v>
      </c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</row>
    <row r="122" spans="1:58" outlineLevel="2" x14ac:dyDescent="0.25">
      <c r="A122" s="154"/>
      <c r="B122" s="155"/>
      <c r="C122" s="253" t="s">
        <v>1524</v>
      </c>
      <c r="D122" s="254"/>
      <c r="E122" s="254"/>
      <c r="F122" s="254"/>
      <c r="G122" s="254"/>
      <c r="H122" s="158"/>
      <c r="I122" s="158"/>
      <c r="J122" s="158"/>
      <c r="K122" s="158"/>
      <c r="L122" s="158"/>
      <c r="M122" s="158"/>
      <c r="N122" s="157"/>
      <c r="O122" s="157"/>
      <c r="P122" s="158"/>
      <c r="Q122" s="158"/>
      <c r="R122" s="158"/>
      <c r="S122" s="158"/>
      <c r="T122" s="158"/>
      <c r="U122" s="158"/>
      <c r="V122" s="158"/>
      <c r="W122" s="158"/>
      <c r="X122" s="147"/>
      <c r="Y122" s="147"/>
      <c r="Z122" s="147"/>
      <c r="AA122" s="147"/>
      <c r="AB122" s="147"/>
      <c r="AC122" s="147"/>
      <c r="AD122" s="147"/>
      <c r="AE122" s="147" t="s">
        <v>287</v>
      </c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</row>
    <row r="123" spans="1:58" outlineLevel="1" x14ac:dyDescent="0.25">
      <c r="A123" s="171">
        <v>60</v>
      </c>
      <c r="B123" s="172" t="s">
        <v>1525</v>
      </c>
      <c r="C123" s="187" t="s">
        <v>1526</v>
      </c>
      <c r="D123" s="173" t="s">
        <v>747</v>
      </c>
      <c r="E123" s="174">
        <v>2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4">
        <v>4.25</v>
      </c>
      <c r="O123" s="174">
        <f>ROUND(E123*N123,2)</f>
        <v>8.5</v>
      </c>
      <c r="P123" s="176"/>
      <c r="Q123" s="176" t="s">
        <v>282</v>
      </c>
      <c r="R123" s="177" t="s">
        <v>283</v>
      </c>
      <c r="S123" s="158">
        <v>0</v>
      </c>
      <c r="T123" s="158">
        <f>ROUND(E123*S123,2)</f>
        <v>0</v>
      </c>
      <c r="U123" s="158"/>
      <c r="V123" s="158" t="s">
        <v>179</v>
      </c>
      <c r="W123" s="158" t="s">
        <v>284</v>
      </c>
      <c r="X123" s="147"/>
      <c r="Y123" s="147"/>
      <c r="Z123" s="147"/>
      <c r="AA123" s="147"/>
      <c r="AB123" s="147"/>
      <c r="AC123" s="147"/>
      <c r="AD123" s="147"/>
      <c r="AE123" s="147" t="s">
        <v>764</v>
      </c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</row>
    <row r="124" spans="1:58" outlineLevel="2" x14ac:dyDescent="0.25">
      <c r="A124" s="154"/>
      <c r="B124" s="155"/>
      <c r="C124" s="253" t="s">
        <v>1527</v>
      </c>
      <c r="D124" s="254"/>
      <c r="E124" s="254"/>
      <c r="F124" s="254"/>
      <c r="G124" s="254"/>
      <c r="H124" s="158"/>
      <c r="I124" s="158"/>
      <c r="J124" s="158"/>
      <c r="K124" s="158"/>
      <c r="L124" s="158"/>
      <c r="M124" s="158"/>
      <c r="N124" s="157"/>
      <c r="O124" s="157"/>
      <c r="P124" s="158"/>
      <c r="Q124" s="158"/>
      <c r="R124" s="158"/>
      <c r="S124" s="158"/>
      <c r="T124" s="158"/>
      <c r="U124" s="158"/>
      <c r="V124" s="158"/>
      <c r="W124" s="158"/>
      <c r="X124" s="147"/>
      <c r="Y124" s="147"/>
      <c r="Z124" s="147"/>
      <c r="AA124" s="147"/>
      <c r="AB124" s="147"/>
      <c r="AC124" s="147"/>
      <c r="AD124" s="147"/>
      <c r="AE124" s="147" t="s">
        <v>287</v>
      </c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</row>
    <row r="125" spans="1:58" outlineLevel="1" x14ac:dyDescent="0.25">
      <c r="A125" s="171">
        <v>61</v>
      </c>
      <c r="B125" s="172" t="s">
        <v>1528</v>
      </c>
      <c r="C125" s="187" t="s">
        <v>1529</v>
      </c>
      <c r="D125" s="173" t="s">
        <v>747</v>
      </c>
      <c r="E125" s="174">
        <v>1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4">
        <v>1.07</v>
      </c>
      <c r="O125" s="174">
        <f>ROUND(E125*N125,2)</f>
        <v>1.07</v>
      </c>
      <c r="P125" s="176"/>
      <c r="Q125" s="176" t="s">
        <v>282</v>
      </c>
      <c r="R125" s="177" t="s">
        <v>283</v>
      </c>
      <c r="S125" s="158">
        <v>0</v>
      </c>
      <c r="T125" s="158">
        <f>ROUND(E125*S125,2)</f>
        <v>0</v>
      </c>
      <c r="U125" s="158"/>
      <c r="V125" s="158" t="s">
        <v>179</v>
      </c>
      <c r="W125" s="158" t="s">
        <v>284</v>
      </c>
      <c r="X125" s="147"/>
      <c r="Y125" s="147"/>
      <c r="Z125" s="147"/>
      <c r="AA125" s="147"/>
      <c r="AB125" s="147"/>
      <c r="AC125" s="147"/>
      <c r="AD125" s="147"/>
      <c r="AE125" s="147" t="s">
        <v>764</v>
      </c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</row>
    <row r="126" spans="1:58" outlineLevel="2" x14ac:dyDescent="0.25">
      <c r="A126" s="154"/>
      <c r="B126" s="155"/>
      <c r="C126" s="253" t="s">
        <v>1530</v>
      </c>
      <c r="D126" s="254"/>
      <c r="E126" s="254"/>
      <c r="F126" s="254"/>
      <c r="G126" s="254"/>
      <c r="H126" s="158"/>
      <c r="I126" s="158"/>
      <c r="J126" s="158"/>
      <c r="K126" s="158"/>
      <c r="L126" s="158"/>
      <c r="M126" s="158"/>
      <c r="N126" s="157"/>
      <c r="O126" s="157"/>
      <c r="P126" s="158"/>
      <c r="Q126" s="158"/>
      <c r="R126" s="158"/>
      <c r="S126" s="158"/>
      <c r="T126" s="158"/>
      <c r="U126" s="158"/>
      <c r="V126" s="158"/>
      <c r="W126" s="158"/>
      <c r="X126" s="147"/>
      <c r="Y126" s="147"/>
      <c r="Z126" s="147"/>
      <c r="AA126" s="147"/>
      <c r="AB126" s="147"/>
      <c r="AC126" s="147"/>
      <c r="AD126" s="147"/>
      <c r="AE126" s="147" t="s">
        <v>287</v>
      </c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</row>
    <row r="127" spans="1:58" outlineLevel="1" x14ac:dyDescent="0.25">
      <c r="A127" s="179">
        <v>62</v>
      </c>
      <c r="B127" s="180" t="s">
        <v>1531</v>
      </c>
      <c r="C127" s="188" t="s">
        <v>1532</v>
      </c>
      <c r="D127" s="181" t="s">
        <v>747</v>
      </c>
      <c r="E127" s="182">
        <v>1</v>
      </c>
      <c r="F127" s="183"/>
      <c r="G127" s="184">
        <f>ROUND(E127*F127,2)</f>
        <v>0</v>
      </c>
      <c r="H127" s="183"/>
      <c r="I127" s="184">
        <f>ROUND(E127*H127,2)</f>
        <v>0</v>
      </c>
      <c r="J127" s="183"/>
      <c r="K127" s="184">
        <f>ROUND(E127*J127,2)</f>
        <v>0</v>
      </c>
      <c r="L127" s="184">
        <v>21</v>
      </c>
      <c r="M127" s="184">
        <f>G127*(1+L127/100)</f>
        <v>0</v>
      </c>
      <c r="N127" s="182">
        <v>1.62</v>
      </c>
      <c r="O127" s="182">
        <f>ROUND(E127*N127,2)</f>
        <v>1.62</v>
      </c>
      <c r="P127" s="184"/>
      <c r="Q127" s="184" t="s">
        <v>282</v>
      </c>
      <c r="R127" s="185" t="s">
        <v>283</v>
      </c>
      <c r="S127" s="158">
        <v>0</v>
      </c>
      <c r="T127" s="158">
        <f>ROUND(E127*S127,2)</f>
        <v>0</v>
      </c>
      <c r="U127" s="158"/>
      <c r="V127" s="158" t="s">
        <v>179</v>
      </c>
      <c r="W127" s="158" t="s">
        <v>284</v>
      </c>
      <c r="X127" s="147"/>
      <c r="Y127" s="147"/>
      <c r="Z127" s="147"/>
      <c r="AA127" s="147"/>
      <c r="AB127" s="147"/>
      <c r="AC127" s="147"/>
      <c r="AD127" s="147"/>
      <c r="AE127" s="147" t="s">
        <v>764</v>
      </c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</row>
    <row r="128" spans="1:58" outlineLevel="1" x14ac:dyDescent="0.25">
      <c r="A128" s="179">
        <v>63</v>
      </c>
      <c r="B128" s="180" t="s">
        <v>1533</v>
      </c>
      <c r="C128" s="188" t="s">
        <v>1534</v>
      </c>
      <c r="D128" s="181" t="s">
        <v>747</v>
      </c>
      <c r="E128" s="182">
        <v>2</v>
      </c>
      <c r="F128" s="183"/>
      <c r="G128" s="184">
        <f>ROUND(E128*F128,2)</f>
        <v>0</v>
      </c>
      <c r="H128" s="183"/>
      <c r="I128" s="184">
        <f>ROUND(E128*H128,2)</f>
        <v>0</v>
      </c>
      <c r="J128" s="183"/>
      <c r="K128" s="184">
        <f>ROUND(E128*J128,2)</f>
        <v>0</v>
      </c>
      <c r="L128" s="184">
        <v>21</v>
      </c>
      <c r="M128" s="184">
        <f>G128*(1+L128/100)</f>
        <v>0</v>
      </c>
      <c r="N128" s="182">
        <v>0.1</v>
      </c>
      <c r="O128" s="182">
        <f>ROUND(E128*N128,2)</f>
        <v>0.2</v>
      </c>
      <c r="P128" s="184"/>
      <c r="Q128" s="184" t="s">
        <v>282</v>
      </c>
      <c r="R128" s="185" t="s">
        <v>283</v>
      </c>
      <c r="S128" s="158">
        <v>0</v>
      </c>
      <c r="T128" s="158">
        <f>ROUND(E128*S128,2)</f>
        <v>0</v>
      </c>
      <c r="U128" s="158"/>
      <c r="V128" s="158" t="s">
        <v>179</v>
      </c>
      <c r="W128" s="158" t="s">
        <v>284</v>
      </c>
      <c r="X128" s="147"/>
      <c r="Y128" s="147"/>
      <c r="Z128" s="147"/>
      <c r="AA128" s="147"/>
      <c r="AB128" s="147"/>
      <c r="AC128" s="147"/>
      <c r="AD128" s="147"/>
      <c r="AE128" s="147" t="s">
        <v>764</v>
      </c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</row>
    <row r="129" spans="1:58" ht="26.4" x14ac:dyDescent="0.25">
      <c r="A129" s="161" t="s">
        <v>278</v>
      </c>
      <c r="B129" s="162" t="s">
        <v>150</v>
      </c>
      <c r="C129" s="186" t="s">
        <v>151</v>
      </c>
      <c r="D129" s="163"/>
      <c r="E129" s="164"/>
      <c r="F129" s="165"/>
      <c r="G129" s="165">
        <f>SUMIF(AE130:AE139,"&lt;&gt;NOR",G130:G139)</f>
        <v>0</v>
      </c>
      <c r="H129" s="165"/>
      <c r="I129" s="165">
        <f>SUM(I130:I139)</f>
        <v>0</v>
      </c>
      <c r="J129" s="165"/>
      <c r="K129" s="165">
        <f>SUM(K130:K139)</f>
        <v>0</v>
      </c>
      <c r="L129" s="165"/>
      <c r="M129" s="165">
        <f>SUM(M130:M139)</f>
        <v>0</v>
      </c>
      <c r="N129" s="164"/>
      <c r="O129" s="164">
        <f>SUM(O130:O139)</f>
        <v>7577.16</v>
      </c>
      <c r="P129" s="165"/>
      <c r="Q129" s="165"/>
      <c r="R129" s="166"/>
      <c r="S129" s="160"/>
      <c r="T129" s="160">
        <f>SUM(T130:T139)</f>
        <v>0</v>
      </c>
      <c r="U129" s="160"/>
      <c r="V129" s="160"/>
      <c r="W129" s="160"/>
      <c r="AE129" t="s">
        <v>279</v>
      </c>
    </row>
    <row r="130" spans="1:58" outlineLevel="1" x14ac:dyDescent="0.25">
      <c r="A130" s="179">
        <v>64</v>
      </c>
      <c r="B130" s="180" t="s">
        <v>1535</v>
      </c>
      <c r="C130" s="188" t="s">
        <v>1536</v>
      </c>
      <c r="D130" s="181" t="s">
        <v>514</v>
      </c>
      <c r="E130" s="182">
        <v>108</v>
      </c>
      <c r="F130" s="183"/>
      <c r="G130" s="184">
        <f t="shared" ref="G130:G139" si="6">ROUND(E130*F130,2)</f>
        <v>0</v>
      </c>
      <c r="H130" s="183"/>
      <c r="I130" s="184">
        <f t="shared" ref="I130:I139" si="7">ROUND(E130*H130,2)</f>
        <v>0</v>
      </c>
      <c r="J130" s="183"/>
      <c r="K130" s="184">
        <f t="shared" ref="K130:K139" si="8">ROUND(E130*J130,2)</f>
        <v>0</v>
      </c>
      <c r="L130" s="184">
        <v>21</v>
      </c>
      <c r="M130" s="184">
        <f t="shared" ref="M130:M139" si="9">G130*(1+L130/100)</f>
        <v>0</v>
      </c>
      <c r="N130" s="182">
        <v>42</v>
      </c>
      <c r="O130" s="182">
        <f t="shared" ref="O130:O139" si="10">ROUND(E130*N130,2)</f>
        <v>4536</v>
      </c>
      <c r="P130" s="184"/>
      <c r="Q130" s="184" t="s">
        <v>282</v>
      </c>
      <c r="R130" s="185" t="s">
        <v>283</v>
      </c>
      <c r="S130" s="158">
        <v>0</v>
      </c>
      <c r="T130" s="158">
        <f t="shared" ref="T130:T139" si="11">ROUND(E130*S130,2)</f>
        <v>0</v>
      </c>
      <c r="U130" s="158"/>
      <c r="V130" s="158" t="s">
        <v>179</v>
      </c>
      <c r="W130" s="158" t="s">
        <v>284</v>
      </c>
      <c r="X130" s="147"/>
      <c r="Y130" s="147"/>
      <c r="Z130" s="147"/>
      <c r="AA130" s="147"/>
      <c r="AB130" s="147"/>
      <c r="AC130" s="147"/>
      <c r="AD130" s="147"/>
      <c r="AE130" s="147" t="s">
        <v>764</v>
      </c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</row>
    <row r="131" spans="1:58" outlineLevel="1" x14ac:dyDescent="0.25">
      <c r="A131" s="179">
        <v>65</v>
      </c>
      <c r="B131" s="180" t="s">
        <v>1537</v>
      </c>
      <c r="C131" s="188" t="s">
        <v>1536</v>
      </c>
      <c r="D131" s="181" t="s">
        <v>514</v>
      </c>
      <c r="E131" s="182">
        <v>36</v>
      </c>
      <c r="F131" s="183"/>
      <c r="G131" s="184">
        <f t="shared" si="6"/>
        <v>0</v>
      </c>
      <c r="H131" s="183"/>
      <c r="I131" s="184">
        <f t="shared" si="7"/>
        <v>0</v>
      </c>
      <c r="J131" s="183"/>
      <c r="K131" s="184">
        <f t="shared" si="8"/>
        <v>0</v>
      </c>
      <c r="L131" s="184">
        <v>21</v>
      </c>
      <c r="M131" s="184">
        <f t="shared" si="9"/>
        <v>0</v>
      </c>
      <c r="N131" s="182">
        <v>33.6</v>
      </c>
      <c r="O131" s="182">
        <f t="shared" si="10"/>
        <v>1209.5999999999999</v>
      </c>
      <c r="P131" s="184"/>
      <c r="Q131" s="184" t="s">
        <v>282</v>
      </c>
      <c r="R131" s="185" t="s">
        <v>283</v>
      </c>
      <c r="S131" s="158">
        <v>0</v>
      </c>
      <c r="T131" s="158">
        <f t="shared" si="11"/>
        <v>0</v>
      </c>
      <c r="U131" s="158"/>
      <c r="V131" s="158" t="s">
        <v>179</v>
      </c>
      <c r="W131" s="158" t="s">
        <v>284</v>
      </c>
      <c r="X131" s="147"/>
      <c r="Y131" s="147"/>
      <c r="Z131" s="147"/>
      <c r="AA131" s="147"/>
      <c r="AB131" s="147"/>
      <c r="AC131" s="147"/>
      <c r="AD131" s="147"/>
      <c r="AE131" s="147" t="s">
        <v>764</v>
      </c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</row>
    <row r="132" spans="1:58" outlineLevel="1" x14ac:dyDescent="0.25">
      <c r="A132" s="179">
        <v>66</v>
      </c>
      <c r="B132" s="180" t="s">
        <v>1538</v>
      </c>
      <c r="C132" s="188" t="s">
        <v>1539</v>
      </c>
      <c r="D132" s="181" t="s">
        <v>514</v>
      </c>
      <c r="E132" s="182">
        <v>72</v>
      </c>
      <c r="F132" s="183"/>
      <c r="G132" s="184">
        <f t="shared" si="6"/>
        <v>0</v>
      </c>
      <c r="H132" s="183"/>
      <c r="I132" s="184">
        <f t="shared" si="7"/>
        <v>0</v>
      </c>
      <c r="J132" s="183"/>
      <c r="K132" s="184">
        <f t="shared" si="8"/>
        <v>0</v>
      </c>
      <c r="L132" s="184">
        <v>21</v>
      </c>
      <c r="M132" s="184">
        <f t="shared" si="9"/>
        <v>0</v>
      </c>
      <c r="N132" s="182">
        <v>18.5</v>
      </c>
      <c r="O132" s="182">
        <f t="shared" si="10"/>
        <v>1332</v>
      </c>
      <c r="P132" s="184"/>
      <c r="Q132" s="184" t="s">
        <v>282</v>
      </c>
      <c r="R132" s="185" t="s">
        <v>283</v>
      </c>
      <c r="S132" s="158">
        <v>0</v>
      </c>
      <c r="T132" s="158">
        <f t="shared" si="11"/>
        <v>0</v>
      </c>
      <c r="U132" s="158"/>
      <c r="V132" s="158" t="s">
        <v>179</v>
      </c>
      <c r="W132" s="158" t="s">
        <v>284</v>
      </c>
      <c r="X132" s="147"/>
      <c r="Y132" s="147"/>
      <c r="Z132" s="147"/>
      <c r="AA132" s="147"/>
      <c r="AB132" s="147"/>
      <c r="AC132" s="147"/>
      <c r="AD132" s="147"/>
      <c r="AE132" s="147" t="s">
        <v>764</v>
      </c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</row>
    <row r="133" spans="1:58" outlineLevel="1" x14ac:dyDescent="0.25">
      <c r="A133" s="179">
        <v>67</v>
      </c>
      <c r="B133" s="180" t="s">
        <v>1540</v>
      </c>
      <c r="C133" s="188" t="s">
        <v>1541</v>
      </c>
      <c r="D133" s="181" t="s">
        <v>514</v>
      </c>
      <c r="E133" s="182">
        <v>36</v>
      </c>
      <c r="F133" s="183"/>
      <c r="G133" s="184">
        <f t="shared" si="6"/>
        <v>0</v>
      </c>
      <c r="H133" s="183"/>
      <c r="I133" s="184">
        <f t="shared" si="7"/>
        <v>0</v>
      </c>
      <c r="J133" s="183"/>
      <c r="K133" s="184">
        <f t="shared" si="8"/>
        <v>0</v>
      </c>
      <c r="L133" s="184">
        <v>21</v>
      </c>
      <c r="M133" s="184">
        <f t="shared" si="9"/>
        <v>0</v>
      </c>
      <c r="N133" s="182">
        <v>9.98</v>
      </c>
      <c r="O133" s="182">
        <f t="shared" si="10"/>
        <v>359.28</v>
      </c>
      <c r="P133" s="184"/>
      <c r="Q133" s="184" t="s">
        <v>282</v>
      </c>
      <c r="R133" s="185" t="s">
        <v>283</v>
      </c>
      <c r="S133" s="158">
        <v>0</v>
      </c>
      <c r="T133" s="158">
        <f t="shared" si="11"/>
        <v>0</v>
      </c>
      <c r="U133" s="158"/>
      <c r="V133" s="158" t="s">
        <v>179</v>
      </c>
      <c r="W133" s="158" t="s">
        <v>284</v>
      </c>
      <c r="X133" s="147"/>
      <c r="Y133" s="147"/>
      <c r="Z133" s="147"/>
      <c r="AA133" s="147"/>
      <c r="AB133" s="147"/>
      <c r="AC133" s="147"/>
      <c r="AD133" s="147"/>
      <c r="AE133" s="147" t="s">
        <v>764</v>
      </c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</row>
    <row r="134" spans="1:58" outlineLevel="1" x14ac:dyDescent="0.25">
      <c r="A134" s="179">
        <v>68</v>
      </c>
      <c r="B134" s="180" t="s">
        <v>1542</v>
      </c>
      <c r="C134" s="188" t="s">
        <v>1543</v>
      </c>
      <c r="D134" s="181" t="s">
        <v>514</v>
      </c>
      <c r="E134" s="182">
        <v>42</v>
      </c>
      <c r="F134" s="183"/>
      <c r="G134" s="184">
        <f t="shared" si="6"/>
        <v>0</v>
      </c>
      <c r="H134" s="183"/>
      <c r="I134" s="184">
        <f t="shared" si="7"/>
        <v>0</v>
      </c>
      <c r="J134" s="183"/>
      <c r="K134" s="184">
        <f t="shared" si="8"/>
        <v>0</v>
      </c>
      <c r="L134" s="184">
        <v>21</v>
      </c>
      <c r="M134" s="184">
        <f t="shared" si="9"/>
        <v>0</v>
      </c>
      <c r="N134" s="182">
        <v>3.34</v>
      </c>
      <c r="O134" s="182">
        <f t="shared" si="10"/>
        <v>140.28</v>
      </c>
      <c r="P134" s="184"/>
      <c r="Q134" s="184" t="s">
        <v>282</v>
      </c>
      <c r="R134" s="185" t="s">
        <v>283</v>
      </c>
      <c r="S134" s="158">
        <v>0</v>
      </c>
      <c r="T134" s="158">
        <f t="shared" si="11"/>
        <v>0</v>
      </c>
      <c r="U134" s="158"/>
      <c r="V134" s="158" t="s">
        <v>179</v>
      </c>
      <c r="W134" s="158" t="s">
        <v>284</v>
      </c>
      <c r="X134" s="147"/>
      <c r="Y134" s="147"/>
      <c r="Z134" s="147"/>
      <c r="AA134" s="147"/>
      <c r="AB134" s="147"/>
      <c r="AC134" s="147"/>
      <c r="AD134" s="147"/>
      <c r="AE134" s="147" t="s">
        <v>764</v>
      </c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</row>
    <row r="135" spans="1:58" outlineLevel="1" x14ac:dyDescent="0.25">
      <c r="A135" s="179">
        <v>69</v>
      </c>
      <c r="B135" s="180" t="s">
        <v>1544</v>
      </c>
      <c r="C135" s="188" t="s">
        <v>1545</v>
      </c>
      <c r="D135" s="181" t="s">
        <v>514</v>
      </c>
      <c r="E135" s="182">
        <v>810</v>
      </c>
      <c r="F135" s="183"/>
      <c r="G135" s="184">
        <f t="shared" si="6"/>
        <v>0</v>
      </c>
      <c r="H135" s="183"/>
      <c r="I135" s="184">
        <f t="shared" si="7"/>
        <v>0</v>
      </c>
      <c r="J135" s="183"/>
      <c r="K135" s="184">
        <f t="shared" si="8"/>
        <v>0</v>
      </c>
      <c r="L135" s="184">
        <v>21</v>
      </c>
      <c r="M135" s="184">
        <f t="shared" si="9"/>
        <v>0</v>
      </c>
      <c r="N135" s="182">
        <v>0</v>
      </c>
      <c r="O135" s="182">
        <f t="shared" si="10"/>
        <v>0</v>
      </c>
      <c r="P135" s="184"/>
      <c r="Q135" s="184" t="s">
        <v>282</v>
      </c>
      <c r="R135" s="185" t="s">
        <v>283</v>
      </c>
      <c r="S135" s="158">
        <v>0</v>
      </c>
      <c r="T135" s="158">
        <f t="shared" si="11"/>
        <v>0</v>
      </c>
      <c r="U135" s="158"/>
      <c r="V135" s="158" t="s">
        <v>179</v>
      </c>
      <c r="W135" s="158" t="s">
        <v>284</v>
      </c>
      <c r="X135" s="147"/>
      <c r="Y135" s="147"/>
      <c r="Z135" s="147"/>
      <c r="AA135" s="147"/>
      <c r="AB135" s="147"/>
      <c r="AC135" s="147"/>
      <c r="AD135" s="147"/>
      <c r="AE135" s="147" t="s">
        <v>764</v>
      </c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</row>
    <row r="136" spans="1:58" outlineLevel="1" x14ac:dyDescent="0.25">
      <c r="A136" s="179">
        <v>70</v>
      </c>
      <c r="B136" s="180" t="s">
        <v>1546</v>
      </c>
      <c r="C136" s="188" t="s">
        <v>1547</v>
      </c>
      <c r="D136" s="181" t="s">
        <v>747</v>
      </c>
      <c r="E136" s="182">
        <v>105</v>
      </c>
      <c r="F136" s="183"/>
      <c r="G136" s="184">
        <f t="shared" si="6"/>
        <v>0</v>
      </c>
      <c r="H136" s="183"/>
      <c r="I136" s="184">
        <f t="shared" si="7"/>
        <v>0</v>
      </c>
      <c r="J136" s="183"/>
      <c r="K136" s="184">
        <f t="shared" si="8"/>
        <v>0</v>
      </c>
      <c r="L136" s="184">
        <v>21</v>
      </c>
      <c r="M136" s="184">
        <f t="shared" si="9"/>
        <v>0</v>
      </c>
      <c r="N136" s="182">
        <v>0</v>
      </c>
      <c r="O136" s="182">
        <f t="shared" si="10"/>
        <v>0</v>
      </c>
      <c r="P136" s="184"/>
      <c r="Q136" s="184" t="s">
        <v>282</v>
      </c>
      <c r="R136" s="185" t="s">
        <v>283</v>
      </c>
      <c r="S136" s="158">
        <v>0</v>
      </c>
      <c r="T136" s="158">
        <f t="shared" si="11"/>
        <v>0</v>
      </c>
      <c r="U136" s="158"/>
      <c r="V136" s="158" t="s">
        <v>179</v>
      </c>
      <c r="W136" s="158" t="s">
        <v>284</v>
      </c>
      <c r="X136" s="147"/>
      <c r="Y136" s="147"/>
      <c r="Z136" s="147"/>
      <c r="AA136" s="147"/>
      <c r="AB136" s="147"/>
      <c r="AC136" s="147"/>
      <c r="AD136" s="147"/>
      <c r="AE136" s="147" t="s">
        <v>764</v>
      </c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</row>
    <row r="137" spans="1:58" outlineLevel="1" x14ac:dyDescent="0.25">
      <c r="A137" s="179">
        <v>71</v>
      </c>
      <c r="B137" s="180" t="s">
        <v>1548</v>
      </c>
      <c r="C137" s="188" t="s">
        <v>1549</v>
      </c>
      <c r="D137" s="181" t="s">
        <v>747</v>
      </c>
      <c r="E137" s="182">
        <v>195</v>
      </c>
      <c r="F137" s="183"/>
      <c r="G137" s="184">
        <f t="shared" si="6"/>
        <v>0</v>
      </c>
      <c r="H137" s="183"/>
      <c r="I137" s="184">
        <f t="shared" si="7"/>
        <v>0</v>
      </c>
      <c r="J137" s="183"/>
      <c r="K137" s="184">
        <f t="shared" si="8"/>
        <v>0</v>
      </c>
      <c r="L137" s="184">
        <v>21</v>
      </c>
      <c r="M137" s="184">
        <f t="shared" si="9"/>
        <v>0</v>
      </c>
      <c r="N137" s="182">
        <v>0</v>
      </c>
      <c r="O137" s="182">
        <f t="shared" si="10"/>
        <v>0</v>
      </c>
      <c r="P137" s="184"/>
      <c r="Q137" s="184" t="s">
        <v>282</v>
      </c>
      <c r="R137" s="185" t="s">
        <v>283</v>
      </c>
      <c r="S137" s="158">
        <v>0</v>
      </c>
      <c r="T137" s="158">
        <f t="shared" si="11"/>
        <v>0</v>
      </c>
      <c r="U137" s="158"/>
      <c r="V137" s="158" t="s">
        <v>179</v>
      </c>
      <c r="W137" s="158" t="s">
        <v>284</v>
      </c>
      <c r="X137" s="147"/>
      <c r="Y137" s="147"/>
      <c r="Z137" s="147"/>
      <c r="AA137" s="147"/>
      <c r="AB137" s="147"/>
      <c r="AC137" s="147"/>
      <c r="AD137" s="147"/>
      <c r="AE137" s="147" t="s">
        <v>764</v>
      </c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</row>
    <row r="138" spans="1:58" outlineLevel="1" x14ac:dyDescent="0.25">
      <c r="A138" s="179">
        <v>72</v>
      </c>
      <c r="B138" s="180" t="s">
        <v>1550</v>
      </c>
      <c r="C138" s="188" t="s">
        <v>1551</v>
      </c>
      <c r="D138" s="181" t="s">
        <v>747</v>
      </c>
      <c r="E138" s="182">
        <v>15</v>
      </c>
      <c r="F138" s="183"/>
      <c r="G138" s="184">
        <f t="shared" si="6"/>
        <v>0</v>
      </c>
      <c r="H138" s="183"/>
      <c r="I138" s="184">
        <f t="shared" si="7"/>
        <v>0</v>
      </c>
      <c r="J138" s="183"/>
      <c r="K138" s="184">
        <f t="shared" si="8"/>
        <v>0</v>
      </c>
      <c r="L138" s="184">
        <v>21</v>
      </c>
      <c r="M138" s="184">
        <f t="shared" si="9"/>
        <v>0</v>
      </c>
      <c r="N138" s="182">
        <v>0</v>
      </c>
      <c r="O138" s="182">
        <f t="shared" si="10"/>
        <v>0</v>
      </c>
      <c r="P138" s="184"/>
      <c r="Q138" s="184" t="s">
        <v>282</v>
      </c>
      <c r="R138" s="185" t="s">
        <v>283</v>
      </c>
      <c r="S138" s="158">
        <v>0</v>
      </c>
      <c r="T138" s="158">
        <f t="shared" si="11"/>
        <v>0</v>
      </c>
      <c r="U138" s="158"/>
      <c r="V138" s="158" t="s">
        <v>179</v>
      </c>
      <c r="W138" s="158" t="s">
        <v>284</v>
      </c>
      <c r="X138" s="147"/>
      <c r="Y138" s="147"/>
      <c r="Z138" s="147"/>
      <c r="AA138" s="147"/>
      <c r="AB138" s="147"/>
      <c r="AC138" s="147"/>
      <c r="AD138" s="147"/>
      <c r="AE138" s="147" t="s">
        <v>764</v>
      </c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</row>
    <row r="139" spans="1:58" outlineLevel="1" x14ac:dyDescent="0.25">
      <c r="A139" s="179">
        <v>73</v>
      </c>
      <c r="B139" s="180" t="s">
        <v>1552</v>
      </c>
      <c r="C139" s="188" t="s">
        <v>1553</v>
      </c>
      <c r="D139" s="181" t="s">
        <v>747</v>
      </c>
      <c r="E139" s="182">
        <v>25</v>
      </c>
      <c r="F139" s="183"/>
      <c r="G139" s="184">
        <f t="shared" si="6"/>
        <v>0</v>
      </c>
      <c r="H139" s="183"/>
      <c r="I139" s="184">
        <f t="shared" si="7"/>
        <v>0</v>
      </c>
      <c r="J139" s="183"/>
      <c r="K139" s="184">
        <f t="shared" si="8"/>
        <v>0</v>
      </c>
      <c r="L139" s="184">
        <v>21</v>
      </c>
      <c r="M139" s="184">
        <f t="shared" si="9"/>
        <v>0</v>
      </c>
      <c r="N139" s="182">
        <v>0</v>
      </c>
      <c r="O139" s="182">
        <f t="shared" si="10"/>
        <v>0</v>
      </c>
      <c r="P139" s="184"/>
      <c r="Q139" s="184" t="s">
        <v>282</v>
      </c>
      <c r="R139" s="185" t="s">
        <v>283</v>
      </c>
      <c r="S139" s="158">
        <v>0</v>
      </c>
      <c r="T139" s="158">
        <f t="shared" si="11"/>
        <v>0</v>
      </c>
      <c r="U139" s="158"/>
      <c r="V139" s="158" t="s">
        <v>179</v>
      </c>
      <c r="W139" s="158" t="s">
        <v>284</v>
      </c>
      <c r="X139" s="147"/>
      <c r="Y139" s="147"/>
      <c r="Z139" s="147"/>
      <c r="AA139" s="147"/>
      <c r="AB139" s="147"/>
      <c r="AC139" s="147"/>
      <c r="AD139" s="147"/>
      <c r="AE139" s="147" t="s">
        <v>764</v>
      </c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</row>
    <row r="140" spans="1:58" x14ac:dyDescent="0.25">
      <c r="A140" s="161" t="s">
        <v>278</v>
      </c>
      <c r="B140" s="162" t="s">
        <v>152</v>
      </c>
      <c r="C140" s="186" t="s">
        <v>153</v>
      </c>
      <c r="D140" s="163"/>
      <c r="E140" s="164"/>
      <c r="F140" s="165"/>
      <c r="G140" s="165">
        <f>SUMIF(AE141:AE254,"&lt;&gt;NOR",G141:G254)</f>
        <v>0</v>
      </c>
      <c r="H140" s="165"/>
      <c r="I140" s="165">
        <f>SUM(I141:I254)</f>
        <v>0</v>
      </c>
      <c r="J140" s="165"/>
      <c r="K140" s="165">
        <f>SUM(K141:K254)</f>
        <v>0</v>
      </c>
      <c r="L140" s="165"/>
      <c r="M140" s="165">
        <f>SUM(M141:M254)</f>
        <v>0</v>
      </c>
      <c r="N140" s="164"/>
      <c r="O140" s="164">
        <f>SUM(O141:O254)</f>
        <v>21492.659999999996</v>
      </c>
      <c r="P140" s="165"/>
      <c r="Q140" s="165"/>
      <c r="R140" s="166"/>
      <c r="S140" s="160"/>
      <c r="T140" s="160">
        <f>SUM(T141:T254)</f>
        <v>0</v>
      </c>
      <c r="U140" s="160"/>
      <c r="V140" s="160"/>
      <c r="W140" s="160"/>
      <c r="AE140" t="s">
        <v>279</v>
      </c>
    </row>
    <row r="141" spans="1:58" outlineLevel="1" x14ac:dyDescent="0.25">
      <c r="A141" s="171">
        <v>74</v>
      </c>
      <c r="B141" s="172" t="s">
        <v>1554</v>
      </c>
      <c r="C141" s="187" t="s">
        <v>1555</v>
      </c>
      <c r="D141" s="173" t="s">
        <v>514</v>
      </c>
      <c r="E141" s="174">
        <v>462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4">
        <v>33.090000000000003</v>
      </c>
      <c r="O141" s="174">
        <f>ROUND(E141*N141,2)</f>
        <v>15287.58</v>
      </c>
      <c r="P141" s="176"/>
      <c r="Q141" s="176" t="s">
        <v>282</v>
      </c>
      <c r="R141" s="177" t="s">
        <v>283</v>
      </c>
      <c r="S141" s="158">
        <v>0</v>
      </c>
      <c r="T141" s="158">
        <f>ROUND(E141*S141,2)</f>
        <v>0</v>
      </c>
      <c r="U141" s="158"/>
      <c r="V141" s="158" t="s">
        <v>179</v>
      </c>
      <c r="W141" s="158" t="s">
        <v>284</v>
      </c>
      <c r="X141" s="147"/>
      <c r="Y141" s="147"/>
      <c r="Z141" s="147"/>
      <c r="AA141" s="147"/>
      <c r="AB141" s="147"/>
      <c r="AC141" s="147"/>
      <c r="AD141" s="147"/>
      <c r="AE141" s="147" t="s">
        <v>764</v>
      </c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</row>
    <row r="142" spans="1:58" outlineLevel="2" x14ac:dyDescent="0.25">
      <c r="A142" s="154"/>
      <c r="B142" s="155"/>
      <c r="C142" s="253" t="s">
        <v>1556</v>
      </c>
      <c r="D142" s="254"/>
      <c r="E142" s="254"/>
      <c r="F142" s="254"/>
      <c r="G142" s="254"/>
      <c r="H142" s="158"/>
      <c r="I142" s="158"/>
      <c r="J142" s="158"/>
      <c r="K142" s="158"/>
      <c r="L142" s="158"/>
      <c r="M142" s="158"/>
      <c r="N142" s="157"/>
      <c r="O142" s="157"/>
      <c r="P142" s="158"/>
      <c r="Q142" s="158"/>
      <c r="R142" s="158"/>
      <c r="S142" s="158"/>
      <c r="T142" s="158"/>
      <c r="U142" s="158"/>
      <c r="V142" s="158"/>
      <c r="W142" s="158"/>
      <c r="X142" s="147"/>
      <c r="Y142" s="147"/>
      <c r="Z142" s="147"/>
      <c r="AA142" s="147"/>
      <c r="AB142" s="147"/>
      <c r="AC142" s="147"/>
      <c r="AD142" s="147"/>
      <c r="AE142" s="147" t="s">
        <v>287</v>
      </c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</row>
    <row r="143" spans="1:58" outlineLevel="1" x14ac:dyDescent="0.25">
      <c r="A143" s="179">
        <v>75</v>
      </c>
      <c r="B143" s="180" t="s">
        <v>1557</v>
      </c>
      <c r="C143" s="188" t="s">
        <v>1558</v>
      </c>
      <c r="D143" s="181" t="s">
        <v>514</v>
      </c>
      <c r="E143" s="182">
        <v>384</v>
      </c>
      <c r="F143" s="183"/>
      <c r="G143" s="184">
        <f t="shared" ref="G143:G149" si="12">ROUND(E143*F143,2)</f>
        <v>0</v>
      </c>
      <c r="H143" s="183"/>
      <c r="I143" s="184">
        <f t="shared" ref="I143:I149" si="13">ROUND(E143*H143,2)</f>
        <v>0</v>
      </c>
      <c r="J143" s="183"/>
      <c r="K143" s="184">
        <f t="shared" ref="K143:K149" si="14">ROUND(E143*J143,2)</f>
        <v>0</v>
      </c>
      <c r="L143" s="184">
        <v>21</v>
      </c>
      <c r="M143" s="184">
        <f t="shared" ref="M143:M149" si="15">G143*(1+L143/100)</f>
        <v>0</v>
      </c>
      <c r="N143" s="182">
        <v>9.98</v>
      </c>
      <c r="O143" s="182">
        <f t="shared" ref="O143:O149" si="16">ROUND(E143*N143,2)</f>
        <v>3832.32</v>
      </c>
      <c r="P143" s="184"/>
      <c r="Q143" s="184" t="s">
        <v>282</v>
      </c>
      <c r="R143" s="185" t="s">
        <v>283</v>
      </c>
      <c r="S143" s="158">
        <v>0</v>
      </c>
      <c r="T143" s="158">
        <f t="shared" ref="T143:T149" si="17">ROUND(E143*S143,2)</f>
        <v>0</v>
      </c>
      <c r="U143" s="158"/>
      <c r="V143" s="158" t="s">
        <v>179</v>
      </c>
      <c r="W143" s="158" t="s">
        <v>284</v>
      </c>
      <c r="X143" s="147"/>
      <c r="Y143" s="147"/>
      <c r="Z143" s="147"/>
      <c r="AA143" s="147"/>
      <c r="AB143" s="147"/>
      <c r="AC143" s="147"/>
      <c r="AD143" s="147"/>
      <c r="AE143" s="147" t="s">
        <v>764</v>
      </c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</row>
    <row r="144" spans="1:58" outlineLevel="1" x14ac:dyDescent="0.25">
      <c r="A144" s="179">
        <v>76</v>
      </c>
      <c r="B144" s="180" t="s">
        <v>1559</v>
      </c>
      <c r="C144" s="188" t="s">
        <v>1560</v>
      </c>
      <c r="D144" s="181" t="s">
        <v>514</v>
      </c>
      <c r="E144" s="182">
        <v>1</v>
      </c>
      <c r="F144" s="183"/>
      <c r="G144" s="184">
        <f t="shared" si="12"/>
        <v>0</v>
      </c>
      <c r="H144" s="183"/>
      <c r="I144" s="184">
        <f t="shared" si="13"/>
        <v>0</v>
      </c>
      <c r="J144" s="183"/>
      <c r="K144" s="184">
        <f t="shared" si="14"/>
        <v>0</v>
      </c>
      <c r="L144" s="184">
        <v>21</v>
      </c>
      <c r="M144" s="184">
        <f t="shared" si="15"/>
        <v>0</v>
      </c>
      <c r="N144" s="182">
        <v>10.26</v>
      </c>
      <c r="O144" s="182">
        <f t="shared" si="16"/>
        <v>10.26</v>
      </c>
      <c r="P144" s="184"/>
      <c r="Q144" s="184" t="s">
        <v>282</v>
      </c>
      <c r="R144" s="185" t="s">
        <v>283</v>
      </c>
      <c r="S144" s="158">
        <v>0</v>
      </c>
      <c r="T144" s="158">
        <f t="shared" si="17"/>
        <v>0</v>
      </c>
      <c r="U144" s="158"/>
      <c r="V144" s="158" t="s">
        <v>179</v>
      </c>
      <c r="W144" s="158" t="s">
        <v>284</v>
      </c>
      <c r="X144" s="147"/>
      <c r="Y144" s="147"/>
      <c r="Z144" s="147"/>
      <c r="AA144" s="147"/>
      <c r="AB144" s="147"/>
      <c r="AC144" s="147"/>
      <c r="AD144" s="147"/>
      <c r="AE144" s="147" t="s">
        <v>764</v>
      </c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</row>
    <row r="145" spans="1:58" outlineLevel="1" x14ac:dyDescent="0.25">
      <c r="A145" s="179">
        <v>77</v>
      </c>
      <c r="B145" s="180" t="s">
        <v>1561</v>
      </c>
      <c r="C145" s="188" t="s">
        <v>1562</v>
      </c>
      <c r="D145" s="181" t="s">
        <v>514</v>
      </c>
      <c r="E145" s="182">
        <v>18</v>
      </c>
      <c r="F145" s="183"/>
      <c r="G145" s="184">
        <f t="shared" si="12"/>
        <v>0</v>
      </c>
      <c r="H145" s="183"/>
      <c r="I145" s="184">
        <f t="shared" si="13"/>
        <v>0</v>
      </c>
      <c r="J145" s="183"/>
      <c r="K145" s="184">
        <f t="shared" si="14"/>
        <v>0</v>
      </c>
      <c r="L145" s="184">
        <v>21</v>
      </c>
      <c r="M145" s="184">
        <f t="shared" si="15"/>
        <v>0</v>
      </c>
      <c r="N145" s="182">
        <v>6.24</v>
      </c>
      <c r="O145" s="182">
        <f t="shared" si="16"/>
        <v>112.32</v>
      </c>
      <c r="P145" s="184"/>
      <c r="Q145" s="184" t="s">
        <v>282</v>
      </c>
      <c r="R145" s="185" t="s">
        <v>283</v>
      </c>
      <c r="S145" s="158">
        <v>0</v>
      </c>
      <c r="T145" s="158">
        <f t="shared" si="17"/>
        <v>0</v>
      </c>
      <c r="U145" s="158"/>
      <c r="V145" s="158" t="s">
        <v>179</v>
      </c>
      <c r="W145" s="158" t="s">
        <v>284</v>
      </c>
      <c r="X145" s="147"/>
      <c r="Y145" s="147"/>
      <c r="Z145" s="147"/>
      <c r="AA145" s="147"/>
      <c r="AB145" s="147"/>
      <c r="AC145" s="147"/>
      <c r="AD145" s="147"/>
      <c r="AE145" s="147" t="s">
        <v>764</v>
      </c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</row>
    <row r="146" spans="1:58" outlineLevel="1" x14ac:dyDescent="0.25">
      <c r="A146" s="179">
        <v>78</v>
      </c>
      <c r="B146" s="180" t="s">
        <v>1563</v>
      </c>
      <c r="C146" s="188" t="s">
        <v>1564</v>
      </c>
      <c r="D146" s="181" t="s">
        <v>514</v>
      </c>
      <c r="E146" s="182">
        <v>24</v>
      </c>
      <c r="F146" s="183"/>
      <c r="G146" s="184">
        <f t="shared" si="12"/>
        <v>0</v>
      </c>
      <c r="H146" s="183"/>
      <c r="I146" s="184">
        <f t="shared" si="13"/>
        <v>0</v>
      </c>
      <c r="J146" s="183"/>
      <c r="K146" s="184">
        <f t="shared" si="14"/>
        <v>0</v>
      </c>
      <c r="L146" s="184">
        <v>21</v>
      </c>
      <c r="M146" s="184">
        <f t="shared" si="15"/>
        <v>0</v>
      </c>
      <c r="N146" s="182">
        <v>4.1100000000000003</v>
      </c>
      <c r="O146" s="182">
        <f t="shared" si="16"/>
        <v>98.64</v>
      </c>
      <c r="P146" s="184"/>
      <c r="Q146" s="184" t="s">
        <v>282</v>
      </c>
      <c r="R146" s="185" t="s">
        <v>283</v>
      </c>
      <c r="S146" s="158">
        <v>0</v>
      </c>
      <c r="T146" s="158">
        <f t="shared" si="17"/>
        <v>0</v>
      </c>
      <c r="U146" s="158"/>
      <c r="V146" s="158" t="s">
        <v>179</v>
      </c>
      <c r="W146" s="158" t="s">
        <v>284</v>
      </c>
      <c r="X146" s="147"/>
      <c r="Y146" s="147"/>
      <c r="Z146" s="147"/>
      <c r="AA146" s="147"/>
      <c r="AB146" s="147"/>
      <c r="AC146" s="147"/>
      <c r="AD146" s="147"/>
      <c r="AE146" s="147" t="s">
        <v>764</v>
      </c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</row>
    <row r="147" spans="1:58" outlineLevel="1" x14ac:dyDescent="0.25">
      <c r="A147" s="179">
        <v>79</v>
      </c>
      <c r="B147" s="180" t="s">
        <v>1565</v>
      </c>
      <c r="C147" s="188" t="s">
        <v>1566</v>
      </c>
      <c r="D147" s="181" t="s">
        <v>514</v>
      </c>
      <c r="E147" s="182">
        <v>90</v>
      </c>
      <c r="F147" s="183"/>
      <c r="G147" s="184">
        <f t="shared" si="12"/>
        <v>0</v>
      </c>
      <c r="H147" s="183"/>
      <c r="I147" s="184">
        <f t="shared" si="13"/>
        <v>0</v>
      </c>
      <c r="J147" s="183"/>
      <c r="K147" s="184">
        <f t="shared" si="14"/>
        <v>0</v>
      </c>
      <c r="L147" s="184">
        <v>21</v>
      </c>
      <c r="M147" s="184">
        <f t="shared" si="15"/>
        <v>0</v>
      </c>
      <c r="N147" s="182">
        <v>1.99</v>
      </c>
      <c r="O147" s="182">
        <f t="shared" si="16"/>
        <v>179.1</v>
      </c>
      <c r="P147" s="184"/>
      <c r="Q147" s="184" t="s">
        <v>282</v>
      </c>
      <c r="R147" s="185" t="s">
        <v>283</v>
      </c>
      <c r="S147" s="158">
        <v>0</v>
      </c>
      <c r="T147" s="158">
        <f t="shared" si="17"/>
        <v>0</v>
      </c>
      <c r="U147" s="158"/>
      <c r="V147" s="158" t="s">
        <v>179</v>
      </c>
      <c r="W147" s="158" t="s">
        <v>284</v>
      </c>
      <c r="X147" s="147"/>
      <c r="Y147" s="147"/>
      <c r="Z147" s="147"/>
      <c r="AA147" s="147"/>
      <c r="AB147" s="147"/>
      <c r="AC147" s="147"/>
      <c r="AD147" s="147"/>
      <c r="AE147" s="147" t="s">
        <v>764</v>
      </c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</row>
    <row r="148" spans="1:58" outlineLevel="1" x14ac:dyDescent="0.25">
      <c r="A148" s="179">
        <v>80</v>
      </c>
      <c r="B148" s="180" t="s">
        <v>1567</v>
      </c>
      <c r="C148" s="188" t="s">
        <v>1568</v>
      </c>
      <c r="D148" s="181" t="s">
        <v>514</v>
      </c>
      <c r="E148" s="182">
        <v>12</v>
      </c>
      <c r="F148" s="183"/>
      <c r="G148" s="184">
        <f t="shared" si="12"/>
        <v>0</v>
      </c>
      <c r="H148" s="183"/>
      <c r="I148" s="184">
        <f t="shared" si="13"/>
        <v>0</v>
      </c>
      <c r="J148" s="183"/>
      <c r="K148" s="184">
        <f t="shared" si="14"/>
        <v>0</v>
      </c>
      <c r="L148" s="184">
        <v>21</v>
      </c>
      <c r="M148" s="184">
        <f t="shared" si="15"/>
        <v>0</v>
      </c>
      <c r="N148" s="182">
        <v>1.2</v>
      </c>
      <c r="O148" s="182">
        <f t="shared" si="16"/>
        <v>14.4</v>
      </c>
      <c r="P148" s="184"/>
      <c r="Q148" s="184" t="s">
        <v>282</v>
      </c>
      <c r="R148" s="185" t="s">
        <v>283</v>
      </c>
      <c r="S148" s="158">
        <v>0</v>
      </c>
      <c r="T148" s="158">
        <f t="shared" si="17"/>
        <v>0</v>
      </c>
      <c r="U148" s="158"/>
      <c r="V148" s="158" t="s">
        <v>179</v>
      </c>
      <c r="W148" s="158" t="s">
        <v>284</v>
      </c>
      <c r="X148" s="147"/>
      <c r="Y148" s="147"/>
      <c r="Z148" s="147"/>
      <c r="AA148" s="147"/>
      <c r="AB148" s="147"/>
      <c r="AC148" s="147"/>
      <c r="AD148" s="147"/>
      <c r="AE148" s="147" t="s">
        <v>764</v>
      </c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</row>
    <row r="149" spans="1:58" outlineLevel="1" x14ac:dyDescent="0.25">
      <c r="A149" s="171">
        <v>81</v>
      </c>
      <c r="B149" s="172" t="s">
        <v>1569</v>
      </c>
      <c r="C149" s="187" t="s">
        <v>1570</v>
      </c>
      <c r="D149" s="173" t="s">
        <v>747</v>
      </c>
      <c r="E149" s="174">
        <v>6</v>
      </c>
      <c r="F149" s="175"/>
      <c r="G149" s="176">
        <f t="shared" si="12"/>
        <v>0</v>
      </c>
      <c r="H149" s="175"/>
      <c r="I149" s="176">
        <f t="shared" si="13"/>
        <v>0</v>
      </c>
      <c r="J149" s="175"/>
      <c r="K149" s="176">
        <f t="shared" si="14"/>
        <v>0</v>
      </c>
      <c r="L149" s="176">
        <v>21</v>
      </c>
      <c r="M149" s="176">
        <f t="shared" si="15"/>
        <v>0</v>
      </c>
      <c r="N149" s="174">
        <v>13.54</v>
      </c>
      <c r="O149" s="174">
        <f t="shared" si="16"/>
        <v>81.239999999999995</v>
      </c>
      <c r="P149" s="176"/>
      <c r="Q149" s="176" t="s">
        <v>282</v>
      </c>
      <c r="R149" s="177" t="s">
        <v>283</v>
      </c>
      <c r="S149" s="158">
        <v>0</v>
      </c>
      <c r="T149" s="158">
        <f t="shared" si="17"/>
        <v>0</v>
      </c>
      <c r="U149" s="158"/>
      <c r="V149" s="158" t="s">
        <v>179</v>
      </c>
      <c r="W149" s="158" t="s">
        <v>284</v>
      </c>
      <c r="X149" s="147"/>
      <c r="Y149" s="147"/>
      <c r="Z149" s="147"/>
      <c r="AA149" s="147"/>
      <c r="AB149" s="147"/>
      <c r="AC149" s="147"/>
      <c r="AD149" s="147"/>
      <c r="AE149" s="147" t="s">
        <v>764</v>
      </c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</row>
    <row r="150" spans="1:58" outlineLevel="2" x14ac:dyDescent="0.25">
      <c r="A150" s="154"/>
      <c r="B150" s="155"/>
      <c r="C150" s="253" t="s">
        <v>1571</v>
      </c>
      <c r="D150" s="254"/>
      <c r="E150" s="254"/>
      <c r="F150" s="254"/>
      <c r="G150" s="254"/>
      <c r="H150" s="158"/>
      <c r="I150" s="158"/>
      <c r="J150" s="158"/>
      <c r="K150" s="158"/>
      <c r="L150" s="158"/>
      <c r="M150" s="158"/>
      <c r="N150" s="157"/>
      <c r="O150" s="157"/>
      <c r="P150" s="158"/>
      <c r="Q150" s="158"/>
      <c r="R150" s="158"/>
      <c r="S150" s="158"/>
      <c r="T150" s="158"/>
      <c r="U150" s="158"/>
      <c r="V150" s="158"/>
      <c r="W150" s="158"/>
      <c r="X150" s="147"/>
      <c r="Y150" s="147"/>
      <c r="Z150" s="147"/>
      <c r="AA150" s="147"/>
      <c r="AB150" s="147"/>
      <c r="AC150" s="147"/>
      <c r="AD150" s="147"/>
      <c r="AE150" s="147" t="s">
        <v>287</v>
      </c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</row>
    <row r="151" spans="1:58" outlineLevel="1" x14ac:dyDescent="0.25">
      <c r="A151" s="171">
        <v>82</v>
      </c>
      <c r="B151" s="172" t="s">
        <v>1572</v>
      </c>
      <c r="C151" s="187" t="s">
        <v>1573</v>
      </c>
      <c r="D151" s="173" t="s">
        <v>747</v>
      </c>
      <c r="E151" s="174">
        <v>2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4">
        <v>15.09</v>
      </c>
      <c r="O151" s="174">
        <f>ROUND(E151*N151,2)</f>
        <v>30.18</v>
      </c>
      <c r="P151" s="176"/>
      <c r="Q151" s="176" t="s">
        <v>282</v>
      </c>
      <c r="R151" s="177" t="s">
        <v>283</v>
      </c>
      <c r="S151" s="158">
        <v>0</v>
      </c>
      <c r="T151" s="158">
        <f>ROUND(E151*S151,2)</f>
        <v>0</v>
      </c>
      <c r="U151" s="158"/>
      <c r="V151" s="158" t="s">
        <v>179</v>
      </c>
      <c r="W151" s="158" t="s">
        <v>284</v>
      </c>
      <c r="X151" s="147"/>
      <c r="Y151" s="147"/>
      <c r="Z151" s="147"/>
      <c r="AA151" s="147"/>
      <c r="AB151" s="147"/>
      <c r="AC151" s="147"/>
      <c r="AD151" s="147"/>
      <c r="AE151" s="147" t="s">
        <v>764</v>
      </c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</row>
    <row r="152" spans="1:58" outlineLevel="2" x14ac:dyDescent="0.25">
      <c r="A152" s="154"/>
      <c r="B152" s="155"/>
      <c r="C152" s="253" t="s">
        <v>1574</v>
      </c>
      <c r="D152" s="254"/>
      <c r="E152" s="254"/>
      <c r="F152" s="254"/>
      <c r="G152" s="254"/>
      <c r="H152" s="158"/>
      <c r="I152" s="158"/>
      <c r="J152" s="158"/>
      <c r="K152" s="158"/>
      <c r="L152" s="158"/>
      <c r="M152" s="158"/>
      <c r="N152" s="157"/>
      <c r="O152" s="157"/>
      <c r="P152" s="158"/>
      <c r="Q152" s="158"/>
      <c r="R152" s="158"/>
      <c r="S152" s="158"/>
      <c r="T152" s="158"/>
      <c r="U152" s="158"/>
      <c r="V152" s="158"/>
      <c r="W152" s="158"/>
      <c r="X152" s="147"/>
      <c r="Y152" s="147"/>
      <c r="Z152" s="147"/>
      <c r="AA152" s="147"/>
      <c r="AB152" s="147"/>
      <c r="AC152" s="147"/>
      <c r="AD152" s="147"/>
      <c r="AE152" s="147" t="s">
        <v>287</v>
      </c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</row>
    <row r="153" spans="1:58" outlineLevel="1" x14ac:dyDescent="0.25">
      <c r="A153" s="171">
        <v>83</v>
      </c>
      <c r="B153" s="172" t="s">
        <v>1575</v>
      </c>
      <c r="C153" s="187" t="s">
        <v>1576</v>
      </c>
      <c r="D153" s="173" t="s">
        <v>747</v>
      </c>
      <c r="E153" s="174">
        <v>9</v>
      </c>
      <c r="F153" s="175"/>
      <c r="G153" s="176">
        <f>ROUND(E153*F153,2)</f>
        <v>0</v>
      </c>
      <c r="H153" s="175"/>
      <c r="I153" s="176">
        <f>ROUND(E153*H153,2)</f>
        <v>0</v>
      </c>
      <c r="J153" s="175"/>
      <c r="K153" s="176">
        <f>ROUND(E153*J153,2)</f>
        <v>0</v>
      </c>
      <c r="L153" s="176">
        <v>21</v>
      </c>
      <c r="M153" s="176">
        <f>G153*(1+L153/100)</f>
        <v>0</v>
      </c>
      <c r="N153" s="174">
        <v>7.5449999999999999</v>
      </c>
      <c r="O153" s="174">
        <f>ROUND(E153*N153,2)</f>
        <v>67.91</v>
      </c>
      <c r="P153" s="176"/>
      <c r="Q153" s="176" t="s">
        <v>282</v>
      </c>
      <c r="R153" s="177" t="s">
        <v>283</v>
      </c>
      <c r="S153" s="158">
        <v>0</v>
      </c>
      <c r="T153" s="158">
        <f>ROUND(E153*S153,2)</f>
        <v>0</v>
      </c>
      <c r="U153" s="158"/>
      <c r="V153" s="158" t="s">
        <v>179</v>
      </c>
      <c r="W153" s="158" t="s">
        <v>284</v>
      </c>
      <c r="X153" s="147"/>
      <c r="Y153" s="147"/>
      <c r="Z153" s="147"/>
      <c r="AA153" s="147"/>
      <c r="AB153" s="147"/>
      <c r="AC153" s="147"/>
      <c r="AD153" s="147"/>
      <c r="AE153" s="147" t="s">
        <v>764</v>
      </c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</row>
    <row r="154" spans="1:58" outlineLevel="2" x14ac:dyDescent="0.25">
      <c r="A154" s="154"/>
      <c r="B154" s="155"/>
      <c r="C154" s="253" t="s">
        <v>1577</v>
      </c>
      <c r="D154" s="254"/>
      <c r="E154" s="254"/>
      <c r="F154" s="254"/>
      <c r="G154" s="254"/>
      <c r="H154" s="158"/>
      <c r="I154" s="158"/>
      <c r="J154" s="158"/>
      <c r="K154" s="158"/>
      <c r="L154" s="158"/>
      <c r="M154" s="158"/>
      <c r="N154" s="157"/>
      <c r="O154" s="157"/>
      <c r="P154" s="158"/>
      <c r="Q154" s="158"/>
      <c r="R154" s="158"/>
      <c r="S154" s="158"/>
      <c r="T154" s="158"/>
      <c r="U154" s="158"/>
      <c r="V154" s="158"/>
      <c r="W154" s="158"/>
      <c r="X154" s="147"/>
      <c r="Y154" s="147"/>
      <c r="Z154" s="147"/>
      <c r="AA154" s="147"/>
      <c r="AB154" s="147"/>
      <c r="AC154" s="147"/>
      <c r="AD154" s="147"/>
      <c r="AE154" s="147" t="s">
        <v>287</v>
      </c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</row>
    <row r="155" spans="1:58" outlineLevel="1" x14ac:dyDescent="0.25">
      <c r="A155" s="179">
        <v>84</v>
      </c>
      <c r="B155" s="180" t="s">
        <v>1578</v>
      </c>
      <c r="C155" s="188" t="s">
        <v>1579</v>
      </c>
      <c r="D155" s="181" t="s">
        <v>747</v>
      </c>
      <c r="E155" s="182">
        <v>4</v>
      </c>
      <c r="F155" s="183"/>
      <c r="G155" s="184">
        <f t="shared" ref="G155:G160" si="18">ROUND(E155*F155,2)</f>
        <v>0</v>
      </c>
      <c r="H155" s="183"/>
      <c r="I155" s="184">
        <f t="shared" ref="I155:I160" si="19">ROUND(E155*H155,2)</f>
        <v>0</v>
      </c>
      <c r="J155" s="183"/>
      <c r="K155" s="184">
        <f t="shared" ref="K155:K160" si="20">ROUND(E155*J155,2)</f>
        <v>0</v>
      </c>
      <c r="L155" s="184">
        <v>21</v>
      </c>
      <c r="M155" s="184">
        <f t="shared" ref="M155:M160" si="21">G155*(1+L155/100)</f>
        <v>0</v>
      </c>
      <c r="N155" s="182">
        <v>7.24</v>
      </c>
      <c r="O155" s="182">
        <f t="shared" ref="O155:O160" si="22">ROUND(E155*N155,2)</f>
        <v>28.96</v>
      </c>
      <c r="P155" s="184"/>
      <c r="Q155" s="184" t="s">
        <v>282</v>
      </c>
      <c r="R155" s="185" t="s">
        <v>283</v>
      </c>
      <c r="S155" s="158">
        <v>0</v>
      </c>
      <c r="T155" s="158">
        <f t="shared" ref="T155:T160" si="23">ROUND(E155*S155,2)</f>
        <v>0</v>
      </c>
      <c r="U155" s="158"/>
      <c r="V155" s="158" t="s">
        <v>179</v>
      </c>
      <c r="W155" s="158" t="s">
        <v>284</v>
      </c>
      <c r="X155" s="147"/>
      <c r="Y155" s="147"/>
      <c r="Z155" s="147"/>
      <c r="AA155" s="147"/>
      <c r="AB155" s="147"/>
      <c r="AC155" s="147"/>
      <c r="AD155" s="147"/>
      <c r="AE155" s="147" t="s">
        <v>764</v>
      </c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</row>
    <row r="156" spans="1:58" outlineLevel="1" x14ac:dyDescent="0.25">
      <c r="A156" s="179">
        <v>85</v>
      </c>
      <c r="B156" s="180" t="s">
        <v>1580</v>
      </c>
      <c r="C156" s="188" t="s">
        <v>1581</v>
      </c>
      <c r="D156" s="181" t="s">
        <v>747</v>
      </c>
      <c r="E156" s="182">
        <v>36</v>
      </c>
      <c r="F156" s="183"/>
      <c r="G156" s="184">
        <f t="shared" si="18"/>
        <v>0</v>
      </c>
      <c r="H156" s="183"/>
      <c r="I156" s="184">
        <f t="shared" si="19"/>
        <v>0</v>
      </c>
      <c r="J156" s="183"/>
      <c r="K156" s="184">
        <f t="shared" si="20"/>
        <v>0</v>
      </c>
      <c r="L156" s="184">
        <v>21</v>
      </c>
      <c r="M156" s="184">
        <f t="shared" si="21"/>
        <v>0</v>
      </c>
      <c r="N156" s="182">
        <v>2.6</v>
      </c>
      <c r="O156" s="182">
        <f t="shared" si="22"/>
        <v>93.6</v>
      </c>
      <c r="P156" s="184"/>
      <c r="Q156" s="184" t="s">
        <v>282</v>
      </c>
      <c r="R156" s="185" t="s">
        <v>283</v>
      </c>
      <c r="S156" s="158">
        <v>0</v>
      </c>
      <c r="T156" s="158">
        <f t="shared" si="23"/>
        <v>0</v>
      </c>
      <c r="U156" s="158"/>
      <c r="V156" s="158" t="s">
        <v>179</v>
      </c>
      <c r="W156" s="158" t="s">
        <v>284</v>
      </c>
      <c r="X156" s="147"/>
      <c r="Y156" s="147"/>
      <c r="Z156" s="147"/>
      <c r="AA156" s="147"/>
      <c r="AB156" s="147"/>
      <c r="AC156" s="147"/>
      <c r="AD156" s="147"/>
      <c r="AE156" s="147" t="s">
        <v>764</v>
      </c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</row>
    <row r="157" spans="1:58" outlineLevel="1" x14ac:dyDescent="0.25">
      <c r="A157" s="179">
        <v>86</v>
      </c>
      <c r="B157" s="180" t="s">
        <v>1582</v>
      </c>
      <c r="C157" s="188" t="s">
        <v>1583</v>
      </c>
      <c r="D157" s="181" t="s">
        <v>747</v>
      </c>
      <c r="E157" s="182">
        <v>43</v>
      </c>
      <c r="F157" s="183"/>
      <c r="G157" s="184">
        <f t="shared" si="18"/>
        <v>0</v>
      </c>
      <c r="H157" s="183"/>
      <c r="I157" s="184">
        <f t="shared" si="19"/>
        <v>0</v>
      </c>
      <c r="J157" s="183"/>
      <c r="K157" s="184">
        <f t="shared" si="20"/>
        <v>0</v>
      </c>
      <c r="L157" s="184">
        <v>21</v>
      </c>
      <c r="M157" s="184">
        <f t="shared" si="21"/>
        <v>0</v>
      </c>
      <c r="N157" s="182">
        <v>1.3</v>
      </c>
      <c r="O157" s="182">
        <f t="shared" si="22"/>
        <v>55.9</v>
      </c>
      <c r="P157" s="184"/>
      <c r="Q157" s="184" t="s">
        <v>282</v>
      </c>
      <c r="R157" s="185" t="s">
        <v>283</v>
      </c>
      <c r="S157" s="158">
        <v>0</v>
      </c>
      <c r="T157" s="158">
        <f t="shared" si="23"/>
        <v>0</v>
      </c>
      <c r="U157" s="158"/>
      <c r="V157" s="158" t="s">
        <v>179</v>
      </c>
      <c r="W157" s="158" t="s">
        <v>284</v>
      </c>
      <c r="X157" s="147"/>
      <c r="Y157" s="147"/>
      <c r="Z157" s="147"/>
      <c r="AA157" s="147"/>
      <c r="AB157" s="147"/>
      <c r="AC157" s="147"/>
      <c r="AD157" s="147"/>
      <c r="AE157" s="147" t="s">
        <v>764</v>
      </c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</row>
    <row r="158" spans="1:58" outlineLevel="1" x14ac:dyDescent="0.25">
      <c r="A158" s="179">
        <v>87</v>
      </c>
      <c r="B158" s="180" t="s">
        <v>1584</v>
      </c>
      <c r="C158" s="188" t="s">
        <v>1585</v>
      </c>
      <c r="D158" s="181" t="s">
        <v>747</v>
      </c>
      <c r="E158" s="182">
        <v>2</v>
      </c>
      <c r="F158" s="183"/>
      <c r="G158" s="184">
        <f t="shared" si="18"/>
        <v>0</v>
      </c>
      <c r="H158" s="183"/>
      <c r="I158" s="184">
        <f t="shared" si="19"/>
        <v>0</v>
      </c>
      <c r="J158" s="183"/>
      <c r="K158" s="184">
        <f t="shared" si="20"/>
        <v>0</v>
      </c>
      <c r="L158" s="184">
        <v>21</v>
      </c>
      <c r="M158" s="184">
        <f t="shared" si="21"/>
        <v>0</v>
      </c>
      <c r="N158" s="182">
        <v>0.68</v>
      </c>
      <c r="O158" s="182">
        <f t="shared" si="22"/>
        <v>1.36</v>
      </c>
      <c r="P158" s="184"/>
      <c r="Q158" s="184" t="s">
        <v>282</v>
      </c>
      <c r="R158" s="185" t="s">
        <v>283</v>
      </c>
      <c r="S158" s="158">
        <v>0</v>
      </c>
      <c r="T158" s="158">
        <f t="shared" si="23"/>
        <v>0</v>
      </c>
      <c r="U158" s="158"/>
      <c r="V158" s="158" t="s">
        <v>179</v>
      </c>
      <c r="W158" s="158" t="s">
        <v>284</v>
      </c>
      <c r="X158" s="147"/>
      <c r="Y158" s="147"/>
      <c r="Z158" s="147"/>
      <c r="AA158" s="147"/>
      <c r="AB158" s="147"/>
      <c r="AC158" s="147"/>
      <c r="AD158" s="147"/>
      <c r="AE158" s="147" t="s">
        <v>764</v>
      </c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</row>
    <row r="159" spans="1:58" outlineLevel="1" x14ac:dyDescent="0.25">
      <c r="A159" s="179">
        <v>88</v>
      </c>
      <c r="B159" s="180" t="s">
        <v>1586</v>
      </c>
      <c r="C159" s="188" t="s">
        <v>1587</v>
      </c>
      <c r="D159" s="181" t="s">
        <v>747</v>
      </c>
      <c r="E159" s="182">
        <v>19</v>
      </c>
      <c r="F159" s="183"/>
      <c r="G159" s="184">
        <f t="shared" si="18"/>
        <v>0</v>
      </c>
      <c r="H159" s="183"/>
      <c r="I159" s="184">
        <f t="shared" si="19"/>
        <v>0</v>
      </c>
      <c r="J159" s="183"/>
      <c r="K159" s="184">
        <f t="shared" si="20"/>
        <v>0</v>
      </c>
      <c r="L159" s="184">
        <v>21</v>
      </c>
      <c r="M159" s="184">
        <f t="shared" si="21"/>
        <v>0</v>
      </c>
      <c r="N159" s="182">
        <v>1.36</v>
      </c>
      <c r="O159" s="182">
        <f t="shared" si="22"/>
        <v>25.84</v>
      </c>
      <c r="P159" s="184"/>
      <c r="Q159" s="184" t="s">
        <v>282</v>
      </c>
      <c r="R159" s="185" t="s">
        <v>283</v>
      </c>
      <c r="S159" s="158">
        <v>0</v>
      </c>
      <c r="T159" s="158">
        <f t="shared" si="23"/>
        <v>0</v>
      </c>
      <c r="U159" s="158"/>
      <c r="V159" s="158" t="s">
        <v>179</v>
      </c>
      <c r="W159" s="158" t="s">
        <v>284</v>
      </c>
      <c r="X159" s="147"/>
      <c r="Y159" s="147"/>
      <c r="Z159" s="147"/>
      <c r="AA159" s="147"/>
      <c r="AB159" s="147"/>
      <c r="AC159" s="147"/>
      <c r="AD159" s="147"/>
      <c r="AE159" s="147" t="s">
        <v>764</v>
      </c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</row>
    <row r="160" spans="1:58" outlineLevel="1" x14ac:dyDescent="0.25">
      <c r="A160" s="171">
        <v>89</v>
      </c>
      <c r="B160" s="172" t="s">
        <v>1588</v>
      </c>
      <c r="C160" s="187" t="s">
        <v>1589</v>
      </c>
      <c r="D160" s="173" t="s">
        <v>747</v>
      </c>
      <c r="E160" s="174">
        <v>8</v>
      </c>
      <c r="F160" s="175"/>
      <c r="G160" s="176">
        <f t="shared" si="18"/>
        <v>0</v>
      </c>
      <c r="H160" s="175"/>
      <c r="I160" s="176">
        <f t="shared" si="19"/>
        <v>0</v>
      </c>
      <c r="J160" s="175"/>
      <c r="K160" s="176">
        <f t="shared" si="20"/>
        <v>0</v>
      </c>
      <c r="L160" s="176">
        <v>21</v>
      </c>
      <c r="M160" s="176">
        <f t="shared" si="21"/>
        <v>0</v>
      </c>
      <c r="N160" s="174">
        <v>0.45</v>
      </c>
      <c r="O160" s="174">
        <f t="shared" si="22"/>
        <v>3.6</v>
      </c>
      <c r="P160" s="176"/>
      <c r="Q160" s="176" t="s">
        <v>282</v>
      </c>
      <c r="R160" s="177" t="s">
        <v>283</v>
      </c>
      <c r="S160" s="158">
        <v>0</v>
      </c>
      <c r="T160" s="158">
        <f t="shared" si="23"/>
        <v>0</v>
      </c>
      <c r="U160" s="158"/>
      <c r="V160" s="158" t="s">
        <v>179</v>
      </c>
      <c r="W160" s="158" t="s">
        <v>284</v>
      </c>
      <c r="X160" s="147"/>
      <c r="Y160" s="147"/>
      <c r="Z160" s="147"/>
      <c r="AA160" s="147"/>
      <c r="AB160" s="147"/>
      <c r="AC160" s="147"/>
      <c r="AD160" s="147"/>
      <c r="AE160" s="147" t="s">
        <v>764</v>
      </c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</row>
    <row r="161" spans="1:58" outlineLevel="2" x14ac:dyDescent="0.25">
      <c r="A161" s="154"/>
      <c r="B161" s="155"/>
      <c r="C161" s="253" t="s">
        <v>1590</v>
      </c>
      <c r="D161" s="254"/>
      <c r="E161" s="254"/>
      <c r="F161" s="254"/>
      <c r="G161" s="254"/>
      <c r="H161" s="158"/>
      <c r="I161" s="158"/>
      <c r="J161" s="158"/>
      <c r="K161" s="158"/>
      <c r="L161" s="158"/>
      <c r="M161" s="158"/>
      <c r="N161" s="157"/>
      <c r="O161" s="157"/>
      <c r="P161" s="158"/>
      <c r="Q161" s="158"/>
      <c r="R161" s="158"/>
      <c r="S161" s="158"/>
      <c r="T161" s="158"/>
      <c r="U161" s="158"/>
      <c r="V161" s="158"/>
      <c r="W161" s="158"/>
      <c r="X161" s="147"/>
      <c r="Y161" s="147"/>
      <c r="Z161" s="147"/>
      <c r="AA161" s="147"/>
      <c r="AB161" s="147"/>
      <c r="AC161" s="147"/>
      <c r="AD161" s="147"/>
      <c r="AE161" s="147" t="s">
        <v>287</v>
      </c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</row>
    <row r="162" spans="1:58" outlineLevel="1" x14ac:dyDescent="0.25">
      <c r="A162" s="171">
        <v>90</v>
      </c>
      <c r="B162" s="172" t="s">
        <v>1591</v>
      </c>
      <c r="C162" s="187" t="s">
        <v>1592</v>
      </c>
      <c r="D162" s="173" t="s">
        <v>747</v>
      </c>
      <c r="E162" s="174">
        <v>138</v>
      </c>
      <c r="F162" s="175"/>
      <c r="G162" s="176">
        <f>ROUND(E162*F162,2)</f>
        <v>0</v>
      </c>
      <c r="H162" s="175"/>
      <c r="I162" s="176">
        <f>ROUND(E162*H162,2)</f>
        <v>0</v>
      </c>
      <c r="J162" s="175"/>
      <c r="K162" s="176">
        <f>ROUND(E162*J162,2)</f>
        <v>0</v>
      </c>
      <c r="L162" s="176">
        <v>21</v>
      </c>
      <c r="M162" s="176">
        <f>G162*(1+L162/100)</f>
        <v>0</v>
      </c>
      <c r="N162" s="174">
        <v>0.13</v>
      </c>
      <c r="O162" s="174">
        <f>ROUND(E162*N162,2)</f>
        <v>17.940000000000001</v>
      </c>
      <c r="P162" s="176"/>
      <c r="Q162" s="176" t="s">
        <v>282</v>
      </c>
      <c r="R162" s="177" t="s">
        <v>283</v>
      </c>
      <c r="S162" s="158">
        <v>0</v>
      </c>
      <c r="T162" s="158">
        <f>ROUND(E162*S162,2)</f>
        <v>0</v>
      </c>
      <c r="U162" s="158"/>
      <c r="V162" s="158" t="s">
        <v>179</v>
      </c>
      <c r="W162" s="158" t="s">
        <v>284</v>
      </c>
      <c r="X162" s="147"/>
      <c r="Y162" s="147"/>
      <c r="Z162" s="147"/>
      <c r="AA162" s="147"/>
      <c r="AB162" s="147"/>
      <c r="AC162" s="147"/>
      <c r="AD162" s="147"/>
      <c r="AE162" s="147" t="s">
        <v>764</v>
      </c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</row>
    <row r="163" spans="1:58" outlineLevel="2" x14ac:dyDescent="0.25">
      <c r="A163" s="154"/>
      <c r="B163" s="155"/>
      <c r="C163" s="253" t="s">
        <v>1593</v>
      </c>
      <c r="D163" s="254"/>
      <c r="E163" s="254"/>
      <c r="F163" s="254"/>
      <c r="G163" s="254"/>
      <c r="H163" s="158"/>
      <c r="I163" s="158"/>
      <c r="J163" s="158"/>
      <c r="K163" s="158"/>
      <c r="L163" s="158"/>
      <c r="M163" s="158"/>
      <c r="N163" s="157"/>
      <c r="O163" s="157"/>
      <c r="P163" s="158"/>
      <c r="Q163" s="158"/>
      <c r="R163" s="158"/>
      <c r="S163" s="158"/>
      <c r="T163" s="158"/>
      <c r="U163" s="158"/>
      <c r="V163" s="158"/>
      <c r="W163" s="158"/>
      <c r="X163" s="147"/>
      <c r="Y163" s="147"/>
      <c r="Z163" s="147"/>
      <c r="AA163" s="147"/>
      <c r="AB163" s="147"/>
      <c r="AC163" s="147"/>
      <c r="AD163" s="147"/>
      <c r="AE163" s="147" t="s">
        <v>287</v>
      </c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</row>
    <row r="164" spans="1:58" outlineLevel="1" x14ac:dyDescent="0.25">
      <c r="A164" s="171">
        <v>91</v>
      </c>
      <c r="B164" s="172" t="s">
        <v>1594</v>
      </c>
      <c r="C164" s="187" t="s">
        <v>1595</v>
      </c>
      <c r="D164" s="173" t="s">
        <v>747</v>
      </c>
      <c r="E164" s="174">
        <v>14</v>
      </c>
      <c r="F164" s="175"/>
      <c r="G164" s="176">
        <f>ROUND(E164*F164,2)</f>
        <v>0</v>
      </c>
      <c r="H164" s="175"/>
      <c r="I164" s="176">
        <f>ROUND(E164*H164,2)</f>
        <v>0</v>
      </c>
      <c r="J164" s="175"/>
      <c r="K164" s="176">
        <f>ROUND(E164*J164,2)</f>
        <v>0</v>
      </c>
      <c r="L164" s="176">
        <v>21</v>
      </c>
      <c r="M164" s="176">
        <f>G164*(1+L164/100)</f>
        <v>0</v>
      </c>
      <c r="N164" s="174">
        <v>0.08</v>
      </c>
      <c r="O164" s="174">
        <f>ROUND(E164*N164,2)</f>
        <v>1.1200000000000001</v>
      </c>
      <c r="P164" s="176"/>
      <c r="Q164" s="176" t="s">
        <v>282</v>
      </c>
      <c r="R164" s="177" t="s">
        <v>283</v>
      </c>
      <c r="S164" s="158">
        <v>0</v>
      </c>
      <c r="T164" s="158">
        <f>ROUND(E164*S164,2)</f>
        <v>0</v>
      </c>
      <c r="U164" s="158"/>
      <c r="V164" s="158" t="s">
        <v>179</v>
      </c>
      <c r="W164" s="158" t="s">
        <v>284</v>
      </c>
      <c r="X164" s="147"/>
      <c r="Y164" s="147"/>
      <c r="Z164" s="147"/>
      <c r="AA164" s="147"/>
      <c r="AB164" s="147"/>
      <c r="AC164" s="147"/>
      <c r="AD164" s="147"/>
      <c r="AE164" s="147" t="s">
        <v>764</v>
      </c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</row>
    <row r="165" spans="1:58" outlineLevel="2" x14ac:dyDescent="0.25">
      <c r="A165" s="154"/>
      <c r="B165" s="155"/>
      <c r="C165" s="253" t="s">
        <v>1596</v>
      </c>
      <c r="D165" s="254"/>
      <c r="E165" s="254"/>
      <c r="F165" s="254"/>
      <c r="G165" s="254"/>
      <c r="H165" s="158"/>
      <c r="I165" s="158"/>
      <c r="J165" s="158"/>
      <c r="K165" s="158"/>
      <c r="L165" s="158"/>
      <c r="M165" s="158"/>
      <c r="N165" s="157"/>
      <c r="O165" s="157"/>
      <c r="P165" s="158"/>
      <c r="Q165" s="158"/>
      <c r="R165" s="158"/>
      <c r="S165" s="158"/>
      <c r="T165" s="158"/>
      <c r="U165" s="158"/>
      <c r="V165" s="158"/>
      <c r="W165" s="158"/>
      <c r="X165" s="147"/>
      <c r="Y165" s="147"/>
      <c r="Z165" s="147"/>
      <c r="AA165" s="147"/>
      <c r="AB165" s="147"/>
      <c r="AC165" s="147"/>
      <c r="AD165" s="147"/>
      <c r="AE165" s="147" t="s">
        <v>287</v>
      </c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</row>
    <row r="166" spans="1:58" outlineLevel="1" x14ac:dyDescent="0.25">
      <c r="A166" s="171">
        <v>92</v>
      </c>
      <c r="B166" s="172" t="s">
        <v>1597</v>
      </c>
      <c r="C166" s="187" t="s">
        <v>1598</v>
      </c>
      <c r="D166" s="173" t="s">
        <v>747</v>
      </c>
      <c r="E166" s="174">
        <v>2</v>
      </c>
      <c r="F166" s="175"/>
      <c r="G166" s="176">
        <f>ROUND(E166*F166,2)</f>
        <v>0</v>
      </c>
      <c r="H166" s="175"/>
      <c r="I166" s="176">
        <f>ROUND(E166*H166,2)</f>
        <v>0</v>
      </c>
      <c r="J166" s="175"/>
      <c r="K166" s="176">
        <f>ROUND(E166*J166,2)</f>
        <v>0</v>
      </c>
      <c r="L166" s="176">
        <v>21</v>
      </c>
      <c r="M166" s="176">
        <f>G166*(1+L166/100)</f>
        <v>0</v>
      </c>
      <c r="N166" s="174">
        <v>18.3</v>
      </c>
      <c r="O166" s="174">
        <f>ROUND(E166*N166,2)</f>
        <v>36.6</v>
      </c>
      <c r="P166" s="176"/>
      <c r="Q166" s="176" t="s">
        <v>282</v>
      </c>
      <c r="R166" s="177" t="s">
        <v>283</v>
      </c>
      <c r="S166" s="158">
        <v>0</v>
      </c>
      <c r="T166" s="158">
        <f>ROUND(E166*S166,2)</f>
        <v>0</v>
      </c>
      <c r="U166" s="158"/>
      <c r="V166" s="158" t="s">
        <v>179</v>
      </c>
      <c r="W166" s="158" t="s">
        <v>284</v>
      </c>
      <c r="X166" s="147"/>
      <c r="Y166" s="147"/>
      <c r="Z166" s="147"/>
      <c r="AA166" s="147"/>
      <c r="AB166" s="147"/>
      <c r="AC166" s="147"/>
      <c r="AD166" s="147"/>
      <c r="AE166" s="147" t="s">
        <v>764</v>
      </c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</row>
    <row r="167" spans="1:58" outlineLevel="2" x14ac:dyDescent="0.25">
      <c r="A167" s="154"/>
      <c r="B167" s="155"/>
      <c r="C167" s="253" t="s">
        <v>1599</v>
      </c>
      <c r="D167" s="254"/>
      <c r="E167" s="254"/>
      <c r="F167" s="254"/>
      <c r="G167" s="254"/>
      <c r="H167" s="158"/>
      <c r="I167" s="158"/>
      <c r="J167" s="158"/>
      <c r="K167" s="158"/>
      <c r="L167" s="158"/>
      <c r="M167" s="158"/>
      <c r="N167" s="157"/>
      <c r="O167" s="157"/>
      <c r="P167" s="158"/>
      <c r="Q167" s="158"/>
      <c r="R167" s="158"/>
      <c r="S167" s="158"/>
      <c r="T167" s="158"/>
      <c r="U167" s="158"/>
      <c r="V167" s="158"/>
      <c r="W167" s="158"/>
      <c r="X167" s="147"/>
      <c r="Y167" s="147"/>
      <c r="Z167" s="147"/>
      <c r="AA167" s="147"/>
      <c r="AB167" s="147"/>
      <c r="AC167" s="147"/>
      <c r="AD167" s="147"/>
      <c r="AE167" s="147" t="s">
        <v>287</v>
      </c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</row>
    <row r="168" spans="1:58" outlineLevel="1" x14ac:dyDescent="0.25">
      <c r="A168" s="171">
        <v>93</v>
      </c>
      <c r="B168" s="172" t="s">
        <v>1600</v>
      </c>
      <c r="C168" s="187" t="s">
        <v>1601</v>
      </c>
      <c r="D168" s="173" t="s">
        <v>747</v>
      </c>
      <c r="E168" s="174">
        <v>14</v>
      </c>
      <c r="F168" s="175"/>
      <c r="G168" s="176">
        <f>ROUND(E168*F168,2)</f>
        <v>0</v>
      </c>
      <c r="H168" s="175"/>
      <c r="I168" s="176">
        <f>ROUND(E168*H168,2)</f>
        <v>0</v>
      </c>
      <c r="J168" s="175"/>
      <c r="K168" s="176">
        <f>ROUND(E168*J168,2)</f>
        <v>0</v>
      </c>
      <c r="L168" s="176">
        <v>21</v>
      </c>
      <c r="M168" s="176">
        <f>G168*(1+L168/100)</f>
        <v>0</v>
      </c>
      <c r="N168" s="174">
        <v>18.3</v>
      </c>
      <c r="O168" s="174">
        <f>ROUND(E168*N168,2)</f>
        <v>256.2</v>
      </c>
      <c r="P168" s="176"/>
      <c r="Q168" s="176" t="s">
        <v>282</v>
      </c>
      <c r="R168" s="177" t="s">
        <v>283</v>
      </c>
      <c r="S168" s="158">
        <v>0</v>
      </c>
      <c r="T168" s="158">
        <f>ROUND(E168*S168,2)</f>
        <v>0</v>
      </c>
      <c r="U168" s="158"/>
      <c r="V168" s="158" t="s">
        <v>179</v>
      </c>
      <c r="W168" s="158" t="s">
        <v>284</v>
      </c>
      <c r="X168" s="147"/>
      <c r="Y168" s="147"/>
      <c r="Z168" s="147"/>
      <c r="AA168" s="147"/>
      <c r="AB168" s="147"/>
      <c r="AC168" s="147"/>
      <c r="AD168" s="147"/>
      <c r="AE168" s="147" t="s">
        <v>764</v>
      </c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</row>
    <row r="169" spans="1:58" outlineLevel="2" x14ac:dyDescent="0.25">
      <c r="A169" s="154"/>
      <c r="B169" s="155"/>
      <c r="C169" s="253" t="s">
        <v>1602</v>
      </c>
      <c r="D169" s="254"/>
      <c r="E169" s="254"/>
      <c r="F169" s="254"/>
      <c r="G169" s="254"/>
      <c r="H169" s="158"/>
      <c r="I169" s="158"/>
      <c r="J169" s="158"/>
      <c r="K169" s="158"/>
      <c r="L169" s="158"/>
      <c r="M169" s="158"/>
      <c r="N169" s="157"/>
      <c r="O169" s="157"/>
      <c r="P169" s="158"/>
      <c r="Q169" s="158"/>
      <c r="R169" s="158"/>
      <c r="S169" s="158"/>
      <c r="T169" s="158"/>
      <c r="U169" s="158"/>
      <c r="V169" s="158"/>
      <c r="W169" s="158"/>
      <c r="X169" s="147"/>
      <c r="Y169" s="147"/>
      <c r="Z169" s="147"/>
      <c r="AA169" s="147"/>
      <c r="AB169" s="147"/>
      <c r="AC169" s="147"/>
      <c r="AD169" s="147"/>
      <c r="AE169" s="147" t="s">
        <v>287</v>
      </c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</row>
    <row r="170" spans="1:58" outlineLevel="1" x14ac:dyDescent="0.25">
      <c r="A170" s="171">
        <v>94</v>
      </c>
      <c r="B170" s="172" t="s">
        <v>1603</v>
      </c>
      <c r="C170" s="187" t="s">
        <v>1604</v>
      </c>
      <c r="D170" s="173" t="s">
        <v>747</v>
      </c>
      <c r="E170" s="174">
        <v>25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21</v>
      </c>
      <c r="M170" s="176">
        <f>G170*(1+L170/100)</f>
        <v>0</v>
      </c>
      <c r="N170" s="174">
        <v>4</v>
      </c>
      <c r="O170" s="174">
        <f>ROUND(E170*N170,2)</f>
        <v>100</v>
      </c>
      <c r="P170" s="176"/>
      <c r="Q170" s="176" t="s">
        <v>282</v>
      </c>
      <c r="R170" s="177" t="s">
        <v>283</v>
      </c>
      <c r="S170" s="158">
        <v>0</v>
      </c>
      <c r="T170" s="158">
        <f>ROUND(E170*S170,2)</f>
        <v>0</v>
      </c>
      <c r="U170" s="158"/>
      <c r="V170" s="158" t="s">
        <v>179</v>
      </c>
      <c r="W170" s="158" t="s">
        <v>284</v>
      </c>
      <c r="X170" s="147"/>
      <c r="Y170" s="147"/>
      <c r="Z170" s="147"/>
      <c r="AA170" s="147"/>
      <c r="AB170" s="147"/>
      <c r="AC170" s="147"/>
      <c r="AD170" s="147"/>
      <c r="AE170" s="147" t="s">
        <v>764</v>
      </c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</row>
    <row r="171" spans="1:58" outlineLevel="2" x14ac:dyDescent="0.25">
      <c r="A171" s="154"/>
      <c r="B171" s="155"/>
      <c r="C171" s="253" t="s">
        <v>1605</v>
      </c>
      <c r="D171" s="254"/>
      <c r="E171" s="254"/>
      <c r="F171" s="254"/>
      <c r="G171" s="254"/>
      <c r="H171" s="158"/>
      <c r="I171" s="158"/>
      <c r="J171" s="158"/>
      <c r="K171" s="158"/>
      <c r="L171" s="158"/>
      <c r="M171" s="158"/>
      <c r="N171" s="157"/>
      <c r="O171" s="157"/>
      <c r="P171" s="158"/>
      <c r="Q171" s="158"/>
      <c r="R171" s="158"/>
      <c r="S171" s="158"/>
      <c r="T171" s="158"/>
      <c r="U171" s="158"/>
      <c r="V171" s="158"/>
      <c r="W171" s="158"/>
      <c r="X171" s="147"/>
      <c r="Y171" s="147"/>
      <c r="Z171" s="147"/>
      <c r="AA171" s="147"/>
      <c r="AB171" s="147"/>
      <c r="AC171" s="147"/>
      <c r="AD171" s="147"/>
      <c r="AE171" s="147" t="s">
        <v>287</v>
      </c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</row>
    <row r="172" spans="1:58" outlineLevel="1" x14ac:dyDescent="0.25">
      <c r="A172" s="179">
        <v>95</v>
      </c>
      <c r="B172" s="180" t="s">
        <v>1606</v>
      </c>
      <c r="C172" s="188" t="s">
        <v>1607</v>
      </c>
      <c r="D172" s="181" t="s">
        <v>747</v>
      </c>
      <c r="E172" s="182">
        <v>2</v>
      </c>
      <c r="F172" s="183"/>
      <c r="G172" s="184">
        <f>ROUND(E172*F172,2)</f>
        <v>0</v>
      </c>
      <c r="H172" s="183"/>
      <c r="I172" s="184">
        <f>ROUND(E172*H172,2)</f>
        <v>0</v>
      </c>
      <c r="J172" s="183"/>
      <c r="K172" s="184">
        <f>ROUND(E172*J172,2)</f>
        <v>0</v>
      </c>
      <c r="L172" s="184">
        <v>21</v>
      </c>
      <c r="M172" s="184">
        <f>G172*(1+L172/100)</f>
        <v>0</v>
      </c>
      <c r="N172" s="182">
        <v>2.33</v>
      </c>
      <c r="O172" s="182">
        <f>ROUND(E172*N172,2)</f>
        <v>4.66</v>
      </c>
      <c r="P172" s="184"/>
      <c r="Q172" s="184" t="s">
        <v>282</v>
      </c>
      <c r="R172" s="185" t="s">
        <v>283</v>
      </c>
      <c r="S172" s="158">
        <v>0</v>
      </c>
      <c r="T172" s="158">
        <f>ROUND(E172*S172,2)</f>
        <v>0</v>
      </c>
      <c r="U172" s="158"/>
      <c r="V172" s="158" t="s">
        <v>179</v>
      </c>
      <c r="W172" s="158" t="s">
        <v>284</v>
      </c>
      <c r="X172" s="147"/>
      <c r="Y172" s="147"/>
      <c r="Z172" s="147"/>
      <c r="AA172" s="147"/>
      <c r="AB172" s="147"/>
      <c r="AC172" s="147"/>
      <c r="AD172" s="147"/>
      <c r="AE172" s="147" t="s">
        <v>764</v>
      </c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</row>
    <row r="173" spans="1:58" outlineLevel="1" x14ac:dyDescent="0.25">
      <c r="A173" s="179">
        <v>96</v>
      </c>
      <c r="B173" s="180" t="s">
        <v>1608</v>
      </c>
      <c r="C173" s="188" t="s">
        <v>1609</v>
      </c>
      <c r="D173" s="181" t="s">
        <v>747</v>
      </c>
      <c r="E173" s="182">
        <v>32</v>
      </c>
      <c r="F173" s="183"/>
      <c r="G173" s="184">
        <f>ROUND(E173*F173,2)</f>
        <v>0</v>
      </c>
      <c r="H173" s="183"/>
      <c r="I173" s="184">
        <f>ROUND(E173*H173,2)</f>
        <v>0</v>
      </c>
      <c r="J173" s="183"/>
      <c r="K173" s="184">
        <f>ROUND(E173*J173,2)</f>
        <v>0</v>
      </c>
      <c r="L173" s="184">
        <v>21</v>
      </c>
      <c r="M173" s="184">
        <f>G173*(1+L173/100)</f>
        <v>0</v>
      </c>
      <c r="N173" s="182">
        <v>0.28999999999999998</v>
      </c>
      <c r="O173" s="182">
        <f>ROUND(E173*N173,2)</f>
        <v>9.2799999999999994</v>
      </c>
      <c r="P173" s="184"/>
      <c r="Q173" s="184" t="s">
        <v>282</v>
      </c>
      <c r="R173" s="185" t="s">
        <v>283</v>
      </c>
      <c r="S173" s="158">
        <v>0</v>
      </c>
      <c r="T173" s="158">
        <f>ROUND(E173*S173,2)</f>
        <v>0</v>
      </c>
      <c r="U173" s="158"/>
      <c r="V173" s="158" t="s">
        <v>179</v>
      </c>
      <c r="W173" s="158" t="s">
        <v>284</v>
      </c>
      <c r="X173" s="147"/>
      <c r="Y173" s="147"/>
      <c r="Z173" s="147"/>
      <c r="AA173" s="147"/>
      <c r="AB173" s="147"/>
      <c r="AC173" s="147"/>
      <c r="AD173" s="147"/>
      <c r="AE173" s="147" t="s">
        <v>764</v>
      </c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</row>
    <row r="174" spans="1:58" outlineLevel="1" x14ac:dyDescent="0.25">
      <c r="A174" s="171">
        <v>97</v>
      </c>
      <c r="B174" s="172" t="s">
        <v>1610</v>
      </c>
      <c r="C174" s="187" t="s">
        <v>1611</v>
      </c>
      <c r="D174" s="173" t="s">
        <v>747</v>
      </c>
      <c r="E174" s="174">
        <v>14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4">
        <v>4</v>
      </c>
      <c r="O174" s="174">
        <f>ROUND(E174*N174,2)</f>
        <v>56</v>
      </c>
      <c r="P174" s="176"/>
      <c r="Q174" s="176" t="s">
        <v>282</v>
      </c>
      <c r="R174" s="177" t="s">
        <v>283</v>
      </c>
      <c r="S174" s="158">
        <v>0</v>
      </c>
      <c r="T174" s="158">
        <f>ROUND(E174*S174,2)</f>
        <v>0</v>
      </c>
      <c r="U174" s="158"/>
      <c r="V174" s="158" t="s">
        <v>179</v>
      </c>
      <c r="W174" s="158" t="s">
        <v>284</v>
      </c>
      <c r="X174" s="147"/>
      <c r="Y174" s="147"/>
      <c r="Z174" s="147"/>
      <c r="AA174" s="147"/>
      <c r="AB174" s="147"/>
      <c r="AC174" s="147"/>
      <c r="AD174" s="147"/>
      <c r="AE174" s="147" t="s">
        <v>764</v>
      </c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</row>
    <row r="175" spans="1:58" outlineLevel="2" x14ac:dyDescent="0.25">
      <c r="A175" s="154"/>
      <c r="B175" s="155"/>
      <c r="C175" s="253" t="s">
        <v>1612</v>
      </c>
      <c r="D175" s="254"/>
      <c r="E175" s="254"/>
      <c r="F175" s="254"/>
      <c r="G175" s="254"/>
      <c r="H175" s="158"/>
      <c r="I175" s="158"/>
      <c r="J175" s="158"/>
      <c r="K175" s="158"/>
      <c r="L175" s="158"/>
      <c r="M175" s="158"/>
      <c r="N175" s="157"/>
      <c r="O175" s="157"/>
      <c r="P175" s="158"/>
      <c r="Q175" s="158"/>
      <c r="R175" s="158"/>
      <c r="S175" s="158"/>
      <c r="T175" s="158"/>
      <c r="U175" s="158"/>
      <c r="V175" s="158"/>
      <c r="W175" s="158"/>
      <c r="X175" s="147"/>
      <c r="Y175" s="147"/>
      <c r="Z175" s="147"/>
      <c r="AA175" s="147"/>
      <c r="AB175" s="147"/>
      <c r="AC175" s="147"/>
      <c r="AD175" s="147"/>
      <c r="AE175" s="147" t="s">
        <v>287</v>
      </c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</row>
    <row r="176" spans="1:58" outlineLevel="1" x14ac:dyDescent="0.25">
      <c r="A176" s="179">
        <v>98</v>
      </c>
      <c r="B176" s="180" t="s">
        <v>1613</v>
      </c>
      <c r="C176" s="188" t="s">
        <v>1614</v>
      </c>
      <c r="D176" s="181" t="s">
        <v>747</v>
      </c>
      <c r="E176" s="182">
        <v>1</v>
      </c>
      <c r="F176" s="183"/>
      <c r="G176" s="184">
        <f>ROUND(E176*F176,2)</f>
        <v>0</v>
      </c>
      <c r="H176" s="183"/>
      <c r="I176" s="184">
        <f>ROUND(E176*H176,2)</f>
        <v>0</v>
      </c>
      <c r="J176" s="183"/>
      <c r="K176" s="184">
        <f>ROUND(E176*J176,2)</f>
        <v>0</v>
      </c>
      <c r="L176" s="184">
        <v>21</v>
      </c>
      <c r="M176" s="184">
        <f>G176*(1+L176/100)</f>
        <v>0</v>
      </c>
      <c r="N176" s="182">
        <v>0</v>
      </c>
      <c r="O176" s="182">
        <f>ROUND(E176*N176,2)</f>
        <v>0</v>
      </c>
      <c r="P176" s="184"/>
      <c r="Q176" s="184" t="s">
        <v>282</v>
      </c>
      <c r="R176" s="185" t="s">
        <v>283</v>
      </c>
      <c r="S176" s="158">
        <v>0</v>
      </c>
      <c r="T176" s="158">
        <f>ROUND(E176*S176,2)</f>
        <v>0</v>
      </c>
      <c r="U176" s="158"/>
      <c r="V176" s="158" t="s">
        <v>179</v>
      </c>
      <c r="W176" s="158" t="s">
        <v>284</v>
      </c>
      <c r="X176" s="147"/>
      <c r="Y176" s="147"/>
      <c r="Z176" s="147"/>
      <c r="AA176" s="147"/>
      <c r="AB176" s="147"/>
      <c r="AC176" s="147"/>
      <c r="AD176" s="147"/>
      <c r="AE176" s="147" t="s">
        <v>764</v>
      </c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</row>
    <row r="177" spans="1:58" outlineLevel="1" x14ac:dyDescent="0.25">
      <c r="A177" s="171">
        <v>99</v>
      </c>
      <c r="B177" s="172" t="s">
        <v>1615</v>
      </c>
      <c r="C177" s="187" t="s">
        <v>1616</v>
      </c>
      <c r="D177" s="173" t="s">
        <v>747</v>
      </c>
      <c r="E177" s="174">
        <v>56</v>
      </c>
      <c r="F177" s="175"/>
      <c r="G177" s="176">
        <f>ROUND(E177*F177,2)</f>
        <v>0</v>
      </c>
      <c r="H177" s="175"/>
      <c r="I177" s="176">
        <f>ROUND(E177*H177,2)</f>
        <v>0</v>
      </c>
      <c r="J177" s="175"/>
      <c r="K177" s="176">
        <f>ROUND(E177*J177,2)</f>
        <v>0</v>
      </c>
      <c r="L177" s="176">
        <v>21</v>
      </c>
      <c r="M177" s="176">
        <f>G177*(1+L177/100)</f>
        <v>0</v>
      </c>
      <c r="N177" s="174">
        <v>0</v>
      </c>
      <c r="O177" s="174">
        <f>ROUND(E177*N177,2)</f>
        <v>0</v>
      </c>
      <c r="P177" s="176"/>
      <c r="Q177" s="176" t="s">
        <v>282</v>
      </c>
      <c r="R177" s="177" t="s">
        <v>283</v>
      </c>
      <c r="S177" s="158">
        <v>0</v>
      </c>
      <c r="T177" s="158">
        <f>ROUND(E177*S177,2)</f>
        <v>0</v>
      </c>
      <c r="U177" s="158"/>
      <c r="V177" s="158" t="s">
        <v>179</v>
      </c>
      <c r="W177" s="158" t="s">
        <v>284</v>
      </c>
      <c r="X177" s="147"/>
      <c r="Y177" s="147"/>
      <c r="Z177" s="147"/>
      <c r="AA177" s="147"/>
      <c r="AB177" s="147"/>
      <c r="AC177" s="147"/>
      <c r="AD177" s="147"/>
      <c r="AE177" s="147" t="s">
        <v>764</v>
      </c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</row>
    <row r="178" spans="1:58" outlineLevel="2" x14ac:dyDescent="0.25">
      <c r="A178" s="154"/>
      <c r="B178" s="155"/>
      <c r="C178" s="253" t="s">
        <v>1497</v>
      </c>
      <c r="D178" s="254"/>
      <c r="E178" s="254"/>
      <c r="F178" s="254"/>
      <c r="G178" s="254"/>
      <c r="H178" s="158"/>
      <c r="I178" s="158"/>
      <c r="J178" s="158"/>
      <c r="K178" s="158"/>
      <c r="L178" s="158"/>
      <c r="M178" s="158"/>
      <c r="N178" s="157"/>
      <c r="O178" s="157"/>
      <c r="P178" s="158"/>
      <c r="Q178" s="158"/>
      <c r="R178" s="158"/>
      <c r="S178" s="158"/>
      <c r="T178" s="158"/>
      <c r="U178" s="158"/>
      <c r="V178" s="158"/>
      <c r="W178" s="158"/>
      <c r="X178" s="147"/>
      <c r="Y178" s="147"/>
      <c r="Z178" s="147"/>
      <c r="AA178" s="147"/>
      <c r="AB178" s="147"/>
      <c r="AC178" s="147"/>
      <c r="AD178" s="147"/>
      <c r="AE178" s="147" t="s">
        <v>287</v>
      </c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</row>
    <row r="179" spans="1:58" outlineLevel="1" x14ac:dyDescent="0.25">
      <c r="A179" s="171">
        <v>100</v>
      </c>
      <c r="B179" s="172" t="s">
        <v>1617</v>
      </c>
      <c r="C179" s="187" t="s">
        <v>1618</v>
      </c>
      <c r="D179" s="173" t="s">
        <v>747</v>
      </c>
      <c r="E179" s="174">
        <v>24</v>
      </c>
      <c r="F179" s="175"/>
      <c r="G179" s="176">
        <f>ROUND(E179*F179,2)</f>
        <v>0</v>
      </c>
      <c r="H179" s="175"/>
      <c r="I179" s="176">
        <f>ROUND(E179*H179,2)</f>
        <v>0</v>
      </c>
      <c r="J179" s="175"/>
      <c r="K179" s="176">
        <f>ROUND(E179*J179,2)</f>
        <v>0</v>
      </c>
      <c r="L179" s="176">
        <v>21</v>
      </c>
      <c r="M179" s="176">
        <f>G179*(1+L179/100)</f>
        <v>0</v>
      </c>
      <c r="N179" s="174">
        <v>0</v>
      </c>
      <c r="O179" s="174">
        <f>ROUND(E179*N179,2)</f>
        <v>0</v>
      </c>
      <c r="P179" s="176"/>
      <c r="Q179" s="176" t="s">
        <v>282</v>
      </c>
      <c r="R179" s="177" t="s">
        <v>283</v>
      </c>
      <c r="S179" s="158">
        <v>0</v>
      </c>
      <c r="T179" s="158">
        <f>ROUND(E179*S179,2)</f>
        <v>0</v>
      </c>
      <c r="U179" s="158"/>
      <c r="V179" s="158" t="s">
        <v>179</v>
      </c>
      <c r="W179" s="158" t="s">
        <v>284</v>
      </c>
      <c r="X179" s="147"/>
      <c r="Y179" s="147"/>
      <c r="Z179" s="147"/>
      <c r="AA179" s="147"/>
      <c r="AB179" s="147"/>
      <c r="AC179" s="147"/>
      <c r="AD179" s="147"/>
      <c r="AE179" s="147" t="s">
        <v>764</v>
      </c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</row>
    <row r="180" spans="1:58" outlineLevel="2" x14ac:dyDescent="0.25">
      <c r="A180" s="154"/>
      <c r="B180" s="155"/>
      <c r="C180" s="253" t="s">
        <v>1619</v>
      </c>
      <c r="D180" s="254"/>
      <c r="E180" s="254"/>
      <c r="F180" s="254"/>
      <c r="G180" s="254"/>
      <c r="H180" s="158"/>
      <c r="I180" s="158"/>
      <c r="J180" s="158"/>
      <c r="K180" s="158"/>
      <c r="L180" s="158"/>
      <c r="M180" s="158"/>
      <c r="N180" s="157"/>
      <c r="O180" s="157"/>
      <c r="P180" s="158"/>
      <c r="Q180" s="158"/>
      <c r="R180" s="158"/>
      <c r="S180" s="158"/>
      <c r="T180" s="158"/>
      <c r="U180" s="158"/>
      <c r="V180" s="158"/>
      <c r="W180" s="158"/>
      <c r="X180" s="147"/>
      <c r="Y180" s="147"/>
      <c r="Z180" s="147"/>
      <c r="AA180" s="147"/>
      <c r="AB180" s="147"/>
      <c r="AC180" s="147"/>
      <c r="AD180" s="147"/>
      <c r="AE180" s="147" t="s">
        <v>287</v>
      </c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</row>
    <row r="181" spans="1:58" outlineLevel="1" x14ac:dyDescent="0.25">
      <c r="A181" s="171">
        <v>101</v>
      </c>
      <c r="B181" s="172" t="s">
        <v>1620</v>
      </c>
      <c r="C181" s="187" t="s">
        <v>1621</v>
      </c>
      <c r="D181" s="173" t="s">
        <v>747</v>
      </c>
      <c r="E181" s="174">
        <v>6</v>
      </c>
      <c r="F181" s="175"/>
      <c r="G181" s="176">
        <f>ROUND(E181*F181,2)</f>
        <v>0</v>
      </c>
      <c r="H181" s="175"/>
      <c r="I181" s="176">
        <f>ROUND(E181*H181,2)</f>
        <v>0</v>
      </c>
      <c r="J181" s="175"/>
      <c r="K181" s="176">
        <f>ROUND(E181*J181,2)</f>
        <v>0</v>
      </c>
      <c r="L181" s="176">
        <v>21</v>
      </c>
      <c r="M181" s="176">
        <f>G181*(1+L181/100)</f>
        <v>0</v>
      </c>
      <c r="N181" s="174">
        <v>11.5</v>
      </c>
      <c r="O181" s="174">
        <f>ROUND(E181*N181,2)</f>
        <v>69</v>
      </c>
      <c r="P181" s="176"/>
      <c r="Q181" s="176" t="s">
        <v>282</v>
      </c>
      <c r="R181" s="177" t="s">
        <v>283</v>
      </c>
      <c r="S181" s="158">
        <v>0</v>
      </c>
      <c r="T181" s="158">
        <f>ROUND(E181*S181,2)</f>
        <v>0</v>
      </c>
      <c r="U181" s="158"/>
      <c r="V181" s="158" t="s">
        <v>179</v>
      </c>
      <c r="W181" s="158" t="s">
        <v>284</v>
      </c>
      <c r="X181" s="147"/>
      <c r="Y181" s="147"/>
      <c r="Z181" s="147"/>
      <c r="AA181" s="147"/>
      <c r="AB181" s="147"/>
      <c r="AC181" s="147"/>
      <c r="AD181" s="147"/>
      <c r="AE181" s="147" t="s">
        <v>764</v>
      </c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</row>
    <row r="182" spans="1:58" outlineLevel="2" x14ac:dyDescent="0.25">
      <c r="A182" s="154"/>
      <c r="B182" s="155"/>
      <c r="C182" s="253" t="s">
        <v>1622</v>
      </c>
      <c r="D182" s="254"/>
      <c r="E182" s="254"/>
      <c r="F182" s="254"/>
      <c r="G182" s="254"/>
      <c r="H182" s="158"/>
      <c r="I182" s="158"/>
      <c r="J182" s="158"/>
      <c r="K182" s="158"/>
      <c r="L182" s="158"/>
      <c r="M182" s="158"/>
      <c r="N182" s="157"/>
      <c r="O182" s="157"/>
      <c r="P182" s="158"/>
      <c r="Q182" s="158"/>
      <c r="R182" s="158"/>
      <c r="S182" s="158"/>
      <c r="T182" s="158"/>
      <c r="U182" s="158"/>
      <c r="V182" s="158"/>
      <c r="W182" s="158"/>
      <c r="X182" s="147"/>
      <c r="Y182" s="147"/>
      <c r="Z182" s="147"/>
      <c r="AA182" s="147"/>
      <c r="AB182" s="147"/>
      <c r="AC182" s="147"/>
      <c r="AD182" s="147"/>
      <c r="AE182" s="147" t="s">
        <v>287</v>
      </c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</row>
    <row r="183" spans="1:58" outlineLevel="1" x14ac:dyDescent="0.25">
      <c r="A183" s="171">
        <v>102</v>
      </c>
      <c r="B183" s="172" t="s">
        <v>1623</v>
      </c>
      <c r="C183" s="187" t="s">
        <v>1624</v>
      </c>
      <c r="D183" s="173" t="s">
        <v>747</v>
      </c>
      <c r="E183" s="174">
        <v>108</v>
      </c>
      <c r="F183" s="175"/>
      <c r="G183" s="176">
        <f>ROUND(E183*F183,2)</f>
        <v>0</v>
      </c>
      <c r="H183" s="175"/>
      <c r="I183" s="176">
        <f>ROUND(E183*H183,2)</f>
        <v>0</v>
      </c>
      <c r="J183" s="175"/>
      <c r="K183" s="176">
        <f>ROUND(E183*J183,2)</f>
        <v>0</v>
      </c>
      <c r="L183" s="176">
        <v>21</v>
      </c>
      <c r="M183" s="176">
        <f>G183*(1+L183/100)</f>
        <v>0</v>
      </c>
      <c r="N183" s="174">
        <v>4.62</v>
      </c>
      <c r="O183" s="174">
        <f>ROUND(E183*N183,2)</f>
        <v>498.96</v>
      </c>
      <c r="P183" s="176"/>
      <c r="Q183" s="176" t="s">
        <v>282</v>
      </c>
      <c r="R183" s="177" t="s">
        <v>283</v>
      </c>
      <c r="S183" s="158">
        <v>0</v>
      </c>
      <c r="T183" s="158">
        <f>ROUND(E183*S183,2)</f>
        <v>0</v>
      </c>
      <c r="U183" s="158"/>
      <c r="V183" s="158" t="s">
        <v>179</v>
      </c>
      <c r="W183" s="158" t="s">
        <v>284</v>
      </c>
      <c r="X183" s="147"/>
      <c r="Y183" s="147"/>
      <c r="Z183" s="147"/>
      <c r="AA183" s="147"/>
      <c r="AB183" s="147"/>
      <c r="AC183" s="147"/>
      <c r="AD183" s="147"/>
      <c r="AE183" s="147" t="s">
        <v>764</v>
      </c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</row>
    <row r="184" spans="1:58" outlineLevel="2" x14ac:dyDescent="0.25">
      <c r="A184" s="154"/>
      <c r="B184" s="155"/>
      <c r="C184" s="253" t="s">
        <v>1625</v>
      </c>
      <c r="D184" s="254"/>
      <c r="E184" s="254"/>
      <c r="F184" s="254"/>
      <c r="G184" s="254"/>
      <c r="H184" s="158"/>
      <c r="I184" s="158"/>
      <c r="J184" s="158"/>
      <c r="K184" s="158"/>
      <c r="L184" s="158"/>
      <c r="M184" s="158"/>
      <c r="N184" s="157"/>
      <c r="O184" s="157"/>
      <c r="P184" s="158"/>
      <c r="Q184" s="158"/>
      <c r="R184" s="158"/>
      <c r="S184" s="158"/>
      <c r="T184" s="158"/>
      <c r="U184" s="158"/>
      <c r="V184" s="158"/>
      <c r="W184" s="158"/>
      <c r="X184" s="147"/>
      <c r="Y184" s="147"/>
      <c r="Z184" s="147"/>
      <c r="AA184" s="147"/>
      <c r="AB184" s="147"/>
      <c r="AC184" s="147"/>
      <c r="AD184" s="147"/>
      <c r="AE184" s="147" t="s">
        <v>287</v>
      </c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</row>
    <row r="185" spans="1:58" outlineLevel="1" x14ac:dyDescent="0.25">
      <c r="A185" s="179">
        <v>103</v>
      </c>
      <c r="B185" s="180" t="s">
        <v>1626</v>
      </c>
      <c r="C185" s="188" t="s">
        <v>1627</v>
      </c>
      <c r="D185" s="181" t="s">
        <v>747</v>
      </c>
      <c r="E185" s="182">
        <v>6</v>
      </c>
      <c r="F185" s="183"/>
      <c r="G185" s="184">
        <f>ROUND(E185*F185,2)</f>
        <v>0</v>
      </c>
      <c r="H185" s="183"/>
      <c r="I185" s="184">
        <f>ROUND(E185*H185,2)</f>
        <v>0</v>
      </c>
      <c r="J185" s="183"/>
      <c r="K185" s="184">
        <f>ROUND(E185*J185,2)</f>
        <v>0</v>
      </c>
      <c r="L185" s="184">
        <v>21</v>
      </c>
      <c r="M185" s="184">
        <f>G185*(1+L185/100)</f>
        <v>0</v>
      </c>
      <c r="N185" s="182">
        <v>3.92</v>
      </c>
      <c r="O185" s="182">
        <f>ROUND(E185*N185,2)</f>
        <v>23.52</v>
      </c>
      <c r="P185" s="184"/>
      <c r="Q185" s="184" t="s">
        <v>282</v>
      </c>
      <c r="R185" s="185" t="s">
        <v>283</v>
      </c>
      <c r="S185" s="158">
        <v>0</v>
      </c>
      <c r="T185" s="158">
        <f>ROUND(E185*S185,2)</f>
        <v>0</v>
      </c>
      <c r="U185" s="158"/>
      <c r="V185" s="158" t="s">
        <v>179</v>
      </c>
      <c r="W185" s="158" t="s">
        <v>284</v>
      </c>
      <c r="X185" s="147"/>
      <c r="Y185" s="147"/>
      <c r="Z185" s="147"/>
      <c r="AA185" s="147"/>
      <c r="AB185" s="147"/>
      <c r="AC185" s="147"/>
      <c r="AD185" s="147"/>
      <c r="AE185" s="147" t="s">
        <v>764</v>
      </c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</row>
    <row r="186" spans="1:58" outlineLevel="1" x14ac:dyDescent="0.25">
      <c r="A186" s="171">
        <v>104</v>
      </c>
      <c r="B186" s="172" t="s">
        <v>1628</v>
      </c>
      <c r="C186" s="187" t="s">
        <v>1629</v>
      </c>
      <c r="D186" s="173" t="s">
        <v>747</v>
      </c>
      <c r="E186" s="174">
        <v>19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21</v>
      </c>
      <c r="M186" s="176">
        <f>G186*(1+L186/100)</f>
        <v>0</v>
      </c>
      <c r="N186" s="174">
        <v>2.5299999999999998</v>
      </c>
      <c r="O186" s="174">
        <f>ROUND(E186*N186,2)</f>
        <v>48.07</v>
      </c>
      <c r="P186" s="176"/>
      <c r="Q186" s="176" t="s">
        <v>282</v>
      </c>
      <c r="R186" s="177" t="s">
        <v>283</v>
      </c>
      <c r="S186" s="158">
        <v>0</v>
      </c>
      <c r="T186" s="158">
        <f>ROUND(E186*S186,2)</f>
        <v>0</v>
      </c>
      <c r="U186" s="158"/>
      <c r="V186" s="158" t="s">
        <v>179</v>
      </c>
      <c r="W186" s="158" t="s">
        <v>284</v>
      </c>
      <c r="X186" s="147"/>
      <c r="Y186" s="147"/>
      <c r="Z186" s="147"/>
      <c r="AA186" s="147"/>
      <c r="AB186" s="147"/>
      <c r="AC186" s="147"/>
      <c r="AD186" s="147"/>
      <c r="AE186" s="147" t="s">
        <v>764</v>
      </c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</row>
    <row r="187" spans="1:58" outlineLevel="2" x14ac:dyDescent="0.25">
      <c r="A187" s="154"/>
      <c r="B187" s="155"/>
      <c r="C187" s="253" t="s">
        <v>1630</v>
      </c>
      <c r="D187" s="254"/>
      <c r="E187" s="254"/>
      <c r="F187" s="254"/>
      <c r="G187" s="254"/>
      <c r="H187" s="158"/>
      <c r="I187" s="158"/>
      <c r="J187" s="158"/>
      <c r="K187" s="158"/>
      <c r="L187" s="158"/>
      <c r="M187" s="158"/>
      <c r="N187" s="157"/>
      <c r="O187" s="157"/>
      <c r="P187" s="158"/>
      <c r="Q187" s="158"/>
      <c r="R187" s="158"/>
      <c r="S187" s="158"/>
      <c r="T187" s="158"/>
      <c r="U187" s="158"/>
      <c r="V187" s="158"/>
      <c r="W187" s="158"/>
      <c r="X187" s="147"/>
      <c r="Y187" s="147"/>
      <c r="Z187" s="147"/>
      <c r="AA187" s="147"/>
      <c r="AB187" s="147"/>
      <c r="AC187" s="147"/>
      <c r="AD187" s="147"/>
      <c r="AE187" s="147" t="s">
        <v>287</v>
      </c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</row>
    <row r="188" spans="1:58" outlineLevel="1" x14ac:dyDescent="0.25">
      <c r="A188" s="171">
        <v>105</v>
      </c>
      <c r="B188" s="172" t="s">
        <v>1631</v>
      </c>
      <c r="C188" s="187" t="s">
        <v>1632</v>
      </c>
      <c r="D188" s="173" t="s">
        <v>747</v>
      </c>
      <c r="E188" s="174">
        <v>112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74">
        <v>1.3</v>
      </c>
      <c r="O188" s="174">
        <f>ROUND(E188*N188,2)</f>
        <v>145.6</v>
      </c>
      <c r="P188" s="176"/>
      <c r="Q188" s="176" t="s">
        <v>282</v>
      </c>
      <c r="R188" s="177" t="s">
        <v>283</v>
      </c>
      <c r="S188" s="158">
        <v>0</v>
      </c>
      <c r="T188" s="158">
        <f>ROUND(E188*S188,2)</f>
        <v>0</v>
      </c>
      <c r="U188" s="158"/>
      <c r="V188" s="158" t="s">
        <v>179</v>
      </c>
      <c r="W188" s="158" t="s">
        <v>284</v>
      </c>
      <c r="X188" s="147"/>
      <c r="Y188" s="147"/>
      <c r="Z188" s="147"/>
      <c r="AA188" s="147"/>
      <c r="AB188" s="147"/>
      <c r="AC188" s="147"/>
      <c r="AD188" s="147"/>
      <c r="AE188" s="147" t="s">
        <v>764</v>
      </c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</row>
    <row r="189" spans="1:58" outlineLevel="2" x14ac:dyDescent="0.25">
      <c r="A189" s="154"/>
      <c r="B189" s="155"/>
      <c r="C189" s="253" t="s">
        <v>1633</v>
      </c>
      <c r="D189" s="254"/>
      <c r="E189" s="254"/>
      <c r="F189" s="254"/>
      <c r="G189" s="254"/>
      <c r="H189" s="158"/>
      <c r="I189" s="158"/>
      <c r="J189" s="158"/>
      <c r="K189" s="158"/>
      <c r="L189" s="158"/>
      <c r="M189" s="158"/>
      <c r="N189" s="157"/>
      <c r="O189" s="157"/>
      <c r="P189" s="158"/>
      <c r="Q189" s="158"/>
      <c r="R189" s="158"/>
      <c r="S189" s="158"/>
      <c r="T189" s="158"/>
      <c r="U189" s="158"/>
      <c r="V189" s="158"/>
      <c r="W189" s="158"/>
      <c r="X189" s="147"/>
      <c r="Y189" s="147"/>
      <c r="Z189" s="147"/>
      <c r="AA189" s="147"/>
      <c r="AB189" s="147"/>
      <c r="AC189" s="147"/>
      <c r="AD189" s="147"/>
      <c r="AE189" s="147" t="s">
        <v>287</v>
      </c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</row>
    <row r="190" spans="1:58" outlineLevel="1" x14ac:dyDescent="0.25">
      <c r="A190" s="179">
        <v>106</v>
      </c>
      <c r="B190" s="180" t="s">
        <v>1634</v>
      </c>
      <c r="C190" s="188" t="s">
        <v>1635</v>
      </c>
      <c r="D190" s="181" t="s">
        <v>747</v>
      </c>
      <c r="E190" s="182">
        <v>4</v>
      </c>
      <c r="F190" s="183"/>
      <c r="G190" s="184">
        <f t="shared" ref="G190:G200" si="24">ROUND(E190*F190,2)</f>
        <v>0</v>
      </c>
      <c r="H190" s="183"/>
      <c r="I190" s="184">
        <f t="shared" ref="I190:I200" si="25">ROUND(E190*H190,2)</f>
        <v>0</v>
      </c>
      <c r="J190" s="183"/>
      <c r="K190" s="184">
        <f t="shared" ref="K190:K200" si="26">ROUND(E190*J190,2)</f>
        <v>0</v>
      </c>
      <c r="L190" s="184">
        <v>21</v>
      </c>
      <c r="M190" s="184">
        <f t="shared" ref="M190:M200" si="27">G190*(1+L190/100)</f>
        <v>0</v>
      </c>
      <c r="N190" s="182">
        <v>16.2</v>
      </c>
      <c r="O190" s="182">
        <f t="shared" ref="O190:O200" si="28">ROUND(E190*N190,2)</f>
        <v>64.8</v>
      </c>
      <c r="P190" s="184"/>
      <c r="Q190" s="184" t="s">
        <v>282</v>
      </c>
      <c r="R190" s="185" t="s">
        <v>283</v>
      </c>
      <c r="S190" s="158">
        <v>0</v>
      </c>
      <c r="T190" s="158">
        <f t="shared" ref="T190:T200" si="29">ROUND(E190*S190,2)</f>
        <v>0</v>
      </c>
      <c r="U190" s="158"/>
      <c r="V190" s="158" t="s">
        <v>179</v>
      </c>
      <c r="W190" s="158" t="s">
        <v>284</v>
      </c>
      <c r="X190" s="147"/>
      <c r="Y190" s="147"/>
      <c r="Z190" s="147"/>
      <c r="AA190" s="147"/>
      <c r="AB190" s="147"/>
      <c r="AC190" s="147"/>
      <c r="AD190" s="147"/>
      <c r="AE190" s="147" t="s">
        <v>764</v>
      </c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</row>
    <row r="191" spans="1:58" outlineLevel="1" x14ac:dyDescent="0.25">
      <c r="A191" s="179">
        <v>107</v>
      </c>
      <c r="B191" s="180" t="s">
        <v>1636</v>
      </c>
      <c r="C191" s="188" t="s">
        <v>1637</v>
      </c>
      <c r="D191" s="181" t="s">
        <v>747</v>
      </c>
      <c r="E191" s="182">
        <v>1</v>
      </c>
      <c r="F191" s="183"/>
      <c r="G191" s="184">
        <f t="shared" si="24"/>
        <v>0</v>
      </c>
      <c r="H191" s="183"/>
      <c r="I191" s="184">
        <f t="shared" si="25"/>
        <v>0</v>
      </c>
      <c r="J191" s="183"/>
      <c r="K191" s="184">
        <f t="shared" si="26"/>
        <v>0</v>
      </c>
      <c r="L191" s="184">
        <v>21</v>
      </c>
      <c r="M191" s="184">
        <f t="shared" si="27"/>
        <v>0</v>
      </c>
      <c r="N191" s="182">
        <v>16.2</v>
      </c>
      <c r="O191" s="182">
        <f t="shared" si="28"/>
        <v>16.2</v>
      </c>
      <c r="P191" s="184"/>
      <c r="Q191" s="184" t="s">
        <v>282</v>
      </c>
      <c r="R191" s="185" t="s">
        <v>283</v>
      </c>
      <c r="S191" s="158">
        <v>0</v>
      </c>
      <c r="T191" s="158">
        <f t="shared" si="29"/>
        <v>0</v>
      </c>
      <c r="U191" s="158"/>
      <c r="V191" s="158" t="s">
        <v>179</v>
      </c>
      <c r="W191" s="158" t="s">
        <v>284</v>
      </c>
      <c r="X191" s="147"/>
      <c r="Y191" s="147"/>
      <c r="Z191" s="147"/>
      <c r="AA191" s="147"/>
      <c r="AB191" s="147"/>
      <c r="AC191" s="147"/>
      <c r="AD191" s="147"/>
      <c r="AE191" s="147" t="s">
        <v>764</v>
      </c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</row>
    <row r="192" spans="1:58" outlineLevel="1" x14ac:dyDescent="0.25">
      <c r="A192" s="179">
        <v>108</v>
      </c>
      <c r="B192" s="180" t="s">
        <v>1638</v>
      </c>
      <c r="C192" s="188" t="s">
        <v>1639</v>
      </c>
      <c r="D192" s="181" t="s">
        <v>747</v>
      </c>
      <c r="E192" s="182">
        <v>4</v>
      </c>
      <c r="F192" s="183"/>
      <c r="G192" s="184">
        <f t="shared" si="24"/>
        <v>0</v>
      </c>
      <c r="H192" s="183"/>
      <c r="I192" s="184">
        <f t="shared" si="25"/>
        <v>0</v>
      </c>
      <c r="J192" s="183"/>
      <c r="K192" s="184">
        <f t="shared" si="26"/>
        <v>0</v>
      </c>
      <c r="L192" s="184">
        <v>21</v>
      </c>
      <c r="M192" s="184">
        <f t="shared" si="27"/>
        <v>0</v>
      </c>
      <c r="N192" s="182">
        <v>5.65</v>
      </c>
      <c r="O192" s="182">
        <f t="shared" si="28"/>
        <v>22.6</v>
      </c>
      <c r="P192" s="184"/>
      <c r="Q192" s="184" t="s">
        <v>282</v>
      </c>
      <c r="R192" s="185" t="s">
        <v>283</v>
      </c>
      <c r="S192" s="158">
        <v>0</v>
      </c>
      <c r="T192" s="158">
        <f t="shared" si="29"/>
        <v>0</v>
      </c>
      <c r="U192" s="158"/>
      <c r="V192" s="158" t="s">
        <v>179</v>
      </c>
      <c r="W192" s="158" t="s">
        <v>284</v>
      </c>
      <c r="X192" s="147"/>
      <c r="Y192" s="147"/>
      <c r="Z192" s="147"/>
      <c r="AA192" s="147"/>
      <c r="AB192" s="147"/>
      <c r="AC192" s="147"/>
      <c r="AD192" s="147"/>
      <c r="AE192" s="147" t="s">
        <v>764</v>
      </c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</row>
    <row r="193" spans="1:58" outlineLevel="1" x14ac:dyDescent="0.25">
      <c r="A193" s="179">
        <v>109</v>
      </c>
      <c r="B193" s="180" t="s">
        <v>1640</v>
      </c>
      <c r="C193" s="188" t="s">
        <v>1641</v>
      </c>
      <c r="D193" s="181" t="s">
        <v>747</v>
      </c>
      <c r="E193" s="182">
        <v>1</v>
      </c>
      <c r="F193" s="183"/>
      <c r="G193" s="184">
        <f t="shared" si="24"/>
        <v>0</v>
      </c>
      <c r="H193" s="183"/>
      <c r="I193" s="184">
        <f t="shared" si="25"/>
        <v>0</v>
      </c>
      <c r="J193" s="183"/>
      <c r="K193" s="184">
        <f t="shared" si="26"/>
        <v>0</v>
      </c>
      <c r="L193" s="184">
        <v>21</v>
      </c>
      <c r="M193" s="184">
        <f t="shared" si="27"/>
        <v>0</v>
      </c>
      <c r="N193" s="182">
        <v>5.65</v>
      </c>
      <c r="O193" s="182">
        <f t="shared" si="28"/>
        <v>5.65</v>
      </c>
      <c r="P193" s="184"/>
      <c r="Q193" s="184" t="s">
        <v>282</v>
      </c>
      <c r="R193" s="185" t="s">
        <v>283</v>
      </c>
      <c r="S193" s="158">
        <v>0</v>
      </c>
      <c r="T193" s="158">
        <f t="shared" si="29"/>
        <v>0</v>
      </c>
      <c r="U193" s="158"/>
      <c r="V193" s="158" t="s">
        <v>179</v>
      </c>
      <c r="W193" s="158" t="s">
        <v>284</v>
      </c>
      <c r="X193" s="147"/>
      <c r="Y193" s="147"/>
      <c r="Z193" s="147"/>
      <c r="AA193" s="147"/>
      <c r="AB193" s="147"/>
      <c r="AC193" s="147"/>
      <c r="AD193" s="147"/>
      <c r="AE193" s="147" t="s">
        <v>764</v>
      </c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</row>
    <row r="194" spans="1:58" ht="20.399999999999999" outlineLevel="1" x14ac:dyDescent="0.25">
      <c r="A194" s="179">
        <v>110</v>
      </c>
      <c r="B194" s="180" t="s">
        <v>1642</v>
      </c>
      <c r="C194" s="188" t="s">
        <v>1643</v>
      </c>
      <c r="D194" s="181" t="s">
        <v>747</v>
      </c>
      <c r="E194" s="182">
        <v>4</v>
      </c>
      <c r="F194" s="183"/>
      <c r="G194" s="184">
        <f t="shared" si="24"/>
        <v>0</v>
      </c>
      <c r="H194" s="183"/>
      <c r="I194" s="184">
        <f t="shared" si="25"/>
        <v>0</v>
      </c>
      <c r="J194" s="183"/>
      <c r="K194" s="184">
        <f t="shared" si="26"/>
        <v>0</v>
      </c>
      <c r="L194" s="184">
        <v>21</v>
      </c>
      <c r="M194" s="184">
        <f t="shared" si="27"/>
        <v>0</v>
      </c>
      <c r="N194" s="182">
        <v>1.62</v>
      </c>
      <c r="O194" s="182">
        <f t="shared" si="28"/>
        <v>6.48</v>
      </c>
      <c r="P194" s="184"/>
      <c r="Q194" s="184" t="s">
        <v>282</v>
      </c>
      <c r="R194" s="185" t="s">
        <v>283</v>
      </c>
      <c r="S194" s="158">
        <v>0</v>
      </c>
      <c r="T194" s="158">
        <f t="shared" si="29"/>
        <v>0</v>
      </c>
      <c r="U194" s="158"/>
      <c r="V194" s="158" t="s">
        <v>179</v>
      </c>
      <c r="W194" s="158" t="s">
        <v>284</v>
      </c>
      <c r="X194" s="147"/>
      <c r="Y194" s="147"/>
      <c r="Z194" s="147"/>
      <c r="AA194" s="147"/>
      <c r="AB194" s="147"/>
      <c r="AC194" s="147"/>
      <c r="AD194" s="147"/>
      <c r="AE194" s="147" t="s">
        <v>764</v>
      </c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</row>
    <row r="195" spans="1:58" outlineLevel="1" x14ac:dyDescent="0.25">
      <c r="A195" s="179">
        <v>111</v>
      </c>
      <c r="B195" s="180" t="s">
        <v>1644</v>
      </c>
      <c r="C195" s="188" t="s">
        <v>1645</v>
      </c>
      <c r="D195" s="181" t="s">
        <v>747</v>
      </c>
      <c r="E195" s="182">
        <v>2</v>
      </c>
      <c r="F195" s="183"/>
      <c r="G195" s="184">
        <f t="shared" si="24"/>
        <v>0</v>
      </c>
      <c r="H195" s="183"/>
      <c r="I195" s="184">
        <f t="shared" si="25"/>
        <v>0</v>
      </c>
      <c r="J195" s="183"/>
      <c r="K195" s="184">
        <f t="shared" si="26"/>
        <v>0</v>
      </c>
      <c r="L195" s="184">
        <v>21</v>
      </c>
      <c r="M195" s="184">
        <f t="shared" si="27"/>
        <v>0</v>
      </c>
      <c r="N195" s="182">
        <v>4.3600000000000003</v>
      </c>
      <c r="O195" s="182">
        <f t="shared" si="28"/>
        <v>8.7200000000000006</v>
      </c>
      <c r="P195" s="184"/>
      <c r="Q195" s="184" t="s">
        <v>282</v>
      </c>
      <c r="R195" s="185" t="s">
        <v>283</v>
      </c>
      <c r="S195" s="158">
        <v>0</v>
      </c>
      <c r="T195" s="158">
        <f t="shared" si="29"/>
        <v>0</v>
      </c>
      <c r="U195" s="158"/>
      <c r="V195" s="158" t="s">
        <v>179</v>
      </c>
      <c r="W195" s="158" t="s">
        <v>284</v>
      </c>
      <c r="X195" s="147"/>
      <c r="Y195" s="147"/>
      <c r="Z195" s="147"/>
      <c r="AA195" s="147"/>
      <c r="AB195" s="147"/>
      <c r="AC195" s="147"/>
      <c r="AD195" s="147"/>
      <c r="AE195" s="147" t="s">
        <v>764</v>
      </c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</row>
    <row r="196" spans="1:58" outlineLevel="1" x14ac:dyDescent="0.25">
      <c r="A196" s="179">
        <v>112</v>
      </c>
      <c r="B196" s="180" t="s">
        <v>1646</v>
      </c>
      <c r="C196" s="188" t="s">
        <v>1647</v>
      </c>
      <c r="D196" s="181" t="s">
        <v>747</v>
      </c>
      <c r="E196" s="182">
        <v>6</v>
      </c>
      <c r="F196" s="183"/>
      <c r="G196" s="184">
        <f t="shared" si="24"/>
        <v>0</v>
      </c>
      <c r="H196" s="183"/>
      <c r="I196" s="184">
        <f t="shared" si="25"/>
        <v>0</v>
      </c>
      <c r="J196" s="183"/>
      <c r="K196" s="184">
        <f t="shared" si="26"/>
        <v>0</v>
      </c>
      <c r="L196" s="184">
        <v>21</v>
      </c>
      <c r="M196" s="184">
        <f t="shared" si="27"/>
        <v>0</v>
      </c>
      <c r="N196" s="182">
        <v>9.73</v>
      </c>
      <c r="O196" s="182">
        <f t="shared" si="28"/>
        <v>58.38</v>
      </c>
      <c r="P196" s="184"/>
      <c r="Q196" s="184" t="s">
        <v>282</v>
      </c>
      <c r="R196" s="185" t="s">
        <v>283</v>
      </c>
      <c r="S196" s="158">
        <v>0</v>
      </c>
      <c r="T196" s="158">
        <f t="shared" si="29"/>
        <v>0</v>
      </c>
      <c r="U196" s="158"/>
      <c r="V196" s="158" t="s">
        <v>179</v>
      </c>
      <c r="W196" s="158" t="s">
        <v>284</v>
      </c>
      <c r="X196" s="147"/>
      <c r="Y196" s="147"/>
      <c r="Z196" s="147"/>
      <c r="AA196" s="147"/>
      <c r="AB196" s="147"/>
      <c r="AC196" s="147"/>
      <c r="AD196" s="147"/>
      <c r="AE196" s="147" t="s">
        <v>764</v>
      </c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</row>
    <row r="197" spans="1:58" outlineLevel="1" x14ac:dyDescent="0.25">
      <c r="A197" s="179">
        <v>113</v>
      </c>
      <c r="B197" s="180" t="s">
        <v>1648</v>
      </c>
      <c r="C197" s="188" t="s">
        <v>1649</v>
      </c>
      <c r="D197" s="181" t="s">
        <v>747</v>
      </c>
      <c r="E197" s="182">
        <v>2</v>
      </c>
      <c r="F197" s="183"/>
      <c r="G197" s="184">
        <f t="shared" si="24"/>
        <v>0</v>
      </c>
      <c r="H197" s="183"/>
      <c r="I197" s="184">
        <f t="shared" si="25"/>
        <v>0</v>
      </c>
      <c r="J197" s="183"/>
      <c r="K197" s="184">
        <f t="shared" si="26"/>
        <v>0</v>
      </c>
      <c r="L197" s="184">
        <v>21</v>
      </c>
      <c r="M197" s="184">
        <f t="shared" si="27"/>
        <v>0</v>
      </c>
      <c r="N197" s="182">
        <v>4.3899999999999997</v>
      </c>
      <c r="O197" s="182">
        <f t="shared" si="28"/>
        <v>8.7799999999999994</v>
      </c>
      <c r="P197" s="184"/>
      <c r="Q197" s="184" t="s">
        <v>282</v>
      </c>
      <c r="R197" s="185" t="s">
        <v>283</v>
      </c>
      <c r="S197" s="158">
        <v>0</v>
      </c>
      <c r="T197" s="158">
        <f t="shared" si="29"/>
        <v>0</v>
      </c>
      <c r="U197" s="158"/>
      <c r="V197" s="158" t="s">
        <v>179</v>
      </c>
      <c r="W197" s="158" t="s">
        <v>284</v>
      </c>
      <c r="X197" s="147"/>
      <c r="Y197" s="147"/>
      <c r="Z197" s="147"/>
      <c r="AA197" s="147"/>
      <c r="AB197" s="147"/>
      <c r="AC197" s="147"/>
      <c r="AD197" s="147"/>
      <c r="AE197" s="147" t="s">
        <v>764</v>
      </c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</row>
    <row r="198" spans="1:58" outlineLevel="1" x14ac:dyDescent="0.25">
      <c r="A198" s="179">
        <v>114</v>
      </c>
      <c r="B198" s="180" t="s">
        <v>1650</v>
      </c>
      <c r="C198" s="188" t="s">
        <v>1651</v>
      </c>
      <c r="D198" s="181" t="s">
        <v>747</v>
      </c>
      <c r="E198" s="182">
        <v>4</v>
      </c>
      <c r="F198" s="183"/>
      <c r="G198" s="184">
        <f t="shared" si="24"/>
        <v>0</v>
      </c>
      <c r="H198" s="183"/>
      <c r="I198" s="184">
        <f t="shared" si="25"/>
        <v>0</v>
      </c>
      <c r="J198" s="183"/>
      <c r="K198" s="184">
        <f t="shared" si="26"/>
        <v>0</v>
      </c>
      <c r="L198" s="184">
        <v>21</v>
      </c>
      <c r="M198" s="184">
        <f t="shared" si="27"/>
        <v>0</v>
      </c>
      <c r="N198" s="182">
        <v>3.6</v>
      </c>
      <c r="O198" s="182">
        <f t="shared" si="28"/>
        <v>14.4</v>
      </c>
      <c r="P198" s="184"/>
      <c r="Q198" s="184" t="s">
        <v>282</v>
      </c>
      <c r="R198" s="185" t="s">
        <v>283</v>
      </c>
      <c r="S198" s="158">
        <v>0</v>
      </c>
      <c r="T198" s="158">
        <f t="shared" si="29"/>
        <v>0</v>
      </c>
      <c r="U198" s="158"/>
      <c r="V198" s="158" t="s">
        <v>179</v>
      </c>
      <c r="W198" s="158" t="s">
        <v>284</v>
      </c>
      <c r="X198" s="147"/>
      <c r="Y198" s="147"/>
      <c r="Z198" s="147"/>
      <c r="AA198" s="147"/>
      <c r="AB198" s="147"/>
      <c r="AC198" s="147"/>
      <c r="AD198" s="147"/>
      <c r="AE198" s="147" t="s">
        <v>764</v>
      </c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</row>
    <row r="199" spans="1:58" outlineLevel="1" x14ac:dyDescent="0.25">
      <c r="A199" s="179">
        <v>115</v>
      </c>
      <c r="B199" s="180" t="s">
        <v>1652</v>
      </c>
      <c r="C199" s="188" t="s">
        <v>1653</v>
      </c>
      <c r="D199" s="181" t="s">
        <v>747</v>
      </c>
      <c r="E199" s="182">
        <v>4</v>
      </c>
      <c r="F199" s="183"/>
      <c r="G199" s="184">
        <f t="shared" si="24"/>
        <v>0</v>
      </c>
      <c r="H199" s="183"/>
      <c r="I199" s="184">
        <f t="shared" si="25"/>
        <v>0</v>
      </c>
      <c r="J199" s="183"/>
      <c r="K199" s="184">
        <f t="shared" si="26"/>
        <v>0</v>
      </c>
      <c r="L199" s="184">
        <v>21</v>
      </c>
      <c r="M199" s="184">
        <f t="shared" si="27"/>
        <v>0</v>
      </c>
      <c r="N199" s="182">
        <v>1.48</v>
      </c>
      <c r="O199" s="182">
        <f t="shared" si="28"/>
        <v>5.92</v>
      </c>
      <c r="P199" s="184"/>
      <c r="Q199" s="184" t="s">
        <v>282</v>
      </c>
      <c r="R199" s="185" t="s">
        <v>283</v>
      </c>
      <c r="S199" s="158">
        <v>0</v>
      </c>
      <c r="T199" s="158">
        <f t="shared" si="29"/>
        <v>0</v>
      </c>
      <c r="U199" s="158"/>
      <c r="V199" s="158" t="s">
        <v>179</v>
      </c>
      <c r="W199" s="158" t="s">
        <v>284</v>
      </c>
      <c r="X199" s="147"/>
      <c r="Y199" s="147"/>
      <c r="Z199" s="147"/>
      <c r="AA199" s="147"/>
      <c r="AB199" s="147"/>
      <c r="AC199" s="147"/>
      <c r="AD199" s="147"/>
      <c r="AE199" s="147" t="s">
        <v>764</v>
      </c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</row>
    <row r="200" spans="1:58" outlineLevel="1" x14ac:dyDescent="0.25">
      <c r="A200" s="171">
        <v>116</v>
      </c>
      <c r="B200" s="172" t="s">
        <v>1654</v>
      </c>
      <c r="C200" s="187" t="s">
        <v>1655</v>
      </c>
      <c r="D200" s="173" t="s">
        <v>747</v>
      </c>
      <c r="E200" s="174">
        <v>29</v>
      </c>
      <c r="F200" s="175"/>
      <c r="G200" s="176">
        <f t="shared" si="24"/>
        <v>0</v>
      </c>
      <c r="H200" s="175"/>
      <c r="I200" s="176">
        <f t="shared" si="25"/>
        <v>0</v>
      </c>
      <c r="J200" s="175"/>
      <c r="K200" s="176">
        <f t="shared" si="26"/>
        <v>0</v>
      </c>
      <c r="L200" s="176">
        <v>21</v>
      </c>
      <c r="M200" s="176">
        <f t="shared" si="27"/>
        <v>0</v>
      </c>
      <c r="N200" s="174">
        <v>2.2999999999999998</v>
      </c>
      <c r="O200" s="174">
        <f t="shared" si="28"/>
        <v>66.7</v>
      </c>
      <c r="P200" s="176"/>
      <c r="Q200" s="176" t="s">
        <v>282</v>
      </c>
      <c r="R200" s="177" t="s">
        <v>283</v>
      </c>
      <c r="S200" s="158">
        <v>0</v>
      </c>
      <c r="T200" s="158">
        <f t="shared" si="29"/>
        <v>0</v>
      </c>
      <c r="U200" s="158"/>
      <c r="V200" s="158" t="s">
        <v>179</v>
      </c>
      <c r="W200" s="158" t="s">
        <v>284</v>
      </c>
      <c r="X200" s="147"/>
      <c r="Y200" s="147"/>
      <c r="Z200" s="147"/>
      <c r="AA200" s="147"/>
      <c r="AB200" s="147"/>
      <c r="AC200" s="147"/>
      <c r="AD200" s="147"/>
      <c r="AE200" s="147" t="s">
        <v>764</v>
      </c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</row>
    <row r="201" spans="1:58" outlineLevel="2" x14ac:dyDescent="0.25">
      <c r="A201" s="154"/>
      <c r="B201" s="155"/>
      <c r="C201" s="253" t="s">
        <v>1656</v>
      </c>
      <c r="D201" s="254"/>
      <c r="E201" s="254"/>
      <c r="F201" s="254"/>
      <c r="G201" s="254"/>
      <c r="H201" s="158"/>
      <c r="I201" s="158"/>
      <c r="J201" s="158"/>
      <c r="K201" s="158"/>
      <c r="L201" s="158"/>
      <c r="M201" s="158"/>
      <c r="N201" s="157"/>
      <c r="O201" s="157"/>
      <c r="P201" s="158"/>
      <c r="Q201" s="158"/>
      <c r="R201" s="158"/>
      <c r="S201" s="158"/>
      <c r="T201" s="158"/>
      <c r="U201" s="158"/>
      <c r="V201" s="158"/>
      <c r="W201" s="158"/>
      <c r="X201" s="147"/>
      <c r="Y201" s="147"/>
      <c r="Z201" s="147"/>
      <c r="AA201" s="147"/>
      <c r="AB201" s="147"/>
      <c r="AC201" s="147"/>
      <c r="AD201" s="147"/>
      <c r="AE201" s="147" t="s">
        <v>287</v>
      </c>
      <c r="AF201" s="147"/>
      <c r="AG201" s="147"/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</row>
    <row r="202" spans="1:58" outlineLevel="1" x14ac:dyDescent="0.25">
      <c r="A202" s="179">
        <v>117</v>
      </c>
      <c r="B202" s="180" t="s">
        <v>1657</v>
      </c>
      <c r="C202" s="188" t="s">
        <v>1658</v>
      </c>
      <c r="D202" s="181" t="s">
        <v>747</v>
      </c>
      <c r="E202" s="182">
        <v>29</v>
      </c>
      <c r="F202" s="183"/>
      <c r="G202" s="184">
        <f>ROUND(E202*F202,2)</f>
        <v>0</v>
      </c>
      <c r="H202" s="183"/>
      <c r="I202" s="184">
        <f>ROUND(E202*H202,2)</f>
        <v>0</v>
      </c>
      <c r="J202" s="183"/>
      <c r="K202" s="184">
        <f>ROUND(E202*J202,2)</f>
        <v>0</v>
      </c>
      <c r="L202" s="184">
        <v>21</v>
      </c>
      <c r="M202" s="184">
        <f>G202*(1+L202/100)</f>
        <v>0</v>
      </c>
      <c r="N202" s="182">
        <v>0.7</v>
      </c>
      <c r="O202" s="182">
        <f>ROUND(E202*N202,2)</f>
        <v>20.3</v>
      </c>
      <c r="P202" s="184"/>
      <c r="Q202" s="184" t="s">
        <v>282</v>
      </c>
      <c r="R202" s="185" t="s">
        <v>283</v>
      </c>
      <c r="S202" s="158">
        <v>0</v>
      </c>
      <c r="T202" s="158">
        <f>ROUND(E202*S202,2)</f>
        <v>0</v>
      </c>
      <c r="U202" s="158"/>
      <c r="V202" s="158" t="s">
        <v>179</v>
      </c>
      <c r="W202" s="158" t="s">
        <v>284</v>
      </c>
      <c r="X202" s="147"/>
      <c r="Y202" s="147"/>
      <c r="Z202" s="147"/>
      <c r="AA202" s="147"/>
      <c r="AB202" s="147"/>
      <c r="AC202" s="147"/>
      <c r="AD202" s="147"/>
      <c r="AE202" s="147" t="s">
        <v>764</v>
      </c>
      <c r="AF202" s="147"/>
      <c r="AG202" s="147"/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</row>
    <row r="203" spans="1:58" ht="20.399999999999999" outlineLevel="1" x14ac:dyDescent="0.25">
      <c r="A203" s="171">
        <v>118</v>
      </c>
      <c r="B203" s="172" t="s">
        <v>1659</v>
      </c>
      <c r="C203" s="187" t="s">
        <v>1660</v>
      </c>
      <c r="D203" s="173" t="s">
        <v>747</v>
      </c>
      <c r="E203" s="174">
        <v>10</v>
      </c>
      <c r="F203" s="175"/>
      <c r="G203" s="176">
        <f>ROUND(E203*F203,2)</f>
        <v>0</v>
      </c>
      <c r="H203" s="175"/>
      <c r="I203" s="176">
        <f>ROUND(E203*H203,2)</f>
        <v>0</v>
      </c>
      <c r="J203" s="175"/>
      <c r="K203" s="176">
        <f>ROUND(E203*J203,2)</f>
        <v>0</v>
      </c>
      <c r="L203" s="176">
        <v>21</v>
      </c>
      <c r="M203" s="176">
        <f>G203*(1+L203/100)</f>
        <v>0</v>
      </c>
      <c r="N203" s="174">
        <v>0</v>
      </c>
      <c r="O203" s="174">
        <f>ROUND(E203*N203,2)</f>
        <v>0</v>
      </c>
      <c r="P203" s="176"/>
      <c r="Q203" s="176" t="s">
        <v>282</v>
      </c>
      <c r="R203" s="177" t="s">
        <v>283</v>
      </c>
      <c r="S203" s="158">
        <v>0</v>
      </c>
      <c r="T203" s="158">
        <f>ROUND(E203*S203,2)</f>
        <v>0</v>
      </c>
      <c r="U203" s="158"/>
      <c r="V203" s="158" t="s">
        <v>179</v>
      </c>
      <c r="W203" s="158" t="s">
        <v>284</v>
      </c>
      <c r="X203" s="147"/>
      <c r="Y203" s="147"/>
      <c r="Z203" s="147"/>
      <c r="AA203" s="147"/>
      <c r="AB203" s="147"/>
      <c r="AC203" s="147"/>
      <c r="AD203" s="147"/>
      <c r="AE203" s="147" t="s">
        <v>764</v>
      </c>
      <c r="AF203" s="147"/>
      <c r="AG203" s="147"/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</row>
    <row r="204" spans="1:58" ht="31.2" outlineLevel="2" x14ac:dyDescent="0.25">
      <c r="A204" s="154"/>
      <c r="B204" s="155"/>
      <c r="C204" s="253" t="s">
        <v>1661</v>
      </c>
      <c r="D204" s="254"/>
      <c r="E204" s="254"/>
      <c r="F204" s="254"/>
      <c r="G204" s="254"/>
      <c r="H204" s="158"/>
      <c r="I204" s="158"/>
      <c r="J204" s="158"/>
      <c r="K204" s="158"/>
      <c r="L204" s="158"/>
      <c r="M204" s="158"/>
      <c r="N204" s="157"/>
      <c r="O204" s="157"/>
      <c r="P204" s="158"/>
      <c r="Q204" s="158"/>
      <c r="R204" s="158"/>
      <c r="S204" s="158"/>
      <c r="T204" s="158"/>
      <c r="U204" s="158"/>
      <c r="V204" s="158"/>
      <c r="W204" s="158"/>
      <c r="X204" s="147"/>
      <c r="Y204" s="147"/>
      <c r="Z204" s="147"/>
      <c r="AA204" s="147"/>
      <c r="AB204" s="147"/>
      <c r="AC204" s="147"/>
      <c r="AD204" s="147"/>
      <c r="AE204" s="147" t="s">
        <v>287</v>
      </c>
      <c r="AF204" s="147"/>
      <c r="AG204" s="147"/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78" t="str">
        <f>C204</f>
        <v>PŘÍR. SPOJE PŘEMOSTĚNÉ - Materiálové provedení spojovacího materiálu pro přírubové spoje: Šrouby:: M..x..-8.8-A3L, Zn ČSN EN 24014, mater. 12040.6, Matice: M..-8-A3L, Zn, ČSN EN 24032, mater. 12050.6, Vějířovitá podložka, Zn, DIN 6798, mater. 11 701, Těsnění ploché, Temaplus, tl. 2 mm</v>
      </c>
      <c r="AZ204" s="147"/>
      <c r="BA204" s="147"/>
      <c r="BB204" s="147"/>
      <c r="BC204" s="147"/>
      <c r="BD204" s="147"/>
      <c r="BE204" s="147"/>
      <c r="BF204" s="147"/>
    </row>
    <row r="205" spans="1:58" outlineLevel="3" x14ac:dyDescent="0.25">
      <c r="A205" s="154"/>
      <c r="B205" s="155"/>
      <c r="C205" s="262" t="s">
        <v>1662</v>
      </c>
      <c r="D205" s="263"/>
      <c r="E205" s="263"/>
      <c r="F205" s="263"/>
      <c r="G205" s="263"/>
      <c r="H205" s="158"/>
      <c r="I205" s="158"/>
      <c r="J205" s="158"/>
      <c r="K205" s="158"/>
      <c r="L205" s="158"/>
      <c r="M205" s="158"/>
      <c r="N205" s="157"/>
      <c r="O205" s="157"/>
      <c r="P205" s="158"/>
      <c r="Q205" s="158"/>
      <c r="R205" s="158"/>
      <c r="S205" s="158"/>
      <c r="T205" s="158"/>
      <c r="U205" s="158"/>
      <c r="V205" s="158"/>
      <c r="W205" s="158"/>
      <c r="X205" s="147"/>
      <c r="Y205" s="147"/>
      <c r="Z205" s="147"/>
      <c r="AA205" s="147"/>
      <c r="AB205" s="147"/>
      <c r="AC205" s="147"/>
      <c r="AD205" s="147"/>
      <c r="AE205" s="147" t="s">
        <v>287</v>
      </c>
      <c r="AF205" s="147"/>
      <c r="AG205" s="147"/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</row>
    <row r="206" spans="1:58" ht="20.399999999999999" outlineLevel="1" x14ac:dyDescent="0.25">
      <c r="A206" s="171">
        <v>119</v>
      </c>
      <c r="B206" s="172" t="s">
        <v>1663</v>
      </c>
      <c r="C206" s="187" t="s">
        <v>1664</v>
      </c>
      <c r="D206" s="173" t="s">
        <v>747</v>
      </c>
      <c r="E206" s="174">
        <v>102</v>
      </c>
      <c r="F206" s="175"/>
      <c r="G206" s="176">
        <f>ROUND(E206*F206,2)</f>
        <v>0</v>
      </c>
      <c r="H206" s="175"/>
      <c r="I206" s="176">
        <f>ROUND(E206*H206,2)</f>
        <v>0</v>
      </c>
      <c r="J206" s="175"/>
      <c r="K206" s="176">
        <f>ROUND(E206*J206,2)</f>
        <v>0</v>
      </c>
      <c r="L206" s="176">
        <v>21</v>
      </c>
      <c r="M206" s="176">
        <f>G206*(1+L206/100)</f>
        <v>0</v>
      </c>
      <c r="N206" s="174">
        <v>0</v>
      </c>
      <c r="O206" s="174">
        <f>ROUND(E206*N206,2)</f>
        <v>0</v>
      </c>
      <c r="P206" s="176"/>
      <c r="Q206" s="176" t="s">
        <v>282</v>
      </c>
      <c r="R206" s="177" t="s">
        <v>283</v>
      </c>
      <c r="S206" s="158">
        <v>0</v>
      </c>
      <c r="T206" s="158">
        <f>ROUND(E206*S206,2)</f>
        <v>0</v>
      </c>
      <c r="U206" s="158"/>
      <c r="V206" s="158" t="s">
        <v>179</v>
      </c>
      <c r="W206" s="158" t="s">
        <v>284</v>
      </c>
      <c r="X206" s="147"/>
      <c r="Y206" s="147"/>
      <c r="Z206" s="147"/>
      <c r="AA206" s="147"/>
      <c r="AB206" s="147"/>
      <c r="AC206" s="147"/>
      <c r="AD206" s="147"/>
      <c r="AE206" s="147" t="s">
        <v>764</v>
      </c>
      <c r="AF206" s="147"/>
      <c r="AG206" s="147"/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</row>
    <row r="207" spans="1:58" ht="31.2" outlineLevel="2" x14ac:dyDescent="0.25">
      <c r="A207" s="154"/>
      <c r="B207" s="155"/>
      <c r="C207" s="253" t="s">
        <v>1661</v>
      </c>
      <c r="D207" s="254"/>
      <c r="E207" s="254"/>
      <c r="F207" s="254"/>
      <c r="G207" s="254"/>
      <c r="H207" s="158"/>
      <c r="I207" s="158"/>
      <c r="J207" s="158"/>
      <c r="K207" s="158"/>
      <c r="L207" s="158"/>
      <c r="M207" s="158"/>
      <c r="N207" s="157"/>
      <c r="O207" s="157"/>
      <c r="P207" s="158"/>
      <c r="Q207" s="158"/>
      <c r="R207" s="158"/>
      <c r="S207" s="158"/>
      <c r="T207" s="158"/>
      <c r="U207" s="158"/>
      <c r="V207" s="158"/>
      <c r="W207" s="158"/>
      <c r="X207" s="147"/>
      <c r="Y207" s="147"/>
      <c r="Z207" s="147"/>
      <c r="AA207" s="147"/>
      <c r="AB207" s="147"/>
      <c r="AC207" s="147"/>
      <c r="AD207" s="147"/>
      <c r="AE207" s="147" t="s">
        <v>287</v>
      </c>
      <c r="AF207" s="147"/>
      <c r="AG207" s="147"/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78" t="str">
        <f>C207</f>
        <v>PŘÍR. SPOJE PŘEMOSTĚNÉ - Materiálové provedení spojovacího materiálu pro přírubové spoje: Šrouby:: M..x..-8.8-A3L, Zn ČSN EN 24014, mater. 12040.6, Matice: M..-8-A3L, Zn, ČSN EN 24032, mater. 12050.6, Vějířovitá podložka, Zn, DIN 6798, mater. 11 701, Těsnění ploché, Temaplus, tl. 2 mm</v>
      </c>
      <c r="AZ207" s="147"/>
      <c r="BA207" s="147"/>
      <c r="BB207" s="147"/>
      <c r="BC207" s="147"/>
      <c r="BD207" s="147"/>
      <c r="BE207" s="147"/>
      <c r="BF207" s="147"/>
    </row>
    <row r="208" spans="1:58" outlineLevel="3" x14ac:dyDescent="0.25">
      <c r="A208" s="154"/>
      <c r="B208" s="155"/>
      <c r="C208" s="262" t="s">
        <v>1665</v>
      </c>
      <c r="D208" s="263"/>
      <c r="E208" s="263"/>
      <c r="F208" s="263"/>
      <c r="G208" s="263"/>
      <c r="H208" s="158"/>
      <c r="I208" s="158"/>
      <c r="J208" s="158"/>
      <c r="K208" s="158"/>
      <c r="L208" s="158"/>
      <c r="M208" s="158"/>
      <c r="N208" s="157"/>
      <c r="O208" s="157"/>
      <c r="P208" s="158"/>
      <c r="Q208" s="158"/>
      <c r="R208" s="158"/>
      <c r="S208" s="158"/>
      <c r="T208" s="158"/>
      <c r="U208" s="158"/>
      <c r="V208" s="158"/>
      <c r="W208" s="158"/>
      <c r="X208" s="147"/>
      <c r="Y208" s="147"/>
      <c r="Z208" s="147"/>
      <c r="AA208" s="147"/>
      <c r="AB208" s="147"/>
      <c r="AC208" s="147"/>
      <c r="AD208" s="147"/>
      <c r="AE208" s="147" t="s">
        <v>287</v>
      </c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</row>
    <row r="209" spans="1:58" ht="20.399999999999999" outlineLevel="1" x14ac:dyDescent="0.25">
      <c r="A209" s="171">
        <v>120</v>
      </c>
      <c r="B209" s="172" t="s">
        <v>1666</v>
      </c>
      <c r="C209" s="187" t="s">
        <v>1667</v>
      </c>
      <c r="D209" s="173" t="s">
        <v>747</v>
      </c>
      <c r="E209" s="174">
        <v>32</v>
      </c>
      <c r="F209" s="175"/>
      <c r="G209" s="176">
        <f>ROUND(E209*F209,2)</f>
        <v>0</v>
      </c>
      <c r="H209" s="175"/>
      <c r="I209" s="176">
        <f>ROUND(E209*H209,2)</f>
        <v>0</v>
      </c>
      <c r="J209" s="175"/>
      <c r="K209" s="176">
        <f>ROUND(E209*J209,2)</f>
        <v>0</v>
      </c>
      <c r="L209" s="176">
        <v>21</v>
      </c>
      <c r="M209" s="176">
        <f>G209*(1+L209/100)</f>
        <v>0</v>
      </c>
      <c r="N209" s="174">
        <v>0</v>
      </c>
      <c r="O209" s="174">
        <f>ROUND(E209*N209,2)</f>
        <v>0</v>
      </c>
      <c r="P209" s="176"/>
      <c r="Q209" s="176" t="s">
        <v>282</v>
      </c>
      <c r="R209" s="177" t="s">
        <v>283</v>
      </c>
      <c r="S209" s="158">
        <v>0</v>
      </c>
      <c r="T209" s="158">
        <f>ROUND(E209*S209,2)</f>
        <v>0</v>
      </c>
      <c r="U209" s="158"/>
      <c r="V209" s="158" t="s">
        <v>179</v>
      </c>
      <c r="W209" s="158" t="s">
        <v>284</v>
      </c>
      <c r="X209" s="147"/>
      <c r="Y209" s="147"/>
      <c r="Z209" s="147"/>
      <c r="AA209" s="147"/>
      <c r="AB209" s="147"/>
      <c r="AC209" s="147"/>
      <c r="AD209" s="147"/>
      <c r="AE209" s="147" t="s">
        <v>764</v>
      </c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</row>
    <row r="210" spans="1:58" ht="31.2" outlineLevel="2" x14ac:dyDescent="0.25">
      <c r="A210" s="154"/>
      <c r="B210" s="155"/>
      <c r="C210" s="253" t="s">
        <v>1661</v>
      </c>
      <c r="D210" s="254"/>
      <c r="E210" s="254"/>
      <c r="F210" s="254"/>
      <c r="G210" s="254"/>
      <c r="H210" s="158"/>
      <c r="I210" s="158"/>
      <c r="J210" s="158"/>
      <c r="K210" s="158"/>
      <c r="L210" s="158"/>
      <c r="M210" s="158"/>
      <c r="N210" s="157"/>
      <c r="O210" s="157"/>
      <c r="P210" s="158"/>
      <c r="Q210" s="158"/>
      <c r="R210" s="158"/>
      <c r="S210" s="158"/>
      <c r="T210" s="158"/>
      <c r="U210" s="158"/>
      <c r="V210" s="158"/>
      <c r="W210" s="158"/>
      <c r="X210" s="147"/>
      <c r="Y210" s="147"/>
      <c r="Z210" s="147"/>
      <c r="AA210" s="147"/>
      <c r="AB210" s="147"/>
      <c r="AC210" s="147"/>
      <c r="AD210" s="147"/>
      <c r="AE210" s="147" t="s">
        <v>287</v>
      </c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78" t="str">
        <f>C210</f>
        <v>PŘÍR. SPOJE PŘEMOSTĚNÉ - Materiálové provedení spojovacího materiálu pro přírubové spoje: Šrouby:: M..x..-8.8-A3L, Zn ČSN EN 24014, mater. 12040.6, Matice: M..-8-A3L, Zn, ČSN EN 24032, mater. 12050.6, Vějířovitá podložka, Zn, DIN 6798, mater. 11 701, Těsnění ploché, Temaplus, tl. 2 mm</v>
      </c>
      <c r="AZ210" s="147"/>
      <c r="BA210" s="147"/>
      <c r="BB210" s="147"/>
      <c r="BC210" s="147"/>
      <c r="BD210" s="147"/>
      <c r="BE210" s="147"/>
      <c r="BF210" s="147"/>
    </row>
    <row r="211" spans="1:58" ht="20.399999999999999" outlineLevel="1" x14ac:dyDescent="0.25">
      <c r="A211" s="171">
        <v>121</v>
      </c>
      <c r="B211" s="172" t="s">
        <v>1668</v>
      </c>
      <c r="C211" s="187" t="s">
        <v>1669</v>
      </c>
      <c r="D211" s="173" t="s">
        <v>747</v>
      </c>
      <c r="E211" s="174">
        <v>12</v>
      </c>
      <c r="F211" s="175"/>
      <c r="G211" s="176">
        <f>ROUND(E211*F211,2)</f>
        <v>0</v>
      </c>
      <c r="H211" s="175"/>
      <c r="I211" s="176">
        <f>ROUND(E211*H211,2)</f>
        <v>0</v>
      </c>
      <c r="J211" s="175"/>
      <c r="K211" s="176">
        <f>ROUND(E211*J211,2)</f>
        <v>0</v>
      </c>
      <c r="L211" s="176">
        <v>21</v>
      </c>
      <c r="M211" s="176">
        <f>G211*(1+L211/100)</f>
        <v>0</v>
      </c>
      <c r="N211" s="174">
        <v>0</v>
      </c>
      <c r="O211" s="174">
        <f>ROUND(E211*N211,2)</f>
        <v>0</v>
      </c>
      <c r="P211" s="176"/>
      <c r="Q211" s="176" t="s">
        <v>282</v>
      </c>
      <c r="R211" s="177" t="s">
        <v>283</v>
      </c>
      <c r="S211" s="158">
        <v>0</v>
      </c>
      <c r="T211" s="158">
        <f>ROUND(E211*S211,2)</f>
        <v>0</v>
      </c>
      <c r="U211" s="158"/>
      <c r="V211" s="158" t="s">
        <v>179</v>
      </c>
      <c r="W211" s="158" t="s">
        <v>284</v>
      </c>
      <c r="X211" s="147"/>
      <c r="Y211" s="147"/>
      <c r="Z211" s="147"/>
      <c r="AA211" s="147"/>
      <c r="AB211" s="147"/>
      <c r="AC211" s="147"/>
      <c r="AD211" s="147"/>
      <c r="AE211" s="147" t="s">
        <v>764</v>
      </c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</row>
    <row r="212" spans="1:58" ht="31.2" outlineLevel="2" x14ac:dyDescent="0.25">
      <c r="A212" s="154"/>
      <c r="B212" s="155"/>
      <c r="C212" s="253" t="s">
        <v>1661</v>
      </c>
      <c r="D212" s="254"/>
      <c r="E212" s="254"/>
      <c r="F212" s="254"/>
      <c r="G212" s="254"/>
      <c r="H212" s="158"/>
      <c r="I212" s="158"/>
      <c r="J212" s="158"/>
      <c r="K212" s="158"/>
      <c r="L212" s="158"/>
      <c r="M212" s="158"/>
      <c r="N212" s="157"/>
      <c r="O212" s="157"/>
      <c r="P212" s="158"/>
      <c r="Q212" s="158"/>
      <c r="R212" s="158"/>
      <c r="S212" s="158"/>
      <c r="T212" s="158"/>
      <c r="U212" s="158"/>
      <c r="V212" s="158"/>
      <c r="W212" s="158"/>
      <c r="X212" s="147"/>
      <c r="Y212" s="147"/>
      <c r="Z212" s="147"/>
      <c r="AA212" s="147"/>
      <c r="AB212" s="147"/>
      <c r="AC212" s="147"/>
      <c r="AD212" s="147"/>
      <c r="AE212" s="147" t="s">
        <v>287</v>
      </c>
      <c r="AF212" s="147"/>
      <c r="AG212" s="147"/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78" t="str">
        <f>C212</f>
        <v>PŘÍR. SPOJE PŘEMOSTĚNÉ - Materiálové provedení spojovacího materiálu pro přírubové spoje: Šrouby:: M..x..-8.8-A3L, Zn ČSN EN 24014, mater. 12040.6, Matice: M..-8-A3L, Zn, ČSN EN 24032, mater. 12050.6, Vějířovitá podložka, Zn, DIN 6798, mater. 11 701, Těsnění ploché, Temaplus, tl. 2 mm</v>
      </c>
      <c r="AZ212" s="147"/>
      <c r="BA212" s="147"/>
      <c r="BB212" s="147"/>
      <c r="BC212" s="147"/>
      <c r="BD212" s="147"/>
      <c r="BE212" s="147"/>
      <c r="BF212" s="147"/>
    </row>
    <row r="213" spans="1:58" ht="20.399999999999999" outlineLevel="1" x14ac:dyDescent="0.25">
      <c r="A213" s="171">
        <v>122</v>
      </c>
      <c r="B213" s="172" t="s">
        <v>1670</v>
      </c>
      <c r="C213" s="187" t="s">
        <v>1671</v>
      </c>
      <c r="D213" s="173" t="s">
        <v>747</v>
      </c>
      <c r="E213" s="174">
        <v>12</v>
      </c>
      <c r="F213" s="175"/>
      <c r="G213" s="176">
        <f>ROUND(E213*F213,2)</f>
        <v>0</v>
      </c>
      <c r="H213" s="175"/>
      <c r="I213" s="176">
        <f>ROUND(E213*H213,2)</f>
        <v>0</v>
      </c>
      <c r="J213" s="175"/>
      <c r="K213" s="176">
        <f>ROUND(E213*J213,2)</f>
        <v>0</v>
      </c>
      <c r="L213" s="176">
        <v>21</v>
      </c>
      <c r="M213" s="176">
        <f>G213*(1+L213/100)</f>
        <v>0</v>
      </c>
      <c r="N213" s="174">
        <v>0</v>
      </c>
      <c r="O213" s="174">
        <f>ROUND(E213*N213,2)</f>
        <v>0</v>
      </c>
      <c r="P213" s="176"/>
      <c r="Q213" s="176" t="s">
        <v>282</v>
      </c>
      <c r="R213" s="177" t="s">
        <v>283</v>
      </c>
      <c r="S213" s="158">
        <v>0</v>
      </c>
      <c r="T213" s="158">
        <f>ROUND(E213*S213,2)</f>
        <v>0</v>
      </c>
      <c r="U213" s="158"/>
      <c r="V213" s="158" t="s">
        <v>179</v>
      </c>
      <c r="W213" s="158" t="s">
        <v>284</v>
      </c>
      <c r="X213" s="147"/>
      <c r="Y213" s="147"/>
      <c r="Z213" s="147"/>
      <c r="AA213" s="147"/>
      <c r="AB213" s="147"/>
      <c r="AC213" s="147"/>
      <c r="AD213" s="147"/>
      <c r="AE213" s="147" t="s">
        <v>764</v>
      </c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</row>
    <row r="214" spans="1:58" ht="31.2" outlineLevel="2" x14ac:dyDescent="0.25">
      <c r="A214" s="154"/>
      <c r="B214" s="155"/>
      <c r="C214" s="253" t="s">
        <v>1661</v>
      </c>
      <c r="D214" s="254"/>
      <c r="E214" s="254"/>
      <c r="F214" s="254"/>
      <c r="G214" s="254"/>
      <c r="H214" s="158"/>
      <c r="I214" s="158"/>
      <c r="J214" s="158"/>
      <c r="K214" s="158"/>
      <c r="L214" s="158"/>
      <c r="M214" s="158"/>
      <c r="N214" s="157"/>
      <c r="O214" s="157"/>
      <c r="P214" s="158"/>
      <c r="Q214" s="158"/>
      <c r="R214" s="158"/>
      <c r="S214" s="158"/>
      <c r="T214" s="158"/>
      <c r="U214" s="158"/>
      <c r="V214" s="158"/>
      <c r="W214" s="158"/>
      <c r="X214" s="147"/>
      <c r="Y214" s="147"/>
      <c r="Z214" s="147"/>
      <c r="AA214" s="147"/>
      <c r="AB214" s="147"/>
      <c r="AC214" s="147"/>
      <c r="AD214" s="147"/>
      <c r="AE214" s="147" t="s">
        <v>287</v>
      </c>
      <c r="AF214" s="147"/>
      <c r="AG214" s="147"/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78" t="str">
        <f>C214</f>
        <v>PŘÍR. SPOJE PŘEMOSTĚNÉ - Materiálové provedení spojovacího materiálu pro přírubové spoje: Šrouby:: M..x..-8.8-A3L, Zn ČSN EN 24014, mater. 12040.6, Matice: M..-8-A3L, Zn, ČSN EN 24032, mater. 12050.6, Vějířovitá podložka, Zn, DIN 6798, mater. 11 701, Těsnění ploché, Temaplus, tl. 2 mm</v>
      </c>
      <c r="AZ214" s="147"/>
      <c r="BA214" s="147"/>
      <c r="BB214" s="147"/>
      <c r="BC214" s="147"/>
      <c r="BD214" s="147"/>
      <c r="BE214" s="147"/>
      <c r="BF214" s="147"/>
    </row>
    <row r="215" spans="1:58" outlineLevel="3" x14ac:dyDescent="0.25">
      <c r="A215" s="154"/>
      <c r="B215" s="155"/>
      <c r="C215" s="262" t="s">
        <v>1672</v>
      </c>
      <c r="D215" s="263"/>
      <c r="E215" s="263"/>
      <c r="F215" s="263"/>
      <c r="G215" s="263"/>
      <c r="H215" s="158"/>
      <c r="I215" s="158"/>
      <c r="J215" s="158"/>
      <c r="K215" s="158"/>
      <c r="L215" s="158"/>
      <c r="M215" s="158"/>
      <c r="N215" s="157"/>
      <c r="O215" s="157"/>
      <c r="P215" s="158"/>
      <c r="Q215" s="158"/>
      <c r="R215" s="158"/>
      <c r="S215" s="158"/>
      <c r="T215" s="158"/>
      <c r="U215" s="158"/>
      <c r="V215" s="158"/>
      <c r="W215" s="158"/>
      <c r="X215" s="147"/>
      <c r="Y215" s="147"/>
      <c r="Z215" s="147"/>
      <c r="AA215" s="147"/>
      <c r="AB215" s="147"/>
      <c r="AC215" s="147"/>
      <c r="AD215" s="147"/>
      <c r="AE215" s="147" t="s">
        <v>287</v>
      </c>
      <c r="AF215" s="147"/>
      <c r="AG215" s="147"/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</row>
    <row r="216" spans="1:58" ht="20.399999999999999" outlineLevel="1" x14ac:dyDescent="0.25">
      <c r="A216" s="171">
        <v>123</v>
      </c>
      <c r="B216" s="172" t="s">
        <v>1673</v>
      </c>
      <c r="C216" s="187" t="s">
        <v>1674</v>
      </c>
      <c r="D216" s="173" t="s">
        <v>747</v>
      </c>
      <c r="E216" s="174">
        <v>57</v>
      </c>
      <c r="F216" s="175"/>
      <c r="G216" s="176">
        <f>ROUND(E216*F216,2)</f>
        <v>0</v>
      </c>
      <c r="H216" s="175"/>
      <c r="I216" s="176">
        <f>ROUND(E216*H216,2)</f>
        <v>0</v>
      </c>
      <c r="J216" s="175"/>
      <c r="K216" s="176">
        <f>ROUND(E216*J216,2)</f>
        <v>0</v>
      </c>
      <c r="L216" s="176">
        <v>21</v>
      </c>
      <c r="M216" s="176">
        <f>G216*(1+L216/100)</f>
        <v>0</v>
      </c>
      <c r="N216" s="174">
        <v>0</v>
      </c>
      <c r="O216" s="174">
        <f>ROUND(E216*N216,2)</f>
        <v>0</v>
      </c>
      <c r="P216" s="176"/>
      <c r="Q216" s="176" t="s">
        <v>282</v>
      </c>
      <c r="R216" s="177" t="s">
        <v>283</v>
      </c>
      <c r="S216" s="158">
        <v>0</v>
      </c>
      <c r="T216" s="158">
        <f>ROUND(E216*S216,2)</f>
        <v>0</v>
      </c>
      <c r="U216" s="158"/>
      <c r="V216" s="158" t="s">
        <v>179</v>
      </c>
      <c r="W216" s="158" t="s">
        <v>284</v>
      </c>
      <c r="X216" s="147"/>
      <c r="Y216" s="147"/>
      <c r="Z216" s="147"/>
      <c r="AA216" s="147"/>
      <c r="AB216" s="147"/>
      <c r="AC216" s="147"/>
      <c r="AD216" s="147"/>
      <c r="AE216" s="147" t="s">
        <v>764</v>
      </c>
      <c r="AF216" s="147"/>
      <c r="AG216" s="147"/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</row>
    <row r="217" spans="1:58" ht="31.2" outlineLevel="2" x14ac:dyDescent="0.25">
      <c r="A217" s="154"/>
      <c r="B217" s="155"/>
      <c r="C217" s="253" t="s">
        <v>1661</v>
      </c>
      <c r="D217" s="254"/>
      <c r="E217" s="254"/>
      <c r="F217" s="254"/>
      <c r="G217" s="254"/>
      <c r="H217" s="158"/>
      <c r="I217" s="158"/>
      <c r="J217" s="158"/>
      <c r="K217" s="158"/>
      <c r="L217" s="158"/>
      <c r="M217" s="158"/>
      <c r="N217" s="157"/>
      <c r="O217" s="157"/>
      <c r="P217" s="158"/>
      <c r="Q217" s="158"/>
      <c r="R217" s="158"/>
      <c r="S217" s="158"/>
      <c r="T217" s="158"/>
      <c r="U217" s="158"/>
      <c r="V217" s="158"/>
      <c r="W217" s="158"/>
      <c r="X217" s="147"/>
      <c r="Y217" s="147"/>
      <c r="Z217" s="147"/>
      <c r="AA217" s="147"/>
      <c r="AB217" s="147"/>
      <c r="AC217" s="147"/>
      <c r="AD217" s="147"/>
      <c r="AE217" s="147" t="s">
        <v>287</v>
      </c>
      <c r="AF217" s="147"/>
      <c r="AG217" s="147"/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78" t="str">
        <f>C217</f>
        <v>PŘÍR. SPOJE PŘEMOSTĚNÉ - Materiálové provedení spojovacího materiálu pro přírubové spoje: Šrouby:: M..x..-8.8-A3L, Zn ČSN EN 24014, mater. 12040.6, Matice: M..-8-A3L, Zn, ČSN EN 24032, mater. 12050.6, Vějířovitá podložka, Zn, DIN 6798, mater. 11 701, Těsnění ploché, Temaplus, tl. 2 mm</v>
      </c>
      <c r="AZ217" s="147"/>
      <c r="BA217" s="147"/>
      <c r="BB217" s="147"/>
      <c r="BC217" s="147"/>
      <c r="BD217" s="147"/>
      <c r="BE217" s="147"/>
      <c r="BF217" s="147"/>
    </row>
    <row r="218" spans="1:58" outlineLevel="3" x14ac:dyDescent="0.25">
      <c r="A218" s="154"/>
      <c r="B218" s="155"/>
      <c r="C218" s="262" t="s">
        <v>1675</v>
      </c>
      <c r="D218" s="263"/>
      <c r="E218" s="263"/>
      <c r="F218" s="263"/>
      <c r="G218" s="263"/>
      <c r="H218" s="158"/>
      <c r="I218" s="158"/>
      <c r="J218" s="158"/>
      <c r="K218" s="158"/>
      <c r="L218" s="158"/>
      <c r="M218" s="158"/>
      <c r="N218" s="157"/>
      <c r="O218" s="157"/>
      <c r="P218" s="158"/>
      <c r="Q218" s="158"/>
      <c r="R218" s="158"/>
      <c r="S218" s="158"/>
      <c r="T218" s="158"/>
      <c r="U218" s="158"/>
      <c r="V218" s="158"/>
      <c r="W218" s="158"/>
      <c r="X218" s="147"/>
      <c r="Y218" s="147"/>
      <c r="Z218" s="147"/>
      <c r="AA218" s="147"/>
      <c r="AB218" s="147"/>
      <c r="AC218" s="147"/>
      <c r="AD218" s="147"/>
      <c r="AE218" s="147" t="s">
        <v>287</v>
      </c>
      <c r="AF218" s="147"/>
      <c r="AG218" s="147"/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</row>
    <row r="219" spans="1:58" ht="20.399999999999999" outlineLevel="1" x14ac:dyDescent="0.25">
      <c r="A219" s="171">
        <v>124</v>
      </c>
      <c r="B219" s="172" t="s">
        <v>1676</v>
      </c>
      <c r="C219" s="187" t="s">
        <v>1677</v>
      </c>
      <c r="D219" s="173" t="s">
        <v>747</v>
      </c>
      <c r="E219" s="174">
        <v>97</v>
      </c>
      <c r="F219" s="175"/>
      <c r="G219" s="176">
        <f>ROUND(E219*F219,2)</f>
        <v>0</v>
      </c>
      <c r="H219" s="175"/>
      <c r="I219" s="176">
        <f>ROUND(E219*H219,2)</f>
        <v>0</v>
      </c>
      <c r="J219" s="175"/>
      <c r="K219" s="176">
        <f>ROUND(E219*J219,2)</f>
        <v>0</v>
      </c>
      <c r="L219" s="176">
        <v>21</v>
      </c>
      <c r="M219" s="176">
        <f>G219*(1+L219/100)</f>
        <v>0</v>
      </c>
      <c r="N219" s="174">
        <v>0</v>
      </c>
      <c r="O219" s="174">
        <f>ROUND(E219*N219,2)</f>
        <v>0</v>
      </c>
      <c r="P219" s="176"/>
      <c r="Q219" s="176" t="s">
        <v>282</v>
      </c>
      <c r="R219" s="177" t="s">
        <v>283</v>
      </c>
      <c r="S219" s="158">
        <v>0</v>
      </c>
      <c r="T219" s="158">
        <f>ROUND(E219*S219,2)</f>
        <v>0</v>
      </c>
      <c r="U219" s="158"/>
      <c r="V219" s="158" t="s">
        <v>179</v>
      </c>
      <c r="W219" s="158" t="s">
        <v>284</v>
      </c>
      <c r="X219" s="147"/>
      <c r="Y219" s="147"/>
      <c r="Z219" s="147"/>
      <c r="AA219" s="147"/>
      <c r="AB219" s="147"/>
      <c r="AC219" s="147"/>
      <c r="AD219" s="147"/>
      <c r="AE219" s="147" t="s">
        <v>764</v>
      </c>
      <c r="AF219" s="147"/>
      <c r="AG219" s="147"/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</row>
    <row r="220" spans="1:58" ht="31.2" outlineLevel="2" x14ac:dyDescent="0.25">
      <c r="A220" s="154"/>
      <c r="B220" s="155"/>
      <c r="C220" s="253" t="s">
        <v>1661</v>
      </c>
      <c r="D220" s="254"/>
      <c r="E220" s="254"/>
      <c r="F220" s="254"/>
      <c r="G220" s="254"/>
      <c r="H220" s="158"/>
      <c r="I220" s="158"/>
      <c r="J220" s="158"/>
      <c r="K220" s="158"/>
      <c r="L220" s="158"/>
      <c r="M220" s="158"/>
      <c r="N220" s="157"/>
      <c r="O220" s="157"/>
      <c r="P220" s="158"/>
      <c r="Q220" s="158"/>
      <c r="R220" s="158"/>
      <c r="S220" s="158"/>
      <c r="T220" s="158"/>
      <c r="U220" s="158"/>
      <c r="V220" s="158"/>
      <c r="W220" s="158"/>
      <c r="X220" s="147"/>
      <c r="Y220" s="147"/>
      <c r="Z220" s="147"/>
      <c r="AA220" s="147"/>
      <c r="AB220" s="147"/>
      <c r="AC220" s="147"/>
      <c r="AD220" s="147"/>
      <c r="AE220" s="147" t="s">
        <v>287</v>
      </c>
      <c r="AF220" s="147"/>
      <c r="AG220" s="147"/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78" t="str">
        <f>C220</f>
        <v>PŘÍR. SPOJE PŘEMOSTĚNÉ - Materiálové provedení spojovacího materiálu pro přírubové spoje: Šrouby:: M..x..-8.8-A3L, Zn ČSN EN 24014, mater. 12040.6, Matice: M..-8-A3L, Zn, ČSN EN 24032, mater. 12050.6, Vějířovitá podložka, Zn, DIN 6798, mater. 11 701, Těsnění ploché, Temaplus, tl. 2 mm</v>
      </c>
      <c r="AZ220" s="147"/>
      <c r="BA220" s="147"/>
      <c r="BB220" s="147"/>
      <c r="BC220" s="147"/>
      <c r="BD220" s="147"/>
      <c r="BE220" s="147"/>
      <c r="BF220" s="147"/>
    </row>
    <row r="221" spans="1:58" ht="20.399999999999999" outlineLevel="1" x14ac:dyDescent="0.25">
      <c r="A221" s="171">
        <v>125</v>
      </c>
      <c r="B221" s="172" t="s">
        <v>1678</v>
      </c>
      <c r="C221" s="187" t="s">
        <v>1679</v>
      </c>
      <c r="D221" s="173" t="s">
        <v>747</v>
      </c>
      <c r="E221" s="174">
        <v>32</v>
      </c>
      <c r="F221" s="175"/>
      <c r="G221" s="176">
        <f>ROUND(E221*F221,2)</f>
        <v>0</v>
      </c>
      <c r="H221" s="175"/>
      <c r="I221" s="176">
        <f>ROUND(E221*H221,2)</f>
        <v>0</v>
      </c>
      <c r="J221" s="175"/>
      <c r="K221" s="176">
        <f>ROUND(E221*J221,2)</f>
        <v>0</v>
      </c>
      <c r="L221" s="176">
        <v>21</v>
      </c>
      <c r="M221" s="176">
        <f>G221*(1+L221/100)</f>
        <v>0</v>
      </c>
      <c r="N221" s="174">
        <v>0</v>
      </c>
      <c r="O221" s="174">
        <f>ROUND(E221*N221,2)</f>
        <v>0</v>
      </c>
      <c r="P221" s="176"/>
      <c r="Q221" s="176" t="s">
        <v>282</v>
      </c>
      <c r="R221" s="177" t="s">
        <v>283</v>
      </c>
      <c r="S221" s="158">
        <v>0</v>
      </c>
      <c r="T221" s="158">
        <f>ROUND(E221*S221,2)</f>
        <v>0</v>
      </c>
      <c r="U221" s="158"/>
      <c r="V221" s="158" t="s">
        <v>179</v>
      </c>
      <c r="W221" s="158" t="s">
        <v>284</v>
      </c>
      <c r="X221" s="147"/>
      <c r="Y221" s="147"/>
      <c r="Z221" s="147"/>
      <c r="AA221" s="147"/>
      <c r="AB221" s="147"/>
      <c r="AC221" s="147"/>
      <c r="AD221" s="147"/>
      <c r="AE221" s="147" t="s">
        <v>764</v>
      </c>
      <c r="AF221" s="147"/>
      <c r="AG221" s="147"/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</row>
    <row r="222" spans="1:58" ht="31.2" outlineLevel="2" x14ac:dyDescent="0.25">
      <c r="A222" s="154"/>
      <c r="B222" s="155"/>
      <c r="C222" s="253" t="s">
        <v>1661</v>
      </c>
      <c r="D222" s="254"/>
      <c r="E222" s="254"/>
      <c r="F222" s="254"/>
      <c r="G222" s="254"/>
      <c r="H222" s="158"/>
      <c r="I222" s="158"/>
      <c r="J222" s="158"/>
      <c r="K222" s="158"/>
      <c r="L222" s="158"/>
      <c r="M222" s="158"/>
      <c r="N222" s="157"/>
      <c r="O222" s="157"/>
      <c r="P222" s="158"/>
      <c r="Q222" s="158"/>
      <c r="R222" s="158"/>
      <c r="S222" s="158"/>
      <c r="T222" s="158"/>
      <c r="U222" s="158"/>
      <c r="V222" s="158"/>
      <c r="W222" s="158"/>
      <c r="X222" s="147"/>
      <c r="Y222" s="147"/>
      <c r="Z222" s="147"/>
      <c r="AA222" s="147"/>
      <c r="AB222" s="147"/>
      <c r="AC222" s="147"/>
      <c r="AD222" s="147"/>
      <c r="AE222" s="147" t="s">
        <v>287</v>
      </c>
      <c r="AF222" s="147"/>
      <c r="AG222" s="147"/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78" t="str">
        <f>C222</f>
        <v>PŘÍR. SPOJE PŘEMOSTĚNÉ - Materiálové provedení spojovacího materiálu pro přírubové spoje: Šrouby:: M..x..-8.8-A3L, Zn ČSN EN 24014, mater. 12040.6, Matice: M..-8-A3L, Zn, ČSN EN 24032, mater. 12050.6, Vějířovitá podložka, Zn, DIN 6798, mater. 11 701, Těsnění ploché, Temaplus, tl. 2 mm</v>
      </c>
      <c r="AZ222" s="147"/>
      <c r="BA222" s="147"/>
      <c r="BB222" s="147"/>
      <c r="BC222" s="147"/>
      <c r="BD222" s="147"/>
      <c r="BE222" s="147"/>
      <c r="BF222" s="147"/>
    </row>
    <row r="223" spans="1:58" ht="20.399999999999999" outlineLevel="1" x14ac:dyDescent="0.25">
      <c r="A223" s="171">
        <v>126</v>
      </c>
      <c r="B223" s="172" t="s">
        <v>1680</v>
      </c>
      <c r="C223" s="187" t="s">
        <v>1681</v>
      </c>
      <c r="D223" s="173" t="s">
        <v>747</v>
      </c>
      <c r="E223" s="174">
        <v>1</v>
      </c>
      <c r="F223" s="175"/>
      <c r="G223" s="176">
        <f>ROUND(E223*F223,2)</f>
        <v>0</v>
      </c>
      <c r="H223" s="175"/>
      <c r="I223" s="176">
        <f>ROUND(E223*H223,2)</f>
        <v>0</v>
      </c>
      <c r="J223" s="175"/>
      <c r="K223" s="176">
        <f>ROUND(E223*J223,2)</f>
        <v>0</v>
      </c>
      <c r="L223" s="176">
        <v>21</v>
      </c>
      <c r="M223" s="176">
        <f>G223*(1+L223/100)</f>
        <v>0</v>
      </c>
      <c r="N223" s="174">
        <v>0</v>
      </c>
      <c r="O223" s="174">
        <f>ROUND(E223*N223,2)</f>
        <v>0</v>
      </c>
      <c r="P223" s="176"/>
      <c r="Q223" s="176" t="s">
        <v>282</v>
      </c>
      <c r="R223" s="177" t="s">
        <v>283</v>
      </c>
      <c r="S223" s="158">
        <v>0</v>
      </c>
      <c r="T223" s="158">
        <f>ROUND(E223*S223,2)</f>
        <v>0</v>
      </c>
      <c r="U223" s="158"/>
      <c r="V223" s="158" t="s">
        <v>179</v>
      </c>
      <c r="W223" s="158" t="s">
        <v>284</v>
      </c>
      <c r="X223" s="147"/>
      <c r="Y223" s="147"/>
      <c r="Z223" s="147"/>
      <c r="AA223" s="147"/>
      <c r="AB223" s="147"/>
      <c r="AC223" s="147"/>
      <c r="AD223" s="147"/>
      <c r="AE223" s="147" t="s">
        <v>764</v>
      </c>
      <c r="AF223" s="147"/>
      <c r="AG223" s="147"/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</row>
    <row r="224" spans="1:58" ht="31.2" outlineLevel="2" x14ac:dyDescent="0.25">
      <c r="A224" s="154"/>
      <c r="B224" s="155"/>
      <c r="C224" s="253" t="s">
        <v>1661</v>
      </c>
      <c r="D224" s="254"/>
      <c r="E224" s="254"/>
      <c r="F224" s="254"/>
      <c r="G224" s="254"/>
      <c r="H224" s="158"/>
      <c r="I224" s="158"/>
      <c r="J224" s="158"/>
      <c r="K224" s="158"/>
      <c r="L224" s="158"/>
      <c r="M224" s="158"/>
      <c r="N224" s="157"/>
      <c r="O224" s="157"/>
      <c r="P224" s="158"/>
      <c r="Q224" s="158"/>
      <c r="R224" s="158"/>
      <c r="S224" s="158"/>
      <c r="T224" s="158"/>
      <c r="U224" s="158"/>
      <c r="V224" s="158"/>
      <c r="W224" s="158"/>
      <c r="X224" s="147"/>
      <c r="Y224" s="147"/>
      <c r="Z224" s="147"/>
      <c r="AA224" s="147"/>
      <c r="AB224" s="147"/>
      <c r="AC224" s="147"/>
      <c r="AD224" s="147"/>
      <c r="AE224" s="147" t="s">
        <v>287</v>
      </c>
      <c r="AF224" s="147"/>
      <c r="AG224" s="147"/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78" t="str">
        <f>C224</f>
        <v>PŘÍR. SPOJE PŘEMOSTĚNÉ - Materiálové provedení spojovacího materiálu pro přírubové spoje: Šrouby:: M..x..-8.8-A3L, Zn ČSN EN 24014, mater. 12040.6, Matice: M..-8-A3L, Zn, ČSN EN 24032, mater. 12050.6, Vějířovitá podložka, Zn, DIN 6798, mater. 11 701, Těsnění ploché, Temaplus, tl. 2 mm</v>
      </c>
      <c r="AZ224" s="147"/>
      <c r="BA224" s="147"/>
      <c r="BB224" s="147"/>
      <c r="BC224" s="147"/>
      <c r="BD224" s="147"/>
      <c r="BE224" s="147"/>
      <c r="BF224" s="147"/>
    </row>
    <row r="225" spans="1:58" outlineLevel="3" x14ac:dyDescent="0.25">
      <c r="A225" s="154"/>
      <c r="B225" s="155"/>
      <c r="C225" s="262" t="s">
        <v>1682</v>
      </c>
      <c r="D225" s="263"/>
      <c r="E225" s="263"/>
      <c r="F225" s="263"/>
      <c r="G225" s="263"/>
      <c r="H225" s="158"/>
      <c r="I225" s="158"/>
      <c r="J225" s="158"/>
      <c r="K225" s="158"/>
      <c r="L225" s="158"/>
      <c r="M225" s="158"/>
      <c r="N225" s="157"/>
      <c r="O225" s="157"/>
      <c r="P225" s="158"/>
      <c r="Q225" s="158"/>
      <c r="R225" s="158"/>
      <c r="S225" s="158"/>
      <c r="T225" s="158"/>
      <c r="U225" s="158"/>
      <c r="V225" s="158"/>
      <c r="W225" s="158"/>
      <c r="X225" s="147"/>
      <c r="Y225" s="147"/>
      <c r="Z225" s="147"/>
      <c r="AA225" s="147"/>
      <c r="AB225" s="147"/>
      <c r="AC225" s="147"/>
      <c r="AD225" s="147"/>
      <c r="AE225" s="147" t="s">
        <v>287</v>
      </c>
      <c r="AF225" s="147"/>
      <c r="AG225" s="147"/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</row>
    <row r="226" spans="1:58" outlineLevel="1" x14ac:dyDescent="0.25">
      <c r="A226" s="171">
        <v>127</v>
      </c>
      <c r="B226" s="172" t="s">
        <v>1683</v>
      </c>
      <c r="C226" s="187" t="s">
        <v>1684</v>
      </c>
      <c r="D226" s="173" t="s">
        <v>747</v>
      </c>
      <c r="E226" s="174">
        <v>10</v>
      </c>
      <c r="F226" s="175"/>
      <c r="G226" s="176">
        <f>ROUND(E226*F226,2)</f>
        <v>0</v>
      </c>
      <c r="H226" s="175"/>
      <c r="I226" s="176">
        <f>ROUND(E226*H226,2)</f>
        <v>0</v>
      </c>
      <c r="J226" s="175"/>
      <c r="K226" s="176">
        <f>ROUND(E226*J226,2)</f>
        <v>0</v>
      </c>
      <c r="L226" s="176">
        <v>21</v>
      </c>
      <c r="M226" s="176">
        <f>G226*(1+L226/100)</f>
        <v>0</v>
      </c>
      <c r="N226" s="174">
        <v>0</v>
      </c>
      <c r="O226" s="174">
        <f>ROUND(E226*N226,2)</f>
        <v>0</v>
      </c>
      <c r="P226" s="176"/>
      <c r="Q226" s="176" t="s">
        <v>282</v>
      </c>
      <c r="R226" s="177" t="s">
        <v>283</v>
      </c>
      <c r="S226" s="158">
        <v>0</v>
      </c>
      <c r="T226" s="158">
        <f>ROUND(E226*S226,2)</f>
        <v>0</v>
      </c>
      <c r="U226" s="158"/>
      <c r="V226" s="158" t="s">
        <v>179</v>
      </c>
      <c r="W226" s="158" t="s">
        <v>284</v>
      </c>
      <c r="X226" s="147"/>
      <c r="Y226" s="147"/>
      <c r="Z226" s="147"/>
      <c r="AA226" s="147"/>
      <c r="AB226" s="147"/>
      <c r="AC226" s="147"/>
      <c r="AD226" s="147"/>
      <c r="AE226" s="147" t="s">
        <v>764</v>
      </c>
      <c r="AF226" s="147"/>
      <c r="AG226" s="147"/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</row>
    <row r="227" spans="1:58" ht="31.2" outlineLevel="2" x14ac:dyDescent="0.25">
      <c r="A227" s="154"/>
      <c r="B227" s="155"/>
      <c r="C227" s="253" t="s">
        <v>1661</v>
      </c>
      <c r="D227" s="254"/>
      <c r="E227" s="254"/>
      <c r="F227" s="254"/>
      <c r="G227" s="254"/>
      <c r="H227" s="158"/>
      <c r="I227" s="158"/>
      <c r="J227" s="158"/>
      <c r="K227" s="158"/>
      <c r="L227" s="158"/>
      <c r="M227" s="158"/>
      <c r="N227" s="157"/>
      <c r="O227" s="157"/>
      <c r="P227" s="158"/>
      <c r="Q227" s="158"/>
      <c r="R227" s="158"/>
      <c r="S227" s="158"/>
      <c r="T227" s="158"/>
      <c r="U227" s="158"/>
      <c r="V227" s="158"/>
      <c r="W227" s="158"/>
      <c r="X227" s="147"/>
      <c r="Y227" s="147"/>
      <c r="Z227" s="147"/>
      <c r="AA227" s="147"/>
      <c r="AB227" s="147"/>
      <c r="AC227" s="147"/>
      <c r="AD227" s="147"/>
      <c r="AE227" s="147" t="s">
        <v>287</v>
      </c>
      <c r="AF227" s="147"/>
      <c r="AG227" s="147"/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78" t="str">
        <f>C227</f>
        <v>PŘÍR. SPOJE PŘEMOSTĚNÉ - Materiálové provedení spojovacího materiálu pro přírubové spoje: Šrouby:: M..x..-8.8-A3L, Zn ČSN EN 24014, mater. 12040.6, Matice: M..-8-A3L, Zn, ČSN EN 24032, mater. 12050.6, Vějířovitá podložka, Zn, DIN 6798, mater. 11 701, Těsnění ploché, Temaplus, tl. 2 mm</v>
      </c>
      <c r="AZ227" s="147"/>
      <c r="BA227" s="147"/>
      <c r="BB227" s="147"/>
      <c r="BC227" s="147"/>
      <c r="BD227" s="147"/>
      <c r="BE227" s="147"/>
      <c r="BF227" s="147"/>
    </row>
    <row r="228" spans="1:58" outlineLevel="3" x14ac:dyDescent="0.25">
      <c r="A228" s="154"/>
      <c r="B228" s="155"/>
      <c r="C228" s="262" t="s">
        <v>1685</v>
      </c>
      <c r="D228" s="263"/>
      <c r="E228" s="263"/>
      <c r="F228" s="263"/>
      <c r="G228" s="263"/>
      <c r="H228" s="158"/>
      <c r="I228" s="158"/>
      <c r="J228" s="158"/>
      <c r="K228" s="158"/>
      <c r="L228" s="158"/>
      <c r="M228" s="158"/>
      <c r="N228" s="157"/>
      <c r="O228" s="157"/>
      <c r="P228" s="158"/>
      <c r="Q228" s="158"/>
      <c r="R228" s="158"/>
      <c r="S228" s="158"/>
      <c r="T228" s="158"/>
      <c r="U228" s="158"/>
      <c r="V228" s="158"/>
      <c r="W228" s="158"/>
      <c r="X228" s="147"/>
      <c r="Y228" s="147"/>
      <c r="Z228" s="147"/>
      <c r="AA228" s="147"/>
      <c r="AB228" s="147"/>
      <c r="AC228" s="147"/>
      <c r="AD228" s="147"/>
      <c r="AE228" s="147" t="s">
        <v>287</v>
      </c>
      <c r="AF228" s="147"/>
      <c r="AG228" s="147"/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</row>
    <row r="229" spans="1:58" outlineLevel="1" x14ac:dyDescent="0.25">
      <c r="A229" s="171">
        <v>128</v>
      </c>
      <c r="B229" s="172" t="s">
        <v>1686</v>
      </c>
      <c r="C229" s="187" t="s">
        <v>1687</v>
      </c>
      <c r="D229" s="173" t="s">
        <v>747</v>
      </c>
      <c r="E229" s="174">
        <v>2</v>
      </c>
      <c r="F229" s="175"/>
      <c r="G229" s="176">
        <f>ROUND(E229*F229,2)</f>
        <v>0</v>
      </c>
      <c r="H229" s="175"/>
      <c r="I229" s="176">
        <f>ROUND(E229*H229,2)</f>
        <v>0</v>
      </c>
      <c r="J229" s="175"/>
      <c r="K229" s="176">
        <f>ROUND(E229*J229,2)</f>
        <v>0</v>
      </c>
      <c r="L229" s="176">
        <v>21</v>
      </c>
      <c r="M229" s="176">
        <f>G229*(1+L229/100)</f>
        <v>0</v>
      </c>
      <c r="N229" s="174">
        <v>0</v>
      </c>
      <c r="O229" s="174">
        <f>ROUND(E229*N229,2)</f>
        <v>0</v>
      </c>
      <c r="P229" s="176"/>
      <c r="Q229" s="176" t="s">
        <v>282</v>
      </c>
      <c r="R229" s="177" t="s">
        <v>283</v>
      </c>
      <c r="S229" s="158">
        <v>0</v>
      </c>
      <c r="T229" s="158">
        <f>ROUND(E229*S229,2)</f>
        <v>0</v>
      </c>
      <c r="U229" s="158"/>
      <c r="V229" s="158" t="s">
        <v>179</v>
      </c>
      <c r="W229" s="158" t="s">
        <v>284</v>
      </c>
      <c r="X229" s="147"/>
      <c r="Y229" s="147"/>
      <c r="Z229" s="147"/>
      <c r="AA229" s="147"/>
      <c r="AB229" s="147"/>
      <c r="AC229" s="147"/>
      <c r="AD229" s="147"/>
      <c r="AE229" s="147" t="s">
        <v>764</v>
      </c>
      <c r="AF229" s="147"/>
      <c r="AG229" s="147"/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</row>
    <row r="230" spans="1:58" ht="31.2" outlineLevel="2" x14ac:dyDescent="0.25">
      <c r="A230" s="154"/>
      <c r="B230" s="155"/>
      <c r="C230" s="253" t="s">
        <v>1661</v>
      </c>
      <c r="D230" s="254"/>
      <c r="E230" s="254"/>
      <c r="F230" s="254"/>
      <c r="G230" s="254"/>
      <c r="H230" s="158"/>
      <c r="I230" s="158"/>
      <c r="J230" s="158"/>
      <c r="K230" s="158"/>
      <c r="L230" s="158"/>
      <c r="M230" s="158"/>
      <c r="N230" s="157"/>
      <c r="O230" s="157"/>
      <c r="P230" s="158"/>
      <c r="Q230" s="158"/>
      <c r="R230" s="158"/>
      <c r="S230" s="158"/>
      <c r="T230" s="158"/>
      <c r="U230" s="158"/>
      <c r="V230" s="158"/>
      <c r="W230" s="158"/>
      <c r="X230" s="147"/>
      <c r="Y230" s="147"/>
      <c r="Z230" s="147"/>
      <c r="AA230" s="147"/>
      <c r="AB230" s="147"/>
      <c r="AC230" s="147"/>
      <c r="AD230" s="147"/>
      <c r="AE230" s="147" t="s">
        <v>287</v>
      </c>
      <c r="AF230" s="147"/>
      <c r="AG230" s="147"/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78" t="str">
        <f>C230</f>
        <v>PŘÍR. SPOJE PŘEMOSTĚNÉ - Materiálové provedení spojovacího materiálu pro přírubové spoje: Šrouby:: M..x..-8.8-A3L, Zn ČSN EN 24014, mater. 12040.6, Matice: M..-8-A3L, Zn, ČSN EN 24032, mater. 12050.6, Vějířovitá podložka, Zn, DIN 6798, mater. 11 701, Těsnění ploché, Temaplus, tl. 2 mm</v>
      </c>
      <c r="AZ230" s="147"/>
      <c r="BA230" s="147"/>
      <c r="BB230" s="147"/>
      <c r="BC230" s="147"/>
      <c r="BD230" s="147"/>
      <c r="BE230" s="147"/>
      <c r="BF230" s="147"/>
    </row>
    <row r="231" spans="1:58" outlineLevel="3" x14ac:dyDescent="0.25">
      <c r="A231" s="154"/>
      <c r="B231" s="155"/>
      <c r="C231" s="262" t="s">
        <v>1688</v>
      </c>
      <c r="D231" s="263"/>
      <c r="E231" s="263"/>
      <c r="F231" s="263"/>
      <c r="G231" s="263"/>
      <c r="H231" s="158"/>
      <c r="I231" s="158"/>
      <c r="J231" s="158"/>
      <c r="K231" s="158"/>
      <c r="L231" s="158"/>
      <c r="M231" s="158"/>
      <c r="N231" s="157"/>
      <c r="O231" s="157"/>
      <c r="P231" s="158"/>
      <c r="Q231" s="158"/>
      <c r="R231" s="158"/>
      <c r="S231" s="158"/>
      <c r="T231" s="158"/>
      <c r="U231" s="158"/>
      <c r="V231" s="158"/>
      <c r="W231" s="158"/>
      <c r="X231" s="147"/>
      <c r="Y231" s="147"/>
      <c r="Z231" s="147"/>
      <c r="AA231" s="147"/>
      <c r="AB231" s="147"/>
      <c r="AC231" s="147"/>
      <c r="AD231" s="147"/>
      <c r="AE231" s="147" t="s">
        <v>287</v>
      </c>
      <c r="AF231" s="147"/>
      <c r="AG231" s="147"/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</row>
    <row r="232" spans="1:58" ht="20.399999999999999" outlineLevel="1" x14ac:dyDescent="0.25">
      <c r="A232" s="171">
        <v>129</v>
      </c>
      <c r="B232" s="172" t="s">
        <v>1689</v>
      </c>
      <c r="C232" s="187" t="s">
        <v>1690</v>
      </c>
      <c r="D232" s="173" t="s">
        <v>747</v>
      </c>
      <c r="E232" s="174">
        <v>2</v>
      </c>
      <c r="F232" s="175"/>
      <c r="G232" s="176">
        <f>ROUND(E232*F232,2)</f>
        <v>0</v>
      </c>
      <c r="H232" s="175"/>
      <c r="I232" s="176">
        <f>ROUND(E232*H232,2)</f>
        <v>0</v>
      </c>
      <c r="J232" s="175"/>
      <c r="K232" s="176">
        <f>ROUND(E232*J232,2)</f>
        <v>0</v>
      </c>
      <c r="L232" s="176">
        <v>21</v>
      </c>
      <c r="M232" s="176">
        <f>G232*(1+L232/100)</f>
        <v>0</v>
      </c>
      <c r="N232" s="174">
        <v>0</v>
      </c>
      <c r="O232" s="174">
        <f>ROUND(E232*N232,2)</f>
        <v>0</v>
      </c>
      <c r="P232" s="176"/>
      <c r="Q232" s="176" t="s">
        <v>282</v>
      </c>
      <c r="R232" s="177" t="s">
        <v>283</v>
      </c>
      <c r="S232" s="158">
        <v>0</v>
      </c>
      <c r="T232" s="158">
        <f>ROUND(E232*S232,2)</f>
        <v>0</v>
      </c>
      <c r="U232" s="158"/>
      <c r="V232" s="158" t="s">
        <v>179</v>
      </c>
      <c r="W232" s="158" t="s">
        <v>284</v>
      </c>
      <c r="X232" s="147"/>
      <c r="Y232" s="147"/>
      <c r="Z232" s="147"/>
      <c r="AA232" s="147"/>
      <c r="AB232" s="147"/>
      <c r="AC232" s="147"/>
      <c r="AD232" s="147"/>
      <c r="AE232" s="147" t="s">
        <v>764</v>
      </c>
      <c r="AF232" s="147"/>
      <c r="AG232" s="147"/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</row>
    <row r="233" spans="1:58" ht="31.2" outlineLevel="2" x14ac:dyDescent="0.25">
      <c r="A233" s="154"/>
      <c r="B233" s="155"/>
      <c r="C233" s="253" t="s">
        <v>1661</v>
      </c>
      <c r="D233" s="254"/>
      <c r="E233" s="254"/>
      <c r="F233" s="254"/>
      <c r="G233" s="254"/>
      <c r="H233" s="158"/>
      <c r="I233" s="158"/>
      <c r="J233" s="158"/>
      <c r="K233" s="158"/>
      <c r="L233" s="158"/>
      <c r="M233" s="158"/>
      <c r="N233" s="157"/>
      <c r="O233" s="157"/>
      <c r="P233" s="158"/>
      <c r="Q233" s="158"/>
      <c r="R233" s="158"/>
      <c r="S233" s="158"/>
      <c r="T233" s="158"/>
      <c r="U233" s="158"/>
      <c r="V233" s="158"/>
      <c r="W233" s="158"/>
      <c r="X233" s="147"/>
      <c r="Y233" s="147"/>
      <c r="Z233" s="147"/>
      <c r="AA233" s="147"/>
      <c r="AB233" s="147"/>
      <c r="AC233" s="147"/>
      <c r="AD233" s="147"/>
      <c r="AE233" s="147" t="s">
        <v>287</v>
      </c>
      <c r="AF233" s="147"/>
      <c r="AG233" s="147"/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78" t="str">
        <f>C233</f>
        <v>PŘÍR. SPOJE PŘEMOSTĚNÉ - Materiálové provedení spojovacího materiálu pro přírubové spoje: Šrouby:: M..x..-8.8-A3L, Zn ČSN EN 24014, mater. 12040.6, Matice: M..-8-A3L, Zn, ČSN EN 24032, mater. 12050.6, Vějířovitá podložka, Zn, DIN 6798, mater. 11 701, Těsnění ploché, Temaplus, tl. 2 mm</v>
      </c>
      <c r="AZ233" s="147"/>
      <c r="BA233" s="147"/>
      <c r="BB233" s="147"/>
      <c r="BC233" s="147"/>
      <c r="BD233" s="147"/>
      <c r="BE233" s="147"/>
      <c r="BF233" s="147"/>
    </row>
    <row r="234" spans="1:58" outlineLevel="3" x14ac:dyDescent="0.25">
      <c r="A234" s="154"/>
      <c r="B234" s="155"/>
      <c r="C234" s="262" t="s">
        <v>1691</v>
      </c>
      <c r="D234" s="263"/>
      <c r="E234" s="263"/>
      <c r="F234" s="263"/>
      <c r="G234" s="263"/>
      <c r="H234" s="158"/>
      <c r="I234" s="158"/>
      <c r="J234" s="158"/>
      <c r="K234" s="158"/>
      <c r="L234" s="158"/>
      <c r="M234" s="158"/>
      <c r="N234" s="157"/>
      <c r="O234" s="157"/>
      <c r="P234" s="158"/>
      <c r="Q234" s="158"/>
      <c r="R234" s="158"/>
      <c r="S234" s="158"/>
      <c r="T234" s="158"/>
      <c r="U234" s="158"/>
      <c r="V234" s="158"/>
      <c r="W234" s="158"/>
      <c r="X234" s="147"/>
      <c r="Y234" s="147"/>
      <c r="Z234" s="147"/>
      <c r="AA234" s="147"/>
      <c r="AB234" s="147"/>
      <c r="AC234" s="147"/>
      <c r="AD234" s="147"/>
      <c r="AE234" s="147" t="s">
        <v>287</v>
      </c>
      <c r="AF234" s="147"/>
      <c r="AG234" s="147"/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</row>
    <row r="235" spans="1:58" ht="20.399999999999999" outlineLevel="1" x14ac:dyDescent="0.25">
      <c r="A235" s="171">
        <v>130</v>
      </c>
      <c r="B235" s="172" t="s">
        <v>1692</v>
      </c>
      <c r="C235" s="187" t="s">
        <v>1674</v>
      </c>
      <c r="D235" s="173" t="s">
        <v>747</v>
      </c>
      <c r="E235" s="174">
        <v>16</v>
      </c>
      <c r="F235" s="175"/>
      <c r="G235" s="176">
        <f>ROUND(E235*F235,2)</f>
        <v>0</v>
      </c>
      <c r="H235" s="175"/>
      <c r="I235" s="176">
        <f>ROUND(E235*H235,2)</f>
        <v>0</v>
      </c>
      <c r="J235" s="175"/>
      <c r="K235" s="176">
        <f>ROUND(E235*J235,2)</f>
        <v>0</v>
      </c>
      <c r="L235" s="176">
        <v>21</v>
      </c>
      <c r="M235" s="176">
        <f>G235*(1+L235/100)</f>
        <v>0</v>
      </c>
      <c r="N235" s="174">
        <v>0</v>
      </c>
      <c r="O235" s="174">
        <f>ROUND(E235*N235,2)</f>
        <v>0</v>
      </c>
      <c r="P235" s="176"/>
      <c r="Q235" s="176" t="s">
        <v>282</v>
      </c>
      <c r="R235" s="177" t="s">
        <v>283</v>
      </c>
      <c r="S235" s="158">
        <v>0</v>
      </c>
      <c r="T235" s="158">
        <f>ROUND(E235*S235,2)</f>
        <v>0</v>
      </c>
      <c r="U235" s="158"/>
      <c r="V235" s="158" t="s">
        <v>179</v>
      </c>
      <c r="W235" s="158" t="s">
        <v>284</v>
      </c>
      <c r="X235" s="147"/>
      <c r="Y235" s="147"/>
      <c r="Z235" s="147"/>
      <c r="AA235" s="147"/>
      <c r="AB235" s="147"/>
      <c r="AC235" s="147"/>
      <c r="AD235" s="147"/>
      <c r="AE235" s="147" t="s">
        <v>764</v>
      </c>
      <c r="AF235" s="147"/>
      <c r="AG235" s="147"/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</row>
    <row r="236" spans="1:58" ht="31.2" outlineLevel="2" x14ac:dyDescent="0.25">
      <c r="A236" s="154"/>
      <c r="B236" s="155"/>
      <c r="C236" s="253" t="s">
        <v>1661</v>
      </c>
      <c r="D236" s="254"/>
      <c r="E236" s="254"/>
      <c r="F236" s="254"/>
      <c r="G236" s="254"/>
      <c r="H236" s="158"/>
      <c r="I236" s="158"/>
      <c r="J236" s="158"/>
      <c r="K236" s="158"/>
      <c r="L236" s="158"/>
      <c r="M236" s="158"/>
      <c r="N236" s="157"/>
      <c r="O236" s="157"/>
      <c r="P236" s="158"/>
      <c r="Q236" s="158"/>
      <c r="R236" s="158"/>
      <c r="S236" s="158"/>
      <c r="T236" s="158"/>
      <c r="U236" s="158"/>
      <c r="V236" s="158"/>
      <c r="W236" s="158"/>
      <c r="X236" s="147"/>
      <c r="Y236" s="147"/>
      <c r="Z236" s="147"/>
      <c r="AA236" s="147"/>
      <c r="AB236" s="147"/>
      <c r="AC236" s="147"/>
      <c r="AD236" s="147"/>
      <c r="AE236" s="147" t="s">
        <v>287</v>
      </c>
      <c r="AF236" s="147"/>
      <c r="AG236" s="147"/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78" t="str">
        <f>C236</f>
        <v>PŘÍR. SPOJE PŘEMOSTĚNÉ - Materiálové provedení spojovacího materiálu pro přírubové spoje: Šrouby:: M..x..-8.8-A3L, Zn ČSN EN 24014, mater. 12040.6, Matice: M..-8-A3L, Zn, ČSN EN 24032, mater. 12050.6, Vějířovitá podložka, Zn, DIN 6798, mater. 11 701, Těsnění ploché, Temaplus, tl. 2 mm</v>
      </c>
      <c r="AZ236" s="147"/>
      <c r="BA236" s="147"/>
      <c r="BB236" s="147"/>
      <c r="BC236" s="147"/>
      <c r="BD236" s="147"/>
      <c r="BE236" s="147"/>
      <c r="BF236" s="147"/>
    </row>
    <row r="237" spans="1:58" outlineLevel="3" x14ac:dyDescent="0.25">
      <c r="A237" s="154"/>
      <c r="B237" s="155"/>
      <c r="C237" s="262" t="s">
        <v>1675</v>
      </c>
      <c r="D237" s="263"/>
      <c r="E237" s="263"/>
      <c r="F237" s="263"/>
      <c r="G237" s="263"/>
      <c r="H237" s="158"/>
      <c r="I237" s="158"/>
      <c r="J237" s="158"/>
      <c r="K237" s="158"/>
      <c r="L237" s="158"/>
      <c r="M237" s="158"/>
      <c r="N237" s="157"/>
      <c r="O237" s="157"/>
      <c r="P237" s="158"/>
      <c r="Q237" s="158"/>
      <c r="R237" s="158"/>
      <c r="S237" s="158"/>
      <c r="T237" s="158"/>
      <c r="U237" s="158"/>
      <c r="V237" s="158"/>
      <c r="W237" s="158"/>
      <c r="X237" s="147"/>
      <c r="Y237" s="147"/>
      <c r="Z237" s="147"/>
      <c r="AA237" s="147"/>
      <c r="AB237" s="147"/>
      <c r="AC237" s="147"/>
      <c r="AD237" s="147"/>
      <c r="AE237" s="147" t="s">
        <v>287</v>
      </c>
      <c r="AF237" s="147"/>
      <c r="AG237" s="147"/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</row>
    <row r="238" spans="1:58" ht="20.399999999999999" outlineLevel="1" x14ac:dyDescent="0.25">
      <c r="A238" s="171">
        <v>131</v>
      </c>
      <c r="B238" s="172" t="s">
        <v>1693</v>
      </c>
      <c r="C238" s="187" t="s">
        <v>1694</v>
      </c>
      <c r="D238" s="173" t="s">
        <v>747</v>
      </c>
      <c r="E238" s="174">
        <v>2</v>
      </c>
      <c r="F238" s="175"/>
      <c r="G238" s="176">
        <f>ROUND(E238*F238,2)</f>
        <v>0</v>
      </c>
      <c r="H238" s="175"/>
      <c r="I238" s="176">
        <f>ROUND(E238*H238,2)</f>
        <v>0</v>
      </c>
      <c r="J238" s="175"/>
      <c r="K238" s="176">
        <f>ROUND(E238*J238,2)</f>
        <v>0</v>
      </c>
      <c r="L238" s="176">
        <v>21</v>
      </c>
      <c r="M238" s="176">
        <f>G238*(1+L238/100)</f>
        <v>0</v>
      </c>
      <c r="N238" s="174">
        <v>0</v>
      </c>
      <c r="O238" s="174">
        <f>ROUND(E238*N238,2)</f>
        <v>0</v>
      </c>
      <c r="P238" s="176"/>
      <c r="Q238" s="176" t="s">
        <v>282</v>
      </c>
      <c r="R238" s="177" t="s">
        <v>283</v>
      </c>
      <c r="S238" s="158">
        <v>0</v>
      </c>
      <c r="T238" s="158">
        <f>ROUND(E238*S238,2)</f>
        <v>0</v>
      </c>
      <c r="U238" s="158"/>
      <c r="V238" s="158" t="s">
        <v>179</v>
      </c>
      <c r="W238" s="158" t="s">
        <v>284</v>
      </c>
      <c r="X238" s="147"/>
      <c r="Y238" s="147"/>
      <c r="Z238" s="147"/>
      <c r="AA238" s="147"/>
      <c r="AB238" s="147"/>
      <c r="AC238" s="147"/>
      <c r="AD238" s="147"/>
      <c r="AE238" s="147" t="s">
        <v>764</v>
      </c>
      <c r="AF238" s="147"/>
      <c r="AG238" s="147"/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</row>
    <row r="239" spans="1:58" ht="31.2" outlineLevel="2" x14ac:dyDescent="0.25">
      <c r="A239" s="154"/>
      <c r="B239" s="155"/>
      <c r="C239" s="253" t="s">
        <v>1661</v>
      </c>
      <c r="D239" s="254"/>
      <c r="E239" s="254"/>
      <c r="F239" s="254"/>
      <c r="G239" s="254"/>
      <c r="H239" s="158"/>
      <c r="I239" s="158"/>
      <c r="J239" s="158"/>
      <c r="K239" s="158"/>
      <c r="L239" s="158"/>
      <c r="M239" s="158"/>
      <c r="N239" s="157"/>
      <c r="O239" s="157"/>
      <c r="P239" s="158"/>
      <c r="Q239" s="158"/>
      <c r="R239" s="158"/>
      <c r="S239" s="158"/>
      <c r="T239" s="158"/>
      <c r="U239" s="158"/>
      <c r="V239" s="158"/>
      <c r="W239" s="158"/>
      <c r="X239" s="147"/>
      <c r="Y239" s="147"/>
      <c r="Z239" s="147"/>
      <c r="AA239" s="147"/>
      <c r="AB239" s="147"/>
      <c r="AC239" s="147"/>
      <c r="AD239" s="147"/>
      <c r="AE239" s="147" t="s">
        <v>287</v>
      </c>
      <c r="AF239" s="147"/>
      <c r="AG239" s="147"/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78" t="str">
        <f>C239</f>
        <v>PŘÍR. SPOJE PŘEMOSTĚNÉ - Materiálové provedení spojovacího materiálu pro přírubové spoje: Šrouby:: M..x..-8.8-A3L, Zn ČSN EN 24014, mater. 12040.6, Matice: M..-8-A3L, Zn, ČSN EN 24032, mater. 12050.6, Vějířovitá podložka, Zn, DIN 6798, mater. 11 701, Těsnění ploché, Temaplus, tl. 2 mm</v>
      </c>
      <c r="AZ239" s="147"/>
      <c r="BA239" s="147"/>
      <c r="BB239" s="147"/>
      <c r="BC239" s="147"/>
      <c r="BD239" s="147"/>
      <c r="BE239" s="147"/>
      <c r="BF239" s="147"/>
    </row>
    <row r="240" spans="1:58" outlineLevel="3" x14ac:dyDescent="0.25">
      <c r="A240" s="154"/>
      <c r="B240" s="155"/>
      <c r="C240" s="262" t="s">
        <v>1695</v>
      </c>
      <c r="D240" s="263"/>
      <c r="E240" s="263"/>
      <c r="F240" s="263"/>
      <c r="G240" s="263"/>
      <c r="H240" s="158"/>
      <c r="I240" s="158"/>
      <c r="J240" s="158"/>
      <c r="K240" s="158"/>
      <c r="L240" s="158"/>
      <c r="M240" s="158"/>
      <c r="N240" s="157"/>
      <c r="O240" s="157"/>
      <c r="P240" s="158"/>
      <c r="Q240" s="158"/>
      <c r="R240" s="158"/>
      <c r="S240" s="158"/>
      <c r="T240" s="158"/>
      <c r="U240" s="158"/>
      <c r="V240" s="158"/>
      <c r="W240" s="158"/>
      <c r="X240" s="147"/>
      <c r="Y240" s="147"/>
      <c r="Z240" s="147"/>
      <c r="AA240" s="147"/>
      <c r="AB240" s="147"/>
      <c r="AC240" s="147"/>
      <c r="AD240" s="147"/>
      <c r="AE240" s="147" t="s">
        <v>287</v>
      </c>
      <c r="AF240" s="147"/>
      <c r="AG240" s="147"/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</row>
    <row r="241" spans="1:58" ht="20.399999999999999" outlineLevel="1" x14ac:dyDescent="0.25">
      <c r="A241" s="171">
        <v>132</v>
      </c>
      <c r="B241" s="172" t="s">
        <v>1696</v>
      </c>
      <c r="C241" s="187" t="s">
        <v>1697</v>
      </c>
      <c r="D241" s="173" t="s">
        <v>747</v>
      </c>
      <c r="E241" s="174">
        <v>2</v>
      </c>
      <c r="F241" s="175"/>
      <c r="G241" s="176">
        <f>ROUND(E241*F241,2)</f>
        <v>0</v>
      </c>
      <c r="H241" s="175"/>
      <c r="I241" s="176">
        <f>ROUND(E241*H241,2)</f>
        <v>0</v>
      </c>
      <c r="J241" s="175"/>
      <c r="K241" s="176">
        <f>ROUND(E241*J241,2)</f>
        <v>0</v>
      </c>
      <c r="L241" s="176">
        <v>21</v>
      </c>
      <c r="M241" s="176">
        <f>G241*(1+L241/100)</f>
        <v>0</v>
      </c>
      <c r="N241" s="174">
        <v>0</v>
      </c>
      <c r="O241" s="174">
        <f>ROUND(E241*N241,2)</f>
        <v>0</v>
      </c>
      <c r="P241" s="176"/>
      <c r="Q241" s="176" t="s">
        <v>282</v>
      </c>
      <c r="R241" s="177" t="s">
        <v>283</v>
      </c>
      <c r="S241" s="158">
        <v>0</v>
      </c>
      <c r="T241" s="158">
        <f>ROUND(E241*S241,2)</f>
        <v>0</v>
      </c>
      <c r="U241" s="158"/>
      <c r="V241" s="158" t="s">
        <v>179</v>
      </c>
      <c r="W241" s="158" t="s">
        <v>284</v>
      </c>
      <c r="X241" s="147"/>
      <c r="Y241" s="147"/>
      <c r="Z241" s="147"/>
      <c r="AA241" s="147"/>
      <c r="AB241" s="147"/>
      <c r="AC241" s="147"/>
      <c r="AD241" s="147"/>
      <c r="AE241" s="147" t="s">
        <v>764</v>
      </c>
      <c r="AF241" s="147"/>
      <c r="AG241" s="147"/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</row>
    <row r="242" spans="1:58" ht="31.2" outlineLevel="2" x14ac:dyDescent="0.25">
      <c r="A242" s="154"/>
      <c r="B242" s="155"/>
      <c r="C242" s="253" t="s">
        <v>1661</v>
      </c>
      <c r="D242" s="254"/>
      <c r="E242" s="254"/>
      <c r="F242" s="254"/>
      <c r="G242" s="254"/>
      <c r="H242" s="158"/>
      <c r="I242" s="158"/>
      <c r="J242" s="158"/>
      <c r="K242" s="158"/>
      <c r="L242" s="158"/>
      <c r="M242" s="158"/>
      <c r="N242" s="157"/>
      <c r="O242" s="157"/>
      <c r="P242" s="158"/>
      <c r="Q242" s="158"/>
      <c r="R242" s="158"/>
      <c r="S242" s="158"/>
      <c r="T242" s="158"/>
      <c r="U242" s="158"/>
      <c r="V242" s="158"/>
      <c r="W242" s="158"/>
      <c r="X242" s="147"/>
      <c r="Y242" s="147"/>
      <c r="Z242" s="147"/>
      <c r="AA242" s="147"/>
      <c r="AB242" s="147"/>
      <c r="AC242" s="147"/>
      <c r="AD242" s="147"/>
      <c r="AE242" s="147" t="s">
        <v>287</v>
      </c>
      <c r="AF242" s="147"/>
      <c r="AG242" s="147"/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78" t="str">
        <f>C242</f>
        <v>PŘÍR. SPOJE PŘEMOSTĚNÉ - Materiálové provedení spojovacího materiálu pro přírubové spoje: Šrouby:: M..x..-8.8-A3L, Zn ČSN EN 24014, mater. 12040.6, Matice: M..-8-A3L, Zn, ČSN EN 24032, mater. 12050.6, Vějířovitá podložka, Zn, DIN 6798, mater. 11 701, Těsnění ploché, Temaplus, tl. 2 mm</v>
      </c>
      <c r="AZ242" s="147"/>
      <c r="BA242" s="147"/>
      <c r="BB242" s="147"/>
      <c r="BC242" s="147"/>
      <c r="BD242" s="147"/>
      <c r="BE242" s="147"/>
      <c r="BF242" s="147"/>
    </row>
    <row r="243" spans="1:58" outlineLevel="3" x14ac:dyDescent="0.25">
      <c r="A243" s="154"/>
      <c r="B243" s="155"/>
      <c r="C243" s="262" t="s">
        <v>1695</v>
      </c>
      <c r="D243" s="263"/>
      <c r="E243" s="263"/>
      <c r="F243" s="263"/>
      <c r="G243" s="263"/>
      <c r="H243" s="158"/>
      <c r="I243" s="158"/>
      <c r="J243" s="158"/>
      <c r="K243" s="158"/>
      <c r="L243" s="158"/>
      <c r="M243" s="158"/>
      <c r="N243" s="157"/>
      <c r="O243" s="157"/>
      <c r="P243" s="158"/>
      <c r="Q243" s="158"/>
      <c r="R243" s="158"/>
      <c r="S243" s="158"/>
      <c r="T243" s="158"/>
      <c r="U243" s="158"/>
      <c r="V243" s="158"/>
      <c r="W243" s="158"/>
      <c r="X243" s="147"/>
      <c r="Y243" s="147"/>
      <c r="Z243" s="147"/>
      <c r="AA243" s="147"/>
      <c r="AB243" s="147"/>
      <c r="AC243" s="147"/>
      <c r="AD243" s="147"/>
      <c r="AE243" s="147" t="s">
        <v>287</v>
      </c>
      <c r="AF243" s="147"/>
      <c r="AG243" s="147"/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</row>
    <row r="244" spans="1:58" outlineLevel="1" x14ac:dyDescent="0.25">
      <c r="A244" s="179">
        <v>133</v>
      </c>
      <c r="B244" s="180" t="s">
        <v>1698</v>
      </c>
      <c r="C244" s="188" t="s">
        <v>1699</v>
      </c>
      <c r="D244" s="181" t="s">
        <v>747</v>
      </c>
      <c r="E244" s="182">
        <v>2</v>
      </c>
      <c r="F244" s="183"/>
      <c r="G244" s="184">
        <f t="shared" ref="G244:G253" si="30">ROUND(E244*F244,2)</f>
        <v>0</v>
      </c>
      <c r="H244" s="183"/>
      <c r="I244" s="184">
        <f t="shared" ref="I244:I253" si="31">ROUND(E244*H244,2)</f>
        <v>0</v>
      </c>
      <c r="J244" s="183"/>
      <c r="K244" s="184">
        <f t="shared" ref="K244:K253" si="32">ROUND(E244*J244,2)</f>
        <v>0</v>
      </c>
      <c r="L244" s="184">
        <v>21</v>
      </c>
      <c r="M244" s="184">
        <f t="shared" ref="M244:M253" si="33">G244*(1+L244/100)</f>
        <v>0</v>
      </c>
      <c r="N244" s="182">
        <v>0.34</v>
      </c>
      <c r="O244" s="182">
        <f t="shared" ref="O244:O253" si="34">ROUND(E244*N244,2)</f>
        <v>0.68</v>
      </c>
      <c r="P244" s="184"/>
      <c r="Q244" s="184" t="s">
        <v>282</v>
      </c>
      <c r="R244" s="185" t="s">
        <v>283</v>
      </c>
      <c r="S244" s="158">
        <v>0</v>
      </c>
      <c r="T244" s="158">
        <f t="shared" ref="T244:T253" si="35">ROUND(E244*S244,2)</f>
        <v>0</v>
      </c>
      <c r="U244" s="158"/>
      <c r="V244" s="158" t="s">
        <v>179</v>
      </c>
      <c r="W244" s="158" t="s">
        <v>284</v>
      </c>
      <c r="X244" s="147"/>
      <c r="Y244" s="147"/>
      <c r="Z244" s="147"/>
      <c r="AA244" s="147"/>
      <c r="AB244" s="147"/>
      <c r="AC244" s="147"/>
      <c r="AD244" s="147"/>
      <c r="AE244" s="147" t="s">
        <v>764</v>
      </c>
      <c r="AF244" s="147"/>
      <c r="AG244" s="147"/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</row>
    <row r="245" spans="1:58" outlineLevel="1" x14ac:dyDescent="0.25">
      <c r="A245" s="179">
        <v>134</v>
      </c>
      <c r="B245" s="180" t="s">
        <v>1700</v>
      </c>
      <c r="C245" s="188" t="s">
        <v>1701</v>
      </c>
      <c r="D245" s="181" t="s">
        <v>747</v>
      </c>
      <c r="E245" s="182">
        <v>10</v>
      </c>
      <c r="F245" s="183"/>
      <c r="G245" s="184">
        <f t="shared" si="30"/>
        <v>0</v>
      </c>
      <c r="H245" s="183"/>
      <c r="I245" s="184">
        <f t="shared" si="31"/>
        <v>0</v>
      </c>
      <c r="J245" s="183"/>
      <c r="K245" s="184">
        <f t="shared" si="32"/>
        <v>0</v>
      </c>
      <c r="L245" s="184">
        <v>21</v>
      </c>
      <c r="M245" s="184">
        <f t="shared" si="33"/>
        <v>0</v>
      </c>
      <c r="N245" s="182">
        <v>0.05</v>
      </c>
      <c r="O245" s="182">
        <f t="shared" si="34"/>
        <v>0.5</v>
      </c>
      <c r="P245" s="184"/>
      <c r="Q245" s="184" t="s">
        <v>282</v>
      </c>
      <c r="R245" s="185" t="s">
        <v>283</v>
      </c>
      <c r="S245" s="158">
        <v>0</v>
      </c>
      <c r="T245" s="158">
        <f t="shared" si="35"/>
        <v>0</v>
      </c>
      <c r="U245" s="158"/>
      <c r="V245" s="158" t="s">
        <v>179</v>
      </c>
      <c r="W245" s="158" t="s">
        <v>284</v>
      </c>
      <c r="X245" s="147"/>
      <c r="Y245" s="147"/>
      <c r="Z245" s="147"/>
      <c r="AA245" s="147"/>
      <c r="AB245" s="147"/>
      <c r="AC245" s="147"/>
      <c r="AD245" s="147"/>
      <c r="AE245" s="147" t="s">
        <v>764</v>
      </c>
      <c r="AF245" s="147"/>
      <c r="AG245" s="147"/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</row>
    <row r="246" spans="1:58" outlineLevel="1" x14ac:dyDescent="0.25">
      <c r="A246" s="179">
        <v>135</v>
      </c>
      <c r="B246" s="180" t="s">
        <v>1702</v>
      </c>
      <c r="C246" s="188" t="s">
        <v>1703</v>
      </c>
      <c r="D246" s="181" t="s">
        <v>747</v>
      </c>
      <c r="E246" s="182">
        <v>6</v>
      </c>
      <c r="F246" s="183"/>
      <c r="G246" s="184">
        <f t="shared" si="30"/>
        <v>0</v>
      </c>
      <c r="H246" s="183"/>
      <c r="I246" s="184">
        <f t="shared" si="31"/>
        <v>0</v>
      </c>
      <c r="J246" s="183"/>
      <c r="K246" s="184">
        <f t="shared" si="32"/>
        <v>0</v>
      </c>
      <c r="L246" s="184">
        <v>21</v>
      </c>
      <c r="M246" s="184">
        <f t="shared" si="33"/>
        <v>0</v>
      </c>
      <c r="N246" s="182">
        <v>0.17</v>
      </c>
      <c r="O246" s="182">
        <f t="shared" si="34"/>
        <v>1.02</v>
      </c>
      <c r="P246" s="184"/>
      <c r="Q246" s="184" t="s">
        <v>282</v>
      </c>
      <c r="R246" s="185" t="s">
        <v>283</v>
      </c>
      <c r="S246" s="158">
        <v>0</v>
      </c>
      <c r="T246" s="158">
        <f t="shared" si="35"/>
        <v>0</v>
      </c>
      <c r="U246" s="158"/>
      <c r="V246" s="158" t="s">
        <v>179</v>
      </c>
      <c r="W246" s="158" t="s">
        <v>284</v>
      </c>
      <c r="X246" s="147"/>
      <c r="Y246" s="147"/>
      <c r="Z246" s="147"/>
      <c r="AA246" s="147"/>
      <c r="AB246" s="147"/>
      <c r="AC246" s="147"/>
      <c r="AD246" s="147"/>
      <c r="AE246" s="147" t="s">
        <v>764</v>
      </c>
      <c r="AF246" s="147"/>
      <c r="AG246" s="147"/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</row>
    <row r="247" spans="1:58" outlineLevel="1" x14ac:dyDescent="0.25">
      <c r="A247" s="179">
        <v>136</v>
      </c>
      <c r="B247" s="180" t="s">
        <v>1704</v>
      </c>
      <c r="C247" s="188" t="s">
        <v>1705</v>
      </c>
      <c r="D247" s="181" t="s">
        <v>747</v>
      </c>
      <c r="E247" s="182">
        <v>30</v>
      </c>
      <c r="F247" s="183"/>
      <c r="G247" s="184">
        <f t="shared" si="30"/>
        <v>0</v>
      </c>
      <c r="H247" s="183"/>
      <c r="I247" s="184">
        <f t="shared" si="31"/>
        <v>0</v>
      </c>
      <c r="J247" s="183"/>
      <c r="K247" s="184">
        <f t="shared" si="32"/>
        <v>0</v>
      </c>
      <c r="L247" s="184">
        <v>21</v>
      </c>
      <c r="M247" s="184">
        <f t="shared" si="33"/>
        <v>0</v>
      </c>
      <c r="N247" s="182">
        <v>2.4E-2</v>
      </c>
      <c r="O247" s="182">
        <f t="shared" si="34"/>
        <v>0.72</v>
      </c>
      <c r="P247" s="184"/>
      <c r="Q247" s="184" t="s">
        <v>282</v>
      </c>
      <c r="R247" s="185" t="s">
        <v>283</v>
      </c>
      <c r="S247" s="158">
        <v>0</v>
      </c>
      <c r="T247" s="158">
        <f t="shared" si="35"/>
        <v>0</v>
      </c>
      <c r="U247" s="158"/>
      <c r="V247" s="158" t="s">
        <v>179</v>
      </c>
      <c r="W247" s="158" t="s">
        <v>284</v>
      </c>
      <c r="X247" s="147"/>
      <c r="Y247" s="147"/>
      <c r="Z247" s="147"/>
      <c r="AA247" s="147"/>
      <c r="AB247" s="147"/>
      <c r="AC247" s="147"/>
      <c r="AD247" s="147"/>
      <c r="AE247" s="147" t="s">
        <v>764</v>
      </c>
      <c r="AF247" s="147"/>
      <c r="AG247" s="147"/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</row>
    <row r="248" spans="1:58" outlineLevel="1" x14ac:dyDescent="0.25">
      <c r="A248" s="179">
        <v>137</v>
      </c>
      <c r="B248" s="180" t="s">
        <v>1706</v>
      </c>
      <c r="C248" s="188" t="s">
        <v>1707</v>
      </c>
      <c r="D248" s="181" t="s">
        <v>747</v>
      </c>
      <c r="E248" s="182">
        <v>2</v>
      </c>
      <c r="F248" s="183"/>
      <c r="G248" s="184">
        <f t="shared" si="30"/>
        <v>0</v>
      </c>
      <c r="H248" s="183"/>
      <c r="I248" s="184">
        <f t="shared" si="31"/>
        <v>0</v>
      </c>
      <c r="J248" s="183"/>
      <c r="K248" s="184">
        <f t="shared" si="32"/>
        <v>0</v>
      </c>
      <c r="L248" s="184">
        <v>21</v>
      </c>
      <c r="M248" s="184">
        <f t="shared" si="33"/>
        <v>0</v>
      </c>
      <c r="N248" s="182">
        <v>0.124</v>
      </c>
      <c r="O248" s="182">
        <f t="shared" si="34"/>
        <v>0.25</v>
      </c>
      <c r="P248" s="184"/>
      <c r="Q248" s="184" t="s">
        <v>282</v>
      </c>
      <c r="R248" s="185" t="s">
        <v>283</v>
      </c>
      <c r="S248" s="158">
        <v>0</v>
      </c>
      <c r="T248" s="158">
        <f t="shared" si="35"/>
        <v>0</v>
      </c>
      <c r="U248" s="158"/>
      <c r="V248" s="158" t="s">
        <v>179</v>
      </c>
      <c r="W248" s="158" t="s">
        <v>284</v>
      </c>
      <c r="X248" s="147"/>
      <c r="Y248" s="147"/>
      <c r="Z248" s="147"/>
      <c r="AA248" s="147"/>
      <c r="AB248" s="147"/>
      <c r="AC248" s="147"/>
      <c r="AD248" s="147"/>
      <c r="AE248" s="147" t="s">
        <v>764</v>
      </c>
      <c r="AF248" s="147"/>
      <c r="AG248" s="147"/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</row>
    <row r="249" spans="1:58" outlineLevel="1" x14ac:dyDescent="0.25">
      <c r="A249" s="179">
        <v>138</v>
      </c>
      <c r="B249" s="180" t="s">
        <v>1708</v>
      </c>
      <c r="C249" s="188" t="s">
        <v>1709</v>
      </c>
      <c r="D249" s="181" t="s">
        <v>747</v>
      </c>
      <c r="E249" s="182">
        <v>22</v>
      </c>
      <c r="F249" s="183"/>
      <c r="G249" s="184">
        <f t="shared" si="30"/>
        <v>0</v>
      </c>
      <c r="H249" s="183"/>
      <c r="I249" s="184">
        <f t="shared" si="31"/>
        <v>0</v>
      </c>
      <c r="J249" s="183"/>
      <c r="K249" s="184">
        <f t="shared" si="32"/>
        <v>0</v>
      </c>
      <c r="L249" s="184">
        <v>21</v>
      </c>
      <c r="M249" s="184">
        <f t="shared" si="33"/>
        <v>0</v>
      </c>
      <c r="N249" s="182">
        <v>1.7999999999999999E-2</v>
      </c>
      <c r="O249" s="182">
        <f t="shared" si="34"/>
        <v>0.4</v>
      </c>
      <c r="P249" s="184"/>
      <c r="Q249" s="184" t="s">
        <v>282</v>
      </c>
      <c r="R249" s="185" t="s">
        <v>283</v>
      </c>
      <c r="S249" s="158">
        <v>0</v>
      </c>
      <c r="T249" s="158">
        <f t="shared" si="35"/>
        <v>0</v>
      </c>
      <c r="U249" s="158"/>
      <c r="V249" s="158" t="s">
        <v>179</v>
      </c>
      <c r="W249" s="158" t="s">
        <v>284</v>
      </c>
      <c r="X249" s="147"/>
      <c r="Y249" s="147"/>
      <c r="Z249" s="147"/>
      <c r="AA249" s="147"/>
      <c r="AB249" s="147"/>
      <c r="AC249" s="147"/>
      <c r="AD249" s="147"/>
      <c r="AE249" s="147" t="s">
        <v>764</v>
      </c>
      <c r="AF249" s="147"/>
      <c r="AG249" s="147"/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</row>
    <row r="250" spans="1:58" outlineLevel="1" x14ac:dyDescent="0.25">
      <c r="A250" s="179">
        <v>139</v>
      </c>
      <c r="B250" s="180" t="s">
        <v>1710</v>
      </c>
      <c r="C250" s="188" t="s">
        <v>1711</v>
      </c>
      <c r="D250" s="181" t="s">
        <v>747</v>
      </c>
      <c r="E250" s="182">
        <v>4</v>
      </c>
      <c r="F250" s="183"/>
      <c r="G250" s="184">
        <f t="shared" si="30"/>
        <v>0</v>
      </c>
      <c r="H250" s="183"/>
      <c r="I250" s="184">
        <f t="shared" si="31"/>
        <v>0</v>
      </c>
      <c r="J250" s="183"/>
      <c r="K250" s="184">
        <f t="shared" si="32"/>
        <v>0</v>
      </c>
      <c r="L250" s="184">
        <v>21</v>
      </c>
      <c r="M250" s="184">
        <f t="shared" si="33"/>
        <v>0</v>
      </c>
      <c r="N250" s="182">
        <v>0</v>
      </c>
      <c r="O250" s="182">
        <f t="shared" si="34"/>
        <v>0</v>
      </c>
      <c r="P250" s="184"/>
      <c r="Q250" s="184" t="s">
        <v>282</v>
      </c>
      <c r="R250" s="185" t="s">
        <v>283</v>
      </c>
      <c r="S250" s="158">
        <v>0</v>
      </c>
      <c r="T250" s="158">
        <f t="shared" si="35"/>
        <v>0</v>
      </c>
      <c r="U250" s="158"/>
      <c r="V250" s="158" t="s">
        <v>179</v>
      </c>
      <c r="W250" s="158" t="s">
        <v>284</v>
      </c>
      <c r="X250" s="147"/>
      <c r="Y250" s="147"/>
      <c r="Z250" s="147"/>
      <c r="AA250" s="147"/>
      <c r="AB250" s="147"/>
      <c r="AC250" s="147"/>
      <c r="AD250" s="147"/>
      <c r="AE250" s="147" t="s">
        <v>764</v>
      </c>
      <c r="AF250" s="147"/>
      <c r="AG250" s="147"/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</row>
    <row r="251" spans="1:58" outlineLevel="1" x14ac:dyDescent="0.25">
      <c r="A251" s="179">
        <v>140</v>
      </c>
      <c r="B251" s="180" t="s">
        <v>1712</v>
      </c>
      <c r="C251" s="188" t="s">
        <v>1713</v>
      </c>
      <c r="D251" s="181" t="s">
        <v>747</v>
      </c>
      <c r="E251" s="182">
        <v>1</v>
      </c>
      <c r="F251" s="183"/>
      <c r="G251" s="184">
        <f t="shared" si="30"/>
        <v>0</v>
      </c>
      <c r="H251" s="183"/>
      <c r="I251" s="184">
        <f t="shared" si="31"/>
        <v>0</v>
      </c>
      <c r="J251" s="183"/>
      <c r="K251" s="184">
        <f t="shared" si="32"/>
        <v>0</v>
      </c>
      <c r="L251" s="184">
        <v>21</v>
      </c>
      <c r="M251" s="184">
        <f t="shared" si="33"/>
        <v>0</v>
      </c>
      <c r="N251" s="182">
        <v>0</v>
      </c>
      <c r="O251" s="182">
        <f t="shared" si="34"/>
        <v>0</v>
      </c>
      <c r="P251" s="184"/>
      <c r="Q251" s="184" t="s">
        <v>282</v>
      </c>
      <c r="R251" s="185" t="s">
        <v>283</v>
      </c>
      <c r="S251" s="158">
        <v>0</v>
      </c>
      <c r="T251" s="158">
        <f t="shared" si="35"/>
        <v>0</v>
      </c>
      <c r="U251" s="158"/>
      <c r="V251" s="158" t="s">
        <v>179</v>
      </c>
      <c r="W251" s="158" t="s">
        <v>284</v>
      </c>
      <c r="X251" s="147"/>
      <c r="Y251" s="147"/>
      <c r="Z251" s="147"/>
      <c r="AA251" s="147"/>
      <c r="AB251" s="147"/>
      <c r="AC251" s="147"/>
      <c r="AD251" s="147"/>
      <c r="AE251" s="147" t="s">
        <v>764</v>
      </c>
      <c r="AF251" s="147"/>
      <c r="AG251" s="147"/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</row>
    <row r="252" spans="1:58" outlineLevel="1" x14ac:dyDescent="0.25">
      <c r="A252" s="179">
        <v>141</v>
      </c>
      <c r="B252" s="180" t="s">
        <v>1714</v>
      </c>
      <c r="C252" s="188" t="s">
        <v>1715</v>
      </c>
      <c r="D252" s="181" t="s">
        <v>747</v>
      </c>
      <c r="E252" s="182">
        <v>1</v>
      </c>
      <c r="F252" s="183"/>
      <c r="G252" s="184">
        <f t="shared" si="30"/>
        <v>0</v>
      </c>
      <c r="H252" s="183"/>
      <c r="I252" s="184">
        <f t="shared" si="31"/>
        <v>0</v>
      </c>
      <c r="J252" s="183"/>
      <c r="K252" s="184">
        <f t="shared" si="32"/>
        <v>0</v>
      </c>
      <c r="L252" s="184">
        <v>21</v>
      </c>
      <c r="M252" s="184">
        <f t="shared" si="33"/>
        <v>0</v>
      </c>
      <c r="N252" s="182">
        <v>0</v>
      </c>
      <c r="O252" s="182">
        <f t="shared" si="34"/>
        <v>0</v>
      </c>
      <c r="P252" s="184"/>
      <c r="Q252" s="184" t="s">
        <v>282</v>
      </c>
      <c r="R252" s="185" t="s">
        <v>283</v>
      </c>
      <c r="S252" s="158">
        <v>0</v>
      </c>
      <c r="T252" s="158">
        <f t="shared" si="35"/>
        <v>0</v>
      </c>
      <c r="U252" s="158"/>
      <c r="V252" s="158" t="s">
        <v>179</v>
      </c>
      <c r="W252" s="158" t="s">
        <v>284</v>
      </c>
      <c r="X252" s="147"/>
      <c r="Y252" s="147"/>
      <c r="Z252" s="147"/>
      <c r="AA252" s="147"/>
      <c r="AB252" s="147"/>
      <c r="AC252" s="147"/>
      <c r="AD252" s="147"/>
      <c r="AE252" s="147" t="s">
        <v>764</v>
      </c>
      <c r="AF252" s="147"/>
      <c r="AG252" s="147"/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</row>
    <row r="253" spans="1:58" ht="20.399999999999999" outlineLevel="1" x14ac:dyDescent="0.25">
      <c r="A253" s="171">
        <v>142</v>
      </c>
      <c r="B253" s="172" t="s">
        <v>1714</v>
      </c>
      <c r="C253" s="187" t="s">
        <v>1716</v>
      </c>
      <c r="D253" s="173" t="s">
        <v>747</v>
      </c>
      <c r="E253" s="174">
        <v>2</v>
      </c>
      <c r="F253" s="175"/>
      <c r="G253" s="176">
        <f t="shared" si="30"/>
        <v>0</v>
      </c>
      <c r="H253" s="175"/>
      <c r="I253" s="176">
        <f t="shared" si="31"/>
        <v>0</v>
      </c>
      <c r="J253" s="175"/>
      <c r="K253" s="176">
        <f t="shared" si="32"/>
        <v>0</v>
      </c>
      <c r="L253" s="176">
        <v>21</v>
      </c>
      <c r="M253" s="176">
        <f t="shared" si="33"/>
        <v>0</v>
      </c>
      <c r="N253" s="174">
        <v>0</v>
      </c>
      <c r="O253" s="174">
        <f t="shared" si="34"/>
        <v>0</v>
      </c>
      <c r="P253" s="176"/>
      <c r="Q253" s="176" t="s">
        <v>282</v>
      </c>
      <c r="R253" s="177" t="s">
        <v>283</v>
      </c>
      <c r="S253" s="158">
        <v>0</v>
      </c>
      <c r="T253" s="158">
        <f t="shared" si="35"/>
        <v>0</v>
      </c>
      <c r="U253" s="158"/>
      <c r="V253" s="158" t="s">
        <v>705</v>
      </c>
      <c r="W253" s="158" t="s">
        <v>284</v>
      </c>
      <c r="X253" s="147"/>
      <c r="Y253" s="147"/>
      <c r="Z253" s="147"/>
      <c r="AA253" s="147"/>
      <c r="AB253" s="147"/>
      <c r="AC253" s="147"/>
      <c r="AD253" s="147"/>
      <c r="AE253" s="147" t="s">
        <v>706</v>
      </c>
      <c r="AF253" s="147"/>
      <c r="AG253" s="147"/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</row>
    <row r="254" spans="1:58" ht="31.2" outlineLevel="2" x14ac:dyDescent="0.25">
      <c r="A254" s="154"/>
      <c r="B254" s="155"/>
      <c r="C254" s="253" t="s">
        <v>1661</v>
      </c>
      <c r="D254" s="254"/>
      <c r="E254" s="254"/>
      <c r="F254" s="254"/>
      <c r="G254" s="254"/>
      <c r="H254" s="158"/>
      <c r="I254" s="158"/>
      <c r="J254" s="158"/>
      <c r="K254" s="158"/>
      <c r="L254" s="158"/>
      <c r="M254" s="158"/>
      <c r="N254" s="157"/>
      <c r="O254" s="157"/>
      <c r="P254" s="158"/>
      <c r="Q254" s="158"/>
      <c r="R254" s="158"/>
      <c r="S254" s="158"/>
      <c r="T254" s="158"/>
      <c r="U254" s="158"/>
      <c r="V254" s="158"/>
      <c r="W254" s="158"/>
      <c r="X254" s="147"/>
      <c r="Y254" s="147"/>
      <c r="Z254" s="147"/>
      <c r="AA254" s="147"/>
      <c r="AB254" s="147"/>
      <c r="AC254" s="147"/>
      <c r="AD254" s="147"/>
      <c r="AE254" s="147" t="s">
        <v>287</v>
      </c>
      <c r="AF254" s="147"/>
      <c r="AG254" s="147"/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78" t="str">
        <f>C254</f>
        <v>PŘÍR. SPOJE PŘEMOSTĚNÉ - Materiálové provedení spojovacího materiálu pro přírubové spoje: Šrouby:: M..x..-8.8-A3L, Zn ČSN EN 24014, mater. 12040.6, Matice: M..-8-A3L, Zn, ČSN EN 24032, mater. 12050.6, Vějířovitá podložka, Zn, DIN 6798, mater. 11 701, Těsnění ploché, Temaplus, tl. 2 mm</v>
      </c>
      <c r="AZ254" s="147"/>
      <c r="BA254" s="147"/>
      <c r="BB254" s="147"/>
      <c r="BC254" s="147"/>
      <c r="BD254" s="147"/>
      <c r="BE254" s="147"/>
      <c r="BF254" s="147"/>
    </row>
    <row r="255" spans="1:58" x14ac:dyDescent="0.25">
      <c r="A255" s="161" t="s">
        <v>278</v>
      </c>
      <c r="B255" s="162" t="s">
        <v>154</v>
      </c>
      <c r="C255" s="186" t="s">
        <v>155</v>
      </c>
      <c r="D255" s="163"/>
      <c r="E255" s="164"/>
      <c r="F255" s="165"/>
      <c r="G255" s="165">
        <f>SUMIF(AE256:AE315,"&lt;&gt;NOR",G256:G315)</f>
        <v>0</v>
      </c>
      <c r="H255" s="165"/>
      <c r="I255" s="165">
        <f>SUM(I256:I315)</f>
        <v>0</v>
      </c>
      <c r="J255" s="165"/>
      <c r="K255" s="165">
        <f>SUM(K256:K315)</f>
        <v>0</v>
      </c>
      <c r="L255" s="165"/>
      <c r="M255" s="165">
        <f>SUM(M256:M315)</f>
        <v>0</v>
      </c>
      <c r="N255" s="164"/>
      <c r="O255" s="164">
        <f>SUM(O256:O315)</f>
        <v>3724.7099999999996</v>
      </c>
      <c r="P255" s="165"/>
      <c r="Q255" s="165"/>
      <c r="R255" s="166"/>
      <c r="S255" s="160"/>
      <c r="T255" s="160">
        <f>SUM(T256:T315)</f>
        <v>0</v>
      </c>
      <c r="U255" s="160"/>
      <c r="V255" s="160"/>
      <c r="W255" s="160"/>
      <c r="AE255" t="s">
        <v>279</v>
      </c>
    </row>
    <row r="256" spans="1:58" outlineLevel="1" x14ac:dyDescent="0.25">
      <c r="A256" s="171">
        <v>143</v>
      </c>
      <c r="B256" s="172" t="s">
        <v>1717</v>
      </c>
      <c r="C256" s="187" t="s">
        <v>1718</v>
      </c>
      <c r="D256" s="173" t="s">
        <v>747</v>
      </c>
      <c r="E256" s="174">
        <v>60</v>
      </c>
      <c r="F256" s="175"/>
      <c r="G256" s="176">
        <f>ROUND(E256*F256,2)</f>
        <v>0</v>
      </c>
      <c r="H256" s="175"/>
      <c r="I256" s="176">
        <f>ROUND(E256*H256,2)</f>
        <v>0</v>
      </c>
      <c r="J256" s="175"/>
      <c r="K256" s="176">
        <f>ROUND(E256*J256,2)</f>
        <v>0</v>
      </c>
      <c r="L256" s="176">
        <v>21</v>
      </c>
      <c r="M256" s="176">
        <f>G256*(1+L256/100)</f>
        <v>0</v>
      </c>
      <c r="N256" s="174">
        <v>2.3199999999999998</v>
      </c>
      <c r="O256" s="174">
        <f>ROUND(E256*N256,2)</f>
        <v>139.19999999999999</v>
      </c>
      <c r="P256" s="176"/>
      <c r="Q256" s="176" t="s">
        <v>282</v>
      </c>
      <c r="R256" s="177" t="s">
        <v>283</v>
      </c>
      <c r="S256" s="158">
        <v>0</v>
      </c>
      <c r="T256" s="158">
        <f>ROUND(E256*S256,2)</f>
        <v>0</v>
      </c>
      <c r="U256" s="158"/>
      <c r="V256" s="158" t="s">
        <v>179</v>
      </c>
      <c r="W256" s="158" t="s">
        <v>284</v>
      </c>
      <c r="X256" s="147"/>
      <c r="Y256" s="147"/>
      <c r="Z256" s="147"/>
      <c r="AA256" s="147"/>
      <c r="AB256" s="147"/>
      <c r="AC256" s="147"/>
      <c r="AD256" s="147"/>
      <c r="AE256" s="147" t="s">
        <v>764</v>
      </c>
      <c r="AF256" s="147"/>
      <c r="AG256" s="147"/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</row>
    <row r="257" spans="1:58" outlineLevel="2" x14ac:dyDescent="0.25">
      <c r="A257" s="154"/>
      <c r="B257" s="155"/>
      <c r="C257" s="253" t="s">
        <v>1719</v>
      </c>
      <c r="D257" s="254"/>
      <c r="E257" s="254"/>
      <c r="F257" s="254"/>
      <c r="G257" s="254"/>
      <c r="H257" s="158"/>
      <c r="I257" s="158"/>
      <c r="J257" s="158"/>
      <c r="K257" s="158"/>
      <c r="L257" s="158"/>
      <c r="M257" s="158"/>
      <c r="N257" s="157"/>
      <c r="O257" s="157"/>
      <c r="P257" s="158"/>
      <c r="Q257" s="158"/>
      <c r="R257" s="158"/>
      <c r="S257" s="158"/>
      <c r="T257" s="158"/>
      <c r="U257" s="158"/>
      <c r="V257" s="158"/>
      <c r="W257" s="158"/>
      <c r="X257" s="147"/>
      <c r="Y257" s="147"/>
      <c r="Z257" s="147"/>
      <c r="AA257" s="147"/>
      <c r="AB257" s="147"/>
      <c r="AC257" s="147"/>
      <c r="AD257" s="147"/>
      <c r="AE257" s="147" t="s">
        <v>287</v>
      </c>
      <c r="AF257" s="147"/>
      <c r="AG257" s="147"/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</row>
    <row r="258" spans="1:58" outlineLevel="1" x14ac:dyDescent="0.25">
      <c r="A258" s="171">
        <v>144</v>
      </c>
      <c r="B258" s="172" t="s">
        <v>1720</v>
      </c>
      <c r="C258" s="187" t="s">
        <v>1721</v>
      </c>
      <c r="D258" s="173" t="s">
        <v>747</v>
      </c>
      <c r="E258" s="174">
        <v>84</v>
      </c>
      <c r="F258" s="175"/>
      <c r="G258" s="176">
        <f>ROUND(E258*F258,2)</f>
        <v>0</v>
      </c>
      <c r="H258" s="175"/>
      <c r="I258" s="176">
        <f>ROUND(E258*H258,2)</f>
        <v>0</v>
      </c>
      <c r="J258" s="175"/>
      <c r="K258" s="176">
        <f>ROUND(E258*J258,2)</f>
        <v>0</v>
      </c>
      <c r="L258" s="176">
        <v>21</v>
      </c>
      <c r="M258" s="176">
        <f>G258*(1+L258/100)</f>
        <v>0</v>
      </c>
      <c r="N258" s="174">
        <v>1.95</v>
      </c>
      <c r="O258" s="174">
        <f>ROUND(E258*N258,2)</f>
        <v>163.80000000000001</v>
      </c>
      <c r="P258" s="176"/>
      <c r="Q258" s="176" t="s">
        <v>282</v>
      </c>
      <c r="R258" s="177" t="s">
        <v>283</v>
      </c>
      <c r="S258" s="158">
        <v>0</v>
      </c>
      <c r="T258" s="158">
        <f>ROUND(E258*S258,2)</f>
        <v>0</v>
      </c>
      <c r="U258" s="158"/>
      <c r="V258" s="158" t="s">
        <v>179</v>
      </c>
      <c r="W258" s="158" t="s">
        <v>284</v>
      </c>
      <c r="X258" s="147"/>
      <c r="Y258" s="147"/>
      <c r="Z258" s="147"/>
      <c r="AA258" s="147"/>
      <c r="AB258" s="147"/>
      <c r="AC258" s="147"/>
      <c r="AD258" s="147"/>
      <c r="AE258" s="147" t="s">
        <v>764</v>
      </c>
      <c r="AF258" s="147"/>
      <c r="AG258" s="147"/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</row>
    <row r="259" spans="1:58" outlineLevel="2" x14ac:dyDescent="0.25">
      <c r="A259" s="154"/>
      <c r="B259" s="155"/>
      <c r="C259" s="253" t="s">
        <v>1722</v>
      </c>
      <c r="D259" s="254"/>
      <c r="E259" s="254"/>
      <c r="F259" s="254"/>
      <c r="G259" s="254"/>
      <c r="H259" s="158"/>
      <c r="I259" s="158"/>
      <c r="J259" s="158"/>
      <c r="K259" s="158"/>
      <c r="L259" s="158"/>
      <c r="M259" s="158"/>
      <c r="N259" s="157"/>
      <c r="O259" s="157"/>
      <c r="P259" s="158"/>
      <c r="Q259" s="158"/>
      <c r="R259" s="158"/>
      <c r="S259" s="158"/>
      <c r="T259" s="158"/>
      <c r="U259" s="158"/>
      <c r="V259" s="158"/>
      <c r="W259" s="158"/>
      <c r="X259" s="147"/>
      <c r="Y259" s="147"/>
      <c r="Z259" s="147"/>
      <c r="AA259" s="147"/>
      <c r="AB259" s="147"/>
      <c r="AC259" s="147"/>
      <c r="AD259" s="147"/>
      <c r="AE259" s="147" t="s">
        <v>287</v>
      </c>
      <c r="AF259" s="147"/>
      <c r="AG259" s="147"/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</row>
    <row r="260" spans="1:58" outlineLevel="1" x14ac:dyDescent="0.25">
      <c r="A260" s="171">
        <v>145</v>
      </c>
      <c r="B260" s="172" t="s">
        <v>1723</v>
      </c>
      <c r="C260" s="187" t="s">
        <v>1724</v>
      </c>
      <c r="D260" s="173" t="s">
        <v>747</v>
      </c>
      <c r="E260" s="174">
        <v>30</v>
      </c>
      <c r="F260" s="175"/>
      <c r="G260" s="176">
        <f>ROUND(E260*F260,2)</f>
        <v>0</v>
      </c>
      <c r="H260" s="175"/>
      <c r="I260" s="176">
        <f>ROUND(E260*H260,2)</f>
        <v>0</v>
      </c>
      <c r="J260" s="175"/>
      <c r="K260" s="176">
        <f>ROUND(E260*J260,2)</f>
        <v>0</v>
      </c>
      <c r="L260" s="176">
        <v>21</v>
      </c>
      <c r="M260" s="176">
        <f>G260*(1+L260/100)</f>
        <v>0</v>
      </c>
      <c r="N260" s="174">
        <v>0.96</v>
      </c>
      <c r="O260" s="174">
        <f>ROUND(E260*N260,2)</f>
        <v>28.8</v>
      </c>
      <c r="P260" s="176"/>
      <c r="Q260" s="176" t="s">
        <v>282</v>
      </c>
      <c r="R260" s="177" t="s">
        <v>283</v>
      </c>
      <c r="S260" s="158">
        <v>0</v>
      </c>
      <c r="T260" s="158">
        <f>ROUND(E260*S260,2)</f>
        <v>0</v>
      </c>
      <c r="U260" s="158"/>
      <c r="V260" s="158" t="s">
        <v>179</v>
      </c>
      <c r="W260" s="158" t="s">
        <v>284</v>
      </c>
      <c r="X260" s="147"/>
      <c r="Y260" s="147"/>
      <c r="Z260" s="147"/>
      <c r="AA260" s="147"/>
      <c r="AB260" s="147"/>
      <c r="AC260" s="147"/>
      <c r="AD260" s="147"/>
      <c r="AE260" s="147" t="s">
        <v>764</v>
      </c>
      <c r="AF260" s="147"/>
      <c r="AG260" s="147"/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</row>
    <row r="261" spans="1:58" outlineLevel="2" x14ac:dyDescent="0.25">
      <c r="A261" s="154"/>
      <c r="B261" s="155"/>
      <c r="C261" s="253" t="s">
        <v>1725</v>
      </c>
      <c r="D261" s="254"/>
      <c r="E261" s="254"/>
      <c r="F261" s="254"/>
      <c r="G261" s="254"/>
      <c r="H261" s="158"/>
      <c r="I261" s="158"/>
      <c r="J261" s="158"/>
      <c r="K261" s="158"/>
      <c r="L261" s="158"/>
      <c r="M261" s="158"/>
      <c r="N261" s="157"/>
      <c r="O261" s="157"/>
      <c r="P261" s="158"/>
      <c r="Q261" s="158"/>
      <c r="R261" s="158"/>
      <c r="S261" s="158"/>
      <c r="T261" s="158"/>
      <c r="U261" s="158"/>
      <c r="V261" s="158"/>
      <c r="W261" s="158"/>
      <c r="X261" s="147"/>
      <c r="Y261" s="147"/>
      <c r="Z261" s="147"/>
      <c r="AA261" s="147"/>
      <c r="AB261" s="147"/>
      <c r="AC261" s="147"/>
      <c r="AD261" s="147"/>
      <c r="AE261" s="147" t="s">
        <v>287</v>
      </c>
      <c r="AF261" s="147"/>
      <c r="AG261" s="147"/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</row>
    <row r="262" spans="1:58" outlineLevel="1" x14ac:dyDescent="0.25">
      <c r="A262" s="171">
        <v>146</v>
      </c>
      <c r="B262" s="172" t="s">
        <v>1726</v>
      </c>
      <c r="C262" s="187" t="s">
        <v>1727</v>
      </c>
      <c r="D262" s="173" t="s">
        <v>747</v>
      </c>
      <c r="E262" s="174">
        <v>136</v>
      </c>
      <c r="F262" s="175"/>
      <c r="G262" s="176">
        <f>ROUND(E262*F262,2)</f>
        <v>0</v>
      </c>
      <c r="H262" s="175"/>
      <c r="I262" s="176">
        <f>ROUND(E262*H262,2)</f>
        <v>0</v>
      </c>
      <c r="J262" s="175"/>
      <c r="K262" s="176">
        <f>ROUND(E262*J262,2)</f>
        <v>0</v>
      </c>
      <c r="L262" s="176">
        <v>21</v>
      </c>
      <c r="M262" s="176">
        <f>G262*(1+L262/100)</f>
        <v>0</v>
      </c>
      <c r="N262" s="174">
        <v>0.75</v>
      </c>
      <c r="O262" s="174">
        <f>ROUND(E262*N262,2)</f>
        <v>102</v>
      </c>
      <c r="P262" s="176"/>
      <c r="Q262" s="176" t="s">
        <v>282</v>
      </c>
      <c r="R262" s="177" t="s">
        <v>283</v>
      </c>
      <c r="S262" s="158">
        <v>0</v>
      </c>
      <c r="T262" s="158">
        <f>ROUND(E262*S262,2)</f>
        <v>0</v>
      </c>
      <c r="U262" s="158"/>
      <c r="V262" s="158" t="s">
        <v>179</v>
      </c>
      <c r="W262" s="158" t="s">
        <v>284</v>
      </c>
      <c r="X262" s="147"/>
      <c r="Y262" s="147"/>
      <c r="Z262" s="147"/>
      <c r="AA262" s="147"/>
      <c r="AB262" s="147"/>
      <c r="AC262" s="147"/>
      <c r="AD262" s="147"/>
      <c r="AE262" s="147" t="s">
        <v>764</v>
      </c>
      <c r="AF262" s="147"/>
      <c r="AG262" s="147"/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</row>
    <row r="263" spans="1:58" outlineLevel="2" x14ac:dyDescent="0.25">
      <c r="A263" s="154"/>
      <c r="B263" s="155"/>
      <c r="C263" s="253" t="s">
        <v>1728</v>
      </c>
      <c r="D263" s="254"/>
      <c r="E263" s="254"/>
      <c r="F263" s="254"/>
      <c r="G263" s="254"/>
      <c r="H263" s="158"/>
      <c r="I263" s="158"/>
      <c r="J263" s="158"/>
      <c r="K263" s="158"/>
      <c r="L263" s="158"/>
      <c r="M263" s="158"/>
      <c r="N263" s="157"/>
      <c r="O263" s="157"/>
      <c r="P263" s="158"/>
      <c r="Q263" s="158"/>
      <c r="R263" s="158"/>
      <c r="S263" s="158"/>
      <c r="T263" s="158"/>
      <c r="U263" s="158"/>
      <c r="V263" s="158"/>
      <c r="W263" s="158"/>
      <c r="X263" s="147"/>
      <c r="Y263" s="147"/>
      <c r="Z263" s="147"/>
      <c r="AA263" s="147"/>
      <c r="AB263" s="147"/>
      <c r="AC263" s="147"/>
      <c r="AD263" s="147"/>
      <c r="AE263" s="147" t="s">
        <v>287</v>
      </c>
      <c r="AF263" s="147"/>
      <c r="AG263" s="147"/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</row>
    <row r="264" spans="1:58" outlineLevel="1" x14ac:dyDescent="0.25">
      <c r="A264" s="171">
        <v>147</v>
      </c>
      <c r="B264" s="172" t="s">
        <v>1729</v>
      </c>
      <c r="C264" s="187" t="s">
        <v>1730</v>
      </c>
      <c r="D264" s="173" t="s">
        <v>747</v>
      </c>
      <c r="E264" s="174">
        <v>45</v>
      </c>
      <c r="F264" s="175"/>
      <c r="G264" s="176">
        <f>ROUND(E264*F264,2)</f>
        <v>0</v>
      </c>
      <c r="H264" s="175"/>
      <c r="I264" s="176">
        <f>ROUND(E264*H264,2)</f>
        <v>0</v>
      </c>
      <c r="J264" s="175"/>
      <c r="K264" s="176">
        <f>ROUND(E264*J264,2)</f>
        <v>0</v>
      </c>
      <c r="L264" s="176">
        <v>21</v>
      </c>
      <c r="M264" s="176">
        <f>G264*(1+L264/100)</f>
        <v>0</v>
      </c>
      <c r="N264" s="174">
        <v>0.35</v>
      </c>
      <c r="O264" s="174">
        <f>ROUND(E264*N264,2)</f>
        <v>15.75</v>
      </c>
      <c r="P264" s="176"/>
      <c r="Q264" s="176" t="s">
        <v>282</v>
      </c>
      <c r="R264" s="177" t="s">
        <v>283</v>
      </c>
      <c r="S264" s="158">
        <v>0</v>
      </c>
      <c r="T264" s="158">
        <f>ROUND(E264*S264,2)</f>
        <v>0</v>
      </c>
      <c r="U264" s="158"/>
      <c r="V264" s="158" t="s">
        <v>179</v>
      </c>
      <c r="W264" s="158" t="s">
        <v>284</v>
      </c>
      <c r="X264" s="147"/>
      <c r="Y264" s="147"/>
      <c r="Z264" s="147"/>
      <c r="AA264" s="147"/>
      <c r="AB264" s="147"/>
      <c r="AC264" s="147"/>
      <c r="AD264" s="147"/>
      <c r="AE264" s="147" t="s">
        <v>764</v>
      </c>
      <c r="AF264" s="147"/>
      <c r="AG264" s="147"/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</row>
    <row r="265" spans="1:58" outlineLevel="2" x14ac:dyDescent="0.25">
      <c r="A265" s="154"/>
      <c r="B265" s="155"/>
      <c r="C265" s="253" t="s">
        <v>1731</v>
      </c>
      <c r="D265" s="254"/>
      <c r="E265" s="254"/>
      <c r="F265" s="254"/>
      <c r="G265" s="254"/>
      <c r="H265" s="158"/>
      <c r="I265" s="158"/>
      <c r="J265" s="158"/>
      <c r="K265" s="158"/>
      <c r="L265" s="158"/>
      <c r="M265" s="158"/>
      <c r="N265" s="157"/>
      <c r="O265" s="157"/>
      <c r="P265" s="158"/>
      <c r="Q265" s="158"/>
      <c r="R265" s="158"/>
      <c r="S265" s="158"/>
      <c r="T265" s="158"/>
      <c r="U265" s="158"/>
      <c r="V265" s="158"/>
      <c r="W265" s="158"/>
      <c r="X265" s="147"/>
      <c r="Y265" s="147"/>
      <c r="Z265" s="147"/>
      <c r="AA265" s="147"/>
      <c r="AB265" s="147"/>
      <c r="AC265" s="147"/>
      <c r="AD265" s="147"/>
      <c r="AE265" s="147" t="s">
        <v>287</v>
      </c>
      <c r="AF265" s="147"/>
      <c r="AG265" s="147"/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</row>
    <row r="266" spans="1:58" outlineLevel="1" x14ac:dyDescent="0.25">
      <c r="A266" s="171">
        <v>148</v>
      </c>
      <c r="B266" s="172" t="s">
        <v>1732</v>
      </c>
      <c r="C266" s="187" t="s">
        <v>1733</v>
      </c>
      <c r="D266" s="173" t="s">
        <v>747</v>
      </c>
      <c r="E266" s="174">
        <v>39</v>
      </c>
      <c r="F266" s="175"/>
      <c r="G266" s="176">
        <f>ROUND(E266*F266,2)</f>
        <v>0</v>
      </c>
      <c r="H266" s="175"/>
      <c r="I266" s="176">
        <f>ROUND(E266*H266,2)</f>
        <v>0</v>
      </c>
      <c r="J266" s="175"/>
      <c r="K266" s="176">
        <f>ROUND(E266*J266,2)</f>
        <v>0</v>
      </c>
      <c r="L266" s="176">
        <v>21</v>
      </c>
      <c r="M266" s="176">
        <f>G266*(1+L266/100)</f>
        <v>0</v>
      </c>
      <c r="N266" s="174">
        <v>0.17699999999999999</v>
      </c>
      <c r="O266" s="174">
        <f>ROUND(E266*N266,2)</f>
        <v>6.9</v>
      </c>
      <c r="P266" s="176"/>
      <c r="Q266" s="176" t="s">
        <v>282</v>
      </c>
      <c r="R266" s="177" t="s">
        <v>283</v>
      </c>
      <c r="S266" s="158">
        <v>0</v>
      </c>
      <c r="T266" s="158">
        <f>ROUND(E266*S266,2)</f>
        <v>0</v>
      </c>
      <c r="U266" s="158"/>
      <c r="V266" s="158" t="s">
        <v>179</v>
      </c>
      <c r="W266" s="158" t="s">
        <v>284</v>
      </c>
      <c r="X266" s="147"/>
      <c r="Y266" s="147"/>
      <c r="Z266" s="147"/>
      <c r="AA266" s="147"/>
      <c r="AB266" s="147"/>
      <c r="AC266" s="147"/>
      <c r="AD266" s="147"/>
      <c r="AE266" s="147" t="s">
        <v>764</v>
      </c>
      <c r="AF266" s="147"/>
      <c r="AG266" s="147"/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</row>
    <row r="267" spans="1:58" outlineLevel="2" x14ac:dyDescent="0.25">
      <c r="A267" s="154"/>
      <c r="B267" s="155"/>
      <c r="C267" s="253" t="s">
        <v>1734</v>
      </c>
      <c r="D267" s="254"/>
      <c r="E267" s="254"/>
      <c r="F267" s="254"/>
      <c r="G267" s="254"/>
      <c r="H267" s="158"/>
      <c r="I267" s="158"/>
      <c r="J267" s="158"/>
      <c r="K267" s="158"/>
      <c r="L267" s="158"/>
      <c r="M267" s="158"/>
      <c r="N267" s="157"/>
      <c r="O267" s="157"/>
      <c r="P267" s="158"/>
      <c r="Q267" s="158"/>
      <c r="R267" s="158"/>
      <c r="S267" s="158"/>
      <c r="T267" s="158"/>
      <c r="U267" s="158"/>
      <c r="V267" s="158"/>
      <c r="W267" s="158"/>
      <c r="X267" s="147"/>
      <c r="Y267" s="147"/>
      <c r="Z267" s="147"/>
      <c r="AA267" s="147"/>
      <c r="AB267" s="147"/>
      <c r="AC267" s="147"/>
      <c r="AD267" s="147"/>
      <c r="AE267" s="147" t="s">
        <v>287</v>
      </c>
      <c r="AF267" s="147"/>
      <c r="AG267" s="147"/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</row>
    <row r="268" spans="1:58" outlineLevel="1" x14ac:dyDescent="0.25">
      <c r="A268" s="179">
        <v>149</v>
      </c>
      <c r="B268" s="180" t="s">
        <v>1735</v>
      </c>
      <c r="C268" s="188" t="s">
        <v>1736</v>
      </c>
      <c r="D268" s="181" t="s">
        <v>514</v>
      </c>
      <c r="E268" s="182">
        <v>1</v>
      </c>
      <c r="F268" s="183"/>
      <c r="G268" s="184">
        <f>ROUND(E268*F268,2)</f>
        <v>0</v>
      </c>
      <c r="H268" s="183"/>
      <c r="I268" s="184">
        <f>ROUND(E268*H268,2)</f>
        <v>0</v>
      </c>
      <c r="J268" s="183"/>
      <c r="K268" s="184">
        <f>ROUND(E268*J268,2)</f>
        <v>0</v>
      </c>
      <c r="L268" s="184">
        <v>21</v>
      </c>
      <c r="M268" s="184">
        <f>G268*(1+L268/100)</f>
        <v>0</v>
      </c>
      <c r="N268" s="182">
        <v>7.4</v>
      </c>
      <c r="O268" s="182">
        <f>ROUND(E268*N268,2)</f>
        <v>7.4</v>
      </c>
      <c r="P268" s="184"/>
      <c r="Q268" s="184" t="s">
        <v>282</v>
      </c>
      <c r="R268" s="185" t="s">
        <v>283</v>
      </c>
      <c r="S268" s="158">
        <v>0</v>
      </c>
      <c r="T268" s="158">
        <f>ROUND(E268*S268,2)</f>
        <v>0</v>
      </c>
      <c r="U268" s="158"/>
      <c r="V268" s="158" t="s">
        <v>179</v>
      </c>
      <c r="W268" s="158" t="s">
        <v>284</v>
      </c>
      <c r="X268" s="147"/>
      <c r="Y268" s="147"/>
      <c r="Z268" s="147"/>
      <c r="AA268" s="147"/>
      <c r="AB268" s="147"/>
      <c r="AC268" s="147"/>
      <c r="AD268" s="147"/>
      <c r="AE268" s="147" t="s">
        <v>764</v>
      </c>
      <c r="AF268" s="147"/>
      <c r="AG268" s="147"/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</row>
    <row r="269" spans="1:58" outlineLevel="1" x14ac:dyDescent="0.25">
      <c r="A269" s="171">
        <v>150</v>
      </c>
      <c r="B269" s="172" t="s">
        <v>1737</v>
      </c>
      <c r="C269" s="187" t="s">
        <v>1738</v>
      </c>
      <c r="D269" s="173" t="s">
        <v>514</v>
      </c>
      <c r="E269" s="174">
        <v>66</v>
      </c>
      <c r="F269" s="175"/>
      <c r="G269" s="176">
        <f>ROUND(E269*F269,2)</f>
        <v>0</v>
      </c>
      <c r="H269" s="175"/>
      <c r="I269" s="176">
        <f>ROUND(E269*H269,2)</f>
        <v>0</v>
      </c>
      <c r="J269" s="175"/>
      <c r="K269" s="176">
        <f>ROUND(E269*J269,2)</f>
        <v>0</v>
      </c>
      <c r="L269" s="176">
        <v>21</v>
      </c>
      <c r="M269" s="176">
        <f>G269*(1+L269/100)</f>
        <v>0</v>
      </c>
      <c r="N269" s="174">
        <v>5.42</v>
      </c>
      <c r="O269" s="174">
        <f>ROUND(E269*N269,2)</f>
        <v>357.72</v>
      </c>
      <c r="P269" s="176"/>
      <c r="Q269" s="176" t="s">
        <v>282</v>
      </c>
      <c r="R269" s="177" t="s">
        <v>283</v>
      </c>
      <c r="S269" s="158">
        <v>0</v>
      </c>
      <c r="T269" s="158">
        <f>ROUND(E269*S269,2)</f>
        <v>0</v>
      </c>
      <c r="U269" s="158"/>
      <c r="V269" s="158" t="s">
        <v>179</v>
      </c>
      <c r="W269" s="158" t="s">
        <v>284</v>
      </c>
      <c r="X269" s="147"/>
      <c r="Y269" s="147"/>
      <c r="Z269" s="147"/>
      <c r="AA269" s="147"/>
      <c r="AB269" s="147"/>
      <c r="AC269" s="147"/>
      <c r="AD269" s="147"/>
      <c r="AE269" s="147" t="s">
        <v>764</v>
      </c>
      <c r="AF269" s="147"/>
      <c r="AG269" s="147"/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</row>
    <row r="270" spans="1:58" outlineLevel="2" x14ac:dyDescent="0.25">
      <c r="A270" s="154"/>
      <c r="B270" s="155"/>
      <c r="C270" s="253" t="s">
        <v>1739</v>
      </c>
      <c r="D270" s="254"/>
      <c r="E270" s="254"/>
      <c r="F270" s="254"/>
      <c r="G270" s="254"/>
      <c r="H270" s="158"/>
      <c r="I270" s="158"/>
      <c r="J270" s="158"/>
      <c r="K270" s="158"/>
      <c r="L270" s="158"/>
      <c r="M270" s="158"/>
      <c r="N270" s="157"/>
      <c r="O270" s="157"/>
      <c r="P270" s="158"/>
      <c r="Q270" s="158"/>
      <c r="R270" s="158"/>
      <c r="S270" s="158"/>
      <c r="T270" s="158"/>
      <c r="U270" s="158"/>
      <c r="V270" s="158"/>
      <c r="W270" s="158"/>
      <c r="X270" s="147"/>
      <c r="Y270" s="147"/>
      <c r="Z270" s="147"/>
      <c r="AA270" s="147"/>
      <c r="AB270" s="147"/>
      <c r="AC270" s="147"/>
      <c r="AD270" s="147"/>
      <c r="AE270" s="147" t="s">
        <v>287</v>
      </c>
      <c r="AF270" s="147"/>
      <c r="AG270" s="147"/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</row>
    <row r="271" spans="1:58" outlineLevel="1" x14ac:dyDescent="0.25">
      <c r="A271" s="171">
        <v>151</v>
      </c>
      <c r="B271" s="172" t="s">
        <v>1740</v>
      </c>
      <c r="C271" s="187" t="s">
        <v>1741</v>
      </c>
      <c r="D271" s="173" t="s">
        <v>514</v>
      </c>
      <c r="E271" s="174">
        <v>6</v>
      </c>
      <c r="F271" s="175"/>
      <c r="G271" s="176">
        <f>ROUND(E271*F271,2)</f>
        <v>0</v>
      </c>
      <c r="H271" s="175"/>
      <c r="I271" s="176">
        <f>ROUND(E271*H271,2)</f>
        <v>0</v>
      </c>
      <c r="J271" s="175"/>
      <c r="K271" s="176">
        <f>ROUND(E271*J271,2)</f>
        <v>0</v>
      </c>
      <c r="L271" s="176">
        <v>21</v>
      </c>
      <c r="M271" s="176">
        <f>G271*(1+L271/100)</f>
        <v>0</v>
      </c>
      <c r="N271" s="174">
        <v>3.77</v>
      </c>
      <c r="O271" s="174">
        <f>ROUND(E271*N271,2)</f>
        <v>22.62</v>
      </c>
      <c r="P271" s="176"/>
      <c r="Q271" s="176" t="s">
        <v>282</v>
      </c>
      <c r="R271" s="177" t="s">
        <v>283</v>
      </c>
      <c r="S271" s="158">
        <v>0</v>
      </c>
      <c r="T271" s="158">
        <f>ROUND(E271*S271,2)</f>
        <v>0</v>
      </c>
      <c r="U271" s="158"/>
      <c r="V271" s="158" t="s">
        <v>179</v>
      </c>
      <c r="W271" s="158" t="s">
        <v>284</v>
      </c>
      <c r="X271" s="147"/>
      <c r="Y271" s="147"/>
      <c r="Z271" s="147"/>
      <c r="AA271" s="147"/>
      <c r="AB271" s="147"/>
      <c r="AC271" s="147"/>
      <c r="AD271" s="147"/>
      <c r="AE271" s="147" t="s">
        <v>764</v>
      </c>
      <c r="AF271" s="147"/>
      <c r="AG271" s="147"/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</row>
    <row r="272" spans="1:58" outlineLevel="2" x14ac:dyDescent="0.25">
      <c r="A272" s="154"/>
      <c r="B272" s="155"/>
      <c r="C272" s="253" t="s">
        <v>1742</v>
      </c>
      <c r="D272" s="254"/>
      <c r="E272" s="254"/>
      <c r="F272" s="254"/>
      <c r="G272" s="254"/>
      <c r="H272" s="158"/>
      <c r="I272" s="158"/>
      <c r="J272" s="158"/>
      <c r="K272" s="158"/>
      <c r="L272" s="158"/>
      <c r="M272" s="158"/>
      <c r="N272" s="157"/>
      <c r="O272" s="157"/>
      <c r="P272" s="158"/>
      <c r="Q272" s="158"/>
      <c r="R272" s="158"/>
      <c r="S272" s="158"/>
      <c r="T272" s="158"/>
      <c r="U272" s="158"/>
      <c r="V272" s="158"/>
      <c r="W272" s="158"/>
      <c r="X272" s="147"/>
      <c r="Y272" s="147"/>
      <c r="Z272" s="147"/>
      <c r="AA272" s="147"/>
      <c r="AB272" s="147"/>
      <c r="AC272" s="147"/>
      <c r="AD272" s="147"/>
      <c r="AE272" s="147" t="s">
        <v>287</v>
      </c>
      <c r="AF272" s="147"/>
      <c r="AG272" s="147"/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</row>
    <row r="273" spans="1:58" outlineLevel="1" x14ac:dyDescent="0.25">
      <c r="A273" s="179">
        <v>152</v>
      </c>
      <c r="B273" s="180" t="s">
        <v>1743</v>
      </c>
      <c r="C273" s="188" t="s">
        <v>1744</v>
      </c>
      <c r="D273" s="181" t="s">
        <v>514</v>
      </c>
      <c r="E273" s="182">
        <v>2</v>
      </c>
      <c r="F273" s="183"/>
      <c r="G273" s="184">
        <f>ROUND(E273*F273,2)</f>
        <v>0</v>
      </c>
      <c r="H273" s="183"/>
      <c r="I273" s="184">
        <f>ROUND(E273*H273,2)</f>
        <v>0</v>
      </c>
      <c r="J273" s="183"/>
      <c r="K273" s="184">
        <f>ROUND(E273*J273,2)</f>
        <v>0</v>
      </c>
      <c r="L273" s="184">
        <v>21</v>
      </c>
      <c r="M273" s="184">
        <f>G273*(1+L273/100)</f>
        <v>0</v>
      </c>
      <c r="N273" s="182">
        <v>18.8</v>
      </c>
      <c r="O273" s="182">
        <f>ROUND(E273*N273,2)</f>
        <v>37.6</v>
      </c>
      <c r="P273" s="184"/>
      <c r="Q273" s="184" t="s">
        <v>282</v>
      </c>
      <c r="R273" s="185" t="s">
        <v>283</v>
      </c>
      <c r="S273" s="158">
        <v>0</v>
      </c>
      <c r="T273" s="158">
        <f>ROUND(E273*S273,2)</f>
        <v>0</v>
      </c>
      <c r="U273" s="158"/>
      <c r="V273" s="158" t="s">
        <v>179</v>
      </c>
      <c r="W273" s="158" t="s">
        <v>284</v>
      </c>
      <c r="X273" s="147"/>
      <c r="Y273" s="147"/>
      <c r="Z273" s="147"/>
      <c r="AA273" s="147"/>
      <c r="AB273" s="147"/>
      <c r="AC273" s="147"/>
      <c r="AD273" s="147"/>
      <c r="AE273" s="147" t="s">
        <v>764</v>
      </c>
      <c r="AF273" s="147"/>
      <c r="AG273" s="147"/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</row>
    <row r="274" spans="1:58" outlineLevel="1" x14ac:dyDescent="0.25">
      <c r="A274" s="171">
        <v>153</v>
      </c>
      <c r="B274" s="172" t="s">
        <v>1745</v>
      </c>
      <c r="C274" s="187" t="s">
        <v>1746</v>
      </c>
      <c r="D274" s="173" t="s">
        <v>514</v>
      </c>
      <c r="E274" s="174">
        <v>60</v>
      </c>
      <c r="F274" s="175"/>
      <c r="G274" s="176">
        <f>ROUND(E274*F274,2)</f>
        <v>0</v>
      </c>
      <c r="H274" s="175"/>
      <c r="I274" s="176">
        <f>ROUND(E274*H274,2)</f>
        <v>0</v>
      </c>
      <c r="J274" s="175"/>
      <c r="K274" s="176">
        <f>ROUND(E274*J274,2)</f>
        <v>0</v>
      </c>
      <c r="L274" s="176">
        <v>21</v>
      </c>
      <c r="M274" s="176">
        <f>G274*(1+L274/100)</f>
        <v>0</v>
      </c>
      <c r="N274" s="174">
        <v>16</v>
      </c>
      <c r="O274" s="174">
        <f>ROUND(E274*N274,2)</f>
        <v>960</v>
      </c>
      <c r="P274" s="176"/>
      <c r="Q274" s="176" t="s">
        <v>282</v>
      </c>
      <c r="R274" s="177" t="s">
        <v>283</v>
      </c>
      <c r="S274" s="158">
        <v>0</v>
      </c>
      <c r="T274" s="158">
        <f>ROUND(E274*S274,2)</f>
        <v>0</v>
      </c>
      <c r="U274" s="158"/>
      <c r="V274" s="158" t="s">
        <v>179</v>
      </c>
      <c r="W274" s="158" t="s">
        <v>284</v>
      </c>
      <c r="X274" s="147"/>
      <c r="Y274" s="147"/>
      <c r="Z274" s="147"/>
      <c r="AA274" s="147"/>
      <c r="AB274" s="147"/>
      <c r="AC274" s="147"/>
      <c r="AD274" s="147"/>
      <c r="AE274" s="147" t="s">
        <v>764</v>
      </c>
      <c r="AF274" s="147"/>
      <c r="AG274" s="147"/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</row>
    <row r="275" spans="1:58" outlineLevel="2" x14ac:dyDescent="0.25">
      <c r="A275" s="154"/>
      <c r="B275" s="155"/>
      <c r="C275" s="253" t="s">
        <v>1747</v>
      </c>
      <c r="D275" s="254"/>
      <c r="E275" s="254"/>
      <c r="F275" s="254"/>
      <c r="G275" s="254"/>
      <c r="H275" s="158"/>
      <c r="I275" s="158"/>
      <c r="J275" s="158"/>
      <c r="K275" s="158"/>
      <c r="L275" s="158"/>
      <c r="M275" s="158"/>
      <c r="N275" s="157"/>
      <c r="O275" s="157"/>
      <c r="P275" s="158"/>
      <c r="Q275" s="158"/>
      <c r="R275" s="158"/>
      <c r="S275" s="158"/>
      <c r="T275" s="158"/>
      <c r="U275" s="158"/>
      <c r="V275" s="158"/>
      <c r="W275" s="158"/>
      <c r="X275" s="147"/>
      <c r="Y275" s="147"/>
      <c r="Z275" s="147"/>
      <c r="AA275" s="147"/>
      <c r="AB275" s="147"/>
      <c r="AC275" s="147"/>
      <c r="AD275" s="147"/>
      <c r="AE275" s="147" t="s">
        <v>287</v>
      </c>
      <c r="AF275" s="147"/>
      <c r="AG275" s="147"/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</row>
    <row r="276" spans="1:58" outlineLevel="1" x14ac:dyDescent="0.25">
      <c r="A276" s="171">
        <v>154</v>
      </c>
      <c r="B276" s="172" t="s">
        <v>1748</v>
      </c>
      <c r="C276" s="187" t="s">
        <v>1749</v>
      </c>
      <c r="D276" s="173" t="s">
        <v>514</v>
      </c>
      <c r="E276" s="174">
        <v>60</v>
      </c>
      <c r="F276" s="175"/>
      <c r="G276" s="176">
        <f>ROUND(E276*F276,2)</f>
        <v>0</v>
      </c>
      <c r="H276" s="175"/>
      <c r="I276" s="176">
        <f>ROUND(E276*H276,2)</f>
        <v>0</v>
      </c>
      <c r="J276" s="175"/>
      <c r="K276" s="176">
        <f>ROUND(E276*J276,2)</f>
        <v>0</v>
      </c>
      <c r="L276" s="176">
        <v>21</v>
      </c>
      <c r="M276" s="176">
        <f>G276*(1+L276/100)</f>
        <v>0</v>
      </c>
      <c r="N276" s="174">
        <v>13.4</v>
      </c>
      <c r="O276" s="174">
        <f>ROUND(E276*N276,2)</f>
        <v>804</v>
      </c>
      <c r="P276" s="176"/>
      <c r="Q276" s="176" t="s">
        <v>282</v>
      </c>
      <c r="R276" s="177" t="s">
        <v>283</v>
      </c>
      <c r="S276" s="158">
        <v>0</v>
      </c>
      <c r="T276" s="158">
        <f>ROUND(E276*S276,2)</f>
        <v>0</v>
      </c>
      <c r="U276" s="158"/>
      <c r="V276" s="158" t="s">
        <v>179</v>
      </c>
      <c r="W276" s="158" t="s">
        <v>284</v>
      </c>
      <c r="X276" s="147"/>
      <c r="Y276" s="147"/>
      <c r="Z276" s="147"/>
      <c r="AA276" s="147"/>
      <c r="AB276" s="147"/>
      <c r="AC276" s="147"/>
      <c r="AD276" s="147"/>
      <c r="AE276" s="147" t="s">
        <v>764</v>
      </c>
      <c r="AF276" s="147"/>
      <c r="AG276" s="147"/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</row>
    <row r="277" spans="1:58" outlineLevel="2" x14ac:dyDescent="0.25">
      <c r="A277" s="154"/>
      <c r="B277" s="155"/>
      <c r="C277" s="253" t="s">
        <v>1750</v>
      </c>
      <c r="D277" s="254"/>
      <c r="E277" s="254"/>
      <c r="F277" s="254"/>
      <c r="G277" s="254"/>
      <c r="H277" s="158"/>
      <c r="I277" s="158"/>
      <c r="J277" s="158"/>
      <c r="K277" s="158"/>
      <c r="L277" s="158"/>
      <c r="M277" s="158"/>
      <c r="N277" s="157"/>
      <c r="O277" s="157"/>
      <c r="P277" s="158"/>
      <c r="Q277" s="158"/>
      <c r="R277" s="158"/>
      <c r="S277" s="158"/>
      <c r="T277" s="158"/>
      <c r="U277" s="158"/>
      <c r="V277" s="158"/>
      <c r="W277" s="158"/>
      <c r="X277" s="147"/>
      <c r="Y277" s="147"/>
      <c r="Z277" s="147"/>
      <c r="AA277" s="147"/>
      <c r="AB277" s="147"/>
      <c r="AC277" s="147"/>
      <c r="AD277" s="147"/>
      <c r="AE277" s="147" t="s">
        <v>287</v>
      </c>
      <c r="AF277" s="147"/>
      <c r="AG277" s="147"/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</row>
    <row r="278" spans="1:58" outlineLevel="1" x14ac:dyDescent="0.25">
      <c r="A278" s="171">
        <v>155</v>
      </c>
      <c r="B278" s="172" t="s">
        <v>1751</v>
      </c>
      <c r="C278" s="187" t="s">
        <v>1752</v>
      </c>
      <c r="D278" s="173" t="s">
        <v>514</v>
      </c>
      <c r="E278" s="174">
        <v>78</v>
      </c>
      <c r="F278" s="175"/>
      <c r="G278" s="176">
        <f>ROUND(E278*F278,2)</f>
        <v>0</v>
      </c>
      <c r="H278" s="175"/>
      <c r="I278" s="176">
        <f>ROUND(E278*H278,2)</f>
        <v>0</v>
      </c>
      <c r="J278" s="175"/>
      <c r="K278" s="176">
        <f>ROUND(E278*J278,2)</f>
        <v>0</v>
      </c>
      <c r="L278" s="176">
        <v>21</v>
      </c>
      <c r="M278" s="176">
        <f>G278*(1+L278/100)</f>
        <v>0</v>
      </c>
      <c r="N278" s="174">
        <v>10.6</v>
      </c>
      <c r="O278" s="174">
        <f>ROUND(E278*N278,2)</f>
        <v>826.8</v>
      </c>
      <c r="P278" s="176"/>
      <c r="Q278" s="176" t="s">
        <v>282</v>
      </c>
      <c r="R278" s="177" t="s">
        <v>283</v>
      </c>
      <c r="S278" s="158">
        <v>0</v>
      </c>
      <c r="T278" s="158">
        <f>ROUND(E278*S278,2)</f>
        <v>0</v>
      </c>
      <c r="U278" s="158"/>
      <c r="V278" s="158" t="s">
        <v>179</v>
      </c>
      <c r="W278" s="158" t="s">
        <v>284</v>
      </c>
      <c r="X278" s="147"/>
      <c r="Y278" s="147"/>
      <c r="Z278" s="147"/>
      <c r="AA278" s="147"/>
      <c r="AB278" s="147"/>
      <c r="AC278" s="147"/>
      <c r="AD278" s="147"/>
      <c r="AE278" s="147" t="s">
        <v>764</v>
      </c>
      <c r="AF278" s="147"/>
      <c r="AG278" s="147"/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</row>
    <row r="279" spans="1:58" outlineLevel="2" x14ac:dyDescent="0.25">
      <c r="A279" s="154"/>
      <c r="B279" s="155"/>
      <c r="C279" s="253" t="s">
        <v>1753</v>
      </c>
      <c r="D279" s="254"/>
      <c r="E279" s="254"/>
      <c r="F279" s="254"/>
      <c r="G279" s="254"/>
      <c r="H279" s="158"/>
      <c r="I279" s="158"/>
      <c r="J279" s="158"/>
      <c r="K279" s="158"/>
      <c r="L279" s="158"/>
      <c r="M279" s="158"/>
      <c r="N279" s="157"/>
      <c r="O279" s="157"/>
      <c r="P279" s="158"/>
      <c r="Q279" s="158"/>
      <c r="R279" s="158"/>
      <c r="S279" s="158"/>
      <c r="T279" s="158"/>
      <c r="U279" s="158"/>
      <c r="V279" s="158"/>
      <c r="W279" s="158"/>
      <c r="X279" s="147"/>
      <c r="Y279" s="147"/>
      <c r="Z279" s="147"/>
      <c r="AA279" s="147"/>
      <c r="AB279" s="147"/>
      <c r="AC279" s="147"/>
      <c r="AD279" s="147"/>
      <c r="AE279" s="147" t="s">
        <v>287</v>
      </c>
      <c r="AF279" s="147"/>
      <c r="AG279" s="147"/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</row>
    <row r="280" spans="1:58" outlineLevel="1" x14ac:dyDescent="0.25">
      <c r="A280" s="171">
        <v>156</v>
      </c>
      <c r="B280" s="172" t="s">
        <v>1754</v>
      </c>
      <c r="C280" s="187" t="s">
        <v>1755</v>
      </c>
      <c r="D280" s="173" t="s">
        <v>514</v>
      </c>
      <c r="E280" s="174">
        <v>30</v>
      </c>
      <c r="F280" s="175"/>
      <c r="G280" s="176">
        <f>ROUND(E280*F280,2)</f>
        <v>0</v>
      </c>
      <c r="H280" s="175"/>
      <c r="I280" s="176">
        <f>ROUND(E280*H280,2)</f>
        <v>0</v>
      </c>
      <c r="J280" s="175"/>
      <c r="K280" s="176">
        <f>ROUND(E280*J280,2)</f>
        <v>0</v>
      </c>
      <c r="L280" s="176">
        <v>21</v>
      </c>
      <c r="M280" s="176">
        <f>G280*(1+L280/100)</f>
        <v>0</v>
      </c>
      <c r="N280" s="174">
        <v>5.59</v>
      </c>
      <c r="O280" s="174">
        <f>ROUND(E280*N280,2)</f>
        <v>167.7</v>
      </c>
      <c r="P280" s="176"/>
      <c r="Q280" s="176" t="s">
        <v>282</v>
      </c>
      <c r="R280" s="177" t="s">
        <v>283</v>
      </c>
      <c r="S280" s="158">
        <v>0</v>
      </c>
      <c r="T280" s="158">
        <f>ROUND(E280*S280,2)</f>
        <v>0</v>
      </c>
      <c r="U280" s="158"/>
      <c r="V280" s="158" t="s">
        <v>179</v>
      </c>
      <c r="W280" s="158" t="s">
        <v>284</v>
      </c>
      <c r="X280" s="147"/>
      <c r="Y280" s="147"/>
      <c r="Z280" s="147"/>
      <c r="AA280" s="147"/>
      <c r="AB280" s="147"/>
      <c r="AC280" s="147"/>
      <c r="AD280" s="147"/>
      <c r="AE280" s="147" t="s">
        <v>764</v>
      </c>
      <c r="AF280" s="147"/>
      <c r="AG280" s="147"/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</row>
    <row r="281" spans="1:58" outlineLevel="2" x14ac:dyDescent="0.25">
      <c r="A281" s="154"/>
      <c r="B281" s="155"/>
      <c r="C281" s="253" t="s">
        <v>1756</v>
      </c>
      <c r="D281" s="254"/>
      <c r="E281" s="254"/>
      <c r="F281" s="254"/>
      <c r="G281" s="254"/>
      <c r="H281" s="158"/>
      <c r="I281" s="158"/>
      <c r="J281" s="158"/>
      <c r="K281" s="158"/>
      <c r="L281" s="158"/>
      <c r="M281" s="158"/>
      <c r="N281" s="157"/>
      <c r="O281" s="157"/>
      <c r="P281" s="158"/>
      <c r="Q281" s="158"/>
      <c r="R281" s="158"/>
      <c r="S281" s="158"/>
      <c r="T281" s="158"/>
      <c r="U281" s="158"/>
      <c r="V281" s="158"/>
      <c r="W281" s="158"/>
      <c r="X281" s="147"/>
      <c r="Y281" s="147"/>
      <c r="Z281" s="147"/>
      <c r="AA281" s="147"/>
      <c r="AB281" s="147"/>
      <c r="AC281" s="147"/>
      <c r="AD281" s="147"/>
      <c r="AE281" s="147" t="s">
        <v>287</v>
      </c>
      <c r="AF281" s="147"/>
      <c r="AG281" s="147"/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</row>
    <row r="282" spans="1:58" outlineLevel="1" x14ac:dyDescent="0.25">
      <c r="A282" s="171">
        <v>157</v>
      </c>
      <c r="B282" s="172" t="s">
        <v>1757</v>
      </c>
      <c r="C282" s="187" t="s">
        <v>1758</v>
      </c>
      <c r="D282" s="173" t="s">
        <v>747</v>
      </c>
      <c r="E282" s="174">
        <v>24</v>
      </c>
      <c r="F282" s="175"/>
      <c r="G282" s="176">
        <f>ROUND(E282*F282,2)</f>
        <v>0</v>
      </c>
      <c r="H282" s="175"/>
      <c r="I282" s="176">
        <f>ROUND(E282*H282,2)</f>
        <v>0</v>
      </c>
      <c r="J282" s="175"/>
      <c r="K282" s="176">
        <f>ROUND(E282*J282,2)</f>
        <v>0</v>
      </c>
      <c r="L282" s="176">
        <v>21</v>
      </c>
      <c r="M282" s="176">
        <f>G282*(1+L282/100)</f>
        <v>0</v>
      </c>
      <c r="N282" s="174">
        <v>1.05</v>
      </c>
      <c r="O282" s="174">
        <f>ROUND(E282*N282,2)</f>
        <v>25.2</v>
      </c>
      <c r="P282" s="176"/>
      <c r="Q282" s="176" t="s">
        <v>282</v>
      </c>
      <c r="R282" s="177" t="s">
        <v>283</v>
      </c>
      <c r="S282" s="158">
        <v>0</v>
      </c>
      <c r="T282" s="158">
        <f>ROUND(E282*S282,2)</f>
        <v>0</v>
      </c>
      <c r="U282" s="158"/>
      <c r="V282" s="158" t="s">
        <v>179</v>
      </c>
      <c r="W282" s="158" t="s">
        <v>284</v>
      </c>
      <c r="X282" s="147"/>
      <c r="Y282" s="147"/>
      <c r="Z282" s="147"/>
      <c r="AA282" s="147"/>
      <c r="AB282" s="147"/>
      <c r="AC282" s="147"/>
      <c r="AD282" s="147"/>
      <c r="AE282" s="147" t="s">
        <v>764</v>
      </c>
      <c r="AF282" s="147"/>
      <c r="AG282" s="147"/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</row>
    <row r="283" spans="1:58" outlineLevel="2" x14ac:dyDescent="0.25">
      <c r="A283" s="154"/>
      <c r="B283" s="155"/>
      <c r="C283" s="253" t="s">
        <v>1759</v>
      </c>
      <c r="D283" s="254"/>
      <c r="E283" s="254"/>
      <c r="F283" s="254"/>
      <c r="G283" s="254"/>
      <c r="H283" s="158"/>
      <c r="I283" s="158"/>
      <c r="J283" s="158"/>
      <c r="K283" s="158"/>
      <c r="L283" s="158"/>
      <c r="M283" s="158"/>
      <c r="N283" s="157"/>
      <c r="O283" s="157"/>
      <c r="P283" s="158"/>
      <c r="Q283" s="158"/>
      <c r="R283" s="158"/>
      <c r="S283" s="158"/>
      <c r="T283" s="158"/>
      <c r="U283" s="158"/>
      <c r="V283" s="158"/>
      <c r="W283" s="158"/>
      <c r="X283" s="147"/>
      <c r="Y283" s="147"/>
      <c r="Z283" s="147"/>
      <c r="AA283" s="147"/>
      <c r="AB283" s="147"/>
      <c r="AC283" s="147"/>
      <c r="AD283" s="147"/>
      <c r="AE283" s="147" t="s">
        <v>287</v>
      </c>
      <c r="AF283" s="147"/>
      <c r="AG283" s="147"/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</row>
    <row r="284" spans="1:58" outlineLevel="1" x14ac:dyDescent="0.25">
      <c r="A284" s="171">
        <v>158</v>
      </c>
      <c r="B284" s="172" t="s">
        <v>1760</v>
      </c>
      <c r="C284" s="187" t="s">
        <v>1761</v>
      </c>
      <c r="D284" s="173" t="s">
        <v>747</v>
      </c>
      <c r="E284" s="174">
        <v>28</v>
      </c>
      <c r="F284" s="175"/>
      <c r="G284" s="176">
        <f>ROUND(E284*F284,2)</f>
        <v>0</v>
      </c>
      <c r="H284" s="175"/>
      <c r="I284" s="176">
        <f>ROUND(E284*H284,2)</f>
        <v>0</v>
      </c>
      <c r="J284" s="175"/>
      <c r="K284" s="176">
        <f>ROUND(E284*J284,2)</f>
        <v>0</v>
      </c>
      <c r="L284" s="176">
        <v>21</v>
      </c>
      <c r="M284" s="176">
        <f>G284*(1+L284/100)</f>
        <v>0</v>
      </c>
      <c r="N284" s="174">
        <v>0.93</v>
      </c>
      <c r="O284" s="174">
        <f>ROUND(E284*N284,2)</f>
        <v>26.04</v>
      </c>
      <c r="P284" s="176"/>
      <c r="Q284" s="176" t="s">
        <v>282</v>
      </c>
      <c r="R284" s="177" t="s">
        <v>283</v>
      </c>
      <c r="S284" s="158">
        <v>0</v>
      </c>
      <c r="T284" s="158">
        <f>ROUND(E284*S284,2)</f>
        <v>0</v>
      </c>
      <c r="U284" s="158"/>
      <c r="V284" s="158" t="s">
        <v>179</v>
      </c>
      <c r="W284" s="158" t="s">
        <v>284</v>
      </c>
      <c r="X284" s="147"/>
      <c r="Y284" s="147"/>
      <c r="Z284" s="147"/>
      <c r="AA284" s="147"/>
      <c r="AB284" s="147"/>
      <c r="AC284" s="147"/>
      <c r="AD284" s="147"/>
      <c r="AE284" s="147" t="s">
        <v>764</v>
      </c>
      <c r="AF284" s="147"/>
      <c r="AG284" s="147"/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</row>
    <row r="285" spans="1:58" outlineLevel="2" x14ac:dyDescent="0.25">
      <c r="A285" s="154"/>
      <c r="B285" s="155"/>
      <c r="C285" s="253" t="s">
        <v>1762</v>
      </c>
      <c r="D285" s="254"/>
      <c r="E285" s="254"/>
      <c r="F285" s="254"/>
      <c r="G285" s="254"/>
      <c r="H285" s="158"/>
      <c r="I285" s="158"/>
      <c r="J285" s="158"/>
      <c r="K285" s="158"/>
      <c r="L285" s="158"/>
      <c r="M285" s="158"/>
      <c r="N285" s="157"/>
      <c r="O285" s="157"/>
      <c r="P285" s="158"/>
      <c r="Q285" s="158"/>
      <c r="R285" s="158"/>
      <c r="S285" s="158"/>
      <c r="T285" s="158"/>
      <c r="U285" s="158"/>
      <c r="V285" s="158"/>
      <c r="W285" s="158"/>
      <c r="X285" s="147"/>
      <c r="Y285" s="147"/>
      <c r="Z285" s="147"/>
      <c r="AA285" s="147"/>
      <c r="AB285" s="147"/>
      <c r="AC285" s="147"/>
      <c r="AD285" s="147"/>
      <c r="AE285" s="147" t="s">
        <v>287</v>
      </c>
      <c r="AF285" s="147"/>
      <c r="AG285" s="147"/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</row>
    <row r="286" spans="1:58" outlineLevel="1" x14ac:dyDescent="0.25">
      <c r="A286" s="171">
        <v>159</v>
      </c>
      <c r="B286" s="172" t="s">
        <v>1763</v>
      </c>
      <c r="C286" s="187" t="s">
        <v>1764</v>
      </c>
      <c r="D286" s="173" t="s">
        <v>747</v>
      </c>
      <c r="E286" s="174">
        <v>16</v>
      </c>
      <c r="F286" s="175"/>
      <c r="G286" s="176">
        <f>ROUND(E286*F286,2)</f>
        <v>0</v>
      </c>
      <c r="H286" s="175"/>
      <c r="I286" s="176">
        <f>ROUND(E286*H286,2)</f>
        <v>0</v>
      </c>
      <c r="J286" s="175"/>
      <c r="K286" s="176">
        <f>ROUND(E286*J286,2)</f>
        <v>0</v>
      </c>
      <c r="L286" s="176">
        <v>21</v>
      </c>
      <c r="M286" s="176">
        <f>G286*(1+L286/100)</f>
        <v>0</v>
      </c>
      <c r="N286" s="174">
        <v>1.66</v>
      </c>
      <c r="O286" s="174">
        <f>ROUND(E286*N286,2)</f>
        <v>26.56</v>
      </c>
      <c r="P286" s="176"/>
      <c r="Q286" s="176" t="s">
        <v>282</v>
      </c>
      <c r="R286" s="177" t="s">
        <v>283</v>
      </c>
      <c r="S286" s="158">
        <v>0</v>
      </c>
      <c r="T286" s="158">
        <f>ROUND(E286*S286,2)</f>
        <v>0</v>
      </c>
      <c r="U286" s="158"/>
      <c r="V286" s="158" t="s">
        <v>179</v>
      </c>
      <c r="W286" s="158" t="s">
        <v>284</v>
      </c>
      <c r="X286" s="147"/>
      <c r="Y286" s="147"/>
      <c r="Z286" s="147"/>
      <c r="AA286" s="147"/>
      <c r="AB286" s="147"/>
      <c r="AC286" s="147"/>
      <c r="AD286" s="147"/>
      <c r="AE286" s="147" t="s">
        <v>764</v>
      </c>
      <c r="AF286" s="147"/>
      <c r="AG286" s="147"/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</row>
    <row r="287" spans="1:58" outlineLevel="2" x14ac:dyDescent="0.25">
      <c r="A287" s="154"/>
      <c r="B287" s="155"/>
      <c r="C287" s="253" t="s">
        <v>1765</v>
      </c>
      <c r="D287" s="254"/>
      <c r="E287" s="254"/>
      <c r="F287" s="254"/>
      <c r="G287" s="254"/>
      <c r="H287" s="158"/>
      <c r="I287" s="158"/>
      <c r="J287" s="158"/>
      <c r="K287" s="158"/>
      <c r="L287" s="158"/>
      <c r="M287" s="158"/>
      <c r="N287" s="157"/>
      <c r="O287" s="157"/>
      <c r="P287" s="158"/>
      <c r="Q287" s="158"/>
      <c r="R287" s="158"/>
      <c r="S287" s="158"/>
      <c r="T287" s="158"/>
      <c r="U287" s="158"/>
      <c r="V287" s="158"/>
      <c r="W287" s="158"/>
      <c r="X287" s="147"/>
      <c r="Y287" s="147"/>
      <c r="Z287" s="147"/>
      <c r="AA287" s="147"/>
      <c r="AB287" s="147"/>
      <c r="AC287" s="147"/>
      <c r="AD287" s="147"/>
      <c r="AE287" s="147" t="s">
        <v>287</v>
      </c>
      <c r="AF287" s="147"/>
      <c r="AG287" s="147"/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</row>
    <row r="288" spans="1:58" outlineLevel="1" x14ac:dyDescent="0.25">
      <c r="A288" s="179">
        <v>160</v>
      </c>
      <c r="B288" s="180" t="s">
        <v>1766</v>
      </c>
      <c r="C288" s="188" t="s">
        <v>1767</v>
      </c>
      <c r="D288" s="181" t="s">
        <v>747</v>
      </c>
      <c r="E288" s="182">
        <v>4</v>
      </c>
      <c r="F288" s="183"/>
      <c r="G288" s="184">
        <f>ROUND(E288*F288,2)</f>
        <v>0</v>
      </c>
      <c r="H288" s="183"/>
      <c r="I288" s="184">
        <f>ROUND(E288*H288,2)</f>
        <v>0</v>
      </c>
      <c r="J288" s="183"/>
      <c r="K288" s="184">
        <f>ROUND(E288*J288,2)</f>
        <v>0</v>
      </c>
      <c r="L288" s="184">
        <v>21</v>
      </c>
      <c r="M288" s="184">
        <f>G288*(1+L288/100)</f>
        <v>0</v>
      </c>
      <c r="N288" s="182">
        <v>0.15</v>
      </c>
      <c r="O288" s="182">
        <f>ROUND(E288*N288,2)</f>
        <v>0.6</v>
      </c>
      <c r="P288" s="184"/>
      <c r="Q288" s="184" t="s">
        <v>282</v>
      </c>
      <c r="R288" s="185" t="s">
        <v>283</v>
      </c>
      <c r="S288" s="158">
        <v>0</v>
      </c>
      <c r="T288" s="158">
        <f>ROUND(E288*S288,2)</f>
        <v>0</v>
      </c>
      <c r="U288" s="158"/>
      <c r="V288" s="158" t="s">
        <v>179</v>
      </c>
      <c r="W288" s="158" t="s">
        <v>284</v>
      </c>
      <c r="X288" s="147"/>
      <c r="Y288" s="147"/>
      <c r="Z288" s="147"/>
      <c r="AA288" s="147"/>
      <c r="AB288" s="147"/>
      <c r="AC288" s="147"/>
      <c r="AD288" s="147"/>
      <c r="AE288" s="147" t="s">
        <v>764</v>
      </c>
      <c r="AF288" s="147"/>
      <c r="AG288" s="147"/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</row>
    <row r="289" spans="1:58" outlineLevel="1" x14ac:dyDescent="0.25">
      <c r="A289" s="179">
        <v>161</v>
      </c>
      <c r="B289" s="180" t="s">
        <v>1768</v>
      </c>
      <c r="C289" s="188" t="s">
        <v>1769</v>
      </c>
      <c r="D289" s="181" t="s">
        <v>747</v>
      </c>
      <c r="E289" s="182">
        <v>2</v>
      </c>
      <c r="F289" s="183"/>
      <c r="G289" s="184">
        <f>ROUND(E289*F289,2)</f>
        <v>0</v>
      </c>
      <c r="H289" s="183"/>
      <c r="I289" s="184">
        <f>ROUND(E289*H289,2)</f>
        <v>0</v>
      </c>
      <c r="J289" s="183"/>
      <c r="K289" s="184">
        <f>ROUND(E289*J289,2)</f>
        <v>0</v>
      </c>
      <c r="L289" s="184">
        <v>21</v>
      </c>
      <c r="M289" s="184">
        <f>G289*(1+L289/100)</f>
        <v>0</v>
      </c>
      <c r="N289" s="182">
        <v>0.33</v>
      </c>
      <c r="O289" s="182">
        <f>ROUND(E289*N289,2)</f>
        <v>0.66</v>
      </c>
      <c r="P289" s="184"/>
      <c r="Q289" s="184" t="s">
        <v>282</v>
      </c>
      <c r="R289" s="185" t="s">
        <v>283</v>
      </c>
      <c r="S289" s="158">
        <v>0</v>
      </c>
      <c r="T289" s="158">
        <f>ROUND(E289*S289,2)</f>
        <v>0</v>
      </c>
      <c r="U289" s="158"/>
      <c r="V289" s="158" t="s">
        <v>179</v>
      </c>
      <c r="W289" s="158" t="s">
        <v>284</v>
      </c>
      <c r="X289" s="147"/>
      <c r="Y289" s="147"/>
      <c r="Z289" s="147"/>
      <c r="AA289" s="147"/>
      <c r="AB289" s="147"/>
      <c r="AC289" s="147"/>
      <c r="AD289" s="147"/>
      <c r="AE289" s="147" t="s">
        <v>764</v>
      </c>
      <c r="AF289" s="147"/>
      <c r="AG289" s="147"/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</row>
    <row r="290" spans="1:58" outlineLevel="1" x14ac:dyDescent="0.25">
      <c r="A290" s="179">
        <v>162</v>
      </c>
      <c r="B290" s="180" t="s">
        <v>1770</v>
      </c>
      <c r="C290" s="188" t="s">
        <v>1771</v>
      </c>
      <c r="D290" s="181" t="s">
        <v>747</v>
      </c>
      <c r="E290" s="182">
        <v>4</v>
      </c>
      <c r="F290" s="183"/>
      <c r="G290" s="184">
        <f>ROUND(E290*F290,2)</f>
        <v>0</v>
      </c>
      <c r="H290" s="183"/>
      <c r="I290" s="184">
        <f>ROUND(E290*H290,2)</f>
        <v>0</v>
      </c>
      <c r="J290" s="183"/>
      <c r="K290" s="184">
        <f>ROUND(E290*J290,2)</f>
        <v>0</v>
      </c>
      <c r="L290" s="184">
        <v>21</v>
      </c>
      <c r="M290" s="184">
        <f>G290*(1+L290/100)</f>
        <v>0</v>
      </c>
      <c r="N290" s="182">
        <v>0.33</v>
      </c>
      <c r="O290" s="182">
        <f>ROUND(E290*N290,2)</f>
        <v>1.32</v>
      </c>
      <c r="P290" s="184"/>
      <c r="Q290" s="184" t="s">
        <v>282</v>
      </c>
      <c r="R290" s="185" t="s">
        <v>283</v>
      </c>
      <c r="S290" s="158">
        <v>0</v>
      </c>
      <c r="T290" s="158">
        <f>ROUND(E290*S290,2)</f>
        <v>0</v>
      </c>
      <c r="U290" s="158"/>
      <c r="V290" s="158" t="s">
        <v>179</v>
      </c>
      <c r="W290" s="158" t="s">
        <v>284</v>
      </c>
      <c r="X290" s="147"/>
      <c r="Y290" s="147"/>
      <c r="Z290" s="147"/>
      <c r="AA290" s="147"/>
      <c r="AB290" s="147"/>
      <c r="AC290" s="147"/>
      <c r="AD290" s="147"/>
      <c r="AE290" s="147" t="s">
        <v>764</v>
      </c>
      <c r="AF290" s="147"/>
      <c r="AG290" s="147"/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</row>
    <row r="291" spans="1:58" outlineLevel="1" x14ac:dyDescent="0.25">
      <c r="A291" s="179">
        <v>163</v>
      </c>
      <c r="B291" s="180" t="s">
        <v>1772</v>
      </c>
      <c r="C291" s="188" t="s">
        <v>1773</v>
      </c>
      <c r="D291" s="181" t="s">
        <v>747</v>
      </c>
      <c r="E291" s="182">
        <v>4</v>
      </c>
      <c r="F291" s="183"/>
      <c r="G291" s="184">
        <f>ROUND(E291*F291,2)</f>
        <v>0</v>
      </c>
      <c r="H291" s="183"/>
      <c r="I291" s="184">
        <f>ROUND(E291*H291,2)</f>
        <v>0</v>
      </c>
      <c r="J291" s="183"/>
      <c r="K291" s="184">
        <f>ROUND(E291*J291,2)</f>
        <v>0</v>
      </c>
      <c r="L291" s="184">
        <v>21</v>
      </c>
      <c r="M291" s="184">
        <f>G291*(1+L291/100)</f>
        <v>0</v>
      </c>
      <c r="N291" s="182">
        <v>0.11</v>
      </c>
      <c r="O291" s="182">
        <f>ROUND(E291*N291,2)</f>
        <v>0.44</v>
      </c>
      <c r="P291" s="184"/>
      <c r="Q291" s="184" t="s">
        <v>282</v>
      </c>
      <c r="R291" s="185" t="s">
        <v>283</v>
      </c>
      <c r="S291" s="158">
        <v>0</v>
      </c>
      <c r="T291" s="158">
        <f>ROUND(E291*S291,2)</f>
        <v>0</v>
      </c>
      <c r="U291" s="158"/>
      <c r="V291" s="158" t="s">
        <v>179</v>
      </c>
      <c r="W291" s="158" t="s">
        <v>284</v>
      </c>
      <c r="X291" s="147"/>
      <c r="Y291" s="147"/>
      <c r="Z291" s="147"/>
      <c r="AA291" s="147"/>
      <c r="AB291" s="147"/>
      <c r="AC291" s="147"/>
      <c r="AD291" s="147"/>
      <c r="AE291" s="147" t="s">
        <v>764</v>
      </c>
      <c r="AF291" s="147"/>
      <c r="AG291" s="147"/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</row>
    <row r="292" spans="1:58" outlineLevel="1" x14ac:dyDescent="0.25">
      <c r="A292" s="171">
        <v>164</v>
      </c>
      <c r="B292" s="172" t="s">
        <v>1774</v>
      </c>
      <c r="C292" s="187" t="s">
        <v>1775</v>
      </c>
      <c r="D292" s="173" t="s">
        <v>747</v>
      </c>
      <c r="E292" s="174">
        <v>16</v>
      </c>
      <c r="F292" s="175"/>
      <c r="G292" s="176">
        <f>ROUND(E292*F292,2)</f>
        <v>0</v>
      </c>
      <c r="H292" s="175"/>
      <c r="I292" s="176">
        <f>ROUND(E292*H292,2)</f>
        <v>0</v>
      </c>
      <c r="J292" s="175"/>
      <c r="K292" s="176">
        <f>ROUND(E292*J292,2)</f>
        <v>0</v>
      </c>
      <c r="L292" s="176">
        <v>21</v>
      </c>
      <c r="M292" s="176">
        <f>G292*(1+L292/100)</f>
        <v>0</v>
      </c>
      <c r="N292" s="174">
        <v>0</v>
      </c>
      <c r="O292" s="174">
        <f>ROUND(E292*N292,2)</f>
        <v>0</v>
      </c>
      <c r="P292" s="176"/>
      <c r="Q292" s="176" t="s">
        <v>282</v>
      </c>
      <c r="R292" s="177" t="s">
        <v>283</v>
      </c>
      <c r="S292" s="158">
        <v>0</v>
      </c>
      <c r="T292" s="158">
        <f>ROUND(E292*S292,2)</f>
        <v>0</v>
      </c>
      <c r="U292" s="158"/>
      <c r="V292" s="158" t="s">
        <v>179</v>
      </c>
      <c r="W292" s="158" t="s">
        <v>284</v>
      </c>
      <c r="X292" s="147"/>
      <c r="Y292" s="147"/>
      <c r="Z292" s="147"/>
      <c r="AA292" s="147"/>
      <c r="AB292" s="147"/>
      <c r="AC292" s="147"/>
      <c r="AD292" s="147"/>
      <c r="AE292" s="147" t="s">
        <v>764</v>
      </c>
      <c r="AF292" s="147"/>
      <c r="AG292" s="147"/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</row>
    <row r="293" spans="1:58" outlineLevel="2" x14ac:dyDescent="0.25">
      <c r="A293" s="154"/>
      <c r="B293" s="155"/>
      <c r="C293" s="253" t="s">
        <v>1776</v>
      </c>
      <c r="D293" s="254"/>
      <c r="E293" s="254"/>
      <c r="F293" s="254"/>
      <c r="G293" s="254"/>
      <c r="H293" s="158"/>
      <c r="I293" s="158"/>
      <c r="J293" s="158"/>
      <c r="K293" s="158"/>
      <c r="L293" s="158"/>
      <c r="M293" s="158"/>
      <c r="N293" s="157"/>
      <c r="O293" s="157"/>
      <c r="P293" s="158"/>
      <c r="Q293" s="158"/>
      <c r="R293" s="158"/>
      <c r="S293" s="158"/>
      <c r="T293" s="158"/>
      <c r="U293" s="158"/>
      <c r="V293" s="158"/>
      <c r="W293" s="158"/>
      <c r="X293" s="147"/>
      <c r="Y293" s="147"/>
      <c r="Z293" s="147"/>
      <c r="AA293" s="147"/>
      <c r="AB293" s="147"/>
      <c r="AC293" s="147"/>
      <c r="AD293" s="147"/>
      <c r="AE293" s="147" t="s">
        <v>287</v>
      </c>
      <c r="AF293" s="147"/>
      <c r="AG293" s="147"/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</row>
    <row r="294" spans="1:58" outlineLevel="3" x14ac:dyDescent="0.25">
      <c r="A294" s="154"/>
      <c r="B294" s="155"/>
      <c r="C294" s="262" t="s">
        <v>1777</v>
      </c>
      <c r="D294" s="263"/>
      <c r="E294" s="263"/>
      <c r="F294" s="263"/>
      <c r="G294" s="263"/>
      <c r="H294" s="158"/>
      <c r="I294" s="158"/>
      <c r="J294" s="158"/>
      <c r="K294" s="158"/>
      <c r="L294" s="158"/>
      <c r="M294" s="158"/>
      <c r="N294" s="157"/>
      <c r="O294" s="157"/>
      <c r="P294" s="158"/>
      <c r="Q294" s="158"/>
      <c r="R294" s="158"/>
      <c r="S294" s="158"/>
      <c r="T294" s="158"/>
      <c r="U294" s="158"/>
      <c r="V294" s="158"/>
      <c r="W294" s="158"/>
      <c r="X294" s="147"/>
      <c r="Y294" s="147"/>
      <c r="Z294" s="147"/>
      <c r="AA294" s="147"/>
      <c r="AB294" s="147"/>
      <c r="AC294" s="147"/>
      <c r="AD294" s="147"/>
      <c r="AE294" s="147" t="s">
        <v>287</v>
      </c>
      <c r="AF294" s="147"/>
      <c r="AG294" s="147"/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</row>
    <row r="295" spans="1:58" outlineLevel="1" x14ac:dyDescent="0.25">
      <c r="A295" s="171">
        <v>165</v>
      </c>
      <c r="B295" s="172" t="s">
        <v>1778</v>
      </c>
      <c r="C295" s="187" t="s">
        <v>1779</v>
      </c>
      <c r="D295" s="173" t="s">
        <v>747</v>
      </c>
      <c r="E295" s="174">
        <v>16</v>
      </c>
      <c r="F295" s="175"/>
      <c r="G295" s="176">
        <f>ROUND(E295*F295,2)</f>
        <v>0</v>
      </c>
      <c r="H295" s="175"/>
      <c r="I295" s="176">
        <f>ROUND(E295*H295,2)</f>
        <v>0</v>
      </c>
      <c r="J295" s="175"/>
      <c r="K295" s="176">
        <f>ROUND(E295*J295,2)</f>
        <v>0</v>
      </c>
      <c r="L295" s="176">
        <v>21</v>
      </c>
      <c r="M295" s="176">
        <f>G295*(1+L295/100)</f>
        <v>0</v>
      </c>
      <c r="N295" s="174">
        <v>0</v>
      </c>
      <c r="O295" s="174">
        <f>ROUND(E295*N295,2)</f>
        <v>0</v>
      </c>
      <c r="P295" s="176"/>
      <c r="Q295" s="176" t="s">
        <v>282</v>
      </c>
      <c r="R295" s="177" t="s">
        <v>283</v>
      </c>
      <c r="S295" s="158">
        <v>0</v>
      </c>
      <c r="T295" s="158">
        <f>ROUND(E295*S295,2)</f>
        <v>0</v>
      </c>
      <c r="U295" s="158"/>
      <c r="V295" s="158" t="s">
        <v>179</v>
      </c>
      <c r="W295" s="158" t="s">
        <v>284</v>
      </c>
      <c r="X295" s="147"/>
      <c r="Y295" s="147"/>
      <c r="Z295" s="147"/>
      <c r="AA295" s="147"/>
      <c r="AB295" s="147"/>
      <c r="AC295" s="147"/>
      <c r="AD295" s="147"/>
      <c r="AE295" s="147" t="s">
        <v>764</v>
      </c>
      <c r="AF295" s="147"/>
      <c r="AG295" s="147"/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</row>
    <row r="296" spans="1:58" outlineLevel="2" x14ac:dyDescent="0.25">
      <c r="A296" s="154"/>
      <c r="B296" s="155"/>
      <c r="C296" s="253" t="s">
        <v>1776</v>
      </c>
      <c r="D296" s="254"/>
      <c r="E296" s="254"/>
      <c r="F296" s="254"/>
      <c r="G296" s="254"/>
      <c r="H296" s="158"/>
      <c r="I296" s="158"/>
      <c r="J296" s="158"/>
      <c r="K296" s="158"/>
      <c r="L296" s="158"/>
      <c r="M296" s="158"/>
      <c r="N296" s="157"/>
      <c r="O296" s="157"/>
      <c r="P296" s="158"/>
      <c r="Q296" s="158"/>
      <c r="R296" s="158"/>
      <c r="S296" s="158"/>
      <c r="T296" s="158"/>
      <c r="U296" s="158"/>
      <c r="V296" s="158"/>
      <c r="W296" s="158"/>
      <c r="X296" s="147"/>
      <c r="Y296" s="147"/>
      <c r="Z296" s="147"/>
      <c r="AA296" s="147"/>
      <c r="AB296" s="147"/>
      <c r="AC296" s="147"/>
      <c r="AD296" s="147"/>
      <c r="AE296" s="147" t="s">
        <v>287</v>
      </c>
      <c r="AF296" s="147"/>
      <c r="AG296" s="147"/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</row>
    <row r="297" spans="1:58" outlineLevel="3" x14ac:dyDescent="0.25">
      <c r="A297" s="154"/>
      <c r="B297" s="155"/>
      <c r="C297" s="262" t="s">
        <v>1780</v>
      </c>
      <c r="D297" s="263"/>
      <c r="E297" s="263"/>
      <c r="F297" s="263"/>
      <c r="G297" s="263"/>
      <c r="H297" s="158"/>
      <c r="I297" s="158"/>
      <c r="J297" s="158"/>
      <c r="K297" s="158"/>
      <c r="L297" s="158"/>
      <c r="M297" s="158"/>
      <c r="N297" s="157"/>
      <c r="O297" s="157"/>
      <c r="P297" s="158"/>
      <c r="Q297" s="158"/>
      <c r="R297" s="158"/>
      <c r="S297" s="158"/>
      <c r="T297" s="158"/>
      <c r="U297" s="158"/>
      <c r="V297" s="158"/>
      <c r="W297" s="158"/>
      <c r="X297" s="147"/>
      <c r="Y297" s="147"/>
      <c r="Z297" s="147"/>
      <c r="AA297" s="147"/>
      <c r="AB297" s="147"/>
      <c r="AC297" s="147"/>
      <c r="AD297" s="147"/>
      <c r="AE297" s="147" t="s">
        <v>287</v>
      </c>
      <c r="AF297" s="147"/>
      <c r="AG297" s="147"/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</row>
    <row r="298" spans="1:58" outlineLevel="1" x14ac:dyDescent="0.25">
      <c r="A298" s="171">
        <v>166</v>
      </c>
      <c r="B298" s="172" t="s">
        <v>1781</v>
      </c>
      <c r="C298" s="187" t="s">
        <v>1782</v>
      </c>
      <c r="D298" s="173" t="s">
        <v>747</v>
      </c>
      <c r="E298" s="174">
        <v>10</v>
      </c>
      <c r="F298" s="175"/>
      <c r="G298" s="176">
        <f>ROUND(E298*F298,2)</f>
        <v>0</v>
      </c>
      <c r="H298" s="175"/>
      <c r="I298" s="176">
        <f>ROUND(E298*H298,2)</f>
        <v>0</v>
      </c>
      <c r="J298" s="175"/>
      <c r="K298" s="176">
        <f>ROUND(E298*J298,2)</f>
        <v>0</v>
      </c>
      <c r="L298" s="176">
        <v>21</v>
      </c>
      <c r="M298" s="176">
        <f>G298*(1+L298/100)</f>
        <v>0</v>
      </c>
      <c r="N298" s="174">
        <v>0.3</v>
      </c>
      <c r="O298" s="174">
        <f>ROUND(E298*N298,2)</f>
        <v>3</v>
      </c>
      <c r="P298" s="176"/>
      <c r="Q298" s="176" t="s">
        <v>282</v>
      </c>
      <c r="R298" s="177" t="s">
        <v>283</v>
      </c>
      <c r="S298" s="158">
        <v>0</v>
      </c>
      <c r="T298" s="158">
        <f>ROUND(E298*S298,2)</f>
        <v>0</v>
      </c>
      <c r="U298" s="158"/>
      <c r="V298" s="158" t="s">
        <v>179</v>
      </c>
      <c r="W298" s="158" t="s">
        <v>284</v>
      </c>
      <c r="X298" s="147"/>
      <c r="Y298" s="147"/>
      <c r="Z298" s="147"/>
      <c r="AA298" s="147"/>
      <c r="AB298" s="147"/>
      <c r="AC298" s="147"/>
      <c r="AD298" s="147"/>
      <c r="AE298" s="147" t="s">
        <v>764</v>
      </c>
      <c r="AF298" s="147"/>
      <c r="AG298" s="147"/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</row>
    <row r="299" spans="1:58" outlineLevel="2" x14ac:dyDescent="0.25">
      <c r="A299" s="154"/>
      <c r="B299" s="155"/>
      <c r="C299" s="253" t="s">
        <v>1783</v>
      </c>
      <c r="D299" s="254"/>
      <c r="E299" s="254"/>
      <c r="F299" s="254"/>
      <c r="G299" s="254"/>
      <c r="H299" s="158"/>
      <c r="I299" s="158"/>
      <c r="J299" s="158"/>
      <c r="K299" s="158"/>
      <c r="L299" s="158"/>
      <c r="M299" s="158"/>
      <c r="N299" s="157"/>
      <c r="O299" s="157"/>
      <c r="P299" s="158"/>
      <c r="Q299" s="158"/>
      <c r="R299" s="158"/>
      <c r="S299" s="158"/>
      <c r="T299" s="158"/>
      <c r="U299" s="158"/>
      <c r="V299" s="158"/>
      <c r="W299" s="158"/>
      <c r="X299" s="147"/>
      <c r="Y299" s="147"/>
      <c r="Z299" s="147"/>
      <c r="AA299" s="147"/>
      <c r="AB299" s="147"/>
      <c r="AC299" s="147"/>
      <c r="AD299" s="147"/>
      <c r="AE299" s="147" t="s">
        <v>287</v>
      </c>
      <c r="AF299" s="147"/>
      <c r="AG299" s="147"/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</row>
    <row r="300" spans="1:58" outlineLevel="1" x14ac:dyDescent="0.25">
      <c r="A300" s="171">
        <v>167</v>
      </c>
      <c r="B300" s="172" t="s">
        <v>1784</v>
      </c>
      <c r="C300" s="187" t="s">
        <v>1785</v>
      </c>
      <c r="D300" s="173" t="s">
        <v>747</v>
      </c>
      <c r="E300" s="174">
        <v>2</v>
      </c>
      <c r="F300" s="175"/>
      <c r="G300" s="176">
        <f>ROUND(E300*F300,2)</f>
        <v>0</v>
      </c>
      <c r="H300" s="175"/>
      <c r="I300" s="176">
        <f>ROUND(E300*H300,2)</f>
        <v>0</v>
      </c>
      <c r="J300" s="175"/>
      <c r="K300" s="176">
        <f>ROUND(E300*J300,2)</f>
        <v>0</v>
      </c>
      <c r="L300" s="176">
        <v>21</v>
      </c>
      <c r="M300" s="176">
        <f>G300*(1+L300/100)</f>
        <v>0</v>
      </c>
      <c r="N300" s="174">
        <v>0.3</v>
      </c>
      <c r="O300" s="174">
        <f>ROUND(E300*N300,2)</f>
        <v>0.6</v>
      </c>
      <c r="P300" s="176"/>
      <c r="Q300" s="176" t="s">
        <v>282</v>
      </c>
      <c r="R300" s="177" t="s">
        <v>283</v>
      </c>
      <c r="S300" s="158">
        <v>0</v>
      </c>
      <c r="T300" s="158">
        <f>ROUND(E300*S300,2)</f>
        <v>0</v>
      </c>
      <c r="U300" s="158"/>
      <c r="V300" s="158" t="s">
        <v>179</v>
      </c>
      <c r="W300" s="158" t="s">
        <v>284</v>
      </c>
      <c r="X300" s="147"/>
      <c r="Y300" s="147"/>
      <c r="Z300" s="147"/>
      <c r="AA300" s="147"/>
      <c r="AB300" s="147"/>
      <c r="AC300" s="147"/>
      <c r="AD300" s="147"/>
      <c r="AE300" s="147" t="s">
        <v>764</v>
      </c>
      <c r="AF300" s="147"/>
      <c r="AG300" s="147"/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</row>
    <row r="301" spans="1:58" outlineLevel="2" x14ac:dyDescent="0.25">
      <c r="A301" s="154"/>
      <c r="B301" s="155"/>
      <c r="C301" s="253" t="s">
        <v>1786</v>
      </c>
      <c r="D301" s="254"/>
      <c r="E301" s="254"/>
      <c r="F301" s="254"/>
      <c r="G301" s="254"/>
      <c r="H301" s="158"/>
      <c r="I301" s="158"/>
      <c r="J301" s="158"/>
      <c r="K301" s="158"/>
      <c r="L301" s="158"/>
      <c r="M301" s="158"/>
      <c r="N301" s="157"/>
      <c r="O301" s="157"/>
      <c r="P301" s="158"/>
      <c r="Q301" s="158"/>
      <c r="R301" s="158"/>
      <c r="S301" s="158"/>
      <c r="T301" s="158"/>
      <c r="U301" s="158"/>
      <c r="V301" s="158"/>
      <c r="W301" s="158"/>
      <c r="X301" s="147"/>
      <c r="Y301" s="147"/>
      <c r="Z301" s="147"/>
      <c r="AA301" s="147"/>
      <c r="AB301" s="147"/>
      <c r="AC301" s="147"/>
      <c r="AD301" s="147"/>
      <c r="AE301" s="147" t="s">
        <v>287</v>
      </c>
      <c r="AF301" s="147"/>
      <c r="AG301" s="147"/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</row>
    <row r="302" spans="1:58" outlineLevel="1" x14ac:dyDescent="0.25">
      <c r="A302" s="179">
        <v>168</v>
      </c>
      <c r="B302" s="180" t="s">
        <v>1787</v>
      </c>
      <c r="C302" s="188" t="s">
        <v>1788</v>
      </c>
      <c r="D302" s="181" t="s">
        <v>747</v>
      </c>
      <c r="E302" s="182">
        <v>4</v>
      </c>
      <c r="F302" s="183"/>
      <c r="G302" s="184">
        <f t="shared" ref="G302:G310" si="36">ROUND(E302*F302,2)</f>
        <v>0</v>
      </c>
      <c r="H302" s="183"/>
      <c r="I302" s="184">
        <f t="shared" ref="I302:I310" si="37">ROUND(E302*H302,2)</f>
        <v>0</v>
      </c>
      <c r="J302" s="183"/>
      <c r="K302" s="184">
        <f t="shared" ref="K302:K310" si="38">ROUND(E302*J302,2)</f>
        <v>0</v>
      </c>
      <c r="L302" s="184">
        <v>21</v>
      </c>
      <c r="M302" s="184">
        <f t="shared" ref="M302:M310" si="39">G302*(1+L302/100)</f>
        <v>0</v>
      </c>
      <c r="N302" s="182">
        <v>0</v>
      </c>
      <c r="O302" s="182">
        <f t="shared" ref="O302:O310" si="40">ROUND(E302*N302,2)</f>
        <v>0</v>
      </c>
      <c r="P302" s="184"/>
      <c r="Q302" s="184" t="s">
        <v>282</v>
      </c>
      <c r="R302" s="185" t="s">
        <v>283</v>
      </c>
      <c r="S302" s="158">
        <v>0</v>
      </c>
      <c r="T302" s="158">
        <f t="shared" ref="T302:T310" si="41">ROUND(E302*S302,2)</f>
        <v>0</v>
      </c>
      <c r="U302" s="158"/>
      <c r="V302" s="158" t="s">
        <v>179</v>
      </c>
      <c r="W302" s="158" t="s">
        <v>284</v>
      </c>
      <c r="X302" s="147"/>
      <c r="Y302" s="147"/>
      <c r="Z302" s="147"/>
      <c r="AA302" s="147"/>
      <c r="AB302" s="147"/>
      <c r="AC302" s="147"/>
      <c r="AD302" s="147"/>
      <c r="AE302" s="147" t="s">
        <v>764</v>
      </c>
      <c r="AF302" s="147"/>
      <c r="AG302" s="147"/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</row>
    <row r="303" spans="1:58" outlineLevel="1" x14ac:dyDescent="0.25">
      <c r="A303" s="179">
        <v>169</v>
      </c>
      <c r="B303" s="180" t="s">
        <v>1789</v>
      </c>
      <c r="C303" s="188" t="s">
        <v>1790</v>
      </c>
      <c r="D303" s="181" t="s">
        <v>747</v>
      </c>
      <c r="E303" s="182">
        <v>2</v>
      </c>
      <c r="F303" s="183"/>
      <c r="G303" s="184">
        <f t="shared" si="36"/>
        <v>0</v>
      </c>
      <c r="H303" s="183"/>
      <c r="I303" s="184">
        <f t="shared" si="37"/>
        <v>0</v>
      </c>
      <c r="J303" s="183"/>
      <c r="K303" s="184">
        <f t="shared" si="38"/>
        <v>0</v>
      </c>
      <c r="L303" s="184">
        <v>21</v>
      </c>
      <c r="M303" s="184">
        <f t="shared" si="39"/>
        <v>0</v>
      </c>
      <c r="N303" s="182">
        <v>0</v>
      </c>
      <c r="O303" s="182">
        <f t="shared" si="40"/>
        <v>0</v>
      </c>
      <c r="P303" s="184"/>
      <c r="Q303" s="184" t="s">
        <v>282</v>
      </c>
      <c r="R303" s="185" t="s">
        <v>283</v>
      </c>
      <c r="S303" s="158">
        <v>0</v>
      </c>
      <c r="T303" s="158">
        <f t="shared" si="41"/>
        <v>0</v>
      </c>
      <c r="U303" s="158"/>
      <c r="V303" s="158" t="s">
        <v>179</v>
      </c>
      <c r="W303" s="158" t="s">
        <v>284</v>
      </c>
      <c r="X303" s="147"/>
      <c r="Y303" s="147"/>
      <c r="Z303" s="147"/>
      <c r="AA303" s="147"/>
      <c r="AB303" s="147"/>
      <c r="AC303" s="147"/>
      <c r="AD303" s="147"/>
      <c r="AE303" s="147" t="s">
        <v>764</v>
      </c>
      <c r="AF303" s="147"/>
      <c r="AG303" s="147"/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</row>
    <row r="304" spans="1:58" outlineLevel="1" x14ac:dyDescent="0.25">
      <c r="A304" s="179">
        <v>170</v>
      </c>
      <c r="B304" s="180" t="s">
        <v>1791</v>
      </c>
      <c r="C304" s="188" t="s">
        <v>1792</v>
      </c>
      <c r="D304" s="181" t="s">
        <v>747</v>
      </c>
      <c r="E304" s="182">
        <v>1</v>
      </c>
      <c r="F304" s="183"/>
      <c r="G304" s="184">
        <f t="shared" si="36"/>
        <v>0</v>
      </c>
      <c r="H304" s="183"/>
      <c r="I304" s="184">
        <f t="shared" si="37"/>
        <v>0</v>
      </c>
      <c r="J304" s="183"/>
      <c r="K304" s="184">
        <f t="shared" si="38"/>
        <v>0</v>
      </c>
      <c r="L304" s="184">
        <v>21</v>
      </c>
      <c r="M304" s="184">
        <f t="shared" si="39"/>
        <v>0</v>
      </c>
      <c r="N304" s="182">
        <v>0</v>
      </c>
      <c r="O304" s="182">
        <f t="shared" si="40"/>
        <v>0</v>
      </c>
      <c r="P304" s="184"/>
      <c r="Q304" s="184" t="s">
        <v>282</v>
      </c>
      <c r="R304" s="185" t="s">
        <v>283</v>
      </c>
      <c r="S304" s="158">
        <v>0</v>
      </c>
      <c r="T304" s="158">
        <f t="shared" si="41"/>
        <v>0</v>
      </c>
      <c r="U304" s="158"/>
      <c r="V304" s="158" t="s">
        <v>179</v>
      </c>
      <c r="W304" s="158" t="s">
        <v>284</v>
      </c>
      <c r="X304" s="147"/>
      <c r="Y304" s="147"/>
      <c r="Z304" s="147"/>
      <c r="AA304" s="147"/>
      <c r="AB304" s="147"/>
      <c r="AC304" s="147"/>
      <c r="AD304" s="147"/>
      <c r="AE304" s="147" t="s">
        <v>764</v>
      </c>
      <c r="AF304" s="147"/>
      <c r="AG304" s="147"/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</row>
    <row r="305" spans="1:58" outlineLevel="1" x14ac:dyDescent="0.25">
      <c r="A305" s="179">
        <v>171</v>
      </c>
      <c r="B305" s="180" t="s">
        <v>1793</v>
      </c>
      <c r="C305" s="188" t="s">
        <v>1794</v>
      </c>
      <c r="D305" s="181" t="s">
        <v>747</v>
      </c>
      <c r="E305" s="182">
        <v>2</v>
      </c>
      <c r="F305" s="183"/>
      <c r="G305" s="184">
        <f t="shared" si="36"/>
        <v>0</v>
      </c>
      <c r="H305" s="183"/>
      <c r="I305" s="184">
        <f t="shared" si="37"/>
        <v>0</v>
      </c>
      <c r="J305" s="183"/>
      <c r="K305" s="184">
        <f t="shared" si="38"/>
        <v>0</v>
      </c>
      <c r="L305" s="184">
        <v>21</v>
      </c>
      <c r="M305" s="184">
        <f t="shared" si="39"/>
        <v>0</v>
      </c>
      <c r="N305" s="182">
        <v>0</v>
      </c>
      <c r="O305" s="182">
        <f t="shared" si="40"/>
        <v>0</v>
      </c>
      <c r="P305" s="184"/>
      <c r="Q305" s="184" t="s">
        <v>282</v>
      </c>
      <c r="R305" s="185" t="s">
        <v>283</v>
      </c>
      <c r="S305" s="158">
        <v>0</v>
      </c>
      <c r="T305" s="158">
        <f t="shared" si="41"/>
        <v>0</v>
      </c>
      <c r="U305" s="158"/>
      <c r="V305" s="158" t="s">
        <v>179</v>
      </c>
      <c r="W305" s="158" t="s">
        <v>284</v>
      </c>
      <c r="X305" s="147"/>
      <c r="Y305" s="147"/>
      <c r="Z305" s="147"/>
      <c r="AA305" s="147"/>
      <c r="AB305" s="147"/>
      <c r="AC305" s="147"/>
      <c r="AD305" s="147"/>
      <c r="AE305" s="147" t="s">
        <v>764</v>
      </c>
      <c r="AF305" s="147"/>
      <c r="AG305" s="147"/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</row>
    <row r="306" spans="1:58" outlineLevel="1" x14ac:dyDescent="0.25">
      <c r="A306" s="179">
        <v>172</v>
      </c>
      <c r="B306" s="180" t="s">
        <v>1795</v>
      </c>
      <c r="C306" s="188" t="s">
        <v>1796</v>
      </c>
      <c r="D306" s="181" t="s">
        <v>747</v>
      </c>
      <c r="E306" s="182">
        <v>4</v>
      </c>
      <c r="F306" s="183"/>
      <c r="G306" s="184">
        <f t="shared" si="36"/>
        <v>0</v>
      </c>
      <c r="H306" s="183"/>
      <c r="I306" s="184">
        <f t="shared" si="37"/>
        <v>0</v>
      </c>
      <c r="J306" s="183"/>
      <c r="K306" s="184">
        <f t="shared" si="38"/>
        <v>0</v>
      </c>
      <c r="L306" s="184">
        <v>21</v>
      </c>
      <c r="M306" s="184">
        <f t="shared" si="39"/>
        <v>0</v>
      </c>
      <c r="N306" s="182">
        <v>0</v>
      </c>
      <c r="O306" s="182">
        <f t="shared" si="40"/>
        <v>0</v>
      </c>
      <c r="P306" s="184"/>
      <c r="Q306" s="184" t="s">
        <v>282</v>
      </c>
      <c r="R306" s="185" t="s">
        <v>283</v>
      </c>
      <c r="S306" s="158">
        <v>0</v>
      </c>
      <c r="T306" s="158">
        <f t="shared" si="41"/>
        <v>0</v>
      </c>
      <c r="U306" s="158"/>
      <c r="V306" s="158" t="s">
        <v>179</v>
      </c>
      <c r="W306" s="158" t="s">
        <v>284</v>
      </c>
      <c r="X306" s="147"/>
      <c r="Y306" s="147"/>
      <c r="Z306" s="147"/>
      <c r="AA306" s="147"/>
      <c r="AB306" s="147"/>
      <c r="AC306" s="147"/>
      <c r="AD306" s="147"/>
      <c r="AE306" s="147" t="s">
        <v>764</v>
      </c>
      <c r="AF306" s="147"/>
      <c r="AG306" s="147"/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</row>
    <row r="307" spans="1:58" outlineLevel="1" x14ac:dyDescent="0.25">
      <c r="A307" s="179">
        <v>173</v>
      </c>
      <c r="B307" s="180" t="s">
        <v>1797</v>
      </c>
      <c r="C307" s="188" t="s">
        <v>1798</v>
      </c>
      <c r="D307" s="181" t="s">
        <v>747</v>
      </c>
      <c r="E307" s="182">
        <v>2</v>
      </c>
      <c r="F307" s="183"/>
      <c r="G307" s="184">
        <f t="shared" si="36"/>
        <v>0</v>
      </c>
      <c r="H307" s="183"/>
      <c r="I307" s="184">
        <f t="shared" si="37"/>
        <v>0</v>
      </c>
      <c r="J307" s="183"/>
      <c r="K307" s="184">
        <f t="shared" si="38"/>
        <v>0</v>
      </c>
      <c r="L307" s="184">
        <v>21</v>
      </c>
      <c r="M307" s="184">
        <f t="shared" si="39"/>
        <v>0</v>
      </c>
      <c r="N307" s="182">
        <v>0</v>
      </c>
      <c r="O307" s="182">
        <f t="shared" si="40"/>
        <v>0</v>
      </c>
      <c r="P307" s="184"/>
      <c r="Q307" s="184" t="s">
        <v>282</v>
      </c>
      <c r="R307" s="185" t="s">
        <v>283</v>
      </c>
      <c r="S307" s="158">
        <v>0</v>
      </c>
      <c r="T307" s="158">
        <f t="shared" si="41"/>
        <v>0</v>
      </c>
      <c r="U307" s="158"/>
      <c r="V307" s="158" t="s">
        <v>179</v>
      </c>
      <c r="W307" s="158" t="s">
        <v>284</v>
      </c>
      <c r="X307" s="147"/>
      <c r="Y307" s="147"/>
      <c r="Z307" s="147"/>
      <c r="AA307" s="147"/>
      <c r="AB307" s="147"/>
      <c r="AC307" s="147"/>
      <c r="AD307" s="147"/>
      <c r="AE307" s="147" t="s">
        <v>764</v>
      </c>
      <c r="AF307" s="147"/>
      <c r="AG307" s="147"/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</row>
    <row r="308" spans="1:58" outlineLevel="1" x14ac:dyDescent="0.25">
      <c r="A308" s="179">
        <v>174</v>
      </c>
      <c r="B308" s="180" t="s">
        <v>1799</v>
      </c>
      <c r="C308" s="188" t="s">
        <v>1800</v>
      </c>
      <c r="D308" s="181" t="s">
        <v>747</v>
      </c>
      <c r="E308" s="182">
        <v>1</v>
      </c>
      <c r="F308" s="183"/>
      <c r="G308" s="184">
        <f t="shared" si="36"/>
        <v>0</v>
      </c>
      <c r="H308" s="183"/>
      <c r="I308" s="184">
        <f t="shared" si="37"/>
        <v>0</v>
      </c>
      <c r="J308" s="183"/>
      <c r="K308" s="184">
        <f t="shared" si="38"/>
        <v>0</v>
      </c>
      <c r="L308" s="184">
        <v>21</v>
      </c>
      <c r="M308" s="184">
        <f t="shared" si="39"/>
        <v>0</v>
      </c>
      <c r="N308" s="182">
        <v>0</v>
      </c>
      <c r="O308" s="182">
        <f t="shared" si="40"/>
        <v>0</v>
      </c>
      <c r="P308" s="184"/>
      <c r="Q308" s="184" t="s">
        <v>282</v>
      </c>
      <c r="R308" s="185" t="s">
        <v>283</v>
      </c>
      <c r="S308" s="158">
        <v>0</v>
      </c>
      <c r="T308" s="158">
        <f t="shared" si="41"/>
        <v>0</v>
      </c>
      <c r="U308" s="158"/>
      <c r="V308" s="158" t="s">
        <v>179</v>
      </c>
      <c r="W308" s="158" t="s">
        <v>284</v>
      </c>
      <c r="X308" s="147"/>
      <c r="Y308" s="147"/>
      <c r="Z308" s="147"/>
      <c r="AA308" s="147"/>
      <c r="AB308" s="147"/>
      <c r="AC308" s="147"/>
      <c r="AD308" s="147"/>
      <c r="AE308" s="147" t="s">
        <v>764</v>
      </c>
      <c r="AF308" s="147"/>
      <c r="AG308" s="147"/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</row>
    <row r="309" spans="1:58" outlineLevel="1" x14ac:dyDescent="0.25">
      <c r="A309" s="179">
        <v>175</v>
      </c>
      <c r="B309" s="180" t="s">
        <v>1801</v>
      </c>
      <c r="C309" s="188" t="s">
        <v>1802</v>
      </c>
      <c r="D309" s="181" t="s">
        <v>747</v>
      </c>
      <c r="E309" s="182">
        <v>1</v>
      </c>
      <c r="F309" s="183"/>
      <c r="G309" s="184">
        <f t="shared" si="36"/>
        <v>0</v>
      </c>
      <c r="H309" s="183"/>
      <c r="I309" s="184">
        <f t="shared" si="37"/>
        <v>0</v>
      </c>
      <c r="J309" s="183"/>
      <c r="K309" s="184">
        <f t="shared" si="38"/>
        <v>0</v>
      </c>
      <c r="L309" s="184">
        <v>21</v>
      </c>
      <c r="M309" s="184">
        <f t="shared" si="39"/>
        <v>0</v>
      </c>
      <c r="N309" s="182">
        <v>0</v>
      </c>
      <c r="O309" s="182">
        <f t="shared" si="40"/>
        <v>0</v>
      </c>
      <c r="P309" s="184"/>
      <c r="Q309" s="184" t="s">
        <v>282</v>
      </c>
      <c r="R309" s="185" t="s">
        <v>283</v>
      </c>
      <c r="S309" s="158">
        <v>0</v>
      </c>
      <c r="T309" s="158">
        <f t="shared" si="41"/>
        <v>0</v>
      </c>
      <c r="U309" s="158"/>
      <c r="V309" s="158" t="s">
        <v>179</v>
      </c>
      <c r="W309" s="158" t="s">
        <v>284</v>
      </c>
      <c r="X309" s="147"/>
      <c r="Y309" s="147"/>
      <c r="Z309" s="147"/>
      <c r="AA309" s="147"/>
      <c r="AB309" s="147"/>
      <c r="AC309" s="147"/>
      <c r="AD309" s="147"/>
      <c r="AE309" s="147" t="s">
        <v>764</v>
      </c>
      <c r="AF309" s="147"/>
      <c r="AG309" s="147"/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</row>
    <row r="310" spans="1:58" outlineLevel="1" x14ac:dyDescent="0.25">
      <c r="A310" s="171">
        <v>176</v>
      </c>
      <c r="B310" s="172" t="s">
        <v>1803</v>
      </c>
      <c r="C310" s="187" t="s">
        <v>1804</v>
      </c>
      <c r="D310" s="173" t="s">
        <v>747</v>
      </c>
      <c r="E310" s="174">
        <v>46</v>
      </c>
      <c r="F310" s="175"/>
      <c r="G310" s="176">
        <f t="shared" si="36"/>
        <v>0</v>
      </c>
      <c r="H310" s="175"/>
      <c r="I310" s="176">
        <f t="shared" si="37"/>
        <v>0</v>
      </c>
      <c r="J310" s="175"/>
      <c r="K310" s="176">
        <f t="shared" si="38"/>
        <v>0</v>
      </c>
      <c r="L310" s="176">
        <v>21</v>
      </c>
      <c r="M310" s="176">
        <f t="shared" si="39"/>
        <v>0</v>
      </c>
      <c r="N310" s="174">
        <v>0</v>
      </c>
      <c r="O310" s="174">
        <f t="shared" si="40"/>
        <v>0</v>
      </c>
      <c r="P310" s="176"/>
      <c r="Q310" s="176" t="s">
        <v>282</v>
      </c>
      <c r="R310" s="177" t="s">
        <v>283</v>
      </c>
      <c r="S310" s="158">
        <v>0</v>
      </c>
      <c r="T310" s="158">
        <f t="shared" si="41"/>
        <v>0</v>
      </c>
      <c r="U310" s="158"/>
      <c r="V310" s="158" t="s">
        <v>179</v>
      </c>
      <c r="W310" s="158" t="s">
        <v>284</v>
      </c>
      <c r="X310" s="147"/>
      <c r="Y310" s="147"/>
      <c r="Z310" s="147"/>
      <c r="AA310" s="147"/>
      <c r="AB310" s="147"/>
      <c r="AC310" s="147"/>
      <c r="AD310" s="147"/>
      <c r="AE310" s="147" t="s">
        <v>764</v>
      </c>
      <c r="AF310" s="147"/>
      <c r="AG310" s="147"/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</row>
    <row r="311" spans="1:58" outlineLevel="2" x14ac:dyDescent="0.25">
      <c r="A311" s="154"/>
      <c r="B311" s="155"/>
      <c r="C311" s="253" t="s">
        <v>1805</v>
      </c>
      <c r="D311" s="254"/>
      <c r="E311" s="254"/>
      <c r="F311" s="254"/>
      <c r="G311" s="254"/>
      <c r="H311" s="158"/>
      <c r="I311" s="158"/>
      <c r="J311" s="158"/>
      <c r="K311" s="158"/>
      <c r="L311" s="158"/>
      <c r="M311" s="158"/>
      <c r="N311" s="157"/>
      <c r="O311" s="157"/>
      <c r="P311" s="158"/>
      <c r="Q311" s="158"/>
      <c r="R311" s="158"/>
      <c r="S311" s="158"/>
      <c r="T311" s="158"/>
      <c r="U311" s="158"/>
      <c r="V311" s="158"/>
      <c r="W311" s="158"/>
      <c r="X311" s="147"/>
      <c r="Y311" s="147"/>
      <c r="Z311" s="147"/>
      <c r="AA311" s="147"/>
      <c r="AB311" s="147"/>
      <c r="AC311" s="147"/>
      <c r="AD311" s="147"/>
      <c r="AE311" s="147" t="s">
        <v>287</v>
      </c>
      <c r="AF311" s="147"/>
      <c r="AG311" s="147"/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</row>
    <row r="312" spans="1:58" outlineLevel="1" x14ac:dyDescent="0.25">
      <c r="A312" s="171">
        <v>177</v>
      </c>
      <c r="B312" s="172" t="s">
        <v>1806</v>
      </c>
      <c r="C312" s="187" t="s">
        <v>1807</v>
      </c>
      <c r="D312" s="173" t="s">
        <v>747</v>
      </c>
      <c r="E312" s="174">
        <v>42</v>
      </c>
      <c r="F312" s="175"/>
      <c r="G312" s="176">
        <f>ROUND(E312*F312,2)</f>
        <v>0</v>
      </c>
      <c r="H312" s="175"/>
      <c r="I312" s="176">
        <f>ROUND(E312*H312,2)</f>
        <v>0</v>
      </c>
      <c r="J312" s="175"/>
      <c r="K312" s="176">
        <f>ROUND(E312*J312,2)</f>
        <v>0</v>
      </c>
      <c r="L312" s="176">
        <v>21</v>
      </c>
      <c r="M312" s="176">
        <f>G312*(1+L312/100)</f>
        <v>0</v>
      </c>
      <c r="N312" s="174">
        <v>0</v>
      </c>
      <c r="O312" s="174">
        <f>ROUND(E312*N312,2)</f>
        <v>0</v>
      </c>
      <c r="P312" s="176"/>
      <c r="Q312" s="176" t="s">
        <v>282</v>
      </c>
      <c r="R312" s="177" t="s">
        <v>283</v>
      </c>
      <c r="S312" s="158">
        <v>0</v>
      </c>
      <c r="T312" s="158">
        <f>ROUND(E312*S312,2)</f>
        <v>0</v>
      </c>
      <c r="U312" s="158"/>
      <c r="V312" s="158" t="s">
        <v>179</v>
      </c>
      <c r="W312" s="158" t="s">
        <v>284</v>
      </c>
      <c r="X312" s="147"/>
      <c r="Y312" s="147"/>
      <c r="Z312" s="147"/>
      <c r="AA312" s="147"/>
      <c r="AB312" s="147"/>
      <c r="AC312" s="147"/>
      <c r="AD312" s="147"/>
      <c r="AE312" s="147" t="s">
        <v>764</v>
      </c>
      <c r="AF312" s="147"/>
      <c r="AG312" s="147"/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</row>
    <row r="313" spans="1:58" outlineLevel="2" x14ac:dyDescent="0.25">
      <c r="A313" s="154"/>
      <c r="B313" s="155"/>
      <c r="C313" s="253" t="s">
        <v>1805</v>
      </c>
      <c r="D313" s="254"/>
      <c r="E313" s="254"/>
      <c r="F313" s="254"/>
      <c r="G313" s="254"/>
      <c r="H313" s="158"/>
      <c r="I313" s="158"/>
      <c r="J313" s="158"/>
      <c r="K313" s="158"/>
      <c r="L313" s="158"/>
      <c r="M313" s="158"/>
      <c r="N313" s="157"/>
      <c r="O313" s="157"/>
      <c r="P313" s="158"/>
      <c r="Q313" s="158"/>
      <c r="R313" s="158"/>
      <c r="S313" s="158"/>
      <c r="T313" s="158"/>
      <c r="U313" s="158"/>
      <c r="V313" s="158"/>
      <c r="W313" s="158"/>
      <c r="X313" s="147"/>
      <c r="Y313" s="147"/>
      <c r="Z313" s="147"/>
      <c r="AA313" s="147"/>
      <c r="AB313" s="147"/>
      <c r="AC313" s="147"/>
      <c r="AD313" s="147"/>
      <c r="AE313" s="147" t="s">
        <v>287</v>
      </c>
      <c r="AF313" s="147"/>
      <c r="AG313" s="147"/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</row>
    <row r="314" spans="1:58" outlineLevel="1" x14ac:dyDescent="0.25">
      <c r="A314" s="179">
        <v>178</v>
      </c>
      <c r="B314" s="180" t="s">
        <v>1808</v>
      </c>
      <c r="C314" s="188" t="s">
        <v>1809</v>
      </c>
      <c r="D314" s="181" t="s">
        <v>747</v>
      </c>
      <c r="E314" s="182">
        <v>5</v>
      </c>
      <c r="F314" s="183"/>
      <c r="G314" s="184">
        <f>ROUND(E314*F314,2)</f>
        <v>0</v>
      </c>
      <c r="H314" s="183"/>
      <c r="I314" s="184">
        <f>ROUND(E314*H314,2)</f>
        <v>0</v>
      </c>
      <c r="J314" s="183"/>
      <c r="K314" s="184">
        <f>ROUND(E314*J314,2)</f>
        <v>0</v>
      </c>
      <c r="L314" s="184">
        <v>21</v>
      </c>
      <c r="M314" s="184">
        <f>G314*(1+L314/100)</f>
        <v>0</v>
      </c>
      <c r="N314" s="182">
        <v>0</v>
      </c>
      <c r="O314" s="182">
        <f>ROUND(E314*N314,2)</f>
        <v>0</v>
      </c>
      <c r="P314" s="184"/>
      <c r="Q314" s="184" t="s">
        <v>282</v>
      </c>
      <c r="R314" s="185" t="s">
        <v>283</v>
      </c>
      <c r="S314" s="158">
        <v>0</v>
      </c>
      <c r="T314" s="158">
        <f>ROUND(E314*S314,2)</f>
        <v>0</v>
      </c>
      <c r="U314" s="158"/>
      <c r="V314" s="158" t="s">
        <v>179</v>
      </c>
      <c r="W314" s="158" t="s">
        <v>284</v>
      </c>
      <c r="X314" s="147"/>
      <c r="Y314" s="147"/>
      <c r="Z314" s="147"/>
      <c r="AA314" s="147"/>
      <c r="AB314" s="147"/>
      <c r="AC314" s="147"/>
      <c r="AD314" s="147"/>
      <c r="AE314" s="147" t="s">
        <v>764</v>
      </c>
      <c r="AF314" s="147"/>
      <c r="AG314" s="147"/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</row>
    <row r="315" spans="1:58" outlineLevel="1" x14ac:dyDescent="0.25">
      <c r="A315" s="179">
        <v>179</v>
      </c>
      <c r="B315" s="180" t="s">
        <v>1810</v>
      </c>
      <c r="C315" s="188" t="s">
        <v>1811</v>
      </c>
      <c r="D315" s="181" t="s">
        <v>747</v>
      </c>
      <c r="E315" s="182">
        <v>5</v>
      </c>
      <c r="F315" s="183"/>
      <c r="G315" s="184">
        <f>ROUND(E315*F315,2)</f>
        <v>0</v>
      </c>
      <c r="H315" s="183"/>
      <c r="I315" s="184">
        <f>ROUND(E315*H315,2)</f>
        <v>0</v>
      </c>
      <c r="J315" s="183"/>
      <c r="K315" s="184">
        <f>ROUND(E315*J315,2)</f>
        <v>0</v>
      </c>
      <c r="L315" s="184">
        <v>21</v>
      </c>
      <c r="M315" s="184">
        <f>G315*(1+L315/100)</f>
        <v>0</v>
      </c>
      <c r="N315" s="182">
        <v>0</v>
      </c>
      <c r="O315" s="182">
        <f>ROUND(E315*N315,2)</f>
        <v>0</v>
      </c>
      <c r="P315" s="184"/>
      <c r="Q315" s="184" t="s">
        <v>282</v>
      </c>
      <c r="R315" s="185" t="s">
        <v>283</v>
      </c>
      <c r="S315" s="158">
        <v>0</v>
      </c>
      <c r="T315" s="158">
        <f>ROUND(E315*S315,2)</f>
        <v>0</v>
      </c>
      <c r="U315" s="158"/>
      <c r="V315" s="158" t="s">
        <v>179</v>
      </c>
      <c r="W315" s="158" t="s">
        <v>284</v>
      </c>
      <c r="X315" s="147"/>
      <c r="Y315" s="147"/>
      <c r="Z315" s="147"/>
      <c r="AA315" s="147"/>
      <c r="AB315" s="147"/>
      <c r="AC315" s="147"/>
      <c r="AD315" s="147"/>
      <c r="AE315" s="147" t="s">
        <v>764</v>
      </c>
      <c r="AF315" s="147"/>
      <c r="AG315" s="147"/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</row>
    <row r="316" spans="1:58" x14ac:dyDescent="0.25">
      <c r="A316" s="161" t="s">
        <v>278</v>
      </c>
      <c r="B316" s="162" t="s">
        <v>156</v>
      </c>
      <c r="C316" s="186" t="s">
        <v>157</v>
      </c>
      <c r="D316" s="163"/>
      <c r="E316" s="164"/>
      <c r="F316" s="165"/>
      <c r="G316" s="165">
        <f>SUMIF(AE317:AE332,"&lt;&gt;NOR",G317:G332)</f>
        <v>0</v>
      </c>
      <c r="H316" s="165"/>
      <c r="I316" s="165">
        <f>SUM(I317:I332)</f>
        <v>0</v>
      </c>
      <c r="J316" s="165"/>
      <c r="K316" s="165">
        <f>SUM(K317:K332)</f>
        <v>0</v>
      </c>
      <c r="L316" s="165"/>
      <c r="M316" s="165">
        <f>SUM(M317:M332)</f>
        <v>0</v>
      </c>
      <c r="N316" s="164"/>
      <c r="O316" s="164">
        <f>SUM(O317:O332)</f>
        <v>94.15000000000002</v>
      </c>
      <c r="P316" s="165"/>
      <c r="Q316" s="165"/>
      <c r="R316" s="166"/>
      <c r="S316" s="160"/>
      <c r="T316" s="160">
        <f>SUM(T317:T332)</f>
        <v>0</v>
      </c>
      <c r="U316" s="160"/>
      <c r="V316" s="160"/>
      <c r="W316" s="160"/>
      <c r="AE316" t="s">
        <v>279</v>
      </c>
    </row>
    <row r="317" spans="1:58" outlineLevel="1" x14ac:dyDescent="0.25">
      <c r="A317" s="179">
        <v>180</v>
      </c>
      <c r="B317" s="180" t="s">
        <v>1812</v>
      </c>
      <c r="C317" s="188" t="s">
        <v>1813</v>
      </c>
      <c r="D317" s="181" t="s">
        <v>514</v>
      </c>
      <c r="E317" s="182">
        <v>0.5</v>
      </c>
      <c r="F317" s="183"/>
      <c r="G317" s="184">
        <f t="shared" ref="G317:G332" si="42">ROUND(E317*F317,2)</f>
        <v>0</v>
      </c>
      <c r="H317" s="183"/>
      <c r="I317" s="184">
        <f t="shared" ref="I317:I332" si="43">ROUND(E317*H317,2)</f>
        <v>0</v>
      </c>
      <c r="J317" s="183"/>
      <c r="K317" s="184">
        <f t="shared" ref="K317:K332" si="44">ROUND(E317*J317,2)</f>
        <v>0</v>
      </c>
      <c r="L317" s="184">
        <v>21</v>
      </c>
      <c r="M317" s="184">
        <f t="shared" ref="M317:M332" si="45">G317*(1+L317/100)</f>
        <v>0</v>
      </c>
      <c r="N317" s="182">
        <v>45.92</v>
      </c>
      <c r="O317" s="182">
        <f t="shared" ref="O317:O332" si="46">ROUND(E317*N317,2)</f>
        <v>22.96</v>
      </c>
      <c r="P317" s="184"/>
      <c r="Q317" s="184" t="s">
        <v>282</v>
      </c>
      <c r="R317" s="185" t="s">
        <v>283</v>
      </c>
      <c r="S317" s="158">
        <v>0</v>
      </c>
      <c r="T317" s="158">
        <f t="shared" ref="T317:T332" si="47">ROUND(E317*S317,2)</f>
        <v>0</v>
      </c>
      <c r="U317" s="158"/>
      <c r="V317" s="158" t="s">
        <v>179</v>
      </c>
      <c r="W317" s="158" t="s">
        <v>284</v>
      </c>
      <c r="X317" s="147"/>
      <c r="Y317" s="147"/>
      <c r="Z317" s="147"/>
      <c r="AA317" s="147"/>
      <c r="AB317" s="147"/>
      <c r="AC317" s="147"/>
      <c r="AD317" s="147"/>
      <c r="AE317" s="147" t="s">
        <v>764</v>
      </c>
      <c r="AF317" s="147"/>
      <c r="AG317" s="147"/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</row>
    <row r="318" spans="1:58" outlineLevel="1" x14ac:dyDescent="0.25">
      <c r="A318" s="179">
        <v>181</v>
      </c>
      <c r="B318" s="180" t="s">
        <v>1814</v>
      </c>
      <c r="C318" s="188" t="s">
        <v>1558</v>
      </c>
      <c r="D318" s="181" t="s">
        <v>514</v>
      </c>
      <c r="E318" s="182">
        <v>1.5</v>
      </c>
      <c r="F318" s="183"/>
      <c r="G318" s="184">
        <f t="shared" si="42"/>
        <v>0</v>
      </c>
      <c r="H318" s="183"/>
      <c r="I318" s="184">
        <f t="shared" si="43"/>
        <v>0</v>
      </c>
      <c r="J318" s="183"/>
      <c r="K318" s="184">
        <f t="shared" si="44"/>
        <v>0</v>
      </c>
      <c r="L318" s="184">
        <v>21</v>
      </c>
      <c r="M318" s="184">
        <f t="shared" si="45"/>
        <v>0</v>
      </c>
      <c r="N318" s="182">
        <v>10.88</v>
      </c>
      <c r="O318" s="182">
        <f t="shared" si="46"/>
        <v>16.32</v>
      </c>
      <c r="P318" s="184"/>
      <c r="Q318" s="184" t="s">
        <v>282</v>
      </c>
      <c r="R318" s="185" t="s">
        <v>283</v>
      </c>
      <c r="S318" s="158">
        <v>0</v>
      </c>
      <c r="T318" s="158">
        <f t="shared" si="47"/>
        <v>0</v>
      </c>
      <c r="U318" s="158"/>
      <c r="V318" s="158" t="s">
        <v>179</v>
      </c>
      <c r="W318" s="158" t="s">
        <v>284</v>
      </c>
      <c r="X318" s="147"/>
      <c r="Y318" s="147"/>
      <c r="Z318" s="147"/>
      <c r="AA318" s="147"/>
      <c r="AB318" s="147"/>
      <c r="AC318" s="147"/>
      <c r="AD318" s="147"/>
      <c r="AE318" s="147" t="s">
        <v>764</v>
      </c>
      <c r="AF318" s="147"/>
      <c r="AG318" s="147"/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</row>
    <row r="319" spans="1:58" outlineLevel="1" x14ac:dyDescent="0.25">
      <c r="A319" s="179">
        <v>182</v>
      </c>
      <c r="B319" s="180" t="s">
        <v>1815</v>
      </c>
      <c r="C319" s="188" t="s">
        <v>1564</v>
      </c>
      <c r="D319" s="181" t="s">
        <v>514</v>
      </c>
      <c r="E319" s="182">
        <v>2.5</v>
      </c>
      <c r="F319" s="183"/>
      <c r="G319" s="184">
        <f t="shared" si="42"/>
        <v>0</v>
      </c>
      <c r="H319" s="183"/>
      <c r="I319" s="184">
        <f t="shared" si="43"/>
        <v>0</v>
      </c>
      <c r="J319" s="183"/>
      <c r="K319" s="184">
        <f t="shared" si="44"/>
        <v>0</v>
      </c>
      <c r="L319" s="184">
        <v>21</v>
      </c>
      <c r="M319" s="184">
        <f t="shared" si="45"/>
        <v>0</v>
      </c>
      <c r="N319" s="182">
        <v>4.1100000000000003</v>
      </c>
      <c r="O319" s="182">
        <f t="shared" si="46"/>
        <v>10.28</v>
      </c>
      <c r="P319" s="184"/>
      <c r="Q319" s="184" t="s">
        <v>282</v>
      </c>
      <c r="R319" s="185" t="s">
        <v>283</v>
      </c>
      <c r="S319" s="158">
        <v>0</v>
      </c>
      <c r="T319" s="158">
        <f t="shared" si="47"/>
        <v>0</v>
      </c>
      <c r="U319" s="158"/>
      <c r="V319" s="158" t="s">
        <v>179</v>
      </c>
      <c r="W319" s="158" t="s">
        <v>284</v>
      </c>
      <c r="X319" s="147"/>
      <c r="Y319" s="147"/>
      <c r="Z319" s="147"/>
      <c r="AA319" s="147"/>
      <c r="AB319" s="147"/>
      <c r="AC319" s="147"/>
      <c r="AD319" s="147"/>
      <c r="AE319" s="147" t="s">
        <v>764</v>
      </c>
      <c r="AF319" s="147"/>
      <c r="AG319" s="147"/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</row>
    <row r="320" spans="1:58" outlineLevel="1" x14ac:dyDescent="0.25">
      <c r="A320" s="179">
        <v>183</v>
      </c>
      <c r="B320" s="180" t="s">
        <v>1816</v>
      </c>
      <c r="C320" s="188" t="s">
        <v>1566</v>
      </c>
      <c r="D320" s="181" t="s">
        <v>514</v>
      </c>
      <c r="E320" s="182">
        <v>1</v>
      </c>
      <c r="F320" s="183"/>
      <c r="G320" s="184">
        <f t="shared" si="42"/>
        <v>0</v>
      </c>
      <c r="H320" s="183"/>
      <c r="I320" s="184">
        <f t="shared" si="43"/>
        <v>0</v>
      </c>
      <c r="J320" s="183"/>
      <c r="K320" s="184">
        <f t="shared" si="44"/>
        <v>0</v>
      </c>
      <c r="L320" s="184">
        <v>21</v>
      </c>
      <c r="M320" s="184">
        <f t="shared" si="45"/>
        <v>0</v>
      </c>
      <c r="N320" s="182">
        <v>1.99</v>
      </c>
      <c r="O320" s="182">
        <f t="shared" si="46"/>
        <v>1.99</v>
      </c>
      <c r="P320" s="184"/>
      <c r="Q320" s="184" t="s">
        <v>282</v>
      </c>
      <c r="R320" s="185" t="s">
        <v>283</v>
      </c>
      <c r="S320" s="158">
        <v>0</v>
      </c>
      <c r="T320" s="158">
        <f t="shared" si="47"/>
        <v>0</v>
      </c>
      <c r="U320" s="158"/>
      <c r="V320" s="158" t="s">
        <v>179</v>
      </c>
      <c r="W320" s="158" t="s">
        <v>284</v>
      </c>
      <c r="X320" s="147"/>
      <c r="Y320" s="147"/>
      <c r="Z320" s="147"/>
      <c r="AA320" s="147"/>
      <c r="AB320" s="147"/>
      <c r="AC320" s="147"/>
      <c r="AD320" s="147"/>
      <c r="AE320" s="147" t="s">
        <v>764</v>
      </c>
      <c r="AF320" s="147"/>
      <c r="AG320" s="147"/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</row>
    <row r="321" spans="1:58" outlineLevel="1" x14ac:dyDescent="0.25">
      <c r="A321" s="179">
        <v>184</v>
      </c>
      <c r="B321" s="180" t="s">
        <v>1817</v>
      </c>
      <c r="C321" s="188" t="s">
        <v>1818</v>
      </c>
      <c r="D321" s="181" t="s">
        <v>514</v>
      </c>
      <c r="E321" s="182">
        <v>0.5</v>
      </c>
      <c r="F321" s="183"/>
      <c r="G321" s="184">
        <f t="shared" si="42"/>
        <v>0</v>
      </c>
      <c r="H321" s="183"/>
      <c r="I321" s="184">
        <f t="shared" si="43"/>
        <v>0</v>
      </c>
      <c r="J321" s="183"/>
      <c r="K321" s="184">
        <f t="shared" si="44"/>
        <v>0</v>
      </c>
      <c r="L321" s="184">
        <v>21</v>
      </c>
      <c r="M321" s="184">
        <f t="shared" si="45"/>
        <v>0</v>
      </c>
      <c r="N321" s="182">
        <v>1.58</v>
      </c>
      <c r="O321" s="182">
        <f t="shared" si="46"/>
        <v>0.79</v>
      </c>
      <c r="P321" s="184"/>
      <c r="Q321" s="184" t="s">
        <v>282</v>
      </c>
      <c r="R321" s="185" t="s">
        <v>283</v>
      </c>
      <c r="S321" s="158">
        <v>0</v>
      </c>
      <c r="T321" s="158">
        <f t="shared" si="47"/>
        <v>0</v>
      </c>
      <c r="U321" s="158"/>
      <c r="V321" s="158" t="s">
        <v>179</v>
      </c>
      <c r="W321" s="158" t="s">
        <v>284</v>
      </c>
      <c r="X321" s="147"/>
      <c r="Y321" s="147"/>
      <c r="Z321" s="147"/>
      <c r="AA321" s="147"/>
      <c r="AB321" s="147"/>
      <c r="AC321" s="147"/>
      <c r="AD321" s="147"/>
      <c r="AE321" s="147" t="s">
        <v>764</v>
      </c>
      <c r="AF321" s="147"/>
      <c r="AG321" s="147"/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</row>
    <row r="322" spans="1:58" outlineLevel="1" x14ac:dyDescent="0.25">
      <c r="A322" s="179">
        <v>185</v>
      </c>
      <c r="B322" s="180" t="s">
        <v>1819</v>
      </c>
      <c r="C322" s="188" t="s">
        <v>1592</v>
      </c>
      <c r="D322" s="181" t="s">
        <v>747</v>
      </c>
      <c r="E322" s="182">
        <v>3</v>
      </c>
      <c r="F322" s="183"/>
      <c r="G322" s="184">
        <f t="shared" si="42"/>
        <v>0</v>
      </c>
      <c r="H322" s="183"/>
      <c r="I322" s="184">
        <f t="shared" si="43"/>
        <v>0</v>
      </c>
      <c r="J322" s="183"/>
      <c r="K322" s="184">
        <f t="shared" si="44"/>
        <v>0</v>
      </c>
      <c r="L322" s="184">
        <v>21</v>
      </c>
      <c r="M322" s="184">
        <f t="shared" si="45"/>
        <v>0</v>
      </c>
      <c r="N322" s="182">
        <v>0.13</v>
      </c>
      <c r="O322" s="182">
        <f t="shared" si="46"/>
        <v>0.39</v>
      </c>
      <c r="P322" s="184"/>
      <c r="Q322" s="184" t="s">
        <v>282</v>
      </c>
      <c r="R322" s="185" t="s">
        <v>283</v>
      </c>
      <c r="S322" s="158">
        <v>0</v>
      </c>
      <c r="T322" s="158">
        <f t="shared" si="47"/>
        <v>0</v>
      </c>
      <c r="U322" s="158"/>
      <c r="V322" s="158" t="s">
        <v>179</v>
      </c>
      <c r="W322" s="158" t="s">
        <v>284</v>
      </c>
      <c r="X322" s="147"/>
      <c r="Y322" s="147"/>
      <c r="Z322" s="147"/>
      <c r="AA322" s="147"/>
      <c r="AB322" s="147"/>
      <c r="AC322" s="147"/>
      <c r="AD322" s="147"/>
      <c r="AE322" s="147" t="s">
        <v>764</v>
      </c>
      <c r="AF322" s="147"/>
      <c r="AG322" s="147"/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</row>
    <row r="323" spans="1:58" outlineLevel="1" x14ac:dyDescent="0.25">
      <c r="A323" s="179">
        <v>186</v>
      </c>
      <c r="B323" s="180" t="s">
        <v>1820</v>
      </c>
      <c r="C323" s="188" t="s">
        <v>1624</v>
      </c>
      <c r="D323" s="181" t="s">
        <v>747</v>
      </c>
      <c r="E323" s="182">
        <v>2</v>
      </c>
      <c r="F323" s="183"/>
      <c r="G323" s="184">
        <f t="shared" si="42"/>
        <v>0</v>
      </c>
      <c r="H323" s="183"/>
      <c r="I323" s="184">
        <f t="shared" si="43"/>
        <v>0</v>
      </c>
      <c r="J323" s="183"/>
      <c r="K323" s="184">
        <f t="shared" si="44"/>
        <v>0</v>
      </c>
      <c r="L323" s="184">
        <v>21</v>
      </c>
      <c r="M323" s="184">
        <f t="shared" si="45"/>
        <v>0</v>
      </c>
      <c r="N323" s="182">
        <v>4.62</v>
      </c>
      <c r="O323" s="182">
        <f t="shared" si="46"/>
        <v>9.24</v>
      </c>
      <c r="P323" s="184"/>
      <c r="Q323" s="184" t="s">
        <v>282</v>
      </c>
      <c r="R323" s="185" t="s">
        <v>283</v>
      </c>
      <c r="S323" s="158">
        <v>0</v>
      </c>
      <c r="T323" s="158">
        <f t="shared" si="47"/>
        <v>0</v>
      </c>
      <c r="U323" s="158"/>
      <c r="V323" s="158" t="s">
        <v>179</v>
      </c>
      <c r="W323" s="158" t="s">
        <v>284</v>
      </c>
      <c r="X323" s="147"/>
      <c r="Y323" s="147"/>
      <c r="Z323" s="147"/>
      <c r="AA323" s="147"/>
      <c r="AB323" s="147"/>
      <c r="AC323" s="147"/>
      <c r="AD323" s="147"/>
      <c r="AE323" s="147" t="s">
        <v>764</v>
      </c>
      <c r="AF323" s="147"/>
      <c r="AG323" s="147"/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</row>
    <row r="324" spans="1:58" outlineLevel="1" x14ac:dyDescent="0.25">
      <c r="A324" s="179">
        <v>187</v>
      </c>
      <c r="B324" s="180" t="s">
        <v>1821</v>
      </c>
      <c r="C324" s="188" t="s">
        <v>1632</v>
      </c>
      <c r="D324" s="181" t="s">
        <v>747</v>
      </c>
      <c r="E324" s="182">
        <v>2</v>
      </c>
      <c r="F324" s="183"/>
      <c r="G324" s="184">
        <f t="shared" si="42"/>
        <v>0</v>
      </c>
      <c r="H324" s="183"/>
      <c r="I324" s="184">
        <f t="shared" si="43"/>
        <v>0</v>
      </c>
      <c r="J324" s="183"/>
      <c r="K324" s="184">
        <f t="shared" si="44"/>
        <v>0</v>
      </c>
      <c r="L324" s="184">
        <v>21</v>
      </c>
      <c r="M324" s="184">
        <f t="shared" si="45"/>
        <v>0</v>
      </c>
      <c r="N324" s="182">
        <v>1.3</v>
      </c>
      <c r="O324" s="182">
        <f t="shared" si="46"/>
        <v>2.6</v>
      </c>
      <c r="P324" s="184"/>
      <c r="Q324" s="184" t="s">
        <v>282</v>
      </c>
      <c r="R324" s="185" t="s">
        <v>283</v>
      </c>
      <c r="S324" s="158">
        <v>0</v>
      </c>
      <c r="T324" s="158">
        <f t="shared" si="47"/>
        <v>0</v>
      </c>
      <c r="U324" s="158"/>
      <c r="V324" s="158" t="s">
        <v>179</v>
      </c>
      <c r="W324" s="158" t="s">
        <v>284</v>
      </c>
      <c r="X324" s="147"/>
      <c r="Y324" s="147"/>
      <c r="Z324" s="147"/>
      <c r="AA324" s="147"/>
      <c r="AB324" s="147"/>
      <c r="AC324" s="147"/>
      <c r="AD324" s="147"/>
      <c r="AE324" s="147" t="s">
        <v>764</v>
      </c>
      <c r="AF324" s="147"/>
      <c r="AG324" s="147"/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</row>
    <row r="325" spans="1:58" outlineLevel="1" x14ac:dyDescent="0.25">
      <c r="A325" s="179">
        <v>188</v>
      </c>
      <c r="B325" s="180" t="s">
        <v>1822</v>
      </c>
      <c r="C325" s="188" t="s">
        <v>1823</v>
      </c>
      <c r="D325" s="181" t="s">
        <v>747</v>
      </c>
      <c r="E325" s="182">
        <v>2</v>
      </c>
      <c r="F325" s="183"/>
      <c r="G325" s="184">
        <f t="shared" si="42"/>
        <v>0</v>
      </c>
      <c r="H325" s="183"/>
      <c r="I325" s="184">
        <f t="shared" si="43"/>
        <v>0</v>
      </c>
      <c r="J325" s="183"/>
      <c r="K325" s="184">
        <f t="shared" si="44"/>
        <v>0</v>
      </c>
      <c r="L325" s="184">
        <v>21</v>
      </c>
      <c r="M325" s="184">
        <f t="shared" si="45"/>
        <v>0</v>
      </c>
      <c r="N325" s="182">
        <v>1.3</v>
      </c>
      <c r="O325" s="182">
        <f t="shared" si="46"/>
        <v>2.6</v>
      </c>
      <c r="P325" s="184"/>
      <c r="Q325" s="184" t="s">
        <v>282</v>
      </c>
      <c r="R325" s="185" t="s">
        <v>283</v>
      </c>
      <c r="S325" s="158">
        <v>0</v>
      </c>
      <c r="T325" s="158">
        <f t="shared" si="47"/>
        <v>0</v>
      </c>
      <c r="U325" s="158"/>
      <c r="V325" s="158" t="s">
        <v>179</v>
      </c>
      <c r="W325" s="158" t="s">
        <v>284</v>
      </c>
      <c r="X325" s="147"/>
      <c r="Y325" s="147"/>
      <c r="Z325" s="147"/>
      <c r="AA325" s="147"/>
      <c r="AB325" s="147"/>
      <c r="AC325" s="147"/>
      <c r="AD325" s="147"/>
      <c r="AE325" s="147" t="s">
        <v>764</v>
      </c>
      <c r="AF325" s="147"/>
      <c r="AG325" s="147"/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</row>
    <row r="326" spans="1:58" outlineLevel="1" x14ac:dyDescent="0.25">
      <c r="A326" s="179">
        <v>189</v>
      </c>
      <c r="B326" s="180" t="s">
        <v>1824</v>
      </c>
      <c r="C326" s="188" t="s">
        <v>1825</v>
      </c>
      <c r="D326" s="181" t="s">
        <v>747</v>
      </c>
      <c r="E326" s="182">
        <v>2</v>
      </c>
      <c r="F326" s="183"/>
      <c r="G326" s="184">
        <f t="shared" si="42"/>
        <v>0</v>
      </c>
      <c r="H326" s="183"/>
      <c r="I326" s="184">
        <f t="shared" si="43"/>
        <v>0</v>
      </c>
      <c r="J326" s="183"/>
      <c r="K326" s="184">
        <f t="shared" si="44"/>
        <v>0</v>
      </c>
      <c r="L326" s="184">
        <v>21</v>
      </c>
      <c r="M326" s="184">
        <f t="shared" si="45"/>
        <v>0</v>
      </c>
      <c r="N326" s="182">
        <v>1.38</v>
      </c>
      <c r="O326" s="182">
        <f t="shared" si="46"/>
        <v>2.76</v>
      </c>
      <c r="P326" s="184"/>
      <c r="Q326" s="184" t="s">
        <v>282</v>
      </c>
      <c r="R326" s="185" t="s">
        <v>283</v>
      </c>
      <c r="S326" s="158">
        <v>0</v>
      </c>
      <c r="T326" s="158">
        <f t="shared" si="47"/>
        <v>0</v>
      </c>
      <c r="U326" s="158"/>
      <c r="V326" s="158" t="s">
        <v>179</v>
      </c>
      <c r="W326" s="158" t="s">
        <v>284</v>
      </c>
      <c r="X326" s="147"/>
      <c r="Y326" s="147"/>
      <c r="Z326" s="147"/>
      <c r="AA326" s="147"/>
      <c r="AB326" s="147"/>
      <c r="AC326" s="147"/>
      <c r="AD326" s="147"/>
      <c r="AE326" s="147" t="s">
        <v>764</v>
      </c>
      <c r="AF326" s="147"/>
      <c r="AG326" s="147"/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</row>
    <row r="327" spans="1:58" outlineLevel="1" x14ac:dyDescent="0.25">
      <c r="A327" s="179">
        <v>190</v>
      </c>
      <c r="B327" s="180" t="s">
        <v>1826</v>
      </c>
      <c r="C327" s="188" t="s">
        <v>1827</v>
      </c>
      <c r="D327" s="181" t="s">
        <v>747</v>
      </c>
      <c r="E327" s="182">
        <v>1</v>
      </c>
      <c r="F327" s="183"/>
      <c r="G327" s="184">
        <f t="shared" si="42"/>
        <v>0</v>
      </c>
      <c r="H327" s="183"/>
      <c r="I327" s="184">
        <f t="shared" si="43"/>
        <v>0</v>
      </c>
      <c r="J327" s="183"/>
      <c r="K327" s="184">
        <f t="shared" si="44"/>
        <v>0</v>
      </c>
      <c r="L327" s="184">
        <v>21</v>
      </c>
      <c r="M327" s="184">
        <f t="shared" si="45"/>
        <v>0</v>
      </c>
      <c r="N327" s="182">
        <v>8.92</v>
      </c>
      <c r="O327" s="182">
        <f t="shared" si="46"/>
        <v>8.92</v>
      </c>
      <c r="P327" s="184"/>
      <c r="Q327" s="184" t="s">
        <v>282</v>
      </c>
      <c r="R327" s="185" t="s">
        <v>283</v>
      </c>
      <c r="S327" s="158">
        <v>0</v>
      </c>
      <c r="T327" s="158">
        <f t="shared" si="47"/>
        <v>0</v>
      </c>
      <c r="U327" s="158"/>
      <c r="V327" s="158" t="s">
        <v>179</v>
      </c>
      <c r="W327" s="158" t="s">
        <v>284</v>
      </c>
      <c r="X327" s="147"/>
      <c r="Y327" s="147"/>
      <c r="Z327" s="147"/>
      <c r="AA327" s="147"/>
      <c r="AB327" s="147"/>
      <c r="AC327" s="147"/>
      <c r="AD327" s="147"/>
      <c r="AE327" s="147" t="s">
        <v>764</v>
      </c>
      <c r="AF327" s="147"/>
      <c r="AG327" s="147"/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</row>
    <row r="328" spans="1:58" outlineLevel="1" x14ac:dyDescent="0.25">
      <c r="A328" s="179">
        <v>191</v>
      </c>
      <c r="B328" s="180" t="s">
        <v>1828</v>
      </c>
      <c r="C328" s="188" t="s">
        <v>1829</v>
      </c>
      <c r="D328" s="181" t="s">
        <v>747</v>
      </c>
      <c r="E328" s="182">
        <v>1</v>
      </c>
      <c r="F328" s="183"/>
      <c r="G328" s="184">
        <f t="shared" si="42"/>
        <v>0</v>
      </c>
      <c r="H328" s="183"/>
      <c r="I328" s="184">
        <f t="shared" si="43"/>
        <v>0</v>
      </c>
      <c r="J328" s="183"/>
      <c r="K328" s="184">
        <f t="shared" si="44"/>
        <v>0</v>
      </c>
      <c r="L328" s="184">
        <v>21</v>
      </c>
      <c r="M328" s="184">
        <f t="shared" si="45"/>
        <v>0</v>
      </c>
      <c r="N328" s="182">
        <v>5.15</v>
      </c>
      <c r="O328" s="182">
        <f t="shared" si="46"/>
        <v>5.15</v>
      </c>
      <c r="P328" s="184"/>
      <c r="Q328" s="184" t="s">
        <v>282</v>
      </c>
      <c r="R328" s="185" t="s">
        <v>283</v>
      </c>
      <c r="S328" s="158">
        <v>0</v>
      </c>
      <c r="T328" s="158">
        <f t="shared" si="47"/>
        <v>0</v>
      </c>
      <c r="U328" s="158"/>
      <c r="V328" s="158" t="s">
        <v>179</v>
      </c>
      <c r="W328" s="158" t="s">
        <v>284</v>
      </c>
      <c r="X328" s="147"/>
      <c r="Y328" s="147"/>
      <c r="Z328" s="147"/>
      <c r="AA328" s="147"/>
      <c r="AB328" s="147"/>
      <c r="AC328" s="147"/>
      <c r="AD328" s="147"/>
      <c r="AE328" s="147" t="s">
        <v>764</v>
      </c>
      <c r="AF328" s="147"/>
      <c r="AG328" s="147"/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</row>
    <row r="329" spans="1:58" outlineLevel="1" x14ac:dyDescent="0.25">
      <c r="A329" s="179">
        <v>192</v>
      </c>
      <c r="B329" s="180" t="s">
        <v>1830</v>
      </c>
      <c r="C329" s="188" t="s">
        <v>1831</v>
      </c>
      <c r="D329" s="181" t="s">
        <v>747</v>
      </c>
      <c r="E329" s="182">
        <v>1</v>
      </c>
      <c r="F329" s="183"/>
      <c r="G329" s="184">
        <f t="shared" si="42"/>
        <v>0</v>
      </c>
      <c r="H329" s="183"/>
      <c r="I329" s="184">
        <f t="shared" si="43"/>
        <v>0</v>
      </c>
      <c r="J329" s="183"/>
      <c r="K329" s="184">
        <f t="shared" si="44"/>
        <v>0</v>
      </c>
      <c r="L329" s="184">
        <v>21</v>
      </c>
      <c r="M329" s="184">
        <f t="shared" si="45"/>
        <v>0</v>
      </c>
      <c r="N329" s="182">
        <v>2.8</v>
      </c>
      <c r="O329" s="182">
        <f t="shared" si="46"/>
        <v>2.8</v>
      </c>
      <c r="P329" s="184"/>
      <c r="Q329" s="184" t="s">
        <v>282</v>
      </c>
      <c r="R329" s="185" t="s">
        <v>283</v>
      </c>
      <c r="S329" s="158">
        <v>0</v>
      </c>
      <c r="T329" s="158">
        <f t="shared" si="47"/>
        <v>0</v>
      </c>
      <c r="U329" s="158"/>
      <c r="V329" s="158" t="s">
        <v>179</v>
      </c>
      <c r="W329" s="158" t="s">
        <v>284</v>
      </c>
      <c r="X329" s="147"/>
      <c r="Y329" s="147"/>
      <c r="Z329" s="147"/>
      <c r="AA329" s="147"/>
      <c r="AB329" s="147"/>
      <c r="AC329" s="147"/>
      <c r="AD329" s="147"/>
      <c r="AE329" s="147" t="s">
        <v>764</v>
      </c>
      <c r="AF329" s="147"/>
      <c r="AG329" s="147"/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</row>
    <row r="330" spans="1:58" outlineLevel="1" x14ac:dyDescent="0.25">
      <c r="A330" s="179">
        <v>193</v>
      </c>
      <c r="B330" s="180" t="s">
        <v>1832</v>
      </c>
      <c r="C330" s="188" t="s">
        <v>1833</v>
      </c>
      <c r="D330" s="181" t="s">
        <v>747</v>
      </c>
      <c r="E330" s="182">
        <v>3</v>
      </c>
      <c r="F330" s="183"/>
      <c r="G330" s="184">
        <f t="shared" si="42"/>
        <v>0</v>
      </c>
      <c r="H330" s="183"/>
      <c r="I330" s="184">
        <f t="shared" si="43"/>
        <v>0</v>
      </c>
      <c r="J330" s="183"/>
      <c r="K330" s="184">
        <f t="shared" si="44"/>
        <v>0</v>
      </c>
      <c r="L330" s="184">
        <v>21</v>
      </c>
      <c r="M330" s="184">
        <f t="shared" si="45"/>
        <v>0</v>
      </c>
      <c r="N330" s="182">
        <v>0.5</v>
      </c>
      <c r="O330" s="182">
        <f t="shared" si="46"/>
        <v>1.5</v>
      </c>
      <c r="P330" s="184"/>
      <c r="Q330" s="184" t="s">
        <v>282</v>
      </c>
      <c r="R330" s="185" t="s">
        <v>283</v>
      </c>
      <c r="S330" s="158">
        <v>0</v>
      </c>
      <c r="T330" s="158">
        <f t="shared" si="47"/>
        <v>0</v>
      </c>
      <c r="U330" s="158"/>
      <c r="V330" s="158" t="s">
        <v>179</v>
      </c>
      <c r="W330" s="158" t="s">
        <v>284</v>
      </c>
      <c r="X330" s="147"/>
      <c r="Y330" s="147"/>
      <c r="Z330" s="147"/>
      <c r="AA330" s="147"/>
      <c r="AB330" s="147"/>
      <c r="AC330" s="147"/>
      <c r="AD330" s="147"/>
      <c r="AE330" s="147" t="s">
        <v>764</v>
      </c>
      <c r="AF330" s="147"/>
      <c r="AG330" s="147"/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</row>
    <row r="331" spans="1:58" outlineLevel="1" x14ac:dyDescent="0.25">
      <c r="A331" s="179">
        <v>194</v>
      </c>
      <c r="B331" s="180" t="s">
        <v>1834</v>
      </c>
      <c r="C331" s="188" t="s">
        <v>1835</v>
      </c>
      <c r="D331" s="181" t="s">
        <v>747</v>
      </c>
      <c r="E331" s="182">
        <v>6</v>
      </c>
      <c r="F331" s="183"/>
      <c r="G331" s="184">
        <f t="shared" si="42"/>
        <v>0</v>
      </c>
      <c r="H331" s="183"/>
      <c r="I331" s="184">
        <f t="shared" si="43"/>
        <v>0</v>
      </c>
      <c r="J331" s="183"/>
      <c r="K331" s="184">
        <f t="shared" si="44"/>
        <v>0</v>
      </c>
      <c r="L331" s="184">
        <v>21</v>
      </c>
      <c r="M331" s="184">
        <f t="shared" si="45"/>
        <v>0</v>
      </c>
      <c r="N331" s="182">
        <v>0.65</v>
      </c>
      <c r="O331" s="182">
        <f t="shared" si="46"/>
        <v>3.9</v>
      </c>
      <c r="P331" s="184"/>
      <c r="Q331" s="184" t="s">
        <v>282</v>
      </c>
      <c r="R331" s="185" t="s">
        <v>283</v>
      </c>
      <c r="S331" s="158">
        <v>0</v>
      </c>
      <c r="T331" s="158">
        <f t="shared" si="47"/>
        <v>0</v>
      </c>
      <c r="U331" s="158"/>
      <c r="V331" s="158" t="s">
        <v>179</v>
      </c>
      <c r="W331" s="158" t="s">
        <v>284</v>
      </c>
      <c r="X331" s="147"/>
      <c r="Y331" s="147"/>
      <c r="Z331" s="147"/>
      <c r="AA331" s="147"/>
      <c r="AB331" s="147"/>
      <c r="AC331" s="147"/>
      <c r="AD331" s="147"/>
      <c r="AE331" s="147" t="s">
        <v>764</v>
      </c>
      <c r="AF331" s="147"/>
      <c r="AG331" s="147"/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</row>
    <row r="332" spans="1:58" outlineLevel="1" x14ac:dyDescent="0.25">
      <c r="A332" s="179">
        <v>195</v>
      </c>
      <c r="B332" s="180" t="s">
        <v>1836</v>
      </c>
      <c r="C332" s="188" t="s">
        <v>1837</v>
      </c>
      <c r="D332" s="181" t="s">
        <v>747</v>
      </c>
      <c r="E332" s="182">
        <v>3</v>
      </c>
      <c r="F332" s="183"/>
      <c r="G332" s="184">
        <f t="shared" si="42"/>
        <v>0</v>
      </c>
      <c r="H332" s="183"/>
      <c r="I332" s="184">
        <f t="shared" si="43"/>
        <v>0</v>
      </c>
      <c r="J332" s="183"/>
      <c r="K332" s="184">
        <f t="shared" si="44"/>
        <v>0</v>
      </c>
      <c r="L332" s="184">
        <v>21</v>
      </c>
      <c r="M332" s="184">
        <f t="shared" si="45"/>
        <v>0</v>
      </c>
      <c r="N332" s="182">
        <v>0.65</v>
      </c>
      <c r="O332" s="182">
        <f t="shared" si="46"/>
        <v>1.95</v>
      </c>
      <c r="P332" s="184"/>
      <c r="Q332" s="184" t="s">
        <v>282</v>
      </c>
      <c r="R332" s="185" t="s">
        <v>283</v>
      </c>
      <c r="S332" s="158">
        <v>0</v>
      </c>
      <c r="T332" s="158">
        <f t="shared" si="47"/>
        <v>0</v>
      </c>
      <c r="U332" s="158"/>
      <c r="V332" s="158" t="s">
        <v>179</v>
      </c>
      <c r="W332" s="158" t="s">
        <v>284</v>
      </c>
      <c r="X332" s="147"/>
      <c r="Y332" s="147"/>
      <c r="Z332" s="147"/>
      <c r="AA332" s="147"/>
      <c r="AB332" s="147"/>
      <c r="AC332" s="147"/>
      <c r="AD332" s="147"/>
      <c r="AE332" s="147" t="s">
        <v>764</v>
      </c>
      <c r="AF332" s="147"/>
      <c r="AG332" s="147"/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</row>
    <row r="333" spans="1:58" x14ac:dyDescent="0.25">
      <c r="A333" s="161" t="s">
        <v>278</v>
      </c>
      <c r="B333" s="162" t="s">
        <v>98</v>
      </c>
      <c r="C333" s="186" t="s">
        <v>158</v>
      </c>
      <c r="D333" s="163"/>
      <c r="E333" s="164"/>
      <c r="F333" s="165"/>
      <c r="G333" s="165">
        <f>SUMIF(AE334:AE342,"&lt;&gt;NOR",G334:G342)</f>
        <v>0</v>
      </c>
      <c r="H333" s="165"/>
      <c r="I333" s="165">
        <f>SUM(I334:I342)</f>
        <v>0</v>
      </c>
      <c r="J333" s="165"/>
      <c r="K333" s="165">
        <f>SUM(K334:K342)</f>
        <v>0</v>
      </c>
      <c r="L333" s="165"/>
      <c r="M333" s="165">
        <f>SUM(M334:M342)</f>
        <v>0</v>
      </c>
      <c r="N333" s="164"/>
      <c r="O333" s="164">
        <f>SUM(O334:O342)</f>
        <v>26296.25</v>
      </c>
      <c r="P333" s="165"/>
      <c r="Q333" s="165"/>
      <c r="R333" s="166"/>
      <c r="S333" s="160"/>
      <c r="T333" s="160">
        <f>SUM(T334:T342)</f>
        <v>0</v>
      </c>
      <c r="U333" s="160"/>
      <c r="V333" s="160"/>
      <c r="W333" s="160"/>
      <c r="AE333" t="s">
        <v>279</v>
      </c>
    </row>
    <row r="334" spans="1:58" outlineLevel="1" x14ac:dyDescent="0.25">
      <c r="A334" s="171">
        <v>196</v>
      </c>
      <c r="B334" s="172" t="s">
        <v>866</v>
      </c>
      <c r="C334" s="187" t="s">
        <v>1838</v>
      </c>
      <c r="D334" s="173" t="s">
        <v>514</v>
      </c>
      <c r="E334" s="174">
        <v>490</v>
      </c>
      <c r="F334" s="175"/>
      <c r="G334" s="176">
        <f>ROUND(E334*F334,2)</f>
        <v>0</v>
      </c>
      <c r="H334" s="175"/>
      <c r="I334" s="176">
        <f>ROUND(E334*H334,2)</f>
        <v>0</v>
      </c>
      <c r="J334" s="175"/>
      <c r="K334" s="176">
        <f>ROUND(E334*J334,2)</f>
        <v>0</v>
      </c>
      <c r="L334" s="176">
        <v>21</v>
      </c>
      <c r="M334" s="176">
        <f>G334*(1+L334/100)</f>
        <v>0</v>
      </c>
      <c r="N334" s="174">
        <v>33.090000000000003</v>
      </c>
      <c r="O334" s="174">
        <f>ROUND(E334*N334,2)</f>
        <v>16214.1</v>
      </c>
      <c r="P334" s="176"/>
      <c r="Q334" s="176" t="s">
        <v>282</v>
      </c>
      <c r="R334" s="177" t="s">
        <v>283</v>
      </c>
      <c r="S334" s="158">
        <v>0</v>
      </c>
      <c r="T334" s="158">
        <f>ROUND(E334*S334,2)</f>
        <v>0</v>
      </c>
      <c r="U334" s="158"/>
      <c r="V334" s="158" t="s">
        <v>179</v>
      </c>
      <c r="W334" s="158" t="s">
        <v>284</v>
      </c>
      <c r="X334" s="147"/>
      <c r="Y334" s="147"/>
      <c r="Z334" s="147"/>
      <c r="AA334" s="147"/>
      <c r="AB334" s="147"/>
      <c r="AC334" s="147"/>
      <c r="AD334" s="147"/>
      <c r="AE334" s="147" t="s">
        <v>764</v>
      </c>
      <c r="AF334" s="147"/>
      <c r="AG334" s="147"/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</row>
    <row r="335" spans="1:58" outlineLevel="2" x14ac:dyDescent="0.25">
      <c r="A335" s="154"/>
      <c r="B335" s="155"/>
      <c r="C335" s="253" t="s">
        <v>1556</v>
      </c>
      <c r="D335" s="254"/>
      <c r="E335" s="254"/>
      <c r="F335" s="254"/>
      <c r="G335" s="254"/>
      <c r="H335" s="158"/>
      <c r="I335" s="158"/>
      <c r="J335" s="158"/>
      <c r="K335" s="158"/>
      <c r="L335" s="158"/>
      <c r="M335" s="158"/>
      <c r="N335" s="157"/>
      <c r="O335" s="157"/>
      <c r="P335" s="158"/>
      <c r="Q335" s="158"/>
      <c r="R335" s="158"/>
      <c r="S335" s="158"/>
      <c r="T335" s="158"/>
      <c r="U335" s="158"/>
      <c r="V335" s="158"/>
      <c r="W335" s="158"/>
      <c r="X335" s="147"/>
      <c r="Y335" s="147"/>
      <c r="Z335" s="147"/>
      <c r="AA335" s="147"/>
      <c r="AB335" s="147"/>
      <c r="AC335" s="147"/>
      <c r="AD335" s="147"/>
      <c r="AE335" s="147" t="s">
        <v>287</v>
      </c>
      <c r="AF335" s="147"/>
      <c r="AG335" s="147"/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</row>
    <row r="336" spans="1:58" outlineLevel="1" x14ac:dyDescent="0.25">
      <c r="A336" s="171">
        <v>197</v>
      </c>
      <c r="B336" s="172" t="s">
        <v>869</v>
      </c>
      <c r="C336" s="187" t="s">
        <v>1839</v>
      </c>
      <c r="D336" s="173" t="s">
        <v>514</v>
      </c>
      <c r="E336" s="174">
        <v>480</v>
      </c>
      <c r="F336" s="175"/>
      <c r="G336" s="176">
        <f>ROUND(E336*F336,2)</f>
        <v>0</v>
      </c>
      <c r="H336" s="175"/>
      <c r="I336" s="176">
        <f>ROUND(E336*H336,2)</f>
        <v>0</v>
      </c>
      <c r="J336" s="175"/>
      <c r="K336" s="176">
        <f>ROUND(E336*J336,2)</f>
        <v>0</v>
      </c>
      <c r="L336" s="176">
        <v>21</v>
      </c>
      <c r="M336" s="176">
        <f>G336*(1+L336/100)</f>
        <v>0</v>
      </c>
      <c r="N336" s="174">
        <v>10.89</v>
      </c>
      <c r="O336" s="174">
        <f>ROUND(E336*N336,2)</f>
        <v>5227.2</v>
      </c>
      <c r="P336" s="176"/>
      <c r="Q336" s="176" t="s">
        <v>282</v>
      </c>
      <c r="R336" s="177" t="s">
        <v>283</v>
      </c>
      <c r="S336" s="158">
        <v>0</v>
      </c>
      <c r="T336" s="158">
        <f>ROUND(E336*S336,2)</f>
        <v>0</v>
      </c>
      <c r="U336" s="158"/>
      <c r="V336" s="158" t="s">
        <v>179</v>
      </c>
      <c r="W336" s="158" t="s">
        <v>284</v>
      </c>
      <c r="X336" s="147"/>
      <c r="Y336" s="147"/>
      <c r="Z336" s="147"/>
      <c r="AA336" s="147"/>
      <c r="AB336" s="147"/>
      <c r="AC336" s="147"/>
      <c r="AD336" s="147"/>
      <c r="AE336" s="147" t="s">
        <v>764</v>
      </c>
      <c r="AF336" s="147"/>
      <c r="AG336" s="147"/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</row>
    <row r="337" spans="1:58" outlineLevel="2" x14ac:dyDescent="0.25">
      <c r="A337" s="154"/>
      <c r="B337" s="155"/>
      <c r="C337" s="253" t="s">
        <v>1840</v>
      </c>
      <c r="D337" s="254"/>
      <c r="E337" s="254"/>
      <c r="F337" s="254"/>
      <c r="G337" s="254"/>
      <c r="H337" s="158"/>
      <c r="I337" s="158"/>
      <c r="J337" s="158"/>
      <c r="K337" s="158"/>
      <c r="L337" s="158"/>
      <c r="M337" s="158"/>
      <c r="N337" s="157"/>
      <c r="O337" s="157"/>
      <c r="P337" s="158"/>
      <c r="Q337" s="158"/>
      <c r="R337" s="158"/>
      <c r="S337" s="158"/>
      <c r="T337" s="158"/>
      <c r="U337" s="158"/>
      <c r="V337" s="158"/>
      <c r="W337" s="158"/>
      <c r="X337" s="147"/>
      <c r="Y337" s="147"/>
      <c r="Z337" s="147"/>
      <c r="AA337" s="147"/>
      <c r="AB337" s="147"/>
      <c r="AC337" s="147"/>
      <c r="AD337" s="147"/>
      <c r="AE337" s="147" t="s">
        <v>287</v>
      </c>
      <c r="AF337" s="147"/>
      <c r="AG337" s="147"/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</row>
    <row r="338" spans="1:58" outlineLevel="1" x14ac:dyDescent="0.25">
      <c r="A338" s="171">
        <v>198</v>
      </c>
      <c r="B338" s="172" t="s">
        <v>871</v>
      </c>
      <c r="C338" s="187" t="s">
        <v>1841</v>
      </c>
      <c r="D338" s="173" t="s">
        <v>514</v>
      </c>
      <c r="E338" s="174">
        <v>45</v>
      </c>
      <c r="F338" s="175"/>
      <c r="G338" s="176">
        <f>ROUND(E338*F338,2)</f>
        <v>0</v>
      </c>
      <c r="H338" s="175"/>
      <c r="I338" s="176">
        <f>ROUND(E338*H338,2)</f>
        <v>0</v>
      </c>
      <c r="J338" s="175"/>
      <c r="K338" s="176">
        <f>ROUND(E338*J338,2)</f>
        <v>0</v>
      </c>
      <c r="L338" s="176">
        <v>21</v>
      </c>
      <c r="M338" s="176">
        <f>G338*(1+L338/100)</f>
        <v>0</v>
      </c>
      <c r="N338" s="174">
        <v>4.1100000000000003</v>
      </c>
      <c r="O338" s="174">
        <f>ROUND(E338*N338,2)</f>
        <v>184.95</v>
      </c>
      <c r="P338" s="176"/>
      <c r="Q338" s="176" t="s">
        <v>282</v>
      </c>
      <c r="R338" s="177" t="s">
        <v>283</v>
      </c>
      <c r="S338" s="158">
        <v>0</v>
      </c>
      <c r="T338" s="158">
        <f>ROUND(E338*S338,2)</f>
        <v>0</v>
      </c>
      <c r="U338" s="158"/>
      <c r="V338" s="158" t="s">
        <v>179</v>
      </c>
      <c r="W338" s="158" t="s">
        <v>284</v>
      </c>
      <c r="X338" s="147"/>
      <c r="Y338" s="147"/>
      <c r="Z338" s="147"/>
      <c r="AA338" s="147"/>
      <c r="AB338" s="147"/>
      <c r="AC338" s="147"/>
      <c r="AD338" s="147"/>
      <c r="AE338" s="147" t="s">
        <v>764</v>
      </c>
      <c r="AF338" s="147"/>
      <c r="AG338" s="147"/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</row>
    <row r="339" spans="1:58" outlineLevel="2" x14ac:dyDescent="0.25">
      <c r="A339" s="154"/>
      <c r="B339" s="155"/>
      <c r="C339" s="253" t="s">
        <v>1842</v>
      </c>
      <c r="D339" s="254"/>
      <c r="E339" s="254"/>
      <c r="F339" s="254"/>
      <c r="G339" s="254"/>
      <c r="H339" s="158"/>
      <c r="I339" s="158"/>
      <c r="J339" s="158"/>
      <c r="K339" s="158"/>
      <c r="L339" s="158"/>
      <c r="M339" s="158"/>
      <c r="N339" s="157"/>
      <c r="O339" s="157"/>
      <c r="P339" s="158"/>
      <c r="Q339" s="158"/>
      <c r="R339" s="158"/>
      <c r="S339" s="158"/>
      <c r="T339" s="158"/>
      <c r="U339" s="158"/>
      <c r="V339" s="158"/>
      <c r="W339" s="158"/>
      <c r="X339" s="147"/>
      <c r="Y339" s="147"/>
      <c r="Z339" s="147"/>
      <c r="AA339" s="147"/>
      <c r="AB339" s="147"/>
      <c r="AC339" s="147"/>
      <c r="AD339" s="147"/>
      <c r="AE339" s="147" t="s">
        <v>287</v>
      </c>
      <c r="AF339" s="147"/>
      <c r="AG339" s="147"/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</row>
    <row r="340" spans="1:58" outlineLevel="1" x14ac:dyDescent="0.25">
      <c r="A340" s="179">
        <v>199</v>
      </c>
      <c r="B340" s="180" t="s">
        <v>1093</v>
      </c>
      <c r="C340" s="188" t="s">
        <v>1843</v>
      </c>
      <c r="D340" s="181" t="s">
        <v>670</v>
      </c>
      <c r="E340" s="182">
        <v>800</v>
      </c>
      <c r="F340" s="183"/>
      <c r="G340" s="184">
        <f>ROUND(E340*F340,2)</f>
        <v>0</v>
      </c>
      <c r="H340" s="183"/>
      <c r="I340" s="184">
        <f>ROUND(E340*H340,2)</f>
        <v>0</v>
      </c>
      <c r="J340" s="183"/>
      <c r="K340" s="184">
        <f>ROUND(E340*J340,2)</f>
        <v>0</v>
      </c>
      <c r="L340" s="184">
        <v>21</v>
      </c>
      <c r="M340" s="184">
        <f>G340*(1+L340/100)</f>
        <v>0</v>
      </c>
      <c r="N340" s="182">
        <v>1</v>
      </c>
      <c r="O340" s="182">
        <f>ROUND(E340*N340,2)</f>
        <v>800</v>
      </c>
      <c r="P340" s="184"/>
      <c r="Q340" s="184" t="s">
        <v>282</v>
      </c>
      <c r="R340" s="185" t="s">
        <v>283</v>
      </c>
      <c r="S340" s="158">
        <v>0</v>
      </c>
      <c r="T340" s="158">
        <f>ROUND(E340*S340,2)</f>
        <v>0</v>
      </c>
      <c r="U340" s="158"/>
      <c r="V340" s="158" t="s">
        <v>179</v>
      </c>
      <c r="W340" s="158" t="s">
        <v>284</v>
      </c>
      <c r="X340" s="147"/>
      <c r="Y340" s="147"/>
      <c r="Z340" s="147"/>
      <c r="AA340" s="147"/>
      <c r="AB340" s="147"/>
      <c r="AC340" s="147"/>
      <c r="AD340" s="147"/>
      <c r="AE340" s="147" t="s">
        <v>764</v>
      </c>
      <c r="AF340" s="147"/>
      <c r="AG340" s="147"/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</row>
    <row r="341" spans="1:58" outlineLevel="1" x14ac:dyDescent="0.25">
      <c r="A341" s="179">
        <v>200</v>
      </c>
      <c r="B341" s="180" t="s">
        <v>1093</v>
      </c>
      <c r="C341" s="188" t="s">
        <v>1844</v>
      </c>
      <c r="D341" s="181" t="s">
        <v>747</v>
      </c>
      <c r="E341" s="182">
        <v>1</v>
      </c>
      <c r="F341" s="183"/>
      <c r="G341" s="184">
        <f>ROUND(E341*F341,2)</f>
        <v>0</v>
      </c>
      <c r="H341" s="183"/>
      <c r="I341" s="184">
        <f>ROUND(E341*H341,2)</f>
        <v>0</v>
      </c>
      <c r="J341" s="183"/>
      <c r="K341" s="184">
        <f>ROUND(E341*J341,2)</f>
        <v>0</v>
      </c>
      <c r="L341" s="184">
        <v>21</v>
      </c>
      <c r="M341" s="184">
        <f>G341*(1+L341/100)</f>
        <v>0</v>
      </c>
      <c r="N341" s="182">
        <v>90</v>
      </c>
      <c r="O341" s="182">
        <f>ROUND(E341*N341,2)</f>
        <v>90</v>
      </c>
      <c r="P341" s="184"/>
      <c r="Q341" s="184" t="s">
        <v>282</v>
      </c>
      <c r="R341" s="185" t="s">
        <v>283</v>
      </c>
      <c r="S341" s="158">
        <v>0</v>
      </c>
      <c r="T341" s="158">
        <f>ROUND(E341*S341,2)</f>
        <v>0</v>
      </c>
      <c r="U341" s="158"/>
      <c r="V341" s="158" t="s">
        <v>705</v>
      </c>
      <c r="W341" s="158" t="s">
        <v>284</v>
      </c>
      <c r="X341" s="147"/>
      <c r="Y341" s="147"/>
      <c r="Z341" s="147"/>
      <c r="AA341" s="147"/>
      <c r="AB341" s="147"/>
      <c r="AC341" s="147"/>
      <c r="AD341" s="147"/>
      <c r="AE341" s="147" t="s">
        <v>706</v>
      </c>
      <c r="AF341" s="147"/>
      <c r="AG341" s="147"/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</row>
    <row r="342" spans="1:58" outlineLevel="1" x14ac:dyDescent="0.25">
      <c r="A342" s="179">
        <v>201</v>
      </c>
      <c r="B342" s="180" t="s">
        <v>1095</v>
      </c>
      <c r="C342" s="188" t="s">
        <v>1845</v>
      </c>
      <c r="D342" s="181" t="s">
        <v>1846</v>
      </c>
      <c r="E342" s="182">
        <v>9</v>
      </c>
      <c r="F342" s="183"/>
      <c r="G342" s="184">
        <f>ROUND(E342*F342,2)</f>
        <v>0</v>
      </c>
      <c r="H342" s="183"/>
      <c r="I342" s="184">
        <f>ROUND(E342*H342,2)</f>
        <v>0</v>
      </c>
      <c r="J342" s="183"/>
      <c r="K342" s="184">
        <f>ROUND(E342*J342,2)</f>
        <v>0</v>
      </c>
      <c r="L342" s="184">
        <v>21</v>
      </c>
      <c r="M342" s="184">
        <f>G342*(1+L342/100)</f>
        <v>0</v>
      </c>
      <c r="N342" s="182">
        <v>420</v>
      </c>
      <c r="O342" s="182">
        <f>ROUND(E342*N342,2)</f>
        <v>3780</v>
      </c>
      <c r="P342" s="184"/>
      <c r="Q342" s="184" t="s">
        <v>282</v>
      </c>
      <c r="R342" s="185" t="s">
        <v>283</v>
      </c>
      <c r="S342" s="158">
        <v>0</v>
      </c>
      <c r="T342" s="158">
        <f>ROUND(E342*S342,2)</f>
        <v>0</v>
      </c>
      <c r="U342" s="158"/>
      <c r="V342" s="158" t="s">
        <v>179</v>
      </c>
      <c r="W342" s="158" t="s">
        <v>284</v>
      </c>
      <c r="X342" s="147"/>
      <c r="Y342" s="147"/>
      <c r="Z342" s="147"/>
      <c r="AA342" s="147"/>
      <c r="AB342" s="147"/>
      <c r="AC342" s="147"/>
      <c r="AD342" s="147"/>
      <c r="AE342" s="147" t="s">
        <v>764</v>
      </c>
      <c r="AF342" s="147"/>
      <c r="AG342" s="147"/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</row>
    <row r="343" spans="1:58" x14ac:dyDescent="0.25">
      <c r="A343" s="161" t="s">
        <v>278</v>
      </c>
      <c r="B343" s="162" t="s">
        <v>100</v>
      </c>
      <c r="C343" s="186" t="s">
        <v>163</v>
      </c>
      <c r="D343" s="163"/>
      <c r="E343" s="164"/>
      <c r="F343" s="165"/>
      <c r="G343" s="165">
        <f>SUMIF(AE344:AE388,"&lt;&gt;NOR",G344:G388)</f>
        <v>0</v>
      </c>
      <c r="H343" s="165"/>
      <c r="I343" s="165">
        <f>SUM(I344:I388)</f>
        <v>0</v>
      </c>
      <c r="J343" s="165"/>
      <c r="K343" s="165">
        <f>SUM(K344:K388)</f>
        <v>0</v>
      </c>
      <c r="L343" s="165"/>
      <c r="M343" s="165">
        <f>SUM(M344:M388)</f>
        <v>0</v>
      </c>
      <c r="N343" s="164"/>
      <c r="O343" s="164">
        <f>SUM(O344:O388)</f>
        <v>0</v>
      </c>
      <c r="P343" s="165"/>
      <c r="Q343" s="165"/>
      <c r="R343" s="166"/>
      <c r="S343" s="160"/>
      <c r="T343" s="160">
        <f>SUM(T344:T388)</f>
        <v>0</v>
      </c>
      <c r="U343" s="160"/>
      <c r="V343" s="160"/>
      <c r="W343" s="160"/>
      <c r="AE343" t="s">
        <v>279</v>
      </c>
    </row>
    <row r="344" spans="1:58" outlineLevel="1" x14ac:dyDescent="0.25">
      <c r="A344" s="179">
        <v>202</v>
      </c>
      <c r="B344" s="180" t="s">
        <v>873</v>
      </c>
      <c r="C344" s="188" t="s">
        <v>1847</v>
      </c>
      <c r="D344" s="181" t="s">
        <v>432</v>
      </c>
      <c r="E344" s="182">
        <v>609</v>
      </c>
      <c r="F344" s="183"/>
      <c r="G344" s="184">
        <f>ROUND(E344*F344,2)</f>
        <v>0</v>
      </c>
      <c r="H344" s="183"/>
      <c r="I344" s="184">
        <f>ROUND(E344*H344,2)</f>
        <v>0</v>
      </c>
      <c r="J344" s="183"/>
      <c r="K344" s="184">
        <f>ROUND(E344*J344,2)</f>
        <v>0</v>
      </c>
      <c r="L344" s="184">
        <v>21</v>
      </c>
      <c r="M344" s="184">
        <f>G344*(1+L344/100)</f>
        <v>0</v>
      </c>
      <c r="N344" s="182">
        <v>0</v>
      </c>
      <c r="O344" s="182">
        <f>ROUND(E344*N344,2)</f>
        <v>0</v>
      </c>
      <c r="P344" s="184"/>
      <c r="Q344" s="184" t="s">
        <v>282</v>
      </c>
      <c r="R344" s="185" t="s">
        <v>283</v>
      </c>
      <c r="S344" s="158">
        <v>0</v>
      </c>
      <c r="T344" s="158">
        <f>ROUND(E344*S344,2)</f>
        <v>0</v>
      </c>
      <c r="U344" s="158"/>
      <c r="V344" s="158" t="s">
        <v>179</v>
      </c>
      <c r="W344" s="158" t="s">
        <v>284</v>
      </c>
      <c r="X344" s="147"/>
      <c r="Y344" s="147"/>
      <c r="Z344" s="147"/>
      <c r="AA344" s="147"/>
      <c r="AB344" s="147"/>
      <c r="AC344" s="147"/>
      <c r="AD344" s="147"/>
      <c r="AE344" s="147" t="s">
        <v>764</v>
      </c>
      <c r="AF344" s="147"/>
      <c r="AG344" s="147"/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</row>
    <row r="345" spans="1:58" outlineLevel="1" x14ac:dyDescent="0.25">
      <c r="A345" s="179">
        <v>203</v>
      </c>
      <c r="B345" s="180" t="s">
        <v>875</v>
      </c>
      <c r="C345" s="188" t="s">
        <v>1848</v>
      </c>
      <c r="D345" s="181" t="s">
        <v>432</v>
      </c>
      <c r="E345" s="182">
        <v>145</v>
      </c>
      <c r="F345" s="183"/>
      <c r="G345" s="184">
        <f>ROUND(E345*F345,2)</f>
        <v>0</v>
      </c>
      <c r="H345" s="183"/>
      <c r="I345" s="184">
        <f>ROUND(E345*H345,2)</f>
        <v>0</v>
      </c>
      <c r="J345" s="183"/>
      <c r="K345" s="184">
        <f>ROUND(E345*J345,2)</f>
        <v>0</v>
      </c>
      <c r="L345" s="184">
        <v>21</v>
      </c>
      <c r="M345" s="184">
        <f>G345*(1+L345/100)</f>
        <v>0</v>
      </c>
      <c r="N345" s="182">
        <v>0</v>
      </c>
      <c r="O345" s="182">
        <f>ROUND(E345*N345,2)</f>
        <v>0</v>
      </c>
      <c r="P345" s="184"/>
      <c r="Q345" s="184" t="s">
        <v>282</v>
      </c>
      <c r="R345" s="185" t="s">
        <v>283</v>
      </c>
      <c r="S345" s="158">
        <v>0</v>
      </c>
      <c r="T345" s="158">
        <f>ROUND(E345*S345,2)</f>
        <v>0</v>
      </c>
      <c r="U345" s="158"/>
      <c r="V345" s="158" t="s">
        <v>179</v>
      </c>
      <c r="W345" s="158" t="s">
        <v>284</v>
      </c>
      <c r="X345" s="147"/>
      <c r="Y345" s="147"/>
      <c r="Z345" s="147"/>
      <c r="AA345" s="147"/>
      <c r="AB345" s="147"/>
      <c r="AC345" s="147"/>
      <c r="AD345" s="147"/>
      <c r="AE345" s="147" t="s">
        <v>764</v>
      </c>
      <c r="AF345" s="147"/>
      <c r="AG345" s="147"/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</row>
    <row r="346" spans="1:58" outlineLevel="1" x14ac:dyDescent="0.25">
      <c r="A346" s="171">
        <v>204</v>
      </c>
      <c r="B346" s="172" t="s">
        <v>1124</v>
      </c>
      <c r="C346" s="187" t="s">
        <v>1849</v>
      </c>
      <c r="D346" s="173" t="s">
        <v>1344</v>
      </c>
      <c r="E346" s="174">
        <v>168</v>
      </c>
      <c r="F346" s="175"/>
      <c r="G346" s="176">
        <f>ROUND(E346*F346,2)</f>
        <v>0</v>
      </c>
      <c r="H346" s="175"/>
      <c r="I346" s="176">
        <f>ROUND(E346*H346,2)</f>
        <v>0</v>
      </c>
      <c r="J346" s="175"/>
      <c r="K346" s="176">
        <f>ROUND(E346*J346,2)</f>
        <v>0</v>
      </c>
      <c r="L346" s="176">
        <v>21</v>
      </c>
      <c r="M346" s="176">
        <f>G346*(1+L346/100)</f>
        <v>0</v>
      </c>
      <c r="N346" s="174">
        <v>0</v>
      </c>
      <c r="O346" s="174">
        <f>ROUND(E346*N346,2)</f>
        <v>0</v>
      </c>
      <c r="P346" s="176"/>
      <c r="Q346" s="176" t="s">
        <v>282</v>
      </c>
      <c r="R346" s="177" t="s">
        <v>283</v>
      </c>
      <c r="S346" s="158">
        <v>0</v>
      </c>
      <c r="T346" s="158">
        <f>ROUND(E346*S346,2)</f>
        <v>0</v>
      </c>
      <c r="U346" s="158"/>
      <c r="V346" s="158" t="s">
        <v>179</v>
      </c>
      <c r="W346" s="158" t="s">
        <v>284</v>
      </c>
      <c r="X346" s="147"/>
      <c r="Y346" s="147"/>
      <c r="Z346" s="147"/>
      <c r="AA346" s="147"/>
      <c r="AB346" s="147"/>
      <c r="AC346" s="147"/>
      <c r="AD346" s="147"/>
      <c r="AE346" s="147" t="s">
        <v>764</v>
      </c>
      <c r="AF346" s="147"/>
      <c r="AG346" s="147"/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</row>
    <row r="347" spans="1:58" outlineLevel="2" x14ac:dyDescent="0.25">
      <c r="A347" s="154"/>
      <c r="B347" s="155"/>
      <c r="C347" s="253" t="s">
        <v>1850</v>
      </c>
      <c r="D347" s="254"/>
      <c r="E347" s="254"/>
      <c r="F347" s="254"/>
      <c r="G347" s="254"/>
      <c r="H347" s="158"/>
      <c r="I347" s="158"/>
      <c r="J347" s="158"/>
      <c r="K347" s="158"/>
      <c r="L347" s="158"/>
      <c r="M347" s="158"/>
      <c r="N347" s="157"/>
      <c r="O347" s="157"/>
      <c r="P347" s="158"/>
      <c r="Q347" s="158"/>
      <c r="R347" s="158"/>
      <c r="S347" s="158"/>
      <c r="T347" s="158"/>
      <c r="U347" s="158"/>
      <c r="V347" s="158"/>
      <c r="W347" s="158"/>
      <c r="X347" s="147"/>
      <c r="Y347" s="147"/>
      <c r="Z347" s="147"/>
      <c r="AA347" s="147"/>
      <c r="AB347" s="147"/>
      <c r="AC347" s="147"/>
      <c r="AD347" s="147"/>
      <c r="AE347" s="147" t="s">
        <v>287</v>
      </c>
      <c r="AF347" s="147"/>
      <c r="AG347" s="147"/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</row>
    <row r="348" spans="1:58" outlineLevel="3" x14ac:dyDescent="0.25">
      <c r="A348" s="154"/>
      <c r="B348" s="155"/>
      <c r="C348" s="262" t="s">
        <v>1851</v>
      </c>
      <c r="D348" s="263"/>
      <c r="E348" s="263"/>
      <c r="F348" s="263"/>
      <c r="G348" s="263"/>
      <c r="H348" s="158"/>
      <c r="I348" s="158"/>
      <c r="J348" s="158"/>
      <c r="K348" s="158"/>
      <c r="L348" s="158"/>
      <c r="M348" s="158"/>
      <c r="N348" s="157"/>
      <c r="O348" s="157"/>
      <c r="P348" s="158"/>
      <c r="Q348" s="158"/>
      <c r="R348" s="158"/>
      <c r="S348" s="158"/>
      <c r="T348" s="158"/>
      <c r="U348" s="158"/>
      <c r="V348" s="158"/>
      <c r="W348" s="158"/>
      <c r="X348" s="147"/>
      <c r="Y348" s="147"/>
      <c r="Z348" s="147"/>
      <c r="AA348" s="147"/>
      <c r="AB348" s="147"/>
      <c r="AC348" s="147"/>
      <c r="AD348" s="147"/>
      <c r="AE348" s="147" t="s">
        <v>287</v>
      </c>
      <c r="AF348" s="147"/>
      <c r="AG348" s="147"/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</row>
    <row r="349" spans="1:58" outlineLevel="3" x14ac:dyDescent="0.25">
      <c r="A349" s="154"/>
      <c r="B349" s="155"/>
      <c r="C349" s="262" t="s">
        <v>1852</v>
      </c>
      <c r="D349" s="263"/>
      <c r="E349" s="263"/>
      <c r="F349" s="263"/>
      <c r="G349" s="263"/>
      <c r="H349" s="158"/>
      <c r="I349" s="158"/>
      <c r="J349" s="158"/>
      <c r="K349" s="158"/>
      <c r="L349" s="158"/>
      <c r="M349" s="158"/>
      <c r="N349" s="157"/>
      <c r="O349" s="157"/>
      <c r="P349" s="158"/>
      <c r="Q349" s="158"/>
      <c r="R349" s="158"/>
      <c r="S349" s="158"/>
      <c r="T349" s="158"/>
      <c r="U349" s="158"/>
      <c r="V349" s="158"/>
      <c r="W349" s="158"/>
      <c r="X349" s="147"/>
      <c r="Y349" s="147"/>
      <c r="Z349" s="147"/>
      <c r="AA349" s="147"/>
      <c r="AB349" s="147"/>
      <c r="AC349" s="147"/>
      <c r="AD349" s="147"/>
      <c r="AE349" s="147" t="s">
        <v>287</v>
      </c>
      <c r="AF349" s="147"/>
      <c r="AG349" s="147"/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</row>
    <row r="350" spans="1:58" outlineLevel="3" x14ac:dyDescent="0.25">
      <c r="A350" s="154"/>
      <c r="B350" s="155"/>
      <c r="C350" s="262" t="s">
        <v>1853</v>
      </c>
      <c r="D350" s="263"/>
      <c r="E350" s="263"/>
      <c r="F350" s="263"/>
      <c r="G350" s="263"/>
      <c r="H350" s="158"/>
      <c r="I350" s="158"/>
      <c r="J350" s="158"/>
      <c r="K350" s="158"/>
      <c r="L350" s="158"/>
      <c r="M350" s="158"/>
      <c r="N350" s="157"/>
      <c r="O350" s="157"/>
      <c r="P350" s="158"/>
      <c r="Q350" s="158"/>
      <c r="R350" s="158"/>
      <c r="S350" s="158"/>
      <c r="T350" s="158"/>
      <c r="U350" s="158"/>
      <c r="V350" s="158"/>
      <c r="W350" s="158"/>
      <c r="X350" s="147"/>
      <c r="Y350" s="147"/>
      <c r="Z350" s="147"/>
      <c r="AA350" s="147"/>
      <c r="AB350" s="147"/>
      <c r="AC350" s="147"/>
      <c r="AD350" s="147"/>
      <c r="AE350" s="147" t="s">
        <v>287</v>
      </c>
      <c r="AF350" s="147"/>
      <c r="AG350" s="147"/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</row>
    <row r="351" spans="1:58" outlineLevel="3" x14ac:dyDescent="0.25">
      <c r="A351" s="154"/>
      <c r="B351" s="155"/>
      <c r="C351" s="262" t="s">
        <v>1854</v>
      </c>
      <c r="D351" s="263"/>
      <c r="E351" s="263"/>
      <c r="F351" s="263"/>
      <c r="G351" s="263"/>
      <c r="H351" s="158"/>
      <c r="I351" s="158"/>
      <c r="J351" s="158"/>
      <c r="K351" s="158"/>
      <c r="L351" s="158"/>
      <c r="M351" s="158"/>
      <c r="N351" s="157"/>
      <c r="O351" s="157"/>
      <c r="P351" s="158"/>
      <c r="Q351" s="158"/>
      <c r="R351" s="158"/>
      <c r="S351" s="158"/>
      <c r="T351" s="158"/>
      <c r="U351" s="158"/>
      <c r="V351" s="158"/>
      <c r="W351" s="158"/>
      <c r="X351" s="147"/>
      <c r="Y351" s="147"/>
      <c r="Z351" s="147"/>
      <c r="AA351" s="147"/>
      <c r="AB351" s="147"/>
      <c r="AC351" s="147"/>
      <c r="AD351" s="147"/>
      <c r="AE351" s="147" t="s">
        <v>287</v>
      </c>
      <c r="AF351" s="147"/>
      <c r="AG351" s="147"/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</row>
    <row r="352" spans="1:58" outlineLevel="3" x14ac:dyDescent="0.25">
      <c r="A352" s="154"/>
      <c r="B352" s="155"/>
      <c r="C352" s="262" t="s">
        <v>1855</v>
      </c>
      <c r="D352" s="263"/>
      <c r="E352" s="263"/>
      <c r="F352" s="263"/>
      <c r="G352" s="263"/>
      <c r="H352" s="158"/>
      <c r="I352" s="158"/>
      <c r="J352" s="158"/>
      <c r="K352" s="158"/>
      <c r="L352" s="158"/>
      <c r="M352" s="158"/>
      <c r="N352" s="157"/>
      <c r="O352" s="157"/>
      <c r="P352" s="158"/>
      <c r="Q352" s="158"/>
      <c r="R352" s="158"/>
      <c r="S352" s="158"/>
      <c r="T352" s="158"/>
      <c r="U352" s="158"/>
      <c r="V352" s="158"/>
      <c r="W352" s="158"/>
      <c r="X352" s="147"/>
      <c r="Y352" s="147"/>
      <c r="Z352" s="147"/>
      <c r="AA352" s="147"/>
      <c r="AB352" s="147"/>
      <c r="AC352" s="147"/>
      <c r="AD352" s="147"/>
      <c r="AE352" s="147" t="s">
        <v>287</v>
      </c>
      <c r="AF352" s="147"/>
      <c r="AG352" s="147"/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</row>
    <row r="353" spans="1:58" outlineLevel="1" x14ac:dyDescent="0.25">
      <c r="A353" s="171">
        <v>205</v>
      </c>
      <c r="B353" s="172" t="s">
        <v>1126</v>
      </c>
      <c r="C353" s="187" t="s">
        <v>1856</v>
      </c>
      <c r="D353" s="173" t="s">
        <v>1344</v>
      </c>
      <c r="E353" s="174">
        <v>39</v>
      </c>
      <c r="F353" s="175"/>
      <c r="G353" s="176">
        <f>ROUND(E353*F353,2)</f>
        <v>0</v>
      </c>
      <c r="H353" s="175"/>
      <c r="I353" s="176">
        <f>ROUND(E353*H353,2)</f>
        <v>0</v>
      </c>
      <c r="J353" s="175"/>
      <c r="K353" s="176">
        <f>ROUND(E353*J353,2)</f>
        <v>0</v>
      </c>
      <c r="L353" s="176">
        <v>21</v>
      </c>
      <c r="M353" s="176">
        <f>G353*(1+L353/100)</f>
        <v>0</v>
      </c>
      <c r="N353" s="174">
        <v>0</v>
      </c>
      <c r="O353" s="174">
        <f>ROUND(E353*N353,2)</f>
        <v>0</v>
      </c>
      <c r="P353" s="176"/>
      <c r="Q353" s="176" t="s">
        <v>282</v>
      </c>
      <c r="R353" s="177" t="s">
        <v>283</v>
      </c>
      <c r="S353" s="158">
        <v>0</v>
      </c>
      <c r="T353" s="158">
        <f>ROUND(E353*S353,2)</f>
        <v>0</v>
      </c>
      <c r="U353" s="158"/>
      <c r="V353" s="158" t="s">
        <v>179</v>
      </c>
      <c r="W353" s="158" t="s">
        <v>284</v>
      </c>
      <c r="X353" s="147"/>
      <c r="Y353" s="147"/>
      <c r="Z353" s="147"/>
      <c r="AA353" s="147"/>
      <c r="AB353" s="147"/>
      <c r="AC353" s="147"/>
      <c r="AD353" s="147"/>
      <c r="AE353" s="147" t="s">
        <v>764</v>
      </c>
      <c r="AF353" s="147"/>
      <c r="AG353" s="147"/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</row>
    <row r="354" spans="1:58" outlineLevel="2" x14ac:dyDescent="0.25">
      <c r="A354" s="154"/>
      <c r="B354" s="155"/>
      <c r="C354" s="253" t="s">
        <v>1850</v>
      </c>
      <c r="D354" s="254"/>
      <c r="E354" s="254"/>
      <c r="F354" s="254"/>
      <c r="G354" s="254"/>
      <c r="H354" s="158"/>
      <c r="I354" s="158"/>
      <c r="J354" s="158"/>
      <c r="K354" s="158"/>
      <c r="L354" s="158"/>
      <c r="M354" s="158"/>
      <c r="N354" s="157"/>
      <c r="O354" s="157"/>
      <c r="P354" s="158"/>
      <c r="Q354" s="158"/>
      <c r="R354" s="158"/>
      <c r="S354" s="158"/>
      <c r="T354" s="158"/>
      <c r="U354" s="158"/>
      <c r="V354" s="158"/>
      <c r="W354" s="158"/>
      <c r="X354" s="147"/>
      <c r="Y354" s="147"/>
      <c r="Z354" s="147"/>
      <c r="AA354" s="147"/>
      <c r="AB354" s="147"/>
      <c r="AC354" s="147"/>
      <c r="AD354" s="147"/>
      <c r="AE354" s="147" t="s">
        <v>287</v>
      </c>
      <c r="AF354" s="147"/>
      <c r="AG354" s="147"/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</row>
    <row r="355" spans="1:58" outlineLevel="3" x14ac:dyDescent="0.25">
      <c r="A355" s="154"/>
      <c r="B355" s="155"/>
      <c r="C355" s="262" t="s">
        <v>1851</v>
      </c>
      <c r="D355" s="263"/>
      <c r="E355" s="263"/>
      <c r="F355" s="263"/>
      <c r="G355" s="263"/>
      <c r="H355" s="158"/>
      <c r="I355" s="158"/>
      <c r="J355" s="158"/>
      <c r="K355" s="158"/>
      <c r="L355" s="158"/>
      <c r="M355" s="158"/>
      <c r="N355" s="157"/>
      <c r="O355" s="157"/>
      <c r="P355" s="158"/>
      <c r="Q355" s="158"/>
      <c r="R355" s="158"/>
      <c r="S355" s="158"/>
      <c r="T355" s="158"/>
      <c r="U355" s="158"/>
      <c r="V355" s="158"/>
      <c r="W355" s="158"/>
      <c r="X355" s="147"/>
      <c r="Y355" s="147"/>
      <c r="Z355" s="147"/>
      <c r="AA355" s="147"/>
      <c r="AB355" s="147"/>
      <c r="AC355" s="147"/>
      <c r="AD355" s="147"/>
      <c r="AE355" s="147" t="s">
        <v>287</v>
      </c>
      <c r="AF355" s="147"/>
      <c r="AG355" s="147"/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</row>
    <row r="356" spans="1:58" outlineLevel="3" x14ac:dyDescent="0.25">
      <c r="A356" s="154"/>
      <c r="B356" s="155"/>
      <c r="C356" s="262" t="s">
        <v>1852</v>
      </c>
      <c r="D356" s="263"/>
      <c r="E356" s="263"/>
      <c r="F356" s="263"/>
      <c r="G356" s="263"/>
      <c r="H356" s="158"/>
      <c r="I356" s="158"/>
      <c r="J356" s="158"/>
      <c r="K356" s="158"/>
      <c r="L356" s="158"/>
      <c r="M356" s="158"/>
      <c r="N356" s="157"/>
      <c r="O356" s="157"/>
      <c r="P356" s="158"/>
      <c r="Q356" s="158"/>
      <c r="R356" s="158"/>
      <c r="S356" s="158"/>
      <c r="T356" s="158"/>
      <c r="U356" s="158"/>
      <c r="V356" s="158"/>
      <c r="W356" s="158"/>
      <c r="X356" s="147"/>
      <c r="Y356" s="147"/>
      <c r="Z356" s="147"/>
      <c r="AA356" s="147"/>
      <c r="AB356" s="147"/>
      <c r="AC356" s="147"/>
      <c r="AD356" s="147"/>
      <c r="AE356" s="147" t="s">
        <v>287</v>
      </c>
      <c r="AF356" s="147"/>
      <c r="AG356" s="147"/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</row>
    <row r="357" spans="1:58" outlineLevel="3" x14ac:dyDescent="0.25">
      <c r="A357" s="154"/>
      <c r="B357" s="155"/>
      <c r="C357" s="262" t="s">
        <v>1853</v>
      </c>
      <c r="D357" s="263"/>
      <c r="E357" s="263"/>
      <c r="F357" s="263"/>
      <c r="G357" s="263"/>
      <c r="H357" s="158"/>
      <c r="I357" s="158"/>
      <c r="J357" s="158"/>
      <c r="K357" s="158"/>
      <c r="L357" s="158"/>
      <c r="M357" s="158"/>
      <c r="N357" s="157"/>
      <c r="O357" s="157"/>
      <c r="P357" s="158"/>
      <c r="Q357" s="158"/>
      <c r="R357" s="158"/>
      <c r="S357" s="158"/>
      <c r="T357" s="158"/>
      <c r="U357" s="158"/>
      <c r="V357" s="158"/>
      <c r="W357" s="158"/>
      <c r="X357" s="147"/>
      <c r="Y357" s="147"/>
      <c r="Z357" s="147"/>
      <c r="AA357" s="147"/>
      <c r="AB357" s="147"/>
      <c r="AC357" s="147"/>
      <c r="AD357" s="147"/>
      <c r="AE357" s="147" t="s">
        <v>287</v>
      </c>
      <c r="AF357" s="147"/>
      <c r="AG357" s="147"/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</row>
    <row r="358" spans="1:58" outlineLevel="3" x14ac:dyDescent="0.25">
      <c r="A358" s="154"/>
      <c r="B358" s="155"/>
      <c r="C358" s="262" t="s">
        <v>1854</v>
      </c>
      <c r="D358" s="263"/>
      <c r="E358" s="263"/>
      <c r="F358" s="263"/>
      <c r="G358" s="263"/>
      <c r="H358" s="158"/>
      <c r="I358" s="158"/>
      <c r="J358" s="158"/>
      <c r="K358" s="158"/>
      <c r="L358" s="158"/>
      <c r="M358" s="158"/>
      <c r="N358" s="157"/>
      <c r="O358" s="157"/>
      <c r="P358" s="158"/>
      <c r="Q358" s="158"/>
      <c r="R358" s="158"/>
      <c r="S358" s="158"/>
      <c r="T358" s="158"/>
      <c r="U358" s="158"/>
      <c r="V358" s="158"/>
      <c r="W358" s="158"/>
      <c r="X358" s="147"/>
      <c r="Y358" s="147"/>
      <c r="Z358" s="147"/>
      <c r="AA358" s="147"/>
      <c r="AB358" s="147"/>
      <c r="AC358" s="147"/>
      <c r="AD358" s="147"/>
      <c r="AE358" s="147" t="s">
        <v>287</v>
      </c>
      <c r="AF358" s="147"/>
      <c r="AG358" s="147"/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</row>
    <row r="359" spans="1:58" outlineLevel="3" x14ac:dyDescent="0.25">
      <c r="A359" s="154"/>
      <c r="B359" s="155"/>
      <c r="C359" s="262" t="s">
        <v>1855</v>
      </c>
      <c r="D359" s="263"/>
      <c r="E359" s="263"/>
      <c r="F359" s="263"/>
      <c r="G359" s="263"/>
      <c r="H359" s="158"/>
      <c r="I359" s="158"/>
      <c r="J359" s="158"/>
      <c r="K359" s="158"/>
      <c r="L359" s="158"/>
      <c r="M359" s="158"/>
      <c r="N359" s="157"/>
      <c r="O359" s="157"/>
      <c r="P359" s="158"/>
      <c r="Q359" s="158"/>
      <c r="R359" s="158"/>
      <c r="S359" s="158"/>
      <c r="T359" s="158"/>
      <c r="U359" s="158"/>
      <c r="V359" s="158"/>
      <c r="W359" s="158"/>
      <c r="X359" s="147"/>
      <c r="Y359" s="147"/>
      <c r="Z359" s="147"/>
      <c r="AA359" s="147"/>
      <c r="AB359" s="147"/>
      <c r="AC359" s="147"/>
      <c r="AD359" s="147"/>
      <c r="AE359" s="147" t="s">
        <v>287</v>
      </c>
      <c r="AF359" s="147"/>
      <c r="AG359" s="147"/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</row>
    <row r="360" spans="1:58" outlineLevel="1" x14ac:dyDescent="0.25">
      <c r="A360" s="171">
        <v>206</v>
      </c>
      <c r="B360" s="172" t="s">
        <v>1128</v>
      </c>
      <c r="C360" s="187" t="s">
        <v>1857</v>
      </c>
      <c r="D360" s="173" t="s">
        <v>747</v>
      </c>
      <c r="E360" s="174">
        <v>2</v>
      </c>
      <c r="F360" s="175"/>
      <c r="G360" s="176">
        <f>ROUND(E360*F360,2)</f>
        <v>0</v>
      </c>
      <c r="H360" s="175"/>
      <c r="I360" s="176">
        <f>ROUND(E360*H360,2)</f>
        <v>0</v>
      </c>
      <c r="J360" s="175"/>
      <c r="K360" s="176">
        <f>ROUND(E360*J360,2)</f>
        <v>0</v>
      </c>
      <c r="L360" s="176">
        <v>21</v>
      </c>
      <c r="M360" s="176">
        <f>G360*(1+L360/100)</f>
        <v>0</v>
      </c>
      <c r="N360" s="174">
        <v>0</v>
      </c>
      <c r="O360" s="174">
        <f>ROUND(E360*N360,2)</f>
        <v>0</v>
      </c>
      <c r="P360" s="176"/>
      <c r="Q360" s="176" t="s">
        <v>282</v>
      </c>
      <c r="R360" s="177" t="s">
        <v>283</v>
      </c>
      <c r="S360" s="158">
        <v>0</v>
      </c>
      <c r="T360" s="158">
        <f>ROUND(E360*S360,2)</f>
        <v>0</v>
      </c>
      <c r="U360" s="158"/>
      <c r="V360" s="158" t="s">
        <v>179</v>
      </c>
      <c r="W360" s="158" t="s">
        <v>284</v>
      </c>
      <c r="X360" s="147"/>
      <c r="Y360" s="147"/>
      <c r="Z360" s="147"/>
      <c r="AA360" s="147"/>
      <c r="AB360" s="147"/>
      <c r="AC360" s="147"/>
      <c r="AD360" s="147"/>
      <c r="AE360" s="147" t="s">
        <v>764</v>
      </c>
      <c r="AF360" s="147"/>
      <c r="AG360" s="147"/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</row>
    <row r="361" spans="1:58" outlineLevel="2" x14ac:dyDescent="0.25">
      <c r="A361" s="154"/>
      <c r="B361" s="155"/>
      <c r="C361" s="253" t="s">
        <v>1850</v>
      </c>
      <c r="D361" s="254"/>
      <c r="E361" s="254"/>
      <c r="F361" s="254"/>
      <c r="G361" s="254"/>
      <c r="H361" s="158"/>
      <c r="I361" s="158"/>
      <c r="J361" s="158"/>
      <c r="K361" s="158"/>
      <c r="L361" s="158"/>
      <c r="M361" s="158"/>
      <c r="N361" s="157"/>
      <c r="O361" s="157"/>
      <c r="P361" s="158"/>
      <c r="Q361" s="158"/>
      <c r="R361" s="158"/>
      <c r="S361" s="158"/>
      <c r="T361" s="158"/>
      <c r="U361" s="158"/>
      <c r="V361" s="158"/>
      <c r="W361" s="158"/>
      <c r="X361" s="147"/>
      <c r="Y361" s="147"/>
      <c r="Z361" s="147"/>
      <c r="AA361" s="147"/>
      <c r="AB361" s="147"/>
      <c r="AC361" s="147"/>
      <c r="AD361" s="147"/>
      <c r="AE361" s="147" t="s">
        <v>287</v>
      </c>
      <c r="AF361" s="147"/>
      <c r="AG361" s="147"/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</row>
    <row r="362" spans="1:58" outlineLevel="3" x14ac:dyDescent="0.25">
      <c r="A362" s="154"/>
      <c r="B362" s="155"/>
      <c r="C362" s="262" t="s">
        <v>1851</v>
      </c>
      <c r="D362" s="263"/>
      <c r="E362" s="263"/>
      <c r="F362" s="263"/>
      <c r="G362" s="263"/>
      <c r="H362" s="158"/>
      <c r="I362" s="158"/>
      <c r="J362" s="158"/>
      <c r="K362" s="158"/>
      <c r="L362" s="158"/>
      <c r="M362" s="158"/>
      <c r="N362" s="157"/>
      <c r="O362" s="157"/>
      <c r="P362" s="158"/>
      <c r="Q362" s="158"/>
      <c r="R362" s="158"/>
      <c r="S362" s="158"/>
      <c r="T362" s="158"/>
      <c r="U362" s="158"/>
      <c r="V362" s="158"/>
      <c r="W362" s="158"/>
      <c r="X362" s="147"/>
      <c r="Y362" s="147"/>
      <c r="Z362" s="147"/>
      <c r="AA362" s="147"/>
      <c r="AB362" s="147"/>
      <c r="AC362" s="147"/>
      <c r="AD362" s="147"/>
      <c r="AE362" s="147" t="s">
        <v>287</v>
      </c>
      <c r="AF362" s="147"/>
      <c r="AG362" s="147"/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</row>
    <row r="363" spans="1:58" outlineLevel="3" x14ac:dyDescent="0.25">
      <c r="A363" s="154"/>
      <c r="B363" s="155"/>
      <c r="C363" s="262" t="s">
        <v>1852</v>
      </c>
      <c r="D363" s="263"/>
      <c r="E363" s="263"/>
      <c r="F363" s="263"/>
      <c r="G363" s="263"/>
      <c r="H363" s="158"/>
      <c r="I363" s="158"/>
      <c r="J363" s="158"/>
      <c r="K363" s="158"/>
      <c r="L363" s="158"/>
      <c r="M363" s="158"/>
      <c r="N363" s="157"/>
      <c r="O363" s="157"/>
      <c r="P363" s="158"/>
      <c r="Q363" s="158"/>
      <c r="R363" s="158"/>
      <c r="S363" s="158"/>
      <c r="T363" s="158"/>
      <c r="U363" s="158"/>
      <c r="V363" s="158"/>
      <c r="W363" s="158"/>
      <c r="X363" s="147"/>
      <c r="Y363" s="147"/>
      <c r="Z363" s="147"/>
      <c r="AA363" s="147"/>
      <c r="AB363" s="147"/>
      <c r="AC363" s="147"/>
      <c r="AD363" s="147"/>
      <c r="AE363" s="147" t="s">
        <v>287</v>
      </c>
      <c r="AF363" s="147"/>
      <c r="AG363" s="147"/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</row>
    <row r="364" spans="1:58" outlineLevel="3" x14ac:dyDescent="0.25">
      <c r="A364" s="154"/>
      <c r="B364" s="155"/>
      <c r="C364" s="262" t="s">
        <v>1853</v>
      </c>
      <c r="D364" s="263"/>
      <c r="E364" s="263"/>
      <c r="F364" s="263"/>
      <c r="G364" s="263"/>
      <c r="H364" s="158"/>
      <c r="I364" s="158"/>
      <c r="J364" s="158"/>
      <c r="K364" s="158"/>
      <c r="L364" s="158"/>
      <c r="M364" s="158"/>
      <c r="N364" s="157"/>
      <c r="O364" s="157"/>
      <c r="P364" s="158"/>
      <c r="Q364" s="158"/>
      <c r="R364" s="158"/>
      <c r="S364" s="158"/>
      <c r="T364" s="158"/>
      <c r="U364" s="158"/>
      <c r="V364" s="158"/>
      <c r="W364" s="158"/>
      <c r="X364" s="147"/>
      <c r="Y364" s="147"/>
      <c r="Z364" s="147"/>
      <c r="AA364" s="147"/>
      <c r="AB364" s="147"/>
      <c r="AC364" s="147"/>
      <c r="AD364" s="147"/>
      <c r="AE364" s="147" t="s">
        <v>287</v>
      </c>
      <c r="AF364" s="147"/>
      <c r="AG364" s="147"/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</row>
    <row r="365" spans="1:58" outlineLevel="3" x14ac:dyDescent="0.25">
      <c r="A365" s="154"/>
      <c r="B365" s="155"/>
      <c r="C365" s="262" t="s">
        <v>1854</v>
      </c>
      <c r="D365" s="263"/>
      <c r="E365" s="263"/>
      <c r="F365" s="263"/>
      <c r="G365" s="263"/>
      <c r="H365" s="158"/>
      <c r="I365" s="158"/>
      <c r="J365" s="158"/>
      <c r="K365" s="158"/>
      <c r="L365" s="158"/>
      <c r="M365" s="158"/>
      <c r="N365" s="157"/>
      <c r="O365" s="157"/>
      <c r="P365" s="158"/>
      <c r="Q365" s="158"/>
      <c r="R365" s="158"/>
      <c r="S365" s="158"/>
      <c r="T365" s="158"/>
      <c r="U365" s="158"/>
      <c r="V365" s="158"/>
      <c r="W365" s="158"/>
      <c r="X365" s="147"/>
      <c r="Y365" s="147"/>
      <c r="Z365" s="147"/>
      <c r="AA365" s="147"/>
      <c r="AB365" s="147"/>
      <c r="AC365" s="147"/>
      <c r="AD365" s="147"/>
      <c r="AE365" s="147" t="s">
        <v>287</v>
      </c>
      <c r="AF365" s="147"/>
      <c r="AG365" s="147"/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</row>
    <row r="366" spans="1:58" outlineLevel="3" x14ac:dyDescent="0.25">
      <c r="A366" s="154"/>
      <c r="B366" s="155"/>
      <c r="C366" s="262" t="s">
        <v>1855</v>
      </c>
      <c r="D366" s="263"/>
      <c r="E366" s="263"/>
      <c r="F366" s="263"/>
      <c r="G366" s="263"/>
      <c r="H366" s="158"/>
      <c r="I366" s="158"/>
      <c r="J366" s="158"/>
      <c r="K366" s="158"/>
      <c r="L366" s="158"/>
      <c r="M366" s="158"/>
      <c r="N366" s="157"/>
      <c r="O366" s="157"/>
      <c r="P366" s="158"/>
      <c r="Q366" s="158"/>
      <c r="R366" s="158"/>
      <c r="S366" s="158"/>
      <c r="T366" s="158"/>
      <c r="U366" s="158"/>
      <c r="V366" s="158"/>
      <c r="W366" s="158"/>
      <c r="X366" s="147"/>
      <c r="Y366" s="147"/>
      <c r="Z366" s="147"/>
      <c r="AA366" s="147"/>
      <c r="AB366" s="147"/>
      <c r="AC366" s="147"/>
      <c r="AD366" s="147"/>
      <c r="AE366" s="147" t="s">
        <v>287</v>
      </c>
      <c r="AF366" s="147"/>
      <c r="AG366" s="147"/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</row>
    <row r="367" spans="1:58" outlineLevel="1" x14ac:dyDescent="0.25">
      <c r="A367" s="171">
        <v>207</v>
      </c>
      <c r="B367" s="172" t="s">
        <v>1130</v>
      </c>
      <c r="C367" s="187" t="s">
        <v>1858</v>
      </c>
      <c r="D367" s="173" t="s">
        <v>747</v>
      </c>
      <c r="E367" s="174">
        <v>8</v>
      </c>
      <c r="F367" s="175"/>
      <c r="G367" s="176">
        <f>ROUND(E367*F367,2)</f>
        <v>0</v>
      </c>
      <c r="H367" s="175"/>
      <c r="I367" s="176">
        <f>ROUND(E367*H367,2)</f>
        <v>0</v>
      </c>
      <c r="J367" s="175"/>
      <c r="K367" s="176">
        <f>ROUND(E367*J367,2)</f>
        <v>0</v>
      </c>
      <c r="L367" s="176">
        <v>21</v>
      </c>
      <c r="M367" s="176">
        <f>G367*(1+L367/100)</f>
        <v>0</v>
      </c>
      <c r="N367" s="174">
        <v>0</v>
      </c>
      <c r="O367" s="174">
        <f>ROUND(E367*N367,2)</f>
        <v>0</v>
      </c>
      <c r="P367" s="176"/>
      <c r="Q367" s="176" t="s">
        <v>282</v>
      </c>
      <c r="R367" s="177" t="s">
        <v>283</v>
      </c>
      <c r="S367" s="158">
        <v>0</v>
      </c>
      <c r="T367" s="158">
        <f>ROUND(E367*S367,2)</f>
        <v>0</v>
      </c>
      <c r="U367" s="158"/>
      <c r="V367" s="158" t="s">
        <v>179</v>
      </c>
      <c r="W367" s="158" t="s">
        <v>284</v>
      </c>
      <c r="X367" s="147"/>
      <c r="Y367" s="147"/>
      <c r="Z367" s="147"/>
      <c r="AA367" s="147"/>
      <c r="AB367" s="147"/>
      <c r="AC367" s="147"/>
      <c r="AD367" s="147"/>
      <c r="AE367" s="147" t="s">
        <v>764</v>
      </c>
      <c r="AF367" s="147"/>
      <c r="AG367" s="147"/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</row>
    <row r="368" spans="1:58" outlineLevel="2" x14ac:dyDescent="0.25">
      <c r="A368" s="154"/>
      <c r="B368" s="155"/>
      <c r="C368" s="253" t="s">
        <v>1850</v>
      </c>
      <c r="D368" s="254"/>
      <c r="E368" s="254"/>
      <c r="F368" s="254"/>
      <c r="G368" s="254"/>
      <c r="H368" s="158"/>
      <c r="I368" s="158"/>
      <c r="J368" s="158"/>
      <c r="K368" s="158"/>
      <c r="L368" s="158"/>
      <c r="M368" s="158"/>
      <c r="N368" s="157"/>
      <c r="O368" s="157"/>
      <c r="P368" s="158"/>
      <c r="Q368" s="158"/>
      <c r="R368" s="158"/>
      <c r="S368" s="158"/>
      <c r="T368" s="158"/>
      <c r="U368" s="158"/>
      <c r="V368" s="158"/>
      <c r="W368" s="158"/>
      <c r="X368" s="147"/>
      <c r="Y368" s="147"/>
      <c r="Z368" s="147"/>
      <c r="AA368" s="147"/>
      <c r="AB368" s="147"/>
      <c r="AC368" s="147"/>
      <c r="AD368" s="147"/>
      <c r="AE368" s="147" t="s">
        <v>287</v>
      </c>
      <c r="AF368" s="147"/>
      <c r="AG368" s="147"/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</row>
    <row r="369" spans="1:58" outlineLevel="3" x14ac:dyDescent="0.25">
      <c r="A369" s="154"/>
      <c r="B369" s="155"/>
      <c r="C369" s="262" t="s">
        <v>1851</v>
      </c>
      <c r="D369" s="263"/>
      <c r="E369" s="263"/>
      <c r="F369" s="263"/>
      <c r="G369" s="263"/>
      <c r="H369" s="158"/>
      <c r="I369" s="158"/>
      <c r="J369" s="158"/>
      <c r="K369" s="158"/>
      <c r="L369" s="158"/>
      <c r="M369" s="158"/>
      <c r="N369" s="157"/>
      <c r="O369" s="157"/>
      <c r="P369" s="158"/>
      <c r="Q369" s="158"/>
      <c r="R369" s="158"/>
      <c r="S369" s="158"/>
      <c r="T369" s="158"/>
      <c r="U369" s="158"/>
      <c r="V369" s="158"/>
      <c r="W369" s="158"/>
      <c r="X369" s="147"/>
      <c r="Y369" s="147"/>
      <c r="Z369" s="147"/>
      <c r="AA369" s="147"/>
      <c r="AB369" s="147"/>
      <c r="AC369" s="147"/>
      <c r="AD369" s="147"/>
      <c r="AE369" s="147" t="s">
        <v>287</v>
      </c>
      <c r="AF369" s="147"/>
      <c r="AG369" s="147"/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</row>
    <row r="370" spans="1:58" outlineLevel="3" x14ac:dyDescent="0.25">
      <c r="A370" s="154"/>
      <c r="B370" s="155"/>
      <c r="C370" s="262" t="s">
        <v>1852</v>
      </c>
      <c r="D370" s="263"/>
      <c r="E370" s="263"/>
      <c r="F370" s="263"/>
      <c r="G370" s="263"/>
      <c r="H370" s="158"/>
      <c r="I370" s="158"/>
      <c r="J370" s="158"/>
      <c r="K370" s="158"/>
      <c r="L370" s="158"/>
      <c r="M370" s="158"/>
      <c r="N370" s="157"/>
      <c r="O370" s="157"/>
      <c r="P370" s="158"/>
      <c r="Q370" s="158"/>
      <c r="R370" s="158"/>
      <c r="S370" s="158"/>
      <c r="T370" s="158"/>
      <c r="U370" s="158"/>
      <c r="V370" s="158"/>
      <c r="W370" s="158"/>
      <c r="X370" s="147"/>
      <c r="Y370" s="147"/>
      <c r="Z370" s="147"/>
      <c r="AA370" s="147"/>
      <c r="AB370" s="147"/>
      <c r="AC370" s="147"/>
      <c r="AD370" s="147"/>
      <c r="AE370" s="147" t="s">
        <v>287</v>
      </c>
      <c r="AF370" s="147"/>
      <c r="AG370" s="147"/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</row>
    <row r="371" spans="1:58" outlineLevel="3" x14ac:dyDescent="0.25">
      <c r="A371" s="154"/>
      <c r="B371" s="155"/>
      <c r="C371" s="262" t="s">
        <v>1853</v>
      </c>
      <c r="D371" s="263"/>
      <c r="E371" s="263"/>
      <c r="F371" s="263"/>
      <c r="G371" s="263"/>
      <c r="H371" s="158"/>
      <c r="I371" s="158"/>
      <c r="J371" s="158"/>
      <c r="K371" s="158"/>
      <c r="L371" s="158"/>
      <c r="M371" s="158"/>
      <c r="N371" s="157"/>
      <c r="O371" s="157"/>
      <c r="P371" s="158"/>
      <c r="Q371" s="158"/>
      <c r="R371" s="158"/>
      <c r="S371" s="158"/>
      <c r="T371" s="158"/>
      <c r="U371" s="158"/>
      <c r="V371" s="158"/>
      <c r="W371" s="158"/>
      <c r="X371" s="147"/>
      <c r="Y371" s="147"/>
      <c r="Z371" s="147"/>
      <c r="AA371" s="147"/>
      <c r="AB371" s="147"/>
      <c r="AC371" s="147"/>
      <c r="AD371" s="147"/>
      <c r="AE371" s="147" t="s">
        <v>287</v>
      </c>
      <c r="AF371" s="147"/>
      <c r="AG371" s="147"/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</row>
    <row r="372" spans="1:58" outlineLevel="3" x14ac:dyDescent="0.25">
      <c r="A372" s="154"/>
      <c r="B372" s="155"/>
      <c r="C372" s="262" t="s">
        <v>1854</v>
      </c>
      <c r="D372" s="263"/>
      <c r="E372" s="263"/>
      <c r="F372" s="263"/>
      <c r="G372" s="263"/>
      <c r="H372" s="158"/>
      <c r="I372" s="158"/>
      <c r="J372" s="158"/>
      <c r="K372" s="158"/>
      <c r="L372" s="158"/>
      <c r="M372" s="158"/>
      <c r="N372" s="157"/>
      <c r="O372" s="157"/>
      <c r="P372" s="158"/>
      <c r="Q372" s="158"/>
      <c r="R372" s="158"/>
      <c r="S372" s="158"/>
      <c r="T372" s="158"/>
      <c r="U372" s="158"/>
      <c r="V372" s="158"/>
      <c r="W372" s="158"/>
      <c r="X372" s="147"/>
      <c r="Y372" s="147"/>
      <c r="Z372" s="147"/>
      <c r="AA372" s="147"/>
      <c r="AB372" s="147"/>
      <c r="AC372" s="147"/>
      <c r="AD372" s="147"/>
      <c r="AE372" s="147" t="s">
        <v>287</v>
      </c>
      <c r="AF372" s="147"/>
      <c r="AG372" s="147"/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</row>
    <row r="373" spans="1:58" outlineLevel="3" x14ac:dyDescent="0.25">
      <c r="A373" s="154"/>
      <c r="B373" s="155"/>
      <c r="C373" s="262" t="s">
        <v>1855</v>
      </c>
      <c r="D373" s="263"/>
      <c r="E373" s="263"/>
      <c r="F373" s="263"/>
      <c r="G373" s="263"/>
      <c r="H373" s="158"/>
      <c r="I373" s="158"/>
      <c r="J373" s="158"/>
      <c r="K373" s="158"/>
      <c r="L373" s="158"/>
      <c r="M373" s="158"/>
      <c r="N373" s="157"/>
      <c r="O373" s="157"/>
      <c r="P373" s="158"/>
      <c r="Q373" s="158"/>
      <c r="R373" s="158"/>
      <c r="S373" s="158"/>
      <c r="T373" s="158"/>
      <c r="U373" s="158"/>
      <c r="V373" s="158"/>
      <c r="W373" s="158"/>
      <c r="X373" s="147"/>
      <c r="Y373" s="147"/>
      <c r="Z373" s="147"/>
      <c r="AA373" s="147"/>
      <c r="AB373" s="147"/>
      <c r="AC373" s="147"/>
      <c r="AD373" s="147"/>
      <c r="AE373" s="147" t="s">
        <v>287</v>
      </c>
      <c r="AF373" s="147"/>
      <c r="AG373" s="147"/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</row>
    <row r="374" spans="1:58" outlineLevel="1" x14ac:dyDescent="0.25">
      <c r="A374" s="179">
        <v>208</v>
      </c>
      <c r="B374" s="180" t="s">
        <v>1132</v>
      </c>
      <c r="C374" s="188" t="s">
        <v>1859</v>
      </c>
      <c r="D374" s="181" t="s">
        <v>747</v>
      </c>
      <c r="E374" s="182">
        <v>40</v>
      </c>
      <c r="F374" s="183"/>
      <c r="G374" s="184">
        <f>ROUND(E374*F374,2)</f>
        <v>0</v>
      </c>
      <c r="H374" s="183"/>
      <c r="I374" s="184">
        <f>ROUND(E374*H374,2)</f>
        <v>0</v>
      </c>
      <c r="J374" s="183"/>
      <c r="K374" s="184">
        <f>ROUND(E374*J374,2)</f>
        <v>0</v>
      </c>
      <c r="L374" s="184">
        <v>21</v>
      </c>
      <c r="M374" s="184">
        <f>G374*(1+L374/100)</f>
        <v>0</v>
      </c>
      <c r="N374" s="182">
        <v>0</v>
      </c>
      <c r="O374" s="182">
        <f>ROUND(E374*N374,2)</f>
        <v>0</v>
      </c>
      <c r="P374" s="184"/>
      <c r="Q374" s="184" t="s">
        <v>282</v>
      </c>
      <c r="R374" s="185" t="s">
        <v>283</v>
      </c>
      <c r="S374" s="158">
        <v>0</v>
      </c>
      <c r="T374" s="158">
        <f>ROUND(E374*S374,2)</f>
        <v>0</v>
      </c>
      <c r="U374" s="158"/>
      <c r="V374" s="158" t="s">
        <v>179</v>
      </c>
      <c r="W374" s="158" t="s">
        <v>284</v>
      </c>
      <c r="X374" s="147"/>
      <c r="Y374" s="147"/>
      <c r="Z374" s="147"/>
      <c r="AA374" s="147"/>
      <c r="AB374" s="147"/>
      <c r="AC374" s="147"/>
      <c r="AD374" s="147"/>
      <c r="AE374" s="147" t="s">
        <v>764</v>
      </c>
      <c r="AF374" s="147"/>
      <c r="AG374" s="147"/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</row>
    <row r="375" spans="1:58" outlineLevel="1" x14ac:dyDescent="0.25">
      <c r="A375" s="179">
        <v>209</v>
      </c>
      <c r="B375" s="180" t="s">
        <v>1134</v>
      </c>
      <c r="C375" s="188" t="s">
        <v>1860</v>
      </c>
      <c r="D375" s="181" t="s">
        <v>747</v>
      </c>
      <c r="E375" s="182">
        <v>19</v>
      </c>
      <c r="F375" s="183"/>
      <c r="G375" s="184">
        <f>ROUND(E375*F375,2)</f>
        <v>0</v>
      </c>
      <c r="H375" s="183"/>
      <c r="I375" s="184">
        <f>ROUND(E375*H375,2)</f>
        <v>0</v>
      </c>
      <c r="J375" s="183"/>
      <c r="K375" s="184">
        <f>ROUND(E375*J375,2)</f>
        <v>0</v>
      </c>
      <c r="L375" s="184">
        <v>21</v>
      </c>
      <c r="M375" s="184">
        <f>G375*(1+L375/100)</f>
        <v>0</v>
      </c>
      <c r="N375" s="182">
        <v>0</v>
      </c>
      <c r="O375" s="182">
        <f>ROUND(E375*N375,2)</f>
        <v>0</v>
      </c>
      <c r="P375" s="184"/>
      <c r="Q375" s="184" t="s">
        <v>282</v>
      </c>
      <c r="R375" s="185" t="s">
        <v>283</v>
      </c>
      <c r="S375" s="158">
        <v>0</v>
      </c>
      <c r="T375" s="158">
        <f>ROUND(E375*S375,2)</f>
        <v>0</v>
      </c>
      <c r="U375" s="158"/>
      <c r="V375" s="158" t="s">
        <v>179</v>
      </c>
      <c r="W375" s="158" t="s">
        <v>284</v>
      </c>
      <c r="X375" s="147"/>
      <c r="Y375" s="147"/>
      <c r="Z375" s="147"/>
      <c r="AA375" s="147"/>
      <c r="AB375" s="147"/>
      <c r="AC375" s="147"/>
      <c r="AD375" s="147"/>
      <c r="AE375" s="147" t="s">
        <v>764</v>
      </c>
      <c r="AF375" s="147"/>
      <c r="AG375" s="147"/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</row>
    <row r="376" spans="1:58" outlineLevel="1" x14ac:dyDescent="0.25">
      <c r="A376" s="171">
        <v>210</v>
      </c>
      <c r="B376" s="172" t="s">
        <v>1861</v>
      </c>
      <c r="C376" s="187" t="s">
        <v>1862</v>
      </c>
      <c r="D376" s="173" t="s">
        <v>747</v>
      </c>
      <c r="E376" s="174">
        <v>2</v>
      </c>
      <c r="F376" s="175"/>
      <c r="G376" s="176">
        <f>ROUND(E376*F376,2)</f>
        <v>0</v>
      </c>
      <c r="H376" s="175"/>
      <c r="I376" s="176">
        <f>ROUND(E376*H376,2)</f>
        <v>0</v>
      </c>
      <c r="J376" s="175"/>
      <c r="K376" s="176">
        <f>ROUND(E376*J376,2)</f>
        <v>0</v>
      </c>
      <c r="L376" s="176">
        <v>21</v>
      </c>
      <c r="M376" s="176">
        <f>G376*(1+L376/100)</f>
        <v>0</v>
      </c>
      <c r="N376" s="174">
        <v>0</v>
      </c>
      <c r="O376" s="174">
        <f>ROUND(E376*N376,2)</f>
        <v>0</v>
      </c>
      <c r="P376" s="176"/>
      <c r="Q376" s="176" t="s">
        <v>282</v>
      </c>
      <c r="R376" s="177" t="s">
        <v>283</v>
      </c>
      <c r="S376" s="158">
        <v>0</v>
      </c>
      <c r="T376" s="158">
        <f>ROUND(E376*S376,2)</f>
        <v>0</v>
      </c>
      <c r="U376" s="158"/>
      <c r="V376" s="158" t="s">
        <v>179</v>
      </c>
      <c r="W376" s="158" t="s">
        <v>284</v>
      </c>
      <c r="X376" s="147"/>
      <c r="Y376" s="147"/>
      <c r="Z376" s="147"/>
      <c r="AA376" s="147"/>
      <c r="AB376" s="147"/>
      <c r="AC376" s="147"/>
      <c r="AD376" s="147"/>
      <c r="AE376" s="147" t="s">
        <v>764</v>
      </c>
      <c r="AF376" s="147"/>
      <c r="AG376" s="147"/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</row>
    <row r="377" spans="1:58" outlineLevel="2" x14ac:dyDescent="0.25">
      <c r="A377" s="154"/>
      <c r="B377" s="155"/>
      <c r="C377" s="253" t="s">
        <v>1863</v>
      </c>
      <c r="D377" s="254"/>
      <c r="E377" s="254"/>
      <c r="F377" s="254"/>
      <c r="G377" s="254"/>
      <c r="H377" s="158"/>
      <c r="I377" s="158"/>
      <c r="J377" s="158"/>
      <c r="K377" s="158"/>
      <c r="L377" s="158"/>
      <c r="M377" s="158"/>
      <c r="N377" s="157"/>
      <c r="O377" s="157"/>
      <c r="P377" s="158"/>
      <c r="Q377" s="158"/>
      <c r="R377" s="158"/>
      <c r="S377" s="158"/>
      <c r="T377" s="158"/>
      <c r="U377" s="158"/>
      <c r="V377" s="158"/>
      <c r="W377" s="158"/>
      <c r="X377" s="147"/>
      <c r="Y377" s="147"/>
      <c r="Z377" s="147"/>
      <c r="AA377" s="147"/>
      <c r="AB377" s="147"/>
      <c r="AC377" s="147"/>
      <c r="AD377" s="147"/>
      <c r="AE377" s="147" t="s">
        <v>287</v>
      </c>
      <c r="AF377" s="147"/>
      <c r="AG377" s="147"/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</row>
    <row r="378" spans="1:58" outlineLevel="3" x14ac:dyDescent="0.25">
      <c r="A378" s="154"/>
      <c r="B378" s="155"/>
      <c r="C378" s="262" t="s">
        <v>1864</v>
      </c>
      <c r="D378" s="263"/>
      <c r="E378" s="263"/>
      <c r="F378" s="263"/>
      <c r="G378" s="263"/>
      <c r="H378" s="158"/>
      <c r="I378" s="158"/>
      <c r="J378" s="158"/>
      <c r="K378" s="158"/>
      <c r="L378" s="158"/>
      <c r="M378" s="158"/>
      <c r="N378" s="157"/>
      <c r="O378" s="157"/>
      <c r="P378" s="158"/>
      <c r="Q378" s="158"/>
      <c r="R378" s="158"/>
      <c r="S378" s="158"/>
      <c r="T378" s="158"/>
      <c r="U378" s="158"/>
      <c r="V378" s="158"/>
      <c r="W378" s="158"/>
      <c r="X378" s="147"/>
      <c r="Y378" s="147"/>
      <c r="Z378" s="147"/>
      <c r="AA378" s="147"/>
      <c r="AB378" s="147"/>
      <c r="AC378" s="147"/>
      <c r="AD378" s="147"/>
      <c r="AE378" s="147" t="s">
        <v>287</v>
      </c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</row>
    <row r="379" spans="1:58" outlineLevel="3" x14ac:dyDescent="0.25">
      <c r="A379" s="154"/>
      <c r="B379" s="155"/>
      <c r="C379" s="262" t="s">
        <v>1865</v>
      </c>
      <c r="D379" s="263"/>
      <c r="E379" s="263"/>
      <c r="F379" s="263"/>
      <c r="G379" s="263"/>
      <c r="H379" s="158"/>
      <c r="I379" s="158"/>
      <c r="J379" s="158"/>
      <c r="K379" s="158"/>
      <c r="L379" s="158"/>
      <c r="M379" s="158"/>
      <c r="N379" s="157"/>
      <c r="O379" s="157"/>
      <c r="P379" s="158"/>
      <c r="Q379" s="158"/>
      <c r="R379" s="158"/>
      <c r="S379" s="158"/>
      <c r="T379" s="158"/>
      <c r="U379" s="158"/>
      <c r="V379" s="158"/>
      <c r="W379" s="158"/>
      <c r="X379" s="147"/>
      <c r="Y379" s="147"/>
      <c r="Z379" s="147"/>
      <c r="AA379" s="147"/>
      <c r="AB379" s="147"/>
      <c r="AC379" s="147"/>
      <c r="AD379" s="147"/>
      <c r="AE379" s="147" t="s">
        <v>287</v>
      </c>
      <c r="AF379" s="147"/>
      <c r="AG379" s="147"/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</row>
    <row r="380" spans="1:58" outlineLevel="1" x14ac:dyDescent="0.25">
      <c r="A380" s="171">
        <v>211</v>
      </c>
      <c r="B380" s="172" t="s">
        <v>1866</v>
      </c>
      <c r="C380" s="187" t="s">
        <v>1867</v>
      </c>
      <c r="D380" s="173" t="s">
        <v>747</v>
      </c>
      <c r="E380" s="174">
        <v>2</v>
      </c>
      <c r="F380" s="175"/>
      <c r="G380" s="176">
        <f>ROUND(E380*F380,2)</f>
        <v>0</v>
      </c>
      <c r="H380" s="175"/>
      <c r="I380" s="176">
        <f>ROUND(E380*H380,2)</f>
        <v>0</v>
      </c>
      <c r="J380" s="175"/>
      <c r="K380" s="176">
        <f>ROUND(E380*J380,2)</f>
        <v>0</v>
      </c>
      <c r="L380" s="176">
        <v>21</v>
      </c>
      <c r="M380" s="176">
        <f>G380*(1+L380/100)</f>
        <v>0</v>
      </c>
      <c r="N380" s="174">
        <v>0</v>
      </c>
      <c r="O380" s="174">
        <f>ROUND(E380*N380,2)</f>
        <v>0</v>
      </c>
      <c r="P380" s="176"/>
      <c r="Q380" s="176" t="s">
        <v>282</v>
      </c>
      <c r="R380" s="177" t="s">
        <v>283</v>
      </c>
      <c r="S380" s="158">
        <v>0</v>
      </c>
      <c r="T380" s="158">
        <f>ROUND(E380*S380,2)</f>
        <v>0</v>
      </c>
      <c r="U380" s="158"/>
      <c r="V380" s="158" t="s">
        <v>179</v>
      </c>
      <c r="W380" s="158" t="s">
        <v>284</v>
      </c>
      <c r="X380" s="147"/>
      <c r="Y380" s="147"/>
      <c r="Z380" s="147"/>
      <c r="AA380" s="147"/>
      <c r="AB380" s="147"/>
      <c r="AC380" s="147"/>
      <c r="AD380" s="147"/>
      <c r="AE380" s="147" t="s">
        <v>764</v>
      </c>
      <c r="AF380" s="147"/>
      <c r="AG380" s="147"/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</row>
    <row r="381" spans="1:58" outlineLevel="2" x14ac:dyDescent="0.25">
      <c r="A381" s="154"/>
      <c r="B381" s="155"/>
      <c r="C381" s="253" t="s">
        <v>1863</v>
      </c>
      <c r="D381" s="254"/>
      <c r="E381" s="254"/>
      <c r="F381" s="254"/>
      <c r="G381" s="254"/>
      <c r="H381" s="158"/>
      <c r="I381" s="158"/>
      <c r="J381" s="158"/>
      <c r="K381" s="158"/>
      <c r="L381" s="158"/>
      <c r="M381" s="158"/>
      <c r="N381" s="157"/>
      <c r="O381" s="157"/>
      <c r="P381" s="158"/>
      <c r="Q381" s="158"/>
      <c r="R381" s="158"/>
      <c r="S381" s="158"/>
      <c r="T381" s="158"/>
      <c r="U381" s="158"/>
      <c r="V381" s="158"/>
      <c r="W381" s="158"/>
      <c r="X381" s="147"/>
      <c r="Y381" s="147"/>
      <c r="Z381" s="147"/>
      <c r="AA381" s="147"/>
      <c r="AB381" s="147"/>
      <c r="AC381" s="147"/>
      <c r="AD381" s="147"/>
      <c r="AE381" s="147" t="s">
        <v>287</v>
      </c>
      <c r="AF381" s="147"/>
      <c r="AG381" s="147"/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</row>
    <row r="382" spans="1:58" outlineLevel="3" x14ac:dyDescent="0.25">
      <c r="A382" s="154"/>
      <c r="B382" s="155"/>
      <c r="C382" s="262" t="s">
        <v>1864</v>
      </c>
      <c r="D382" s="263"/>
      <c r="E382" s="263"/>
      <c r="F382" s="263"/>
      <c r="G382" s="263"/>
      <c r="H382" s="158"/>
      <c r="I382" s="158"/>
      <c r="J382" s="158"/>
      <c r="K382" s="158"/>
      <c r="L382" s="158"/>
      <c r="M382" s="158"/>
      <c r="N382" s="157"/>
      <c r="O382" s="157"/>
      <c r="P382" s="158"/>
      <c r="Q382" s="158"/>
      <c r="R382" s="158"/>
      <c r="S382" s="158"/>
      <c r="T382" s="158"/>
      <c r="U382" s="158"/>
      <c r="V382" s="158"/>
      <c r="W382" s="158"/>
      <c r="X382" s="147"/>
      <c r="Y382" s="147"/>
      <c r="Z382" s="147"/>
      <c r="AA382" s="147"/>
      <c r="AB382" s="147"/>
      <c r="AC382" s="147"/>
      <c r="AD382" s="147"/>
      <c r="AE382" s="147" t="s">
        <v>287</v>
      </c>
      <c r="AF382" s="147"/>
      <c r="AG382" s="147"/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</row>
    <row r="383" spans="1:58" outlineLevel="3" x14ac:dyDescent="0.25">
      <c r="A383" s="154"/>
      <c r="B383" s="155"/>
      <c r="C383" s="262" t="s">
        <v>1865</v>
      </c>
      <c r="D383" s="263"/>
      <c r="E383" s="263"/>
      <c r="F383" s="263"/>
      <c r="G383" s="263"/>
      <c r="H383" s="158"/>
      <c r="I383" s="158"/>
      <c r="J383" s="158"/>
      <c r="K383" s="158"/>
      <c r="L383" s="158"/>
      <c r="M383" s="158"/>
      <c r="N383" s="157"/>
      <c r="O383" s="157"/>
      <c r="P383" s="158"/>
      <c r="Q383" s="158"/>
      <c r="R383" s="158"/>
      <c r="S383" s="158"/>
      <c r="T383" s="158"/>
      <c r="U383" s="158"/>
      <c r="V383" s="158"/>
      <c r="W383" s="158"/>
      <c r="X383" s="147"/>
      <c r="Y383" s="147"/>
      <c r="Z383" s="147"/>
      <c r="AA383" s="147"/>
      <c r="AB383" s="147"/>
      <c r="AC383" s="147"/>
      <c r="AD383" s="147"/>
      <c r="AE383" s="147" t="s">
        <v>287</v>
      </c>
      <c r="AF383" s="147"/>
      <c r="AG383" s="147"/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</row>
    <row r="384" spans="1:58" outlineLevel="1" x14ac:dyDescent="0.25">
      <c r="A384" s="171">
        <v>212</v>
      </c>
      <c r="B384" s="172" t="s">
        <v>1868</v>
      </c>
      <c r="C384" s="187" t="s">
        <v>1869</v>
      </c>
      <c r="D384" s="173" t="s">
        <v>747</v>
      </c>
      <c r="E384" s="174">
        <v>3</v>
      </c>
      <c r="F384" s="175"/>
      <c r="G384" s="176">
        <f>ROUND(E384*F384,2)</f>
        <v>0</v>
      </c>
      <c r="H384" s="175"/>
      <c r="I384" s="176">
        <f>ROUND(E384*H384,2)</f>
        <v>0</v>
      </c>
      <c r="J384" s="175"/>
      <c r="K384" s="176">
        <f>ROUND(E384*J384,2)</f>
        <v>0</v>
      </c>
      <c r="L384" s="176">
        <v>21</v>
      </c>
      <c r="M384" s="176">
        <f>G384*(1+L384/100)</f>
        <v>0</v>
      </c>
      <c r="N384" s="174">
        <v>0</v>
      </c>
      <c r="O384" s="174">
        <f>ROUND(E384*N384,2)</f>
        <v>0</v>
      </c>
      <c r="P384" s="176"/>
      <c r="Q384" s="176" t="s">
        <v>282</v>
      </c>
      <c r="R384" s="177" t="s">
        <v>283</v>
      </c>
      <c r="S384" s="158">
        <v>0</v>
      </c>
      <c r="T384" s="158">
        <f>ROUND(E384*S384,2)</f>
        <v>0</v>
      </c>
      <c r="U384" s="158"/>
      <c r="V384" s="158" t="s">
        <v>179</v>
      </c>
      <c r="W384" s="158" t="s">
        <v>284</v>
      </c>
      <c r="X384" s="147"/>
      <c r="Y384" s="147"/>
      <c r="Z384" s="147"/>
      <c r="AA384" s="147"/>
      <c r="AB384" s="147"/>
      <c r="AC384" s="147"/>
      <c r="AD384" s="147"/>
      <c r="AE384" s="147" t="s">
        <v>764</v>
      </c>
      <c r="AF384" s="147"/>
      <c r="AG384" s="147"/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</row>
    <row r="385" spans="1:58" outlineLevel="2" x14ac:dyDescent="0.25">
      <c r="A385" s="154"/>
      <c r="B385" s="155"/>
      <c r="C385" s="253" t="s">
        <v>1863</v>
      </c>
      <c r="D385" s="254"/>
      <c r="E385" s="254"/>
      <c r="F385" s="254"/>
      <c r="G385" s="254"/>
      <c r="H385" s="158"/>
      <c r="I385" s="158"/>
      <c r="J385" s="158"/>
      <c r="K385" s="158"/>
      <c r="L385" s="158"/>
      <c r="M385" s="158"/>
      <c r="N385" s="157"/>
      <c r="O385" s="157"/>
      <c r="P385" s="158"/>
      <c r="Q385" s="158"/>
      <c r="R385" s="158"/>
      <c r="S385" s="158"/>
      <c r="T385" s="158"/>
      <c r="U385" s="158"/>
      <c r="V385" s="158"/>
      <c r="W385" s="158"/>
      <c r="X385" s="147"/>
      <c r="Y385" s="147"/>
      <c r="Z385" s="147"/>
      <c r="AA385" s="147"/>
      <c r="AB385" s="147"/>
      <c r="AC385" s="147"/>
      <c r="AD385" s="147"/>
      <c r="AE385" s="147" t="s">
        <v>287</v>
      </c>
      <c r="AF385" s="147"/>
      <c r="AG385" s="147"/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</row>
    <row r="386" spans="1:58" outlineLevel="3" x14ac:dyDescent="0.25">
      <c r="A386" s="154"/>
      <c r="B386" s="155"/>
      <c r="C386" s="262" t="s">
        <v>1864</v>
      </c>
      <c r="D386" s="263"/>
      <c r="E386" s="263"/>
      <c r="F386" s="263"/>
      <c r="G386" s="263"/>
      <c r="H386" s="158"/>
      <c r="I386" s="158"/>
      <c r="J386" s="158"/>
      <c r="K386" s="158"/>
      <c r="L386" s="158"/>
      <c r="M386" s="158"/>
      <c r="N386" s="157"/>
      <c r="O386" s="157"/>
      <c r="P386" s="158"/>
      <c r="Q386" s="158"/>
      <c r="R386" s="158"/>
      <c r="S386" s="158"/>
      <c r="T386" s="158"/>
      <c r="U386" s="158"/>
      <c r="V386" s="158"/>
      <c r="W386" s="158"/>
      <c r="X386" s="147"/>
      <c r="Y386" s="147"/>
      <c r="Z386" s="147"/>
      <c r="AA386" s="147"/>
      <c r="AB386" s="147"/>
      <c r="AC386" s="147"/>
      <c r="AD386" s="147"/>
      <c r="AE386" s="147" t="s">
        <v>287</v>
      </c>
      <c r="AF386" s="147"/>
      <c r="AG386" s="147"/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</row>
    <row r="387" spans="1:58" outlineLevel="3" x14ac:dyDescent="0.25">
      <c r="A387" s="154"/>
      <c r="B387" s="155"/>
      <c r="C387" s="262" t="s">
        <v>1865</v>
      </c>
      <c r="D387" s="263"/>
      <c r="E387" s="263"/>
      <c r="F387" s="263"/>
      <c r="G387" s="263"/>
      <c r="H387" s="158"/>
      <c r="I387" s="158"/>
      <c r="J387" s="158"/>
      <c r="K387" s="158"/>
      <c r="L387" s="158"/>
      <c r="M387" s="158"/>
      <c r="N387" s="157"/>
      <c r="O387" s="157"/>
      <c r="P387" s="158"/>
      <c r="Q387" s="158"/>
      <c r="R387" s="158"/>
      <c r="S387" s="158"/>
      <c r="T387" s="158"/>
      <c r="U387" s="158"/>
      <c r="V387" s="158"/>
      <c r="W387" s="158"/>
      <c r="X387" s="147"/>
      <c r="Y387" s="147"/>
      <c r="Z387" s="147"/>
      <c r="AA387" s="147"/>
      <c r="AB387" s="147"/>
      <c r="AC387" s="147"/>
      <c r="AD387" s="147"/>
      <c r="AE387" s="147" t="s">
        <v>287</v>
      </c>
      <c r="AF387" s="147"/>
      <c r="AG387" s="147"/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</row>
    <row r="388" spans="1:58" outlineLevel="1" x14ac:dyDescent="0.25">
      <c r="A388" s="179">
        <v>213</v>
      </c>
      <c r="B388" s="180" t="s">
        <v>1870</v>
      </c>
      <c r="C388" s="188" t="s">
        <v>1871</v>
      </c>
      <c r="D388" s="181" t="s">
        <v>747</v>
      </c>
      <c r="E388" s="182">
        <v>1</v>
      </c>
      <c r="F388" s="183"/>
      <c r="G388" s="184">
        <f>ROUND(E388*F388,2)</f>
        <v>0</v>
      </c>
      <c r="H388" s="183"/>
      <c r="I388" s="184">
        <f>ROUND(E388*H388,2)</f>
        <v>0</v>
      </c>
      <c r="J388" s="183"/>
      <c r="K388" s="184">
        <f>ROUND(E388*J388,2)</f>
        <v>0</v>
      </c>
      <c r="L388" s="184">
        <v>21</v>
      </c>
      <c r="M388" s="184">
        <f>G388*(1+L388/100)</f>
        <v>0</v>
      </c>
      <c r="N388" s="182">
        <v>0</v>
      </c>
      <c r="O388" s="182">
        <f>ROUND(E388*N388,2)</f>
        <v>0</v>
      </c>
      <c r="P388" s="184"/>
      <c r="Q388" s="184" t="s">
        <v>282</v>
      </c>
      <c r="R388" s="185" t="s">
        <v>283</v>
      </c>
      <c r="S388" s="158">
        <v>0</v>
      </c>
      <c r="T388" s="158">
        <f>ROUND(E388*S388,2)</f>
        <v>0</v>
      </c>
      <c r="U388" s="158"/>
      <c r="V388" s="158" t="s">
        <v>179</v>
      </c>
      <c r="W388" s="158" t="s">
        <v>284</v>
      </c>
      <c r="X388" s="147"/>
      <c r="Y388" s="147"/>
      <c r="Z388" s="147"/>
      <c r="AA388" s="147"/>
      <c r="AB388" s="147"/>
      <c r="AC388" s="147"/>
      <c r="AD388" s="147"/>
      <c r="AE388" s="147" t="s">
        <v>764</v>
      </c>
      <c r="AF388" s="147"/>
      <c r="AG388" s="147"/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</row>
    <row r="389" spans="1:58" x14ac:dyDescent="0.25">
      <c r="A389" s="161" t="s">
        <v>278</v>
      </c>
      <c r="B389" s="162" t="s">
        <v>165</v>
      </c>
      <c r="C389" s="186" t="s">
        <v>166</v>
      </c>
      <c r="D389" s="163"/>
      <c r="E389" s="164"/>
      <c r="F389" s="165"/>
      <c r="G389" s="165">
        <f>SUMIF(AE390:AE394,"&lt;&gt;NOR",G390:G394)</f>
        <v>0</v>
      </c>
      <c r="H389" s="165"/>
      <c r="I389" s="165">
        <f>SUM(I390:I394)</f>
        <v>0</v>
      </c>
      <c r="J389" s="165"/>
      <c r="K389" s="165">
        <f>SUM(K390:K394)</f>
        <v>0</v>
      </c>
      <c r="L389" s="165"/>
      <c r="M389" s="165">
        <f>SUM(M390:M394)</f>
        <v>0</v>
      </c>
      <c r="N389" s="164"/>
      <c r="O389" s="164">
        <f>SUM(O390:O394)</f>
        <v>0</v>
      </c>
      <c r="P389" s="165"/>
      <c r="Q389" s="165"/>
      <c r="R389" s="166"/>
      <c r="S389" s="160"/>
      <c r="T389" s="160">
        <f>SUM(T390:T394)</f>
        <v>0</v>
      </c>
      <c r="U389" s="160"/>
      <c r="V389" s="160"/>
      <c r="W389" s="160"/>
      <c r="AE389" t="s">
        <v>279</v>
      </c>
    </row>
    <row r="390" spans="1:58" outlineLevel="1" x14ac:dyDescent="0.25">
      <c r="A390" s="179">
        <v>214</v>
      </c>
      <c r="B390" s="180" t="s">
        <v>877</v>
      </c>
      <c r="C390" s="188" t="s">
        <v>1872</v>
      </c>
      <c r="D390" s="181" t="s">
        <v>1293</v>
      </c>
      <c r="E390" s="182">
        <v>1</v>
      </c>
      <c r="F390" s="183"/>
      <c r="G390" s="184">
        <f>ROUND(E390*F390,2)</f>
        <v>0</v>
      </c>
      <c r="H390" s="183"/>
      <c r="I390" s="184">
        <f>ROUND(E390*H390,2)</f>
        <v>0</v>
      </c>
      <c r="J390" s="183"/>
      <c r="K390" s="184">
        <f>ROUND(E390*J390,2)</f>
        <v>0</v>
      </c>
      <c r="L390" s="184">
        <v>21</v>
      </c>
      <c r="M390" s="184">
        <f>G390*(1+L390/100)</f>
        <v>0</v>
      </c>
      <c r="N390" s="182">
        <v>0</v>
      </c>
      <c r="O390" s="182">
        <f>ROUND(E390*N390,2)</f>
        <v>0</v>
      </c>
      <c r="P390" s="184"/>
      <c r="Q390" s="184" t="s">
        <v>282</v>
      </c>
      <c r="R390" s="185" t="s">
        <v>283</v>
      </c>
      <c r="S390" s="158">
        <v>0</v>
      </c>
      <c r="T390" s="158">
        <f>ROUND(E390*S390,2)</f>
        <v>0</v>
      </c>
      <c r="U390" s="158"/>
      <c r="V390" s="158" t="s">
        <v>179</v>
      </c>
      <c r="W390" s="158" t="s">
        <v>284</v>
      </c>
      <c r="X390" s="147"/>
      <c r="Y390" s="147"/>
      <c r="Z390" s="147"/>
      <c r="AA390" s="147"/>
      <c r="AB390" s="147"/>
      <c r="AC390" s="147"/>
      <c r="AD390" s="147"/>
      <c r="AE390" s="147" t="s">
        <v>764</v>
      </c>
      <c r="AF390" s="147"/>
      <c r="AG390" s="147"/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</row>
    <row r="391" spans="1:58" outlineLevel="1" x14ac:dyDescent="0.25">
      <c r="A391" s="179">
        <v>215</v>
      </c>
      <c r="B391" s="180" t="s">
        <v>879</v>
      </c>
      <c r="C391" s="188" t="s">
        <v>1873</v>
      </c>
      <c r="D391" s="181" t="s">
        <v>1293</v>
      </c>
      <c r="E391" s="182">
        <v>1</v>
      </c>
      <c r="F391" s="183"/>
      <c r="G391" s="184">
        <f>ROUND(E391*F391,2)</f>
        <v>0</v>
      </c>
      <c r="H391" s="183"/>
      <c r="I391" s="184">
        <f>ROUND(E391*H391,2)</f>
        <v>0</v>
      </c>
      <c r="J391" s="183"/>
      <c r="K391" s="184">
        <f>ROUND(E391*J391,2)</f>
        <v>0</v>
      </c>
      <c r="L391" s="184">
        <v>21</v>
      </c>
      <c r="M391" s="184">
        <f>G391*(1+L391/100)</f>
        <v>0</v>
      </c>
      <c r="N391" s="182">
        <v>0</v>
      </c>
      <c r="O391" s="182">
        <f>ROUND(E391*N391,2)</f>
        <v>0</v>
      </c>
      <c r="P391" s="184"/>
      <c r="Q391" s="184" t="s">
        <v>282</v>
      </c>
      <c r="R391" s="185" t="s">
        <v>283</v>
      </c>
      <c r="S391" s="158">
        <v>0</v>
      </c>
      <c r="T391" s="158">
        <f>ROUND(E391*S391,2)</f>
        <v>0</v>
      </c>
      <c r="U391" s="158"/>
      <c r="V391" s="158" t="s">
        <v>179</v>
      </c>
      <c r="W391" s="158" t="s">
        <v>284</v>
      </c>
      <c r="X391" s="147"/>
      <c r="Y391" s="147"/>
      <c r="Z391" s="147"/>
      <c r="AA391" s="147"/>
      <c r="AB391" s="147"/>
      <c r="AC391" s="147"/>
      <c r="AD391" s="147"/>
      <c r="AE391" s="147" t="s">
        <v>764</v>
      </c>
      <c r="AF391" s="147"/>
      <c r="AG391" s="147"/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</row>
    <row r="392" spans="1:58" outlineLevel="1" x14ac:dyDescent="0.25">
      <c r="A392" s="179">
        <v>216</v>
      </c>
      <c r="B392" s="180" t="s">
        <v>881</v>
      </c>
      <c r="C392" s="188" t="s">
        <v>1874</v>
      </c>
      <c r="D392" s="181" t="s">
        <v>1293</v>
      </c>
      <c r="E392" s="182">
        <v>1</v>
      </c>
      <c r="F392" s="183"/>
      <c r="G392" s="184">
        <f>ROUND(E392*F392,2)</f>
        <v>0</v>
      </c>
      <c r="H392" s="183"/>
      <c r="I392" s="184">
        <f>ROUND(E392*H392,2)</f>
        <v>0</v>
      </c>
      <c r="J392" s="183"/>
      <c r="K392" s="184">
        <f>ROUND(E392*J392,2)</f>
        <v>0</v>
      </c>
      <c r="L392" s="184">
        <v>21</v>
      </c>
      <c r="M392" s="184">
        <f>G392*(1+L392/100)</f>
        <v>0</v>
      </c>
      <c r="N392" s="182">
        <v>0</v>
      </c>
      <c r="O392" s="182">
        <f>ROUND(E392*N392,2)</f>
        <v>0</v>
      </c>
      <c r="P392" s="184"/>
      <c r="Q392" s="184" t="s">
        <v>282</v>
      </c>
      <c r="R392" s="185" t="s">
        <v>283</v>
      </c>
      <c r="S392" s="158">
        <v>0</v>
      </c>
      <c r="T392" s="158">
        <f>ROUND(E392*S392,2)</f>
        <v>0</v>
      </c>
      <c r="U392" s="158"/>
      <c r="V392" s="158" t="s">
        <v>179</v>
      </c>
      <c r="W392" s="158" t="s">
        <v>284</v>
      </c>
      <c r="X392" s="147"/>
      <c r="Y392" s="147"/>
      <c r="Z392" s="147"/>
      <c r="AA392" s="147"/>
      <c r="AB392" s="147"/>
      <c r="AC392" s="147"/>
      <c r="AD392" s="147"/>
      <c r="AE392" s="147" t="s">
        <v>764</v>
      </c>
      <c r="AF392" s="147"/>
      <c r="AG392" s="147"/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</row>
    <row r="393" spans="1:58" outlineLevel="1" x14ac:dyDescent="0.25">
      <c r="A393" s="179">
        <v>217</v>
      </c>
      <c r="B393" s="180" t="s">
        <v>883</v>
      </c>
      <c r="C393" s="188" t="s">
        <v>1875</v>
      </c>
      <c r="D393" s="181" t="s">
        <v>1293</v>
      </c>
      <c r="E393" s="182">
        <v>1</v>
      </c>
      <c r="F393" s="183"/>
      <c r="G393" s="184">
        <f>ROUND(E393*F393,2)</f>
        <v>0</v>
      </c>
      <c r="H393" s="183"/>
      <c r="I393" s="184">
        <f>ROUND(E393*H393,2)</f>
        <v>0</v>
      </c>
      <c r="J393" s="183"/>
      <c r="K393" s="184">
        <f>ROUND(E393*J393,2)</f>
        <v>0</v>
      </c>
      <c r="L393" s="184">
        <v>21</v>
      </c>
      <c r="M393" s="184">
        <f>G393*(1+L393/100)</f>
        <v>0</v>
      </c>
      <c r="N393" s="182">
        <v>0</v>
      </c>
      <c r="O393" s="182">
        <f>ROUND(E393*N393,2)</f>
        <v>0</v>
      </c>
      <c r="P393" s="184"/>
      <c r="Q393" s="184" t="s">
        <v>282</v>
      </c>
      <c r="R393" s="185" t="s">
        <v>283</v>
      </c>
      <c r="S393" s="158">
        <v>0</v>
      </c>
      <c r="T393" s="158">
        <f>ROUND(E393*S393,2)</f>
        <v>0</v>
      </c>
      <c r="U393" s="158"/>
      <c r="V393" s="158" t="s">
        <v>179</v>
      </c>
      <c r="W393" s="158" t="s">
        <v>284</v>
      </c>
      <c r="X393" s="147"/>
      <c r="Y393" s="147"/>
      <c r="Z393" s="147"/>
      <c r="AA393" s="147"/>
      <c r="AB393" s="147"/>
      <c r="AC393" s="147"/>
      <c r="AD393" s="147"/>
      <c r="AE393" s="147" t="s">
        <v>764</v>
      </c>
      <c r="AF393" s="147"/>
      <c r="AG393" s="147"/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</row>
    <row r="394" spans="1:58" outlineLevel="1" x14ac:dyDescent="0.25">
      <c r="A394" s="171">
        <v>218</v>
      </c>
      <c r="B394" s="172" t="s">
        <v>885</v>
      </c>
      <c r="C394" s="187" t="s">
        <v>1876</v>
      </c>
      <c r="D394" s="173" t="s">
        <v>1293</v>
      </c>
      <c r="E394" s="174">
        <v>1</v>
      </c>
      <c r="F394" s="175"/>
      <c r="G394" s="176">
        <f>ROUND(E394*F394,2)</f>
        <v>0</v>
      </c>
      <c r="H394" s="175"/>
      <c r="I394" s="176">
        <f>ROUND(E394*H394,2)</f>
        <v>0</v>
      </c>
      <c r="J394" s="175"/>
      <c r="K394" s="176">
        <f>ROUND(E394*J394,2)</f>
        <v>0</v>
      </c>
      <c r="L394" s="176">
        <v>21</v>
      </c>
      <c r="M394" s="176">
        <f>G394*(1+L394/100)</f>
        <v>0</v>
      </c>
      <c r="N394" s="174">
        <v>0</v>
      </c>
      <c r="O394" s="174">
        <f>ROUND(E394*N394,2)</f>
        <v>0</v>
      </c>
      <c r="P394" s="176"/>
      <c r="Q394" s="176" t="s">
        <v>282</v>
      </c>
      <c r="R394" s="177" t="s">
        <v>283</v>
      </c>
      <c r="S394" s="158">
        <v>0</v>
      </c>
      <c r="T394" s="158">
        <f>ROUND(E394*S394,2)</f>
        <v>0</v>
      </c>
      <c r="U394" s="158"/>
      <c r="V394" s="158" t="s">
        <v>179</v>
      </c>
      <c r="W394" s="158" t="s">
        <v>284</v>
      </c>
      <c r="X394" s="147"/>
      <c r="Y394" s="147"/>
      <c r="Z394" s="147"/>
      <c r="AA394" s="147"/>
      <c r="AB394" s="147"/>
      <c r="AC394" s="147"/>
      <c r="AD394" s="147"/>
      <c r="AE394" s="147" t="s">
        <v>764</v>
      </c>
      <c r="AF394" s="147"/>
      <c r="AG394" s="147"/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</row>
    <row r="395" spans="1:58" x14ac:dyDescent="0.25">
      <c r="A395" s="3"/>
      <c r="B395" s="4"/>
      <c r="C395" s="189"/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AC395">
        <v>12</v>
      </c>
      <c r="AD395">
        <v>21</v>
      </c>
      <c r="AE395" t="s">
        <v>264</v>
      </c>
    </row>
    <row r="396" spans="1:58" x14ac:dyDescent="0.25">
      <c r="A396" s="150"/>
      <c r="B396" s="151" t="s">
        <v>29</v>
      </c>
      <c r="C396" s="190"/>
      <c r="D396" s="152"/>
      <c r="E396" s="153"/>
      <c r="F396" s="153"/>
      <c r="G396" s="170">
        <f>G8+G17+G36+G55+G69+G129+G140+G255+G316+G333+G343+G389</f>
        <v>0</v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AC396">
        <f>SUMIF(L7:L394,AC395,G7:G394)</f>
        <v>0</v>
      </c>
      <c r="AD396">
        <f>SUMIF(L7:L394,AD395,G7:G394)</f>
        <v>0</v>
      </c>
      <c r="AE396" t="s">
        <v>362</v>
      </c>
    </row>
    <row r="397" spans="1:58" x14ac:dyDescent="0.25">
      <c r="C397" s="191"/>
      <c r="D397" s="10"/>
      <c r="AE397" t="s">
        <v>363</v>
      </c>
    </row>
    <row r="398" spans="1:58" x14ac:dyDescent="0.25">
      <c r="D398" s="10"/>
    </row>
    <row r="399" spans="1:58" x14ac:dyDescent="0.25">
      <c r="D399" s="10"/>
    </row>
    <row r="400" spans="1:58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formatRows="0"/>
  <mergeCells count="161">
    <mergeCell ref="A1:G1"/>
    <mergeCell ref="C2:G2"/>
    <mergeCell ref="C3:G3"/>
    <mergeCell ref="C4:G4"/>
    <mergeCell ref="C10:G10"/>
    <mergeCell ref="C11:G11"/>
    <mergeCell ref="C27:G27"/>
    <mergeCell ref="C29:G29"/>
    <mergeCell ref="C31:G31"/>
    <mergeCell ref="C33:G33"/>
    <mergeCell ref="C35:G35"/>
    <mergeCell ref="C38:G38"/>
    <mergeCell ref="C13:G13"/>
    <mergeCell ref="C16:G16"/>
    <mergeCell ref="C19:G19"/>
    <mergeCell ref="C21:G21"/>
    <mergeCell ref="C23:G23"/>
    <mergeCell ref="C25:G25"/>
    <mergeCell ref="C52:G52"/>
    <mergeCell ref="C54:G54"/>
    <mergeCell ref="C57:G57"/>
    <mergeCell ref="C59:G59"/>
    <mergeCell ref="C61:G61"/>
    <mergeCell ref="C64:G64"/>
    <mergeCell ref="C40:G40"/>
    <mergeCell ref="C42:G42"/>
    <mergeCell ref="C44:G44"/>
    <mergeCell ref="C46:G46"/>
    <mergeCell ref="C48:G48"/>
    <mergeCell ref="C50:G50"/>
    <mergeCell ref="C86:G86"/>
    <mergeCell ref="C88:G88"/>
    <mergeCell ref="C90:G90"/>
    <mergeCell ref="C92:G92"/>
    <mergeCell ref="C94:G94"/>
    <mergeCell ref="C96:G96"/>
    <mergeCell ref="C66:G66"/>
    <mergeCell ref="C68:G68"/>
    <mergeCell ref="C78:G78"/>
    <mergeCell ref="C80:G80"/>
    <mergeCell ref="C82:G82"/>
    <mergeCell ref="C84:G84"/>
    <mergeCell ref="C110:G110"/>
    <mergeCell ref="C112:G112"/>
    <mergeCell ref="C114:G114"/>
    <mergeCell ref="C116:G116"/>
    <mergeCell ref="C118:G118"/>
    <mergeCell ref="C120:G120"/>
    <mergeCell ref="C98:G98"/>
    <mergeCell ref="C100:G100"/>
    <mergeCell ref="C102:G102"/>
    <mergeCell ref="C104:G104"/>
    <mergeCell ref="C106:G106"/>
    <mergeCell ref="C108:G108"/>
    <mergeCell ref="C154:G154"/>
    <mergeCell ref="C161:G161"/>
    <mergeCell ref="C163:G163"/>
    <mergeCell ref="C165:G165"/>
    <mergeCell ref="C167:G167"/>
    <mergeCell ref="C169:G169"/>
    <mergeCell ref="C122:G122"/>
    <mergeCell ref="C124:G124"/>
    <mergeCell ref="C126:G126"/>
    <mergeCell ref="C142:G142"/>
    <mergeCell ref="C150:G150"/>
    <mergeCell ref="C152:G152"/>
    <mergeCell ref="C187:G187"/>
    <mergeCell ref="C189:G189"/>
    <mergeCell ref="C201:G201"/>
    <mergeCell ref="C204:G204"/>
    <mergeCell ref="C205:G205"/>
    <mergeCell ref="C207:G207"/>
    <mergeCell ref="C171:G171"/>
    <mergeCell ref="C175:G175"/>
    <mergeCell ref="C178:G178"/>
    <mergeCell ref="C180:G180"/>
    <mergeCell ref="C182:G182"/>
    <mergeCell ref="C184:G184"/>
    <mergeCell ref="C218:G218"/>
    <mergeCell ref="C220:G220"/>
    <mergeCell ref="C222:G222"/>
    <mergeCell ref="C224:G224"/>
    <mergeCell ref="C225:G225"/>
    <mergeCell ref="C227:G227"/>
    <mergeCell ref="C208:G208"/>
    <mergeCell ref="C210:G210"/>
    <mergeCell ref="C212:G212"/>
    <mergeCell ref="C214:G214"/>
    <mergeCell ref="C215:G215"/>
    <mergeCell ref="C217:G217"/>
    <mergeCell ref="C237:G237"/>
    <mergeCell ref="C239:G239"/>
    <mergeCell ref="C240:G240"/>
    <mergeCell ref="C242:G242"/>
    <mergeCell ref="C243:G243"/>
    <mergeCell ref="C254:G254"/>
    <mergeCell ref="C228:G228"/>
    <mergeCell ref="C230:G230"/>
    <mergeCell ref="C231:G231"/>
    <mergeCell ref="C233:G233"/>
    <mergeCell ref="C234:G234"/>
    <mergeCell ref="C236:G236"/>
    <mergeCell ref="C270:G270"/>
    <mergeCell ref="C272:G272"/>
    <mergeCell ref="C275:G275"/>
    <mergeCell ref="C277:G277"/>
    <mergeCell ref="C279:G279"/>
    <mergeCell ref="C281:G281"/>
    <mergeCell ref="C257:G257"/>
    <mergeCell ref="C259:G259"/>
    <mergeCell ref="C261:G261"/>
    <mergeCell ref="C263:G263"/>
    <mergeCell ref="C265:G265"/>
    <mergeCell ref="C267:G267"/>
    <mergeCell ref="C297:G297"/>
    <mergeCell ref="C299:G299"/>
    <mergeCell ref="C301:G301"/>
    <mergeCell ref="C311:G311"/>
    <mergeCell ref="C313:G313"/>
    <mergeCell ref="C335:G335"/>
    <mergeCell ref="C283:G283"/>
    <mergeCell ref="C285:G285"/>
    <mergeCell ref="C287:G287"/>
    <mergeCell ref="C293:G293"/>
    <mergeCell ref="C294:G294"/>
    <mergeCell ref="C296:G296"/>
    <mergeCell ref="C351:G351"/>
    <mergeCell ref="C352:G352"/>
    <mergeCell ref="C354:G354"/>
    <mergeCell ref="C355:G355"/>
    <mergeCell ref="C356:G356"/>
    <mergeCell ref="C357:G357"/>
    <mergeCell ref="C337:G337"/>
    <mergeCell ref="C339:G339"/>
    <mergeCell ref="C347:G347"/>
    <mergeCell ref="C348:G348"/>
    <mergeCell ref="C349:G349"/>
    <mergeCell ref="C350:G350"/>
    <mergeCell ref="C365:G365"/>
    <mergeCell ref="C366:G366"/>
    <mergeCell ref="C368:G368"/>
    <mergeCell ref="C369:G369"/>
    <mergeCell ref="C370:G370"/>
    <mergeCell ref="C371:G371"/>
    <mergeCell ref="C358:G358"/>
    <mergeCell ref="C359:G359"/>
    <mergeCell ref="C361:G361"/>
    <mergeCell ref="C362:G362"/>
    <mergeCell ref="C363:G363"/>
    <mergeCell ref="C364:G364"/>
    <mergeCell ref="C382:G382"/>
    <mergeCell ref="C383:G383"/>
    <mergeCell ref="C385:G385"/>
    <mergeCell ref="C386:G386"/>
    <mergeCell ref="C387:G387"/>
    <mergeCell ref="C372:G372"/>
    <mergeCell ref="C373:G373"/>
    <mergeCell ref="C377:G377"/>
    <mergeCell ref="C378:G378"/>
    <mergeCell ref="C379:G379"/>
    <mergeCell ref="C381:G38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BF930-7EE1-46CE-B0D0-54C99D3BC1DD}">
  <sheetPr>
    <outlinePr summaryBelow="0"/>
  </sheetPr>
  <dimension ref="A1:BD5000"/>
  <sheetViews>
    <sheetView workbookViewId="0">
      <pane ySplit="7" topLeftCell="A8" activePane="bottomLeft" state="frozen"/>
      <selection pane="bottomLeft" activeCell="AL15" sqref="AL15"/>
    </sheetView>
  </sheetViews>
  <sheetFormatPr defaultRowHeight="13.2" outlineLevelRow="3" x14ac:dyDescent="0.25"/>
  <cols>
    <col min="1" max="1" width="3.44140625" customWidth="1"/>
    <col min="2" max="2" width="12.5546875" style="120" customWidth="1"/>
    <col min="3" max="3" width="63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4" max="14" width="6.88671875" customWidth="1"/>
    <col min="16" max="21" width="0" hidden="1" customWidth="1"/>
    <col min="25" max="25" width="0" hidden="1" customWidth="1"/>
    <col min="27" max="37" width="0" hidden="1" customWidth="1"/>
    <col min="49" max="49" width="98.6640625" customWidth="1"/>
  </cols>
  <sheetData>
    <row r="1" spans="1:56" ht="15.75" customHeight="1" x14ac:dyDescent="0.3">
      <c r="A1" s="255" t="s">
        <v>364</v>
      </c>
      <c r="B1" s="255"/>
      <c r="C1" s="255"/>
      <c r="D1" s="255"/>
      <c r="E1" s="255"/>
      <c r="F1" s="255"/>
      <c r="G1" s="255"/>
      <c r="AC1" t="s">
        <v>250</v>
      </c>
    </row>
    <row r="2" spans="1:56" ht="24.9" customHeight="1" x14ac:dyDescent="0.25">
      <c r="A2" s="139" t="s">
        <v>7</v>
      </c>
      <c r="B2" s="49" t="s">
        <v>43</v>
      </c>
      <c r="C2" s="256" t="s">
        <v>44</v>
      </c>
      <c r="D2" s="257"/>
      <c r="E2" s="257"/>
      <c r="F2" s="257"/>
      <c r="G2" s="258"/>
      <c r="AC2" t="s">
        <v>251</v>
      </c>
    </row>
    <row r="3" spans="1:56" ht="24.9" customHeight="1" x14ac:dyDescent="0.25">
      <c r="A3" s="139" t="s">
        <v>8</v>
      </c>
      <c r="B3" s="49" t="s">
        <v>69</v>
      </c>
      <c r="C3" s="256" t="s">
        <v>51</v>
      </c>
      <c r="D3" s="257"/>
      <c r="E3" s="257"/>
      <c r="F3" s="257"/>
      <c r="G3" s="258"/>
      <c r="Y3" s="120" t="s">
        <v>1357</v>
      </c>
      <c r="AC3" t="s">
        <v>254</v>
      </c>
    </row>
    <row r="4" spans="1:56" ht="24.9" customHeight="1" x14ac:dyDescent="0.25">
      <c r="A4" s="140" t="s">
        <v>9</v>
      </c>
      <c r="B4" s="141" t="s">
        <v>54</v>
      </c>
      <c r="C4" s="259" t="s">
        <v>55</v>
      </c>
      <c r="D4" s="260"/>
      <c r="E4" s="260"/>
      <c r="F4" s="260"/>
      <c r="G4" s="261"/>
      <c r="AC4" t="s">
        <v>255</v>
      </c>
    </row>
    <row r="5" spans="1:56" x14ac:dyDescent="0.25">
      <c r="D5" s="10"/>
    </row>
    <row r="6" spans="1:56" ht="39.6" x14ac:dyDescent="0.25">
      <c r="A6" s="143" t="s">
        <v>256</v>
      </c>
      <c r="B6" s="145" t="s">
        <v>257</v>
      </c>
      <c r="C6" s="145" t="s">
        <v>258</v>
      </c>
      <c r="D6" s="144" t="s">
        <v>259</v>
      </c>
      <c r="E6" s="143" t="s">
        <v>260</v>
      </c>
      <c r="F6" s="142" t="s">
        <v>261</v>
      </c>
      <c r="G6" s="143" t="s">
        <v>29</v>
      </c>
      <c r="H6" s="146" t="s">
        <v>30</v>
      </c>
      <c r="I6" s="146" t="s">
        <v>262</v>
      </c>
      <c r="J6" s="146" t="s">
        <v>31</v>
      </c>
      <c r="K6" s="146" t="s">
        <v>263</v>
      </c>
      <c r="L6" s="146" t="s">
        <v>264</v>
      </c>
      <c r="M6" s="146" t="s">
        <v>265</v>
      </c>
      <c r="N6" s="146" t="s">
        <v>270</v>
      </c>
      <c r="O6" s="146" t="s">
        <v>271</v>
      </c>
      <c r="P6" s="146" t="s">
        <v>272</v>
      </c>
      <c r="Q6" s="146" t="s">
        <v>273</v>
      </c>
      <c r="R6" s="146" t="s">
        <v>274</v>
      </c>
      <c r="S6" s="146" t="s">
        <v>275</v>
      </c>
      <c r="T6" s="146" t="s">
        <v>276</v>
      </c>
      <c r="U6" s="146" t="s">
        <v>277</v>
      </c>
    </row>
    <row r="7" spans="1:56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</row>
    <row r="8" spans="1:56" x14ac:dyDescent="0.25">
      <c r="A8" s="161" t="s">
        <v>278</v>
      </c>
      <c r="B8" s="162" t="s">
        <v>94</v>
      </c>
      <c r="C8" s="186" t="s">
        <v>134</v>
      </c>
      <c r="D8" s="163"/>
      <c r="E8" s="164"/>
      <c r="F8" s="165"/>
      <c r="G8" s="165">
        <f>SUMIF(AC9:AC77,"&lt;&gt;NOR",G9:G77)</f>
        <v>0</v>
      </c>
      <c r="H8" s="165"/>
      <c r="I8" s="165">
        <f>SUM(I9:I77)</f>
        <v>0</v>
      </c>
      <c r="J8" s="165"/>
      <c r="K8" s="165">
        <f>SUM(K9:K77)</f>
        <v>0</v>
      </c>
      <c r="L8" s="165"/>
      <c r="M8" s="165">
        <f>SUM(M9:M77)</f>
        <v>0</v>
      </c>
      <c r="N8" s="165"/>
      <c r="O8" s="165"/>
      <c r="P8" s="166"/>
      <c r="Q8" s="160"/>
      <c r="R8" s="160">
        <f>SUM(R9:R77)</f>
        <v>0</v>
      </c>
      <c r="S8" s="160"/>
      <c r="T8" s="160"/>
      <c r="U8" s="160"/>
      <c r="AC8" t="s">
        <v>279</v>
      </c>
    </row>
    <row r="9" spans="1:56" outlineLevel="1" x14ac:dyDescent="0.25">
      <c r="A9" s="171">
        <v>1</v>
      </c>
      <c r="B9" s="172" t="s">
        <v>745</v>
      </c>
      <c r="C9" s="187" t="s">
        <v>1877</v>
      </c>
      <c r="D9" s="173" t="s">
        <v>747</v>
      </c>
      <c r="E9" s="174">
        <v>1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/>
      <c r="O9" s="176" t="s">
        <v>282</v>
      </c>
      <c r="P9" s="177" t="s">
        <v>283</v>
      </c>
      <c r="Q9" s="158">
        <v>0</v>
      </c>
      <c r="R9" s="158">
        <f>ROUND(E9*Q9,2)</f>
        <v>0</v>
      </c>
      <c r="S9" s="158"/>
      <c r="T9" s="158" t="s">
        <v>179</v>
      </c>
      <c r="U9" s="158" t="s">
        <v>284</v>
      </c>
      <c r="V9" s="147"/>
      <c r="W9" s="147"/>
      <c r="X9" s="147"/>
      <c r="Y9" s="147"/>
      <c r="Z9" s="147"/>
      <c r="AA9" s="147"/>
      <c r="AB9" s="147"/>
      <c r="AC9" s="147" t="s">
        <v>764</v>
      </c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</row>
    <row r="10" spans="1:56" outlineLevel="2" x14ac:dyDescent="0.25">
      <c r="A10" s="154"/>
      <c r="B10" s="155"/>
      <c r="C10" s="253" t="s">
        <v>1878</v>
      </c>
      <c r="D10" s="254"/>
      <c r="E10" s="254"/>
      <c r="F10" s="254"/>
      <c r="G10" s="254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47"/>
      <c r="W10" s="147"/>
      <c r="X10" s="147"/>
      <c r="Y10" s="147"/>
      <c r="Z10" s="147"/>
      <c r="AA10" s="147"/>
      <c r="AB10" s="147"/>
      <c r="AC10" s="147" t="s">
        <v>287</v>
      </c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</row>
    <row r="11" spans="1:56" outlineLevel="1" x14ac:dyDescent="0.25">
      <c r="A11" s="171">
        <v>2</v>
      </c>
      <c r="B11" s="172" t="s">
        <v>751</v>
      </c>
      <c r="C11" s="187" t="s">
        <v>1879</v>
      </c>
      <c r="D11" s="173" t="s">
        <v>747</v>
      </c>
      <c r="E11" s="174">
        <v>1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/>
      <c r="O11" s="176" t="s">
        <v>282</v>
      </c>
      <c r="P11" s="177" t="s">
        <v>283</v>
      </c>
      <c r="Q11" s="158">
        <v>0</v>
      </c>
      <c r="R11" s="158">
        <f>ROUND(E11*Q11,2)</f>
        <v>0</v>
      </c>
      <c r="S11" s="158"/>
      <c r="T11" s="158" t="s">
        <v>179</v>
      </c>
      <c r="U11" s="158" t="s">
        <v>284</v>
      </c>
      <c r="V11" s="147"/>
      <c r="W11" s="147"/>
      <c r="X11" s="147"/>
      <c r="Y11" s="147"/>
      <c r="Z11" s="147"/>
      <c r="AA11" s="147"/>
      <c r="AB11" s="147"/>
      <c r="AC11" s="147" t="s">
        <v>764</v>
      </c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</row>
    <row r="12" spans="1:56" outlineLevel="2" x14ac:dyDescent="0.25">
      <c r="A12" s="154"/>
      <c r="B12" s="155"/>
      <c r="C12" s="253" t="s">
        <v>1880</v>
      </c>
      <c r="D12" s="254"/>
      <c r="E12" s="254"/>
      <c r="F12" s="254"/>
      <c r="G12" s="254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47"/>
      <c r="W12" s="147"/>
      <c r="X12" s="147"/>
      <c r="Y12" s="147"/>
      <c r="Z12" s="147"/>
      <c r="AA12" s="147"/>
      <c r="AB12" s="147"/>
      <c r="AC12" s="147" t="s">
        <v>287</v>
      </c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</row>
    <row r="13" spans="1:56" outlineLevel="1" x14ac:dyDescent="0.25">
      <c r="A13" s="171">
        <v>3</v>
      </c>
      <c r="B13" s="172" t="s">
        <v>754</v>
      </c>
      <c r="C13" s="187" t="s">
        <v>1881</v>
      </c>
      <c r="D13" s="173" t="s">
        <v>747</v>
      </c>
      <c r="E13" s="174">
        <v>2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/>
      <c r="O13" s="176" t="s">
        <v>282</v>
      </c>
      <c r="P13" s="177" t="s">
        <v>283</v>
      </c>
      <c r="Q13" s="158">
        <v>0</v>
      </c>
      <c r="R13" s="158">
        <f>ROUND(E13*Q13,2)</f>
        <v>0</v>
      </c>
      <c r="S13" s="158"/>
      <c r="T13" s="158" t="s">
        <v>179</v>
      </c>
      <c r="U13" s="158" t="s">
        <v>284</v>
      </c>
      <c r="V13" s="147"/>
      <c r="W13" s="147"/>
      <c r="X13" s="147"/>
      <c r="Y13" s="147"/>
      <c r="Z13" s="147"/>
      <c r="AA13" s="147"/>
      <c r="AB13" s="147"/>
      <c r="AC13" s="147" t="s">
        <v>764</v>
      </c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</row>
    <row r="14" spans="1:56" outlineLevel="2" x14ac:dyDescent="0.25">
      <c r="A14" s="154"/>
      <c r="B14" s="155"/>
      <c r="C14" s="253" t="s">
        <v>1882</v>
      </c>
      <c r="D14" s="254"/>
      <c r="E14" s="254"/>
      <c r="F14" s="254"/>
      <c r="G14" s="254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47"/>
      <c r="W14" s="147"/>
      <c r="X14" s="147"/>
      <c r="Y14" s="147"/>
      <c r="Z14" s="147"/>
      <c r="AA14" s="147"/>
      <c r="AB14" s="147"/>
      <c r="AC14" s="147" t="s">
        <v>287</v>
      </c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</row>
    <row r="15" spans="1:56" outlineLevel="1" x14ac:dyDescent="0.25">
      <c r="A15" s="171">
        <v>4</v>
      </c>
      <c r="B15" s="172" t="s">
        <v>756</v>
      </c>
      <c r="C15" s="187" t="s">
        <v>1883</v>
      </c>
      <c r="D15" s="173" t="s">
        <v>747</v>
      </c>
      <c r="E15" s="174">
        <v>1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/>
      <c r="O15" s="176" t="s">
        <v>282</v>
      </c>
      <c r="P15" s="177" t="s">
        <v>283</v>
      </c>
      <c r="Q15" s="158">
        <v>0</v>
      </c>
      <c r="R15" s="158">
        <f>ROUND(E15*Q15,2)</f>
        <v>0</v>
      </c>
      <c r="S15" s="158"/>
      <c r="T15" s="158" t="s">
        <v>179</v>
      </c>
      <c r="U15" s="158" t="s">
        <v>284</v>
      </c>
      <c r="V15" s="147"/>
      <c r="W15" s="147"/>
      <c r="X15" s="147"/>
      <c r="Y15" s="147"/>
      <c r="Z15" s="147"/>
      <c r="AA15" s="147"/>
      <c r="AB15" s="147"/>
      <c r="AC15" s="147" t="s">
        <v>764</v>
      </c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</row>
    <row r="16" spans="1:56" outlineLevel="2" x14ac:dyDescent="0.25">
      <c r="A16" s="154"/>
      <c r="B16" s="155"/>
      <c r="C16" s="253" t="s">
        <v>1884</v>
      </c>
      <c r="D16" s="254"/>
      <c r="E16" s="254"/>
      <c r="F16" s="254"/>
      <c r="G16" s="254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47"/>
      <c r="W16" s="147"/>
      <c r="X16" s="147"/>
      <c r="Y16" s="147"/>
      <c r="Z16" s="147"/>
      <c r="AA16" s="147"/>
      <c r="AB16" s="147"/>
      <c r="AC16" s="147" t="s">
        <v>287</v>
      </c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</row>
    <row r="17" spans="1:56" outlineLevel="1" x14ac:dyDescent="0.25">
      <c r="A17" s="171">
        <v>5</v>
      </c>
      <c r="B17" s="172" t="s">
        <v>759</v>
      </c>
      <c r="C17" s="187" t="s">
        <v>1885</v>
      </c>
      <c r="D17" s="173" t="s">
        <v>865</v>
      </c>
      <c r="E17" s="174">
        <v>1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/>
      <c r="O17" s="176" t="s">
        <v>282</v>
      </c>
      <c r="P17" s="177" t="s">
        <v>283</v>
      </c>
      <c r="Q17" s="158">
        <v>0</v>
      </c>
      <c r="R17" s="158">
        <f>ROUND(E17*Q17,2)</f>
        <v>0</v>
      </c>
      <c r="S17" s="158"/>
      <c r="T17" s="158" t="s">
        <v>179</v>
      </c>
      <c r="U17" s="158" t="s">
        <v>284</v>
      </c>
      <c r="V17" s="147"/>
      <c r="W17" s="147"/>
      <c r="X17" s="147"/>
      <c r="Y17" s="147"/>
      <c r="Z17" s="147"/>
      <c r="AA17" s="147"/>
      <c r="AB17" s="147"/>
      <c r="AC17" s="147" t="s">
        <v>764</v>
      </c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</row>
    <row r="18" spans="1:56" outlineLevel="2" x14ac:dyDescent="0.25">
      <c r="A18" s="154"/>
      <c r="B18" s="155"/>
      <c r="C18" s="253" t="s">
        <v>1886</v>
      </c>
      <c r="D18" s="254"/>
      <c r="E18" s="254"/>
      <c r="F18" s="254"/>
      <c r="G18" s="254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47"/>
      <c r="W18" s="147"/>
      <c r="X18" s="147"/>
      <c r="Y18" s="147"/>
      <c r="Z18" s="147"/>
      <c r="AA18" s="147"/>
      <c r="AB18" s="147"/>
      <c r="AC18" s="147" t="s">
        <v>287</v>
      </c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</row>
    <row r="19" spans="1:56" outlineLevel="3" x14ac:dyDescent="0.25">
      <c r="A19" s="154"/>
      <c r="B19" s="155"/>
      <c r="C19" s="262" t="s">
        <v>1887</v>
      </c>
      <c r="D19" s="263"/>
      <c r="E19" s="263"/>
      <c r="F19" s="263"/>
      <c r="G19" s="263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47"/>
      <c r="W19" s="147"/>
      <c r="X19" s="147"/>
      <c r="Y19" s="147"/>
      <c r="Z19" s="147"/>
      <c r="AA19" s="147"/>
      <c r="AB19" s="147"/>
      <c r="AC19" s="147" t="s">
        <v>287</v>
      </c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</row>
    <row r="20" spans="1:56" outlineLevel="3" x14ac:dyDescent="0.25">
      <c r="A20" s="154"/>
      <c r="B20" s="155"/>
      <c r="C20" s="262" t="s">
        <v>1888</v>
      </c>
      <c r="D20" s="263"/>
      <c r="E20" s="263"/>
      <c r="F20" s="263"/>
      <c r="G20" s="263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47"/>
      <c r="W20" s="147"/>
      <c r="X20" s="147"/>
      <c r="Y20" s="147"/>
      <c r="Z20" s="147"/>
      <c r="AA20" s="147"/>
      <c r="AB20" s="147"/>
      <c r="AC20" s="147" t="s">
        <v>287</v>
      </c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</row>
    <row r="21" spans="1:56" outlineLevel="3" x14ac:dyDescent="0.25">
      <c r="A21" s="154"/>
      <c r="B21" s="155"/>
      <c r="C21" s="262" t="s">
        <v>1889</v>
      </c>
      <c r="D21" s="263"/>
      <c r="E21" s="263"/>
      <c r="F21" s="263"/>
      <c r="G21" s="263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47"/>
      <c r="W21" s="147"/>
      <c r="X21" s="147"/>
      <c r="Y21" s="147"/>
      <c r="Z21" s="147"/>
      <c r="AA21" s="147"/>
      <c r="AB21" s="147"/>
      <c r="AC21" s="147" t="s">
        <v>287</v>
      </c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</row>
    <row r="22" spans="1:56" outlineLevel="3" x14ac:dyDescent="0.25">
      <c r="A22" s="154"/>
      <c r="B22" s="155"/>
      <c r="C22" s="262" t="s">
        <v>1890</v>
      </c>
      <c r="D22" s="263"/>
      <c r="E22" s="263"/>
      <c r="F22" s="263"/>
      <c r="G22" s="263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47"/>
      <c r="W22" s="147"/>
      <c r="X22" s="147"/>
      <c r="Y22" s="147"/>
      <c r="Z22" s="147"/>
      <c r="AA22" s="147"/>
      <c r="AB22" s="147"/>
      <c r="AC22" s="147" t="s">
        <v>287</v>
      </c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</row>
    <row r="23" spans="1:56" outlineLevel="3" x14ac:dyDescent="0.25">
      <c r="A23" s="154"/>
      <c r="B23" s="155"/>
      <c r="C23" s="262" t="s">
        <v>1891</v>
      </c>
      <c r="D23" s="263"/>
      <c r="E23" s="263"/>
      <c r="F23" s="263"/>
      <c r="G23" s="263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47"/>
      <c r="W23" s="147"/>
      <c r="X23" s="147"/>
      <c r="Y23" s="147"/>
      <c r="Z23" s="147"/>
      <c r="AA23" s="147"/>
      <c r="AB23" s="147"/>
      <c r="AC23" s="147" t="s">
        <v>287</v>
      </c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</row>
    <row r="24" spans="1:56" outlineLevel="3" x14ac:dyDescent="0.25">
      <c r="A24" s="154"/>
      <c r="B24" s="155"/>
      <c r="C24" s="262" t="s">
        <v>1892</v>
      </c>
      <c r="D24" s="263"/>
      <c r="E24" s="263"/>
      <c r="F24" s="263"/>
      <c r="G24" s="263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47"/>
      <c r="W24" s="147"/>
      <c r="X24" s="147"/>
      <c r="Y24" s="147"/>
      <c r="Z24" s="147"/>
      <c r="AA24" s="147"/>
      <c r="AB24" s="147"/>
      <c r="AC24" s="147" t="s">
        <v>287</v>
      </c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</row>
    <row r="25" spans="1:56" outlineLevel="3" x14ac:dyDescent="0.25">
      <c r="A25" s="154"/>
      <c r="B25" s="155"/>
      <c r="C25" s="262" t="s">
        <v>1893</v>
      </c>
      <c r="D25" s="263"/>
      <c r="E25" s="263"/>
      <c r="F25" s="263"/>
      <c r="G25" s="263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47"/>
      <c r="W25" s="147"/>
      <c r="X25" s="147"/>
      <c r="Y25" s="147"/>
      <c r="Z25" s="147"/>
      <c r="AA25" s="147"/>
      <c r="AB25" s="147"/>
      <c r="AC25" s="147" t="s">
        <v>287</v>
      </c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</row>
    <row r="26" spans="1:56" outlineLevel="3" x14ac:dyDescent="0.25">
      <c r="A26" s="154"/>
      <c r="B26" s="155"/>
      <c r="C26" s="262" t="s">
        <v>1894</v>
      </c>
      <c r="D26" s="263"/>
      <c r="E26" s="263"/>
      <c r="F26" s="263"/>
      <c r="G26" s="263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47"/>
      <c r="W26" s="147"/>
      <c r="X26" s="147"/>
      <c r="Y26" s="147"/>
      <c r="Z26" s="147"/>
      <c r="AA26" s="147"/>
      <c r="AB26" s="147"/>
      <c r="AC26" s="147" t="s">
        <v>287</v>
      </c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</row>
    <row r="27" spans="1:56" outlineLevel="3" x14ac:dyDescent="0.25">
      <c r="A27" s="154"/>
      <c r="B27" s="155"/>
      <c r="C27" s="262" t="s">
        <v>1895</v>
      </c>
      <c r="D27" s="263"/>
      <c r="E27" s="263"/>
      <c r="F27" s="263"/>
      <c r="G27" s="263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47"/>
      <c r="W27" s="147"/>
      <c r="X27" s="147"/>
      <c r="Y27" s="147"/>
      <c r="Z27" s="147"/>
      <c r="AA27" s="147"/>
      <c r="AB27" s="147"/>
      <c r="AC27" s="147" t="s">
        <v>287</v>
      </c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</row>
    <row r="28" spans="1:56" outlineLevel="3" x14ac:dyDescent="0.25">
      <c r="A28" s="154"/>
      <c r="B28" s="155"/>
      <c r="C28" s="262" t="s">
        <v>1896</v>
      </c>
      <c r="D28" s="263"/>
      <c r="E28" s="263"/>
      <c r="F28" s="263"/>
      <c r="G28" s="263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47"/>
      <c r="W28" s="147"/>
      <c r="X28" s="147"/>
      <c r="Y28" s="147"/>
      <c r="Z28" s="147"/>
      <c r="AA28" s="147"/>
      <c r="AB28" s="147"/>
      <c r="AC28" s="147" t="s">
        <v>287</v>
      </c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</row>
    <row r="29" spans="1:56" outlineLevel="1" x14ac:dyDescent="0.25">
      <c r="A29" s="171">
        <v>6</v>
      </c>
      <c r="B29" s="172" t="s">
        <v>1047</v>
      </c>
      <c r="C29" s="187" t="s">
        <v>1897</v>
      </c>
      <c r="D29" s="173" t="s">
        <v>865</v>
      </c>
      <c r="E29" s="174">
        <v>1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/>
      <c r="O29" s="176" t="s">
        <v>282</v>
      </c>
      <c r="P29" s="177" t="s">
        <v>283</v>
      </c>
      <c r="Q29" s="158">
        <v>0</v>
      </c>
      <c r="R29" s="158">
        <f>ROUND(E29*Q29,2)</f>
        <v>0</v>
      </c>
      <c r="S29" s="158"/>
      <c r="T29" s="158" t="s">
        <v>465</v>
      </c>
      <c r="U29" s="158" t="s">
        <v>284</v>
      </c>
      <c r="V29" s="147"/>
      <c r="W29" s="147"/>
      <c r="X29" s="147"/>
      <c r="Y29" s="147"/>
      <c r="Z29" s="147"/>
      <c r="AA29" s="147"/>
      <c r="AB29" s="147"/>
      <c r="AC29" s="147" t="s">
        <v>748</v>
      </c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</row>
    <row r="30" spans="1:56" outlineLevel="2" x14ac:dyDescent="0.25">
      <c r="A30" s="154"/>
      <c r="B30" s="155"/>
      <c r="C30" s="253" t="s">
        <v>1898</v>
      </c>
      <c r="D30" s="254"/>
      <c r="E30" s="254"/>
      <c r="F30" s="254"/>
      <c r="G30" s="254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47"/>
      <c r="W30" s="147"/>
      <c r="X30" s="147"/>
      <c r="Y30" s="147"/>
      <c r="Z30" s="147"/>
      <c r="AA30" s="147"/>
      <c r="AB30" s="147"/>
      <c r="AC30" s="147" t="s">
        <v>287</v>
      </c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</row>
    <row r="31" spans="1:56" outlineLevel="3" x14ac:dyDescent="0.25">
      <c r="A31" s="154"/>
      <c r="B31" s="155"/>
      <c r="C31" s="262" t="s">
        <v>1899</v>
      </c>
      <c r="D31" s="263"/>
      <c r="E31" s="263"/>
      <c r="F31" s="263"/>
      <c r="G31" s="263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47"/>
      <c r="W31" s="147"/>
      <c r="X31" s="147"/>
      <c r="Y31" s="147"/>
      <c r="Z31" s="147"/>
      <c r="AA31" s="147"/>
      <c r="AB31" s="147"/>
      <c r="AC31" s="147" t="s">
        <v>287</v>
      </c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</row>
    <row r="32" spans="1:56" outlineLevel="3" x14ac:dyDescent="0.25">
      <c r="A32" s="154"/>
      <c r="B32" s="155"/>
      <c r="C32" s="262" t="s">
        <v>1900</v>
      </c>
      <c r="D32" s="263"/>
      <c r="E32" s="263"/>
      <c r="F32" s="263"/>
      <c r="G32" s="263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47"/>
      <c r="W32" s="147"/>
      <c r="X32" s="147"/>
      <c r="Y32" s="147"/>
      <c r="Z32" s="147"/>
      <c r="AA32" s="147"/>
      <c r="AB32" s="147"/>
      <c r="AC32" s="147" t="s">
        <v>287</v>
      </c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</row>
    <row r="33" spans="1:56" outlineLevel="3" x14ac:dyDescent="0.25">
      <c r="A33" s="154"/>
      <c r="B33" s="155"/>
      <c r="C33" s="262" t="s">
        <v>1901</v>
      </c>
      <c r="D33" s="263"/>
      <c r="E33" s="263"/>
      <c r="F33" s="263"/>
      <c r="G33" s="263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47"/>
      <c r="W33" s="147"/>
      <c r="X33" s="147"/>
      <c r="Y33" s="147"/>
      <c r="Z33" s="147"/>
      <c r="AA33" s="147"/>
      <c r="AB33" s="147"/>
      <c r="AC33" s="147" t="s">
        <v>287</v>
      </c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</row>
    <row r="34" spans="1:56" outlineLevel="3" x14ac:dyDescent="0.25">
      <c r="A34" s="154"/>
      <c r="B34" s="155"/>
      <c r="C34" s="262" t="s">
        <v>1902</v>
      </c>
      <c r="D34" s="263"/>
      <c r="E34" s="263"/>
      <c r="F34" s="263"/>
      <c r="G34" s="263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47"/>
      <c r="W34" s="147"/>
      <c r="X34" s="147"/>
      <c r="Y34" s="147"/>
      <c r="Z34" s="147"/>
      <c r="AA34" s="147"/>
      <c r="AB34" s="147"/>
      <c r="AC34" s="147" t="s">
        <v>287</v>
      </c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</row>
    <row r="35" spans="1:56" outlineLevel="3" x14ac:dyDescent="0.25">
      <c r="A35" s="154"/>
      <c r="B35" s="155"/>
      <c r="C35" s="262" t="s">
        <v>1903</v>
      </c>
      <c r="D35" s="263"/>
      <c r="E35" s="263"/>
      <c r="F35" s="263"/>
      <c r="G35" s="263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47"/>
      <c r="W35" s="147"/>
      <c r="X35" s="147"/>
      <c r="Y35" s="147"/>
      <c r="Z35" s="147"/>
      <c r="AA35" s="147"/>
      <c r="AB35" s="147"/>
      <c r="AC35" s="147" t="s">
        <v>287</v>
      </c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</row>
    <row r="36" spans="1:56" outlineLevel="3" x14ac:dyDescent="0.25">
      <c r="A36" s="154"/>
      <c r="B36" s="155"/>
      <c r="C36" s="262" t="s">
        <v>1904</v>
      </c>
      <c r="D36" s="263"/>
      <c r="E36" s="263"/>
      <c r="F36" s="263"/>
      <c r="G36" s="263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47"/>
      <c r="W36" s="147"/>
      <c r="X36" s="147"/>
      <c r="Y36" s="147"/>
      <c r="Z36" s="147"/>
      <c r="AA36" s="147"/>
      <c r="AB36" s="147"/>
      <c r="AC36" s="147" t="s">
        <v>287</v>
      </c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</row>
    <row r="37" spans="1:56" outlineLevel="3" x14ac:dyDescent="0.25">
      <c r="A37" s="154"/>
      <c r="B37" s="155"/>
      <c r="C37" s="262" t="s">
        <v>1905</v>
      </c>
      <c r="D37" s="263"/>
      <c r="E37" s="263"/>
      <c r="F37" s="263"/>
      <c r="G37" s="263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47"/>
      <c r="W37" s="147"/>
      <c r="X37" s="147"/>
      <c r="Y37" s="147"/>
      <c r="Z37" s="147"/>
      <c r="AA37" s="147"/>
      <c r="AB37" s="147"/>
      <c r="AC37" s="147" t="s">
        <v>287</v>
      </c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</row>
    <row r="38" spans="1:56" outlineLevel="3" x14ac:dyDescent="0.25">
      <c r="A38" s="154"/>
      <c r="B38" s="155"/>
      <c r="C38" s="262" t="s">
        <v>1906</v>
      </c>
      <c r="D38" s="263"/>
      <c r="E38" s="263"/>
      <c r="F38" s="263"/>
      <c r="G38" s="263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47"/>
      <c r="W38" s="147"/>
      <c r="X38" s="147"/>
      <c r="Y38" s="147"/>
      <c r="Z38" s="147"/>
      <c r="AA38" s="147"/>
      <c r="AB38" s="147"/>
      <c r="AC38" s="147" t="s">
        <v>287</v>
      </c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</row>
    <row r="39" spans="1:56" outlineLevel="3" x14ac:dyDescent="0.25">
      <c r="A39" s="154"/>
      <c r="B39" s="155"/>
      <c r="C39" s="262" t="s">
        <v>1907</v>
      </c>
      <c r="D39" s="263"/>
      <c r="E39" s="263"/>
      <c r="F39" s="263"/>
      <c r="G39" s="263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47"/>
      <c r="W39" s="147"/>
      <c r="X39" s="147"/>
      <c r="Y39" s="147"/>
      <c r="Z39" s="147"/>
      <c r="AA39" s="147"/>
      <c r="AB39" s="147"/>
      <c r="AC39" s="147" t="s">
        <v>287</v>
      </c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</row>
    <row r="40" spans="1:56" outlineLevel="3" x14ac:dyDescent="0.25">
      <c r="A40" s="154"/>
      <c r="B40" s="155"/>
      <c r="C40" s="262" t="s">
        <v>1908</v>
      </c>
      <c r="D40" s="263"/>
      <c r="E40" s="263"/>
      <c r="F40" s="263"/>
      <c r="G40" s="263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47"/>
      <c r="W40" s="147"/>
      <c r="X40" s="147"/>
      <c r="Y40" s="147"/>
      <c r="Z40" s="147"/>
      <c r="AA40" s="147"/>
      <c r="AB40" s="147"/>
      <c r="AC40" s="147" t="s">
        <v>287</v>
      </c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</row>
    <row r="41" spans="1:56" outlineLevel="3" x14ac:dyDescent="0.25">
      <c r="A41" s="154"/>
      <c r="B41" s="155"/>
      <c r="C41" s="262" t="s">
        <v>1909</v>
      </c>
      <c r="D41" s="263"/>
      <c r="E41" s="263"/>
      <c r="F41" s="263"/>
      <c r="G41" s="263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47"/>
      <c r="W41" s="147"/>
      <c r="X41" s="147"/>
      <c r="Y41" s="147"/>
      <c r="Z41" s="147"/>
      <c r="AA41" s="147"/>
      <c r="AB41" s="147"/>
      <c r="AC41" s="147" t="s">
        <v>287</v>
      </c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</row>
    <row r="42" spans="1:56" outlineLevel="3" x14ac:dyDescent="0.25">
      <c r="A42" s="154"/>
      <c r="B42" s="155"/>
      <c r="C42" s="262" t="s">
        <v>1910</v>
      </c>
      <c r="D42" s="263"/>
      <c r="E42" s="263"/>
      <c r="F42" s="263"/>
      <c r="G42" s="263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47"/>
      <c r="W42" s="147"/>
      <c r="X42" s="147"/>
      <c r="Y42" s="147"/>
      <c r="Z42" s="147"/>
      <c r="AA42" s="147"/>
      <c r="AB42" s="147"/>
      <c r="AC42" s="147" t="s">
        <v>287</v>
      </c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</row>
    <row r="43" spans="1:56" outlineLevel="1" x14ac:dyDescent="0.25">
      <c r="A43" s="171">
        <v>7</v>
      </c>
      <c r="B43" s="172" t="s">
        <v>1049</v>
      </c>
      <c r="C43" s="187" t="s">
        <v>1911</v>
      </c>
      <c r="D43" s="173" t="s">
        <v>865</v>
      </c>
      <c r="E43" s="174">
        <v>1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/>
      <c r="O43" s="176" t="s">
        <v>282</v>
      </c>
      <c r="P43" s="177" t="s">
        <v>283</v>
      </c>
      <c r="Q43" s="158">
        <v>0</v>
      </c>
      <c r="R43" s="158">
        <f>ROUND(E43*Q43,2)</f>
        <v>0</v>
      </c>
      <c r="S43" s="158"/>
      <c r="T43" s="158" t="s">
        <v>465</v>
      </c>
      <c r="U43" s="158" t="s">
        <v>284</v>
      </c>
      <c r="V43" s="147"/>
      <c r="W43" s="147"/>
      <c r="X43" s="147"/>
      <c r="Y43" s="147"/>
      <c r="Z43" s="147"/>
      <c r="AA43" s="147"/>
      <c r="AB43" s="147"/>
      <c r="AC43" s="147" t="s">
        <v>748</v>
      </c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</row>
    <row r="44" spans="1:56" outlineLevel="2" x14ac:dyDescent="0.25">
      <c r="A44" s="154"/>
      <c r="B44" s="155"/>
      <c r="C44" s="253" t="s">
        <v>1912</v>
      </c>
      <c r="D44" s="254"/>
      <c r="E44" s="254"/>
      <c r="F44" s="254"/>
      <c r="G44" s="254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47"/>
      <c r="W44" s="147"/>
      <c r="X44" s="147"/>
      <c r="Y44" s="147"/>
      <c r="Z44" s="147"/>
      <c r="AA44" s="147"/>
      <c r="AB44" s="147"/>
      <c r="AC44" s="147" t="s">
        <v>287</v>
      </c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</row>
    <row r="45" spans="1:56" outlineLevel="3" x14ac:dyDescent="0.25">
      <c r="A45" s="154"/>
      <c r="B45" s="155"/>
      <c r="C45" s="262" t="s">
        <v>1899</v>
      </c>
      <c r="D45" s="263"/>
      <c r="E45" s="263"/>
      <c r="F45" s="263"/>
      <c r="G45" s="263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47"/>
      <c r="W45" s="147"/>
      <c r="X45" s="147"/>
      <c r="Y45" s="147"/>
      <c r="Z45" s="147"/>
      <c r="AA45" s="147"/>
      <c r="AB45" s="147"/>
      <c r="AC45" s="147" t="s">
        <v>287</v>
      </c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</row>
    <row r="46" spans="1:56" outlineLevel="3" x14ac:dyDescent="0.25">
      <c r="A46" s="154"/>
      <c r="B46" s="155"/>
      <c r="C46" s="262" t="s">
        <v>1900</v>
      </c>
      <c r="D46" s="263"/>
      <c r="E46" s="263"/>
      <c r="F46" s="263"/>
      <c r="G46" s="263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47"/>
      <c r="W46" s="147"/>
      <c r="X46" s="147"/>
      <c r="Y46" s="147"/>
      <c r="Z46" s="147"/>
      <c r="AA46" s="147"/>
      <c r="AB46" s="147"/>
      <c r="AC46" s="147" t="s">
        <v>287</v>
      </c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</row>
    <row r="47" spans="1:56" outlineLevel="3" x14ac:dyDescent="0.25">
      <c r="A47" s="154"/>
      <c r="B47" s="155"/>
      <c r="C47" s="262" t="s">
        <v>1901</v>
      </c>
      <c r="D47" s="263"/>
      <c r="E47" s="263"/>
      <c r="F47" s="263"/>
      <c r="G47" s="263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47"/>
      <c r="W47" s="147"/>
      <c r="X47" s="147"/>
      <c r="Y47" s="147"/>
      <c r="Z47" s="147"/>
      <c r="AA47" s="147"/>
      <c r="AB47" s="147"/>
      <c r="AC47" s="147" t="s">
        <v>287</v>
      </c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</row>
    <row r="48" spans="1:56" outlineLevel="3" x14ac:dyDescent="0.25">
      <c r="A48" s="154"/>
      <c r="B48" s="155"/>
      <c r="C48" s="262" t="s">
        <v>1902</v>
      </c>
      <c r="D48" s="263"/>
      <c r="E48" s="263"/>
      <c r="F48" s="263"/>
      <c r="G48" s="263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47"/>
      <c r="W48" s="147"/>
      <c r="X48" s="147"/>
      <c r="Y48" s="147"/>
      <c r="Z48" s="147"/>
      <c r="AA48" s="147"/>
      <c r="AB48" s="147"/>
      <c r="AC48" s="147" t="s">
        <v>287</v>
      </c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</row>
    <row r="49" spans="1:56" outlineLevel="3" x14ac:dyDescent="0.25">
      <c r="A49" s="154"/>
      <c r="B49" s="155"/>
      <c r="C49" s="262" t="s">
        <v>1913</v>
      </c>
      <c r="D49" s="263"/>
      <c r="E49" s="263"/>
      <c r="F49" s="263"/>
      <c r="G49" s="263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47"/>
      <c r="W49" s="147"/>
      <c r="X49" s="147"/>
      <c r="Y49" s="147"/>
      <c r="Z49" s="147"/>
      <c r="AA49" s="147"/>
      <c r="AB49" s="147"/>
      <c r="AC49" s="147" t="s">
        <v>287</v>
      </c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</row>
    <row r="50" spans="1:56" outlineLevel="3" x14ac:dyDescent="0.25">
      <c r="A50" s="154"/>
      <c r="B50" s="155"/>
      <c r="C50" s="262" t="s">
        <v>1904</v>
      </c>
      <c r="D50" s="263"/>
      <c r="E50" s="263"/>
      <c r="F50" s="263"/>
      <c r="G50" s="263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47"/>
      <c r="W50" s="147"/>
      <c r="X50" s="147"/>
      <c r="Y50" s="147"/>
      <c r="Z50" s="147"/>
      <c r="AA50" s="147"/>
      <c r="AB50" s="147"/>
      <c r="AC50" s="147" t="s">
        <v>287</v>
      </c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</row>
    <row r="51" spans="1:56" outlineLevel="3" x14ac:dyDescent="0.25">
      <c r="A51" s="154"/>
      <c r="B51" s="155"/>
      <c r="C51" s="262" t="s">
        <v>1905</v>
      </c>
      <c r="D51" s="263"/>
      <c r="E51" s="263"/>
      <c r="F51" s="263"/>
      <c r="G51" s="263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47"/>
      <c r="W51" s="147"/>
      <c r="X51" s="147"/>
      <c r="Y51" s="147"/>
      <c r="Z51" s="147"/>
      <c r="AA51" s="147"/>
      <c r="AB51" s="147"/>
      <c r="AC51" s="147" t="s">
        <v>287</v>
      </c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</row>
    <row r="52" spans="1:56" outlineLevel="3" x14ac:dyDescent="0.25">
      <c r="A52" s="154"/>
      <c r="B52" s="155"/>
      <c r="C52" s="262" t="s">
        <v>1914</v>
      </c>
      <c r="D52" s="263"/>
      <c r="E52" s="263"/>
      <c r="F52" s="263"/>
      <c r="G52" s="263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47"/>
      <c r="W52" s="147"/>
      <c r="X52" s="147"/>
      <c r="Y52" s="147"/>
      <c r="Z52" s="147"/>
      <c r="AA52" s="147"/>
      <c r="AB52" s="147"/>
      <c r="AC52" s="147" t="s">
        <v>287</v>
      </c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</row>
    <row r="53" spans="1:56" outlineLevel="3" x14ac:dyDescent="0.25">
      <c r="A53" s="154"/>
      <c r="B53" s="155"/>
      <c r="C53" s="262" t="s">
        <v>1907</v>
      </c>
      <c r="D53" s="263"/>
      <c r="E53" s="263"/>
      <c r="F53" s="263"/>
      <c r="G53" s="263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47"/>
      <c r="W53" s="147"/>
      <c r="X53" s="147"/>
      <c r="Y53" s="147"/>
      <c r="Z53" s="147"/>
      <c r="AA53" s="147"/>
      <c r="AB53" s="147"/>
      <c r="AC53" s="147" t="s">
        <v>287</v>
      </c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</row>
    <row r="54" spans="1:56" outlineLevel="3" x14ac:dyDescent="0.25">
      <c r="A54" s="154"/>
      <c r="B54" s="155"/>
      <c r="C54" s="262" t="s">
        <v>1908</v>
      </c>
      <c r="D54" s="263"/>
      <c r="E54" s="263"/>
      <c r="F54" s="263"/>
      <c r="G54" s="263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47"/>
      <c r="W54" s="147"/>
      <c r="X54" s="147"/>
      <c r="Y54" s="147"/>
      <c r="Z54" s="147"/>
      <c r="AA54" s="147"/>
      <c r="AB54" s="147"/>
      <c r="AC54" s="147" t="s">
        <v>287</v>
      </c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</row>
    <row r="55" spans="1:56" outlineLevel="3" x14ac:dyDescent="0.25">
      <c r="A55" s="154"/>
      <c r="B55" s="155"/>
      <c r="C55" s="262" t="s">
        <v>1909</v>
      </c>
      <c r="D55" s="263"/>
      <c r="E55" s="263"/>
      <c r="F55" s="263"/>
      <c r="G55" s="263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47"/>
      <c r="W55" s="147"/>
      <c r="X55" s="147"/>
      <c r="Y55" s="147"/>
      <c r="Z55" s="147"/>
      <c r="AA55" s="147"/>
      <c r="AB55" s="147"/>
      <c r="AC55" s="147" t="s">
        <v>287</v>
      </c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</row>
    <row r="56" spans="1:56" outlineLevel="3" x14ac:dyDescent="0.25">
      <c r="A56" s="154"/>
      <c r="B56" s="155"/>
      <c r="C56" s="262" t="s">
        <v>1910</v>
      </c>
      <c r="D56" s="263"/>
      <c r="E56" s="263"/>
      <c r="F56" s="263"/>
      <c r="G56" s="263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47"/>
      <c r="W56" s="147"/>
      <c r="X56" s="147"/>
      <c r="Y56" s="147"/>
      <c r="Z56" s="147"/>
      <c r="AA56" s="147"/>
      <c r="AB56" s="147"/>
      <c r="AC56" s="147" t="s">
        <v>287</v>
      </c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</row>
    <row r="57" spans="1:56" outlineLevel="1" x14ac:dyDescent="0.25">
      <c r="A57" s="171">
        <v>8</v>
      </c>
      <c r="B57" s="172" t="s">
        <v>1051</v>
      </c>
      <c r="C57" s="187" t="s">
        <v>1915</v>
      </c>
      <c r="D57" s="173" t="s">
        <v>865</v>
      </c>
      <c r="E57" s="174">
        <v>1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6"/>
      <c r="O57" s="176" t="s">
        <v>282</v>
      </c>
      <c r="P57" s="177" t="s">
        <v>283</v>
      </c>
      <c r="Q57" s="158">
        <v>0</v>
      </c>
      <c r="R57" s="158">
        <f>ROUND(E57*Q57,2)</f>
        <v>0</v>
      </c>
      <c r="S57" s="158"/>
      <c r="T57" s="158" t="s">
        <v>465</v>
      </c>
      <c r="U57" s="158" t="s">
        <v>284</v>
      </c>
      <c r="V57" s="147"/>
      <c r="W57" s="147"/>
      <c r="X57" s="147"/>
      <c r="Y57" s="147"/>
      <c r="Z57" s="147"/>
      <c r="AA57" s="147"/>
      <c r="AB57" s="147"/>
      <c r="AC57" s="147" t="s">
        <v>748</v>
      </c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</row>
    <row r="58" spans="1:56" outlineLevel="2" x14ac:dyDescent="0.25">
      <c r="A58" s="154"/>
      <c r="B58" s="155"/>
      <c r="C58" s="253" t="s">
        <v>1916</v>
      </c>
      <c r="D58" s="254"/>
      <c r="E58" s="254"/>
      <c r="F58" s="254"/>
      <c r="G58" s="254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47"/>
      <c r="W58" s="147"/>
      <c r="X58" s="147"/>
      <c r="Y58" s="147"/>
      <c r="Z58" s="147"/>
      <c r="AA58" s="147"/>
      <c r="AB58" s="147"/>
      <c r="AC58" s="147" t="s">
        <v>287</v>
      </c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</row>
    <row r="59" spans="1:56" outlineLevel="3" x14ac:dyDescent="0.25">
      <c r="A59" s="154"/>
      <c r="B59" s="155"/>
      <c r="C59" s="262" t="s">
        <v>1899</v>
      </c>
      <c r="D59" s="263"/>
      <c r="E59" s="263"/>
      <c r="F59" s="263"/>
      <c r="G59" s="263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47"/>
      <c r="W59" s="147"/>
      <c r="X59" s="147"/>
      <c r="Y59" s="147"/>
      <c r="Z59" s="147"/>
      <c r="AA59" s="147"/>
      <c r="AB59" s="147"/>
      <c r="AC59" s="147" t="s">
        <v>287</v>
      </c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</row>
    <row r="60" spans="1:56" outlineLevel="3" x14ac:dyDescent="0.25">
      <c r="A60" s="154"/>
      <c r="B60" s="155"/>
      <c r="C60" s="262" t="s">
        <v>1900</v>
      </c>
      <c r="D60" s="263"/>
      <c r="E60" s="263"/>
      <c r="F60" s="263"/>
      <c r="G60" s="263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47"/>
      <c r="W60" s="147"/>
      <c r="X60" s="147"/>
      <c r="Y60" s="147"/>
      <c r="Z60" s="147"/>
      <c r="AA60" s="147"/>
      <c r="AB60" s="147"/>
      <c r="AC60" s="147" t="s">
        <v>287</v>
      </c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</row>
    <row r="61" spans="1:56" outlineLevel="3" x14ac:dyDescent="0.25">
      <c r="A61" s="154"/>
      <c r="B61" s="155"/>
      <c r="C61" s="262" t="s">
        <v>1901</v>
      </c>
      <c r="D61" s="263"/>
      <c r="E61" s="263"/>
      <c r="F61" s="263"/>
      <c r="G61" s="263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47"/>
      <c r="W61" s="147"/>
      <c r="X61" s="147"/>
      <c r="Y61" s="147"/>
      <c r="Z61" s="147"/>
      <c r="AA61" s="147"/>
      <c r="AB61" s="147"/>
      <c r="AC61" s="147" t="s">
        <v>287</v>
      </c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</row>
    <row r="62" spans="1:56" outlineLevel="3" x14ac:dyDescent="0.25">
      <c r="A62" s="154"/>
      <c r="B62" s="155"/>
      <c r="C62" s="262" t="s">
        <v>1902</v>
      </c>
      <c r="D62" s="263"/>
      <c r="E62" s="263"/>
      <c r="F62" s="263"/>
      <c r="G62" s="263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47"/>
      <c r="W62" s="147"/>
      <c r="X62" s="147"/>
      <c r="Y62" s="147"/>
      <c r="Z62" s="147"/>
      <c r="AA62" s="147"/>
      <c r="AB62" s="147"/>
      <c r="AC62" s="147" t="s">
        <v>287</v>
      </c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</row>
    <row r="63" spans="1:56" outlineLevel="3" x14ac:dyDescent="0.25">
      <c r="A63" s="154"/>
      <c r="B63" s="155"/>
      <c r="C63" s="262" t="s">
        <v>1913</v>
      </c>
      <c r="D63" s="263"/>
      <c r="E63" s="263"/>
      <c r="F63" s="263"/>
      <c r="G63" s="263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47"/>
      <c r="W63" s="147"/>
      <c r="X63" s="147"/>
      <c r="Y63" s="147"/>
      <c r="Z63" s="147"/>
      <c r="AA63" s="147"/>
      <c r="AB63" s="147"/>
      <c r="AC63" s="147" t="s">
        <v>287</v>
      </c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</row>
    <row r="64" spans="1:56" outlineLevel="3" x14ac:dyDescent="0.25">
      <c r="A64" s="154"/>
      <c r="B64" s="155"/>
      <c r="C64" s="262" t="s">
        <v>1904</v>
      </c>
      <c r="D64" s="263"/>
      <c r="E64" s="263"/>
      <c r="F64" s="263"/>
      <c r="G64" s="263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47"/>
      <c r="W64" s="147"/>
      <c r="X64" s="147"/>
      <c r="Y64" s="147"/>
      <c r="Z64" s="147"/>
      <c r="AA64" s="147"/>
      <c r="AB64" s="147"/>
      <c r="AC64" s="147" t="s">
        <v>287</v>
      </c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</row>
    <row r="65" spans="1:56" outlineLevel="3" x14ac:dyDescent="0.25">
      <c r="A65" s="154"/>
      <c r="B65" s="155"/>
      <c r="C65" s="262" t="s">
        <v>1905</v>
      </c>
      <c r="D65" s="263"/>
      <c r="E65" s="263"/>
      <c r="F65" s="263"/>
      <c r="G65" s="263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47"/>
      <c r="W65" s="147"/>
      <c r="X65" s="147"/>
      <c r="Y65" s="147"/>
      <c r="Z65" s="147"/>
      <c r="AA65" s="147"/>
      <c r="AB65" s="147"/>
      <c r="AC65" s="147" t="s">
        <v>287</v>
      </c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</row>
    <row r="66" spans="1:56" outlineLevel="3" x14ac:dyDescent="0.25">
      <c r="A66" s="154"/>
      <c r="B66" s="155"/>
      <c r="C66" s="262" t="s">
        <v>1914</v>
      </c>
      <c r="D66" s="263"/>
      <c r="E66" s="263"/>
      <c r="F66" s="263"/>
      <c r="G66" s="263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47"/>
      <c r="W66" s="147"/>
      <c r="X66" s="147"/>
      <c r="Y66" s="147"/>
      <c r="Z66" s="147"/>
      <c r="AA66" s="147"/>
      <c r="AB66" s="147"/>
      <c r="AC66" s="147" t="s">
        <v>287</v>
      </c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</row>
    <row r="67" spans="1:56" outlineLevel="3" x14ac:dyDescent="0.25">
      <c r="A67" s="154"/>
      <c r="B67" s="155"/>
      <c r="C67" s="262" t="s">
        <v>1907</v>
      </c>
      <c r="D67" s="263"/>
      <c r="E67" s="263"/>
      <c r="F67" s="263"/>
      <c r="G67" s="263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47"/>
      <c r="W67" s="147"/>
      <c r="X67" s="147"/>
      <c r="Y67" s="147"/>
      <c r="Z67" s="147"/>
      <c r="AA67" s="147"/>
      <c r="AB67" s="147"/>
      <c r="AC67" s="147" t="s">
        <v>287</v>
      </c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</row>
    <row r="68" spans="1:56" outlineLevel="3" x14ac:dyDescent="0.25">
      <c r="A68" s="154"/>
      <c r="B68" s="155"/>
      <c r="C68" s="262" t="s">
        <v>1908</v>
      </c>
      <c r="D68" s="263"/>
      <c r="E68" s="263"/>
      <c r="F68" s="263"/>
      <c r="G68" s="263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47"/>
      <c r="W68" s="147"/>
      <c r="X68" s="147"/>
      <c r="Y68" s="147"/>
      <c r="Z68" s="147"/>
      <c r="AA68" s="147"/>
      <c r="AB68" s="147"/>
      <c r="AC68" s="147" t="s">
        <v>287</v>
      </c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</row>
    <row r="69" spans="1:56" outlineLevel="3" x14ac:dyDescent="0.25">
      <c r="A69" s="154"/>
      <c r="B69" s="155"/>
      <c r="C69" s="262" t="s">
        <v>1909</v>
      </c>
      <c r="D69" s="263"/>
      <c r="E69" s="263"/>
      <c r="F69" s="263"/>
      <c r="G69" s="263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47"/>
      <c r="W69" s="147"/>
      <c r="X69" s="147"/>
      <c r="Y69" s="147"/>
      <c r="Z69" s="147"/>
      <c r="AA69" s="147"/>
      <c r="AB69" s="147"/>
      <c r="AC69" s="147" t="s">
        <v>287</v>
      </c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</row>
    <row r="70" spans="1:56" outlineLevel="3" x14ac:dyDescent="0.25">
      <c r="A70" s="154"/>
      <c r="B70" s="155"/>
      <c r="C70" s="262" t="s">
        <v>1910</v>
      </c>
      <c r="D70" s="263"/>
      <c r="E70" s="263"/>
      <c r="F70" s="263"/>
      <c r="G70" s="263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47"/>
      <c r="W70" s="147"/>
      <c r="X70" s="147"/>
      <c r="Y70" s="147"/>
      <c r="Z70" s="147"/>
      <c r="AA70" s="147"/>
      <c r="AB70" s="147"/>
      <c r="AC70" s="147" t="s">
        <v>287</v>
      </c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</row>
    <row r="71" spans="1:56" outlineLevel="1" x14ac:dyDescent="0.25">
      <c r="A71" s="171">
        <v>9</v>
      </c>
      <c r="B71" s="172" t="s">
        <v>1053</v>
      </c>
      <c r="C71" s="187" t="s">
        <v>1917</v>
      </c>
      <c r="D71" s="173" t="s">
        <v>747</v>
      </c>
      <c r="E71" s="174">
        <v>1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/>
      <c r="O71" s="176" t="s">
        <v>282</v>
      </c>
      <c r="P71" s="177" t="s">
        <v>283</v>
      </c>
      <c r="Q71" s="158">
        <v>0</v>
      </c>
      <c r="R71" s="158">
        <f>ROUND(E71*Q71,2)</f>
        <v>0</v>
      </c>
      <c r="S71" s="158"/>
      <c r="T71" s="158" t="s">
        <v>179</v>
      </c>
      <c r="U71" s="158" t="s">
        <v>284</v>
      </c>
      <c r="V71" s="147"/>
      <c r="W71" s="147"/>
      <c r="X71" s="147"/>
      <c r="Y71" s="147"/>
      <c r="Z71" s="147"/>
      <c r="AA71" s="147"/>
      <c r="AB71" s="147"/>
      <c r="AC71" s="147" t="s">
        <v>764</v>
      </c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</row>
    <row r="72" spans="1:56" outlineLevel="2" x14ac:dyDescent="0.25">
      <c r="A72" s="154"/>
      <c r="B72" s="155"/>
      <c r="C72" s="253" t="s">
        <v>1918</v>
      </c>
      <c r="D72" s="254"/>
      <c r="E72" s="254"/>
      <c r="F72" s="254"/>
      <c r="G72" s="254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47"/>
      <c r="W72" s="147"/>
      <c r="X72" s="147"/>
      <c r="Y72" s="147"/>
      <c r="Z72" s="147"/>
      <c r="AA72" s="147"/>
      <c r="AB72" s="147"/>
      <c r="AC72" s="147" t="s">
        <v>287</v>
      </c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</row>
    <row r="73" spans="1:56" outlineLevel="3" x14ac:dyDescent="0.25">
      <c r="A73" s="154"/>
      <c r="B73" s="155"/>
      <c r="C73" s="262" t="s">
        <v>1919</v>
      </c>
      <c r="D73" s="263"/>
      <c r="E73" s="263"/>
      <c r="F73" s="263"/>
      <c r="G73" s="263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47"/>
      <c r="W73" s="147"/>
      <c r="X73" s="147"/>
      <c r="Y73" s="147"/>
      <c r="Z73" s="147"/>
      <c r="AA73" s="147"/>
      <c r="AB73" s="147"/>
      <c r="AC73" s="147" t="s">
        <v>287</v>
      </c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</row>
    <row r="74" spans="1:56" outlineLevel="1" x14ac:dyDescent="0.25">
      <c r="A74" s="171">
        <v>10</v>
      </c>
      <c r="B74" s="172" t="s">
        <v>1055</v>
      </c>
      <c r="C74" s="187" t="s">
        <v>1920</v>
      </c>
      <c r="D74" s="173" t="s">
        <v>865</v>
      </c>
      <c r="E74" s="174">
        <v>1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6"/>
      <c r="O74" s="176" t="s">
        <v>282</v>
      </c>
      <c r="P74" s="177" t="s">
        <v>283</v>
      </c>
      <c r="Q74" s="158">
        <v>0</v>
      </c>
      <c r="R74" s="158">
        <f>ROUND(E74*Q74,2)</f>
        <v>0</v>
      </c>
      <c r="S74" s="158"/>
      <c r="T74" s="158" t="s">
        <v>179</v>
      </c>
      <c r="U74" s="158" t="s">
        <v>284</v>
      </c>
      <c r="V74" s="147"/>
      <c r="W74" s="147"/>
      <c r="X74" s="147"/>
      <c r="Y74" s="147"/>
      <c r="Z74" s="147"/>
      <c r="AA74" s="147"/>
      <c r="AB74" s="147"/>
      <c r="AC74" s="147" t="s">
        <v>764</v>
      </c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</row>
    <row r="75" spans="1:56" outlineLevel="2" x14ac:dyDescent="0.25">
      <c r="A75" s="154"/>
      <c r="B75" s="155"/>
      <c r="C75" s="253" t="s">
        <v>1919</v>
      </c>
      <c r="D75" s="254"/>
      <c r="E75" s="254"/>
      <c r="F75" s="254"/>
      <c r="G75" s="254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47"/>
      <c r="W75" s="147"/>
      <c r="X75" s="147"/>
      <c r="Y75" s="147"/>
      <c r="Z75" s="147"/>
      <c r="AA75" s="147"/>
      <c r="AB75" s="147"/>
      <c r="AC75" s="147" t="s">
        <v>287</v>
      </c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</row>
    <row r="76" spans="1:56" outlineLevel="1" x14ac:dyDescent="0.25">
      <c r="A76" s="171">
        <v>11</v>
      </c>
      <c r="B76" s="172" t="s">
        <v>1057</v>
      </c>
      <c r="C76" s="187" t="s">
        <v>1921</v>
      </c>
      <c r="D76" s="173" t="s">
        <v>865</v>
      </c>
      <c r="E76" s="174">
        <v>1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6"/>
      <c r="O76" s="176" t="s">
        <v>282</v>
      </c>
      <c r="P76" s="177" t="s">
        <v>283</v>
      </c>
      <c r="Q76" s="158">
        <v>0</v>
      </c>
      <c r="R76" s="158">
        <f>ROUND(E76*Q76,2)</f>
        <v>0</v>
      </c>
      <c r="S76" s="158"/>
      <c r="T76" s="158" t="s">
        <v>179</v>
      </c>
      <c r="U76" s="158" t="s">
        <v>284</v>
      </c>
      <c r="V76" s="147"/>
      <c r="W76" s="147"/>
      <c r="X76" s="147"/>
      <c r="Y76" s="147"/>
      <c r="Z76" s="147"/>
      <c r="AA76" s="147"/>
      <c r="AB76" s="147"/>
      <c r="AC76" s="147" t="s">
        <v>764</v>
      </c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</row>
    <row r="77" spans="1:56" outlineLevel="2" x14ac:dyDescent="0.25">
      <c r="A77" s="154"/>
      <c r="B77" s="155"/>
      <c r="C77" s="253" t="s">
        <v>1919</v>
      </c>
      <c r="D77" s="254"/>
      <c r="E77" s="254"/>
      <c r="F77" s="254"/>
      <c r="G77" s="254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47"/>
      <c r="W77" s="147"/>
      <c r="X77" s="147"/>
      <c r="Y77" s="147"/>
      <c r="Z77" s="147"/>
      <c r="AA77" s="147"/>
      <c r="AB77" s="147"/>
      <c r="AC77" s="147" t="s">
        <v>287</v>
      </c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</row>
    <row r="78" spans="1:56" x14ac:dyDescent="0.25">
      <c r="A78" s="161" t="s">
        <v>278</v>
      </c>
      <c r="B78" s="162" t="s">
        <v>96</v>
      </c>
      <c r="C78" s="186" t="s">
        <v>146</v>
      </c>
      <c r="D78" s="163"/>
      <c r="E78" s="164"/>
      <c r="F78" s="165"/>
      <c r="G78" s="165">
        <f>SUMIF(AC79:AC112,"&lt;&gt;NOR",G79:G112)</f>
        <v>0</v>
      </c>
      <c r="H78" s="165"/>
      <c r="I78" s="165">
        <f>SUM(I79:I112)</f>
        <v>0</v>
      </c>
      <c r="J78" s="165"/>
      <c r="K78" s="165">
        <f>SUM(K79:K112)</f>
        <v>0</v>
      </c>
      <c r="L78" s="165"/>
      <c r="M78" s="165">
        <f>SUM(M79:M112)</f>
        <v>0</v>
      </c>
      <c r="N78" s="165"/>
      <c r="O78" s="165"/>
      <c r="P78" s="166"/>
      <c r="Q78" s="160"/>
      <c r="R78" s="160">
        <f>SUM(R79:R112)</f>
        <v>0</v>
      </c>
      <c r="S78" s="160"/>
      <c r="T78" s="160"/>
      <c r="U78" s="160"/>
      <c r="AC78" t="s">
        <v>279</v>
      </c>
    </row>
    <row r="79" spans="1:56" outlineLevel="1" x14ac:dyDescent="0.25">
      <c r="A79" s="179">
        <v>12</v>
      </c>
      <c r="B79" s="180" t="s">
        <v>762</v>
      </c>
      <c r="C79" s="188" t="s">
        <v>1922</v>
      </c>
      <c r="D79" s="181" t="s">
        <v>747</v>
      </c>
      <c r="E79" s="182">
        <v>3</v>
      </c>
      <c r="F79" s="183"/>
      <c r="G79" s="184">
        <f>ROUND(E79*F79,2)</f>
        <v>0</v>
      </c>
      <c r="H79" s="183"/>
      <c r="I79" s="184">
        <f>ROUND(E79*H79,2)</f>
        <v>0</v>
      </c>
      <c r="J79" s="183"/>
      <c r="K79" s="184">
        <f>ROUND(E79*J79,2)</f>
        <v>0</v>
      </c>
      <c r="L79" s="184">
        <v>21</v>
      </c>
      <c r="M79" s="184">
        <f>G79*(1+L79/100)</f>
        <v>0</v>
      </c>
      <c r="N79" s="184"/>
      <c r="O79" s="184" t="s">
        <v>282</v>
      </c>
      <c r="P79" s="185" t="s">
        <v>283</v>
      </c>
      <c r="Q79" s="158">
        <v>0</v>
      </c>
      <c r="R79" s="158">
        <f>ROUND(E79*Q79,2)</f>
        <v>0</v>
      </c>
      <c r="S79" s="158"/>
      <c r="T79" s="158" t="s">
        <v>465</v>
      </c>
      <c r="U79" s="158" t="s">
        <v>284</v>
      </c>
      <c r="V79" s="147"/>
      <c r="W79" s="147"/>
      <c r="X79" s="147"/>
      <c r="Y79" s="147"/>
      <c r="Z79" s="147"/>
      <c r="AA79" s="147"/>
      <c r="AB79" s="147"/>
      <c r="AC79" s="147" t="s">
        <v>748</v>
      </c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</row>
    <row r="80" spans="1:56" outlineLevel="1" x14ac:dyDescent="0.25">
      <c r="A80" s="179">
        <v>13</v>
      </c>
      <c r="B80" s="180" t="s">
        <v>765</v>
      </c>
      <c r="C80" s="188" t="s">
        <v>1923</v>
      </c>
      <c r="D80" s="181" t="s">
        <v>747</v>
      </c>
      <c r="E80" s="182">
        <v>1</v>
      </c>
      <c r="F80" s="183"/>
      <c r="G80" s="184">
        <f>ROUND(E80*F80,2)</f>
        <v>0</v>
      </c>
      <c r="H80" s="183"/>
      <c r="I80" s="184">
        <f>ROUND(E80*H80,2)</f>
        <v>0</v>
      </c>
      <c r="J80" s="183"/>
      <c r="K80" s="184">
        <f>ROUND(E80*J80,2)</f>
        <v>0</v>
      </c>
      <c r="L80" s="184">
        <v>21</v>
      </c>
      <c r="M80" s="184">
        <f>G80*(1+L80/100)</f>
        <v>0</v>
      </c>
      <c r="N80" s="184"/>
      <c r="O80" s="184" t="s">
        <v>282</v>
      </c>
      <c r="P80" s="185" t="s">
        <v>283</v>
      </c>
      <c r="Q80" s="158">
        <v>0</v>
      </c>
      <c r="R80" s="158">
        <f>ROUND(E80*Q80,2)</f>
        <v>0</v>
      </c>
      <c r="S80" s="158"/>
      <c r="T80" s="158" t="s">
        <v>179</v>
      </c>
      <c r="U80" s="158" t="s">
        <v>284</v>
      </c>
      <c r="V80" s="147"/>
      <c r="W80" s="147"/>
      <c r="X80" s="147"/>
      <c r="Y80" s="147"/>
      <c r="Z80" s="147"/>
      <c r="AA80" s="147"/>
      <c r="AB80" s="147"/>
      <c r="AC80" s="147" t="s">
        <v>764</v>
      </c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</row>
    <row r="81" spans="1:56" outlineLevel="1" x14ac:dyDescent="0.25">
      <c r="A81" s="179">
        <v>14</v>
      </c>
      <c r="B81" s="180" t="s">
        <v>767</v>
      </c>
      <c r="C81" s="188" t="s">
        <v>1924</v>
      </c>
      <c r="D81" s="181" t="s">
        <v>747</v>
      </c>
      <c r="E81" s="182">
        <v>3</v>
      </c>
      <c r="F81" s="183"/>
      <c r="G81" s="184">
        <f>ROUND(E81*F81,2)</f>
        <v>0</v>
      </c>
      <c r="H81" s="183"/>
      <c r="I81" s="184">
        <f>ROUND(E81*H81,2)</f>
        <v>0</v>
      </c>
      <c r="J81" s="183"/>
      <c r="K81" s="184">
        <f>ROUND(E81*J81,2)</f>
        <v>0</v>
      </c>
      <c r="L81" s="184">
        <v>21</v>
      </c>
      <c r="M81" s="184">
        <f>G81*(1+L81/100)</f>
        <v>0</v>
      </c>
      <c r="N81" s="184"/>
      <c r="O81" s="184" t="s">
        <v>282</v>
      </c>
      <c r="P81" s="185" t="s">
        <v>283</v>
      </c>
      <c r="Q81" s="158">
        <v>0</v>
      </c>
      <c r="R81" s="158">
        <f>ROUND(E81*Q81,2)</f>
        <v>0</v>
      </c>
      <c r="S81" s="158"/>
      <c r="T81" s="158" t="s">
        <v>179</v>
      </c>
      <c r="U81" s="158" t="s">
        <v>284</v>
      </c>
      <c r="V81" s="147"/>
      <c r="W81" s="147"/>
      <c r="X81" s="147"/>
      <c r="Y81" s="147"/>
      <c r="Z81" s="147"/>
      <c r="AA81" s="147"/>
      <c r="AB81" s="147"/>
      <c r="AC81" s="147" t="s">
        <v>764</v>
      </c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</row>
    <row r="82" spans="1:56" outlineLevel="1" x14ac:dyDescent="0.25">
      <c r="A82" s="179">
        <v>15</v>
      </c>
      <c r="B82" s="180" t="s">
        <v>769</v>
      </c>
      <c r="C82" s="188" t="s">
        <v>1925</v>
      </c>
      <c r="D82" s="181" t="s">
        <v>747</v>
      </c>
      <c r="E82" s="182">
        <v>20</v>
      </c>
      <c r="F82" s="183"/>
      <c r="G82" s="184">
        <f>ROUND(E82*F82,2)</f>
        <v>0</v>
      </c>
      <c r="H82" s="183"/>
      <c r="I82" s="184">
        <f>ROUND(E82*H82,2)</f>
        <v>0</v>
      </c>
      <c r="J82" s="183"/>
      <c r="K82" s="184">
        <f>ROUND(E82*J82,2)</f>
        <v>0</v>
      </c>
      <c r="L82" s="184">
        <v>21</v>
      </c>
      <c r="M82" s="184">
        <f>G82*(1+L82/100)</f>
        <v>0</v>
      </c>
      <c r="N82" s="184"/>
      <c r="O82" s="184" t="s">
        <v>282</v>
      </c>
      <c r="P82" s="185" t="s">
        <v>283</v>
      </c>
      <c r="Q82" s="158">
        <v>0</v>
      </c>
      <c r="R82" s="158">
        <f>ROUND(E82*Q82,2)</f>
        <v>0</v>
      </c>
      <c r="S82" s="158"/>
      <c r="T82" s="158" t="s">
        <v>179</v>
      </c>
      <c r="U82" s="158" t="s">
        <v>284</v>
      </c>
      <c r="V82" s="147"/>
      <c r="W82" s="147"/>
      <c r="X82" s="147"/>
      <c r="Y82" s="147"/>
      <c r="Z82" s="147"/>
      <c r="AA82" s="147"/>
      <c r="AB82" s="147"/>
      <c r="AC82" s="147" t="s">
        <v>764</v>
      </c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</row>
    <row r="83" spans="1:56" outlineLevel="1" x14ac:dyDescent="0.25">
      <c r="A83" s="171">
        <v>16</v>
      </c>
      <c r="B83" s="172" t="s">
        <v>772</v>
      </c>
      <c r="C83" s="187" t="s">
        <v>1926</v>
      </c>
      <c r="D83" s="173" t="s">
        <v>514</v>
      </c>
      <c r="E83" s="174">
        <v>25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6"/>
      <c r="O83" s="176" t="s">
        <v>282</v>
      </c>
      <c r="P83" s="177" t="s">
        <v>283</v>
      </c>
      <c r="Q83" s="158">
        <v>0</v>
      </c>
      <c r="R83" s="158">
        <f>ROUND(E83*Q83,2)</f>
        <v>0</v>
      </c>
      <c r="S83" s="158"/>
      <c r="T83" s="158" t="s">
        <v>179</v>
      </c>
      <c r="U83" s="158" t="s">
        <v>284</v>
      </c>
      <c r="V83" s="147"/>
      <c r="W83" s="147"/>
      <c r="X83" s="147"/>
      <c r="Y83" s="147"/>
      <c r="Z83" s="147"/>
      <c r="AA83" s="147"/>
      <c r="AB83" s="147"/>
      <c r="AC83" s="147" t="s">
        <v>764</v>
      </c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</row>
    <row r="84" spans="1:56" outlineLevel="2" x14ac:dyDescent="0.25">
      <c r="A84" s="154"/>
      <c r="B84" s="155"/>
      <c r="C84" s="253" t="s">
        <v>1927</v>
      </c>
      <c r="D84" s="254"/>
      <c r="E84" s="254"/>
      <c r="F84" s="254"/>
      <c r="G84" s="254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47"/>
      <c r="W84" s="147"/>
      <c r="X84" s="147"/>
      <c r="Y84" s="147"/>
      <c r="Z84" s="147"/>
      <c r="AA84" s="147"/>
      <c r="AB84" s="147"/>
      <c r="AC84" s="147" t="s">
        <v>287</v>
      </c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78" t="str">
        <f>C84</f>
        <v>včetně příslušenství (víka, montážních profilů, podpěr, konzol, nosných, spojovacích a odbočných dílů, tyčového závěsu atd.), E60, P60-R</v>
      </c>
      <c r="AX84" s="147"/>
      <c r="AY84" s="147"/>
      <c r="AZ84" s="147"/>
      <c r="BA84" s="147"/>
      <c r="BB84" s="147"/>
      <c r="BC84" s="147"/>
      <c r="BD84" s="147"/>
    </row>
    <row r="85" spans="1:56" outlineLevel="1" x14ac:dyDescent="0.25">
      <c r="A85" s="171">
        <v>17</v>
      </c>
      <c r="B85" s="172" t="s">
        <v>774</v>
      </c>
      <c r="C85" s="187" t="s">
        <v>1928</v>
      </c>
      <c r="D85" s="173" t="s">
        <v>514</v>
      </c>
      <c r="E85" s="174">
        <v>125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6"/>
      <c r="O85" s="176" t="s">
        <v>282</v>
      </c>
      <c r="P85" s="177" t="s">
        <v>283</v>
      </c>
      <c r="Q85" s="158">
        <v>0</v>
      </c>
      <c r="R85" s="158">
        <f>ROUND(E85*Q85,2)</f>
        <v>0</v>
      </c>
      <c r="S85" s="158"/>
      <c r="T85" s="158" t="s">
        <v>179</v>
      </c>
      <c r="U85" s="158" t="s">
        <v>284</v>
      </c>
      <c r="V85" s="147"/>
      <c r="W85" s="147"/>
      <c r="X85" s="147"/>
      <c r="Y85" s="147"/>
      <c r="Z85" s="147"/>
      <c r="AA85" s="147"/>
      <c r="AB85" s="147"/>
      <c r="AC85" s="147" t="s">
        <v>764</v>
      </c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</row>
    <row r="86" spans="1:56" outlineLevel="2" x14ac:dyDescent="0.25">
      <c r="A86" s="154"/>
      <c r="B86" s="155"/>
      <c r="C86" s="253" t="s">
        <v>1929</v>
      </c>
      <c r="D86" s="254"/>
      <c r="E86" s="254"/>
      <c r="F86" s="254"/>
      <c r="G86" s="254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47"/>
      <c r="W86" s="147"/>
      <c r="X86" s="147"/>
      <c r="Y86" s="147"/>
      <c r="Z86" s="147"/>
      <c r="AA86" s="147"/>
      <c r="AB86" s="147"/>
      <c r="AC86" s="147" t="s">
        <v>287</v>
      </c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78" t="str">
        <f>C86</f>
        <v>včetně příslušenství (víka, montážních profilů, podpěr, konzol, nosných, spojovacích a odbočných dílů, tyčového závěsu atd.)</v>
      </c>
      <c r="AX86" s="147"/>
      <c r="AY86" s="147"/>
      <c r="AZ86" s="147"/>
      <c r="BA86" s="147"/>
      <c r="BB86" s="147"/>
      <c r="BC86" s="147"/>
      <c r="BD86" s="147"/>
    </row>
    <row r="87" spans="1:56" outlineLevel="1" x14ac:dyDescent="0.25">
      <c r="A87" s="171">
        <v>18</v>
      </c>
      <c r="B87" s="172" t="s">
        <v>776</v>
      </c>
      <c r="C87" s="187" t="s">
        <v>1930</v>
      </c>
      <c r="D87" s="173" t="s">
        <v>514</v>
      </c>
      <c r="E87" s="174">
        <v>25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6"/>
      <c r="O87" s="176" t="s">
        <v>282</v>
      </c>
      <c r="P87" s="177" t="s">
        <v>283</v>
      </c>
      <c r="Q87" s="158">
        <v>0</v>
      </c>
      <c r="R87" s="158">
        <f>ROUND(E87*Q87,2)</f>
        <v>0</v>
      </c>
      <c r="S87" s="158"/>
      <c r="T87" s="158" t="s">
        <v>179</v>
      </c>
      <c r="U87" s="158" t="s">
        <v>284</v>
      </c>
      <c r="V87" s="147"/>
      <c r="W87" s="147"/>
      <c r="X87" s="147"/>
      <c r="Y87" s="147"/>
      <c r="Z87" s="147"/>
      <c r="AA87" s="147"/>
      <c r="AB87" s="147"/>
      <c r="AC87" s="147" t="s">
        <v>764</v>
      </c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</row>
    <row r="88" spans="1:56" outlineLevel="2" x14ac:dyDescent="0.25">
      <c r="A88" s="154"/>
      <c r="B88" s="155"/>
      <c r="C88" s="253" t="s">
        <v>1929</v>
      </c>
      <c r="D88" s="254"/>
      <c r="E88" s="254"/>
      <c r="F88" s="254"/>
      <c r="G88" s="254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47"/>
      <c r="W88" s="147"/>
      <c r="X88" s="147"/>
      <c r="Y88" s="147"/>
      <c r="Z88" s="147"/>
      <c r="AA88" s="147"/>
      <c r="AB88" s="147"/>
      <c r="AC88" s="147" t="s">
        <v>287</v>
      </c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78" t="str">
        <f>C88</f>
        <v>včetně příslušenství (víka, montážních profilů, podpěr, konzol, nosných, spojovacích a odbočných dílů, tyčového závěsu atd.)</v>
      </c>
      <c r="AX88" s="147"/>
      <c r="AY88" s="147"/>
      <c r="AZ88" s="147"/>
      <c r="BA88" s="147"/>
      <c r="BB88" s="147"/>
      <c r="BC88" s="147"/>
      <c r="BD88" s="147"/>
    </row>
    <row r="89" spans="1:56" outlineLevel="1" x14ac:dyDescent="0.25">
      <c r="A89" s="171">
        <v>19</v>
      </c>
      <c r="B89" s="172" t="s">
        <v>778</v>
      </c>
      <c r="C89" s="187" t="s">
        <v>1931</v>
      </c>
      <c r="D89" s="173" t="s">
        <v>514</v>
      </c>
      <c r="E89" s="174">
        <v>5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6"/>
      <c r="O89" s="176" t="s">
        <v>282</v>
      </c>
      <c r="P89" s="177" t="s">
        <v>283</v>
      </c>
      <c r="Q89" s="158">
        <v>0</v>
      </c>
      <c r="R89" s="158">
        <f>ROUND(E89*Q89,2)</f>
        <v>0</v>
      </c>
      <c r="S89" s="158"/>
      <c r="T89" s="158" t="s">
        <v>179</v>
      </c>
      <c r="U89" s="158" t="s">
        <v>284</v>
      </c>
      <c r="V89" s="147"/>
      <c r="W89" s="147"/>
      <c r="X89" s="147"/>
      <c r="Y89" s="147"/>
      <c r="Z89" s="147"/>
      <c r="AA89" s="147"/>
      <c r="AB89" s="147"/>
      <c r="AC89" s="147" t="s">
        <v>764</v>
      </c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</row>
    <row r="90" spans="1:56" outlineLevel="2" x14ac:dyDescent="0.25">
      <c r="A90" s="154"/>
      <c r="B90" s="155"/>
      <c r="C90" s="253" t="s">
        <v>1932</v>
      </c>
      <c r="D90" s="254"/>
      <c r="E90" s="254"/>
      <c r="F90" s="254"/>
      <c r="G90" s="254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47"/>
      <c r="W90" s="147"/>
      <c r="X90" s="147"/>
      <c r="Y90" s="147"/>
      <c r="Z90" s="147"/>
      <c r="AA90" s="147"/>
      <c r="AB90" s="147"/>
      <c r="AC90" s="147" t="s">
        <v>287</v>
      </c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78" t="str">
        <f>C90</f>
        <v>včetně příslušenství (víka, montážních profilů, podpěr, konzol, nosných, spojovacích a odbočných dílů atd.)</v>
      </c>
      <c r="AX90" s="147"/>
      <c r="AY90" s="147"/>
      <c r="AZ90" s="147"/>
      <c r="BA90" s="147"/>
      <c r="BB90" s="147"/>
      <c r="BC90" s="147"/>
      <c r="BD90" s="147"/>
    </row>
    <row r="91" spans="1:56" outlineLevel="1" x14ac:dyDescent="0.25">
      <c r="A91" s="171">
        <v>20</v>
      </c>
      <c r="B91" s="172" t="s">
        <v>781</v>
      </c>
      <c r="C91" s="187" t="s">
        <v>1933</v>
      </c>
      <c r="D91" s="173" t="s">
        <v>514</v>
      </c>
      <c r="E91" s="174">
        <v>50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/>
      <c r="O91" s="176" t="s">
        <v>282</v>
      </c>
      <c r="P91" s="177" t="s">
        <v>283</v>
      </c>
      <c r="Q91" s="158">
        <v>0</v>
      </c>
      <c r="R91" s="158">
        <f>ROUND(E91*Q91,2)</f>
        <v>0</v>
      </c>
      <c r="S91" s="158"/>
      <c r="T91" s="158" t="s">
        <v>179</v>
      </c>
      <c r="U91" s="158" t="s">
        <v>284</v>
      </c>
      <c r="V91" s="147"/>
      <c r="W91" s="147"/>
      <c r="X91" s="147"/>
      <c r="Y91" s="147"/>
      <c r="Z91" s="147"/>
      <c r="AA91" s="147"/>
      <c r="AB91" s="147"/>
      <c r="AC91" s="147" t="s">
        <v>764</v>
      </c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</row>
    <row r="92" spans="1:56" outlineLevel="2" x14ac:dyDescent="0.25">
      <c r="A92" s="154"/>
      <c r="B92" s="155"/>
      <c r="C92" s="253" t="s">
        <v>1934</v>
      </c>
      <c r="D92" s="254"/>
      <c r="E92" s="254"/>
      <c r="F92" s="254"/>
      <c r="G92" s="254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47"/>
      <c r="W92" s="147"/>
      <c r="X92" s="147"/>
      <c r="Y92" s="147"/>
      <c r="Z92" s="147"/>
      <c r="AA92" s="147"/>
      <c r="AB92" s="147"/>
      <c r="AC92" s="147" t="s">
        <v>287</v>
      </c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</row>
    <row r="93" spans="1:56" outlineLevel="1" x14ac:dyDescent="0.25">
      <c r="A93" s="171">
        <v>21</v>
      </c>
      <c r="B93" s="172" t="s">
        <v>783</v>
      </c>
      <c r="C93" s="187" t="s">
        <v>1935</v>
      </c>
      <c r="D93" s="173" t="s">
        <v>514</v>
      </c>
      <c r="E93" s="174">
        <v>150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6"/>
      <c r="O93" s="176" t="s">
        <v>282</v>
      </c>
      <c r="P93" s="177" t="s">
        <v>283</v>
      </c>
      <c r="Q93" s="158">
        <v>0</v>
      </c>
      <c r="R93" s="158">
        <f>ROUND(E93*Q93,2)</f>
        <v>0</v>
      </c>
      <c r="S93" s="158"/>
      <c r="T93" s="158" t="s">
        <v>179</v>
      </c>
      <c r="U93" s="158" t="s">
        <v>284</v>
      </c>
      <c r="V93" s="147"/>
      <c r="W93" s="147"/>
      <c r="X93" s="147"/>
      <c r="Y93" s="147"/>
      <c r="Z93" s="147"/>
      <c r="AA93" s="147"/>
      <c r="AB93" s="147"/>
      <c r="AC93" s="147" t="s">
        <v>764</v>
      </c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</row>
    <row r="94" spans="1:56" outlineLevel="2" x14ac:dyDescent="0.25">
      <c r="A94" s="154"/>
      <c r="B94" s="155"/>
      <c r="C94" s="253" t="s">
        <v>1936</v>
      </c>
      <c r="D94" s="254"/>
      <c r="E94" s="254"/>
      <c r="F94" s="254"/>
      <c r="G94" s="254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47"/>
      <c r="W94" s="147"/>
      <c r="X94" s="147"/>
      <c r="Y94" s="147"/>
      <c r="Z94" s="147"/>
      <c r="AA94" s="147"/>
      <c r="AB94" s="147"/>
      <c r="AC94" s="147" t="s">
        <v>287</v>
      </c>
      <c r="AD94" s="147"/>
      <c r="AE94" s="147"/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</row>
    <row r="95" spans="1:56" outlineLevel="1" x14ac:dyDescent="0.25">
      <c r="A95" s="179">
        <v>22</v>
      </c>
      <c r="B95" s="180" t="s">
        <v>785</v>
      </c>
      <c r="C95" s="188" t="s">
        <v>1937</v>
      </c>
      <c r="D95" s="181" t="s">
        <v>514</v>
      </c>
      <c r="E95" s="182">
        <v>50</v>
      </c>
      <c r="F95" s="183"/>
      <c r="G95" s="184">
        <f t="shared" ref="G95:G104" si="0">ROUND(E95*F95,2)</f>
        <v>0</v>
      </c>
      <c r="H95" s="183"/>
      <c r="I95" s="184">
        <f t="shared" ref="I95:I104" si="1">ROUND(E95*H95,2)</f>
        <v>0</v>
      </c>
      <c r="J95" s="183"/>
      <c r="K95" s="184">
        <f t="shared" ref="K95:K104" si="2">ROUND(E95*J95,2)</f>
        <v>0</v>
      </c>
      <c r="L95" s="184">
        <v>21</v>
      </c>
      <c r="M95" s="184">
        <f t="shared" ref="M95:M104" si="3">G95*(1+L95/100)</f>
        <v>0</v>
      </c>
      <c r="N95" s="184"/>
      <c r="O95" s="184" t="s">
        <v>282</v>
      </c>
      <c r="P95" s="185" t="s">
        <v>283</v>
      </c>
      <c r="Q95" s="158">
        <v>0</v>
      </c>
      <c r="R95" s="158">
        <f t="shared" ref="R95:R104" si="4">ROUND(E95*Q95,2)</f>
        <v>0</v>
      </c>
      <c r="S95" s="158"/>
      <c r="T95" s="158" t="s">
        <v>179</v>
      </c>
      <c r="U95" s="158" t="s">
        <v>284</v>
      </c>
      <c r="V95" s="147"/>
      <c r="W95" s="147"/>
      <c r="X95" s="147"/>
      <c r="Y95" s="147"/>
      <c r="Z95" s="147"/>
      <c r="AA95" s="147"/>
      <c r="AB95" s="147"/>
      <c r="AC95" s="147" t="s">
        <v>764</v>
      </c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</row>
    <row r="96" spans="1:56" outlineLevel="1" x14ac:dyDescent="0.25">
      <c r="A96" s="179">
        <v>23</v>
      </c>
      <c r="B96" s="180" t="s">
        <v>788</v>
      </c>
      <c r="C96" s="188" t="s">
        <v>1938</v>
      </c>
      <c r="D96" s="181" t="s">
        <v>514</v>
      </c>
      <c r="E96" s="182">
        <v>50</v>
      </c>
      <c r="F96" s="183"/>
      <c r="G96" s="184">
        <f t="shared" si="0"/>
        <v>0</v>
      </c>
      <c r="H96" s="183"/>
      <c r="I96" s="184">
        <f t="shared" si="1"/>
        <v>0</v>
      </c>
      <c r="J96" s="183"/>
      <c r="K96" s="184">
        <f t="shared" si="2"/>
        <v>0</v>
      </c>
      <c r="L96" s="184">
        <v>21</v>
      </c>
      <c r="M96" s="184">
        <f t="shared" si="3"/>
        <v>0</v>
      </c>
      <c r="N96" s="184"/>
      <c r="O96" s="184" t="s">
        <v>282</v>
      </c>
      <c r="P96" s="185" t="s">
        <v>283</v>
      </c>
      <c r="Q96" s="158">
        <v>0</v>
      </c>
      <c r="R96" s="158">
        <f t="shared" si="4"/>
        <v>0</v>
      </c>
      <c r="S96" s="158"/>
      <c r="T96" s="158" t="s">
        <v>179</v>
      </c>
      <c r="U96" s="158" t="s">
        <v>284</v>
      </c>
      <c r="V96" s="147"/>
      <c r="W96" s="147"/>
      <c r="X96" s="147"/>
      <c r="Y96" s="147"/>
      <c r="Z96" s="147"/>
      <c r="AA96" s="147"/>
      <c r="AB96" s="147"/>
      <c r="AC96" s="147" t="s">
        <v>764</v>
      </c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</row>
    <row r="97" spans="1:56" outlineLevel="1" x14ac:dyDescent="0.25">
      <c r="A97" s="179">
        <v>24</v>
      </c>
      <c r="B97" s="180" t="s">
        <v>790</v>
      </c>
      <c r="C97" s="188" t="s">
        <v>1939</v>
      </c>
      <c r="D97" s="181" t="s">
        <v>514</v>
      </c>
      <c r="E97" s="182">
        <v>15</v>
      </c>
      <c r="F97" s="183"/>
      <c r="G97" s="184">
        <f t="shared" si="0"/>
        <v>0</v>
      </c>
      <c r="H97" s="183"/>
      <c r="I97" s="184">
        <f t="shared" si="1"/>
        <v>0</v>
      </c>
      <c r="J97" s="183"/>
      <c r="K97" s="184">
        <f t="shared" si="2"/>
        <v>0</v>
      </c>
      <c r="L97" s="184">
        <v>21</v>
      </c>
      <c r="M97" s="184">
        <f t="shared" si="3"/>
        <v>0</v>
      </c>
      <c r="N97" s="184"/>
      <c r="O97" s="184" t="s">
        <v>282</v>
      </c>
      <c r="P97" s="185" t="s">
        <v>283</v>
      </c>
      <c r="Q97" s="158">
        <v>0</v>
      </c>
      <c r="R97" s="158">
        <f t="shared" si="4"/>
        <v>0</v>
      </c>
      <c r="S97" s="158"/>
      <c r="T97" s="158" t="s">
        <v>179</v>
      </c>
      <c r="U97" s="158" t="s">
        <v>284</v>
      </c>
      <c r="V97" s="147"/>
      <c r="W97" s="147"/>
      <c r="X97" s="147"/>
      <c r="Y97" s="147"/>
      <c r="Z97" s="147"/>
      <c r="AA97" s="147"/>
      <c r="AB97" s="147"/>
      <c r="AC97" s="147" t="s">
        <v>764</v>
      </c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</row>
    <row r="98" spans="1:56" outlineLevel="1" x14ac:dyDescent="0.25">
      <c r="A98" s="179">
        <v>25</v>
      </c>
      <c r="B98" s="180" t="s">
        <v>793</v>
      </c>
      <c r="C98" s="188" t="s">
        <v>1940</v>
      </c>
      <c r="D98" s="181" t="s">
        <v>514</v>
      </c>
      <c r="E98" s="182">
        <v>5</v>
      </c>
      <c r="F98" s="183"/>
      <c r="G98" s="184">
        <f t="shared" si="0"/>
        <v>0</v>
      </c>
      <c r="H98" s="183"/>
      <c r="I98" s="184">
        <f t="shared" si="1"/>
        <v>0</v>
      </c>
      <c r="J98" s="183"/>
      <c r="K98" s="184">
        <f t="shared" si="2"/>
        <v>0</v>
      </c>
      <c r="L98" s="184">
        <v>21</v>
      </c>
      <c r="M98" s="184">
        <f t="shared" si="3"/>
        <v>0</v>
      </c>
      <c r="N98" s="184"/>
      <c r="O98" s="184" t="s">
        <v>282</v>
      </c>
      <c r="P98" s="185" t="s">
        <v>283</v>
      </c>
      <c r="Q98" s="158">
        <v>0</v>
      </c>
      <c r="R98" s="158">
        <f t="shared" si="4"/>
        <v>0</v>
      </c>
      <c r="S98" s="158"/>
      <c r="T98" s="158" t="s">
        <v>179</v>
      </c>
      <c r="U98" s="158" t="s">
        <v>284</v>
      </c>
      <c r="V98" s="147"/>
      <c r="W98" s="147"/>
      <c r="X98" s="147"/>
      <c r="Y98" s="147"/>
      <c r="Z98" s="147"/>
      <c r="AA98" s="147"/>
      <c r="AB98" s="147"/>
      <c r="AC98" s="147" t="s">
        <v>764</v>
      </c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</row>
    <row r="99" spans="1:56" outlineLevel="1" x14ac:dyDescent="0.25">
      <c r="A99" s="179">
        <v>26</v>
      </c>
      <c r="B99" s="180" t="s">
        <v>796</v>
      </c>
      <c r="C99" s="188" t="s">
        <v>1941</v>
      </c>
      <c r="D99" s="181" t="s">
        <v>514</v>
      </c>
      <c r="E99" s="182">
        <v>40</v>
      </c>
      <c r="F99" s="183"/>
      <c r="G99" s="184">
        <f t="shared" si="0"/>
        <v>0</v>
      </c>
      <c r="H99" s="183"/>
      <c r="I99" s="184">
        <f t="shared" si="1"/>
        <v>0</v>
      </c>
      <c r="J99" s="183"/>
      <c r="K99" s="184">
        <f t="shared" si="2"/>
        <v>0</v>
      </c>
      <c r="L99" s="184">
        <v>21</v>
      </c>
      <c r="M99" s="184">
        <f t="shared" si="3"/>
        <v>0</v>
      </c>
      <c r="N99" s="184"/>
      <c r="O99" s="184" t="s">
        <v>282</v>
      </c>
      <c r="P99" s="185" t="s">
        <v>283</v>
      </c>
      <c r="Q99" s="158">
        <v>0</v>
      </c>
      <c r="R99" s="158">
        <f t="shared" si="4"/>
        <v>0</v>
      </c>
      <c r="S99" s="158"/>
      <c r="T99" s="158" t="s">
        <v>179</v>
      </c>
      <c r="U99" s="158" t="s">
        <v>284</v>
      </c>
      <c r="V99" s="147"/>
      <c r="W99" s="147"/>
      <c r="X99" s="147"/>
      <c r="Y99" s="147"/>
      <c r="Z99" s="147"/>
      <c r="AA99" s="147"/>
      <c r="AB99" s="147"/>
      <c r="AC99" s="147" t="s">
        <v>764</v>
      </c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</row>
    <row r="100" spans="1:56" outlineLevel="1" x14ac:dyDescent="0.25">
      <c r="A100" s="179">
        <v>27</v>
      </c>
      <c r="B100" s="180" t="s">
        <v>799</v>
      </c>
      <c r="C100" s="188" t="s">
        <v>1942</v>
      </c>
      <c r="D100" s="181" t="s">
        <v>514</v>
      </c>
      <c r="E100" s="182">
        <v>65</v>
      </c>
      <c r="F100" s="183"/>
      <c r="G100" s="184">
        <f t="shared" si="0"/>
        <v>0</v>
      </c>
      <c r="H100" s="183"/>
      <c r="I100" s="184">
        <f t="shared" si="1"/>
        <v>0</v>
      </c>
      <c r="J100" s="183"/>
      <c r="K100" s="184">
        <f t="shared" si="2"/>
        <v>0</v>
      </c>
      <c r="L100" s="184">
        <v>21</v>
      </c>
      <c r="M100" s="184">
        <f t="shared" si="3"/>
        <v>0</v>
      </c>
      <c r="N100" s="184"/>
      <c r="O100" s="184" t="s">
        <v>282</v>
      </c>
      <c r="P100" s="185" t="s">
        <v>283</v>
      </c>
      <c r="Q100" s="158">
        <v>0</v>
      </c>
      <c r="R100" s="158">
        <f t="shared" si="4"/>
        <v>0</v>
      </c>
      <c r="S100" s="158"/>
      <c r="T100" s="158" t="s">
        <v>179</v>
      </c>
      <c r="U100" s="158" t="s">
        <v>284</v>
      </c>
      <c r="V100" s="147"/>
      <c r="W100" s="147"/>
      <c r="X100" s="147"/>
      <c r="Y100" s="147"/>
      <c r="Z100" s="147"/>
      <c r="AA100" s="147"/>
      <c r="AB100" s="147"/>
      <c r="AC100" s="147" t="s">
        <v>764</v>
      </c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</row>
    <row r="101" spans="1:56" outlineLevel="1" x14ac:dyDescent="0.25">
      <c r="A101" s="179">
        <v>28</v>
      </c>
      <c r="B101" s="180" t="s">
        <v>802</v>
      </c>
      <c r="C101" s="188" t="s">
        <v>1943</v>
      </c>
      <c r="D101" s="181" t="s">
        <v>514</v>
      </c>
      <c r="E101" s="182">
        <v>90</v>
      </c>
      <c r="F101" s="183"/>
      <c r="G101" s="184">
        <f t="shared" si="0"/>
        <v>0</v>
      </c>
      <c r="H101" s="183"/>
      <c r="I101" s="184">
        <f t="shared" si="1"/>
        <v>0</v>
      </c>
      <c r="J101" s="183"/>
      <c r="K101" s="184">
        <f t="shared" si="2"/>
        <v>0</v>
      </c>
      <c r="L101" s="184">
        <v>21</v>
      </c>
      <c r="M101" s="184">
        <f t="shared" si="3"/>
        <v>0</v>
      </c>
      <c r="N101" s="184"/>
      <c r="O101" s="184" t="s">
        <v>282</v>
      </c>
      <c r="P101" s="185" t="s">
        <v>283</v>
      </c>
      <c r="Q101" s="158">
        <v>0</v>
      </c>
      <c r="R101" s="158">
        <f t="shared" si="4"/>
        <v>0</v>
      </c>
      <c r="S101" s="158"/>
      <c r="T101" s="158" t="s">
        <v>179</v>
      </c>
      <c r="U101" s="158" t="s">
        <v>284</v>
      </c>
      <c r="V101" s="147"/>
      <c r="W101" s="147"/>
      <c r="X101" s="147"/>
      <c r="Y101" s="147"/>
      <c r="Z101" s="147"/>
      <c r="AA101" s="147"/>
      <c r="AB101" s="147"/>
      <c r="AC101" s="147" t="s">
        <v>764</v>
      </c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</row>
    <row r="102" spans="1:56" outlineLevel="1" x14ac:dyDescent="0.25">
      <c r="A102" s="179">
        <v>29</v>
      </c>
      <c r="B102" s="180" t="s">
        <v>804</v>
      </c>
      <c r="C102" s="188" t="s">
        <v>1944</v>
      </c>
      <c r="D102" s="181" t="s">
        <v>514</v>
      </c>
      <c r="E102" s="182">
        <v>65</v>
      </c>
      <c r="F102" s="183"/>
      <c r="G102" s="184">
        <f t="shared" si="0"/>
        <v>0</v>
      </c>
      <c r="H102" s="183"/>
      <c r="I102" s="184">
        <f t="shared" si="1"/>
        <v>0</v>
      </c>
      <c r="J102" s="183"/>
      <c r="K102" s="184">
        <f t="shared" si="2"/>
        <v>0</v>
      </c>
      <c r="L102" s="184">
        <v>21</v>
      </c>
      <c r="M102" s="184">
        <f t="shared" si="3"/>
        <v>0</v>
      </c>
      <c r="N102" s="184"/>
      <c r="O102" s="184" t="s">
        <v>282</v>
      </c>
      <c r="P102" s="185" t="s">
        <v>283</v>
      </c>
      <c r="Q102" s="158">
        <v>0</v>
      </c>
      <c r="R102" s="158">
        <f t="shared" si="4"/>
        <v>0</v>
      </c>
      <c r="S102" s="158"/>
      <c r="T102" s="158" t="s">
        <v>179</v>
      </c>
      <c r="U102" s="158" t="s">
        <v>284</v>
      </c>
      <c r="V102" s="147"/>
      <c r="W102" s="147"/>
      <c r="X102" s="147"/>
      <c r="Y102" s="147"/>
      <c r="Z102" s="147"/>
      <c r="AA102" s="147"/>
      <c r="AB102" s="147"/>
      <c r="AC102" s="147" t="s">
        <v>764</v>
      </c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</row>
    <row r="103" spans="1:56" outlineLevel="1" x14ac:dyDescent="0.25">
      <c r="A103" s="179">
        <v>30</v>
      </c>
      <c r="B103" s="180" t="s">
        <v>806</v>
      </c>
      <c r="C103" s="188" t="s">
        <v>1945</v>
      </c>
      <c r="D103" s="181" t="s">
        <v>514</v>
      </c>
      <c r="E103" s="182">
        <v>60</v>
      </c>
      <c r="F103" s="183"/>
      <c r="G103" s="184">
        <f t="shared" si="0"/>
        <v>0</v>
      </c>
      <c r="H103" s="183"/>
      <c r="I103" s="184">
        <f t="shared" si="1"/>
        <v>0</v>
      </c>
      <c r="J103" s="183"/>
      <c r="K103" s="184">
        <f t="shared" si="2"/>
        <v>0</v>
      </c>
      <c r="L103" s="184">
        <v>21</v>
      </c>
      <c r="M103" s="184">
        <f t="shared" si="3"/>
        <v>0</v>
      </c>
      <c r="N103" s="184"/>
      <c r="O103" s="184" t="s">
        <v>282</v>
      </c>
      <c r="P103" s="185" t="s">
        <v>283</v>
      </c>
      <c r="Q103" s="158">
        <v>0</v>
      </c>
      <c r="R103" s="158">
        <f t="shared" si="4"/>
        <v>0</v>
      </c>
      <c r="S103" s="158"/>
      <c r="T103" s="158" t="s">
        <v>179</v>
      </c>
      <c r="U103" s="158" t="s">
        <v>284</v>
      </c>
      <c r="V103" s="147"/>
      <c r="W103" s="147"/>
      <c r="X103" s="147"/>
      <c r="Y103" s="147"/>
      <c r="Z103" s="147"/>
      <c r="AA103" s="147"/>
      <c r="AB103" s="147"/>
      <c r="AC103" s="147" t="s">
        <v>764</v>
      </c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</row>
    <row r="104" spans="1:56" outlineLevel="1" x14ac:dyDescent="0.25">
      <c r="A104" s="171">
        <v>31</v>
      </c>
      <c r="B104" s="172" t="s">
        <v>808</v>
      </c>
      <c r="C104" s="187" t="s">
        <v>1946</v>
      </c>
      <c r="D104" s="173" t="s">
        <v>514</v>
      </c>
      <c r="E104" s="174">
        <v>65</v>
      </c>
      <c r="F104" s="175"/>
      <c r="G104" s="176">
        <f t="shared" si="0"/>
        <v>0</v>
      </c>
      <c r="H104" s="175"/>
      <c r="I104" s="176">
        <f t="shared" si="1"/>
        <v>0</v>
      </c>
      <c r="J104" s="175"/>
      <c r="K104" s="176">
        <f t="shared" si="2"/>
        <v>0</v>
      </c>
      <c r="L104" s="176">
        <v>21</v>
      </c>
      <c r="M104" s="176">
        <f t="shared" si="3"/>
        <v>0</v>
      </c>
      <c r="N104" s="176"/>
      <c r="O104" s="176" t="s">
        <v>282</v>
      </c>
      <c r="P104" s="177" t="s">
        <v>283</v>
      </c>
      <c r="Q104" s="158">
        <v>0</v>
      </c>
      <c r="R104" s="158">
        <f t="shared" si="4"/>
        <v>0</v>
      </c>
      <c r="S104" s="158"/>
      <c r="T104" s="158" t="s">
        <v>179</v>
      </c>
      <c r="U104" s="158" t="s">
        <v>284</v>
      </c>
      <c r="V104" s="147"/>
      <c r="W104" s="147"/>
      <c r="X104" s="147"/>
      <c r="Y104" s="147"/>
      <c r="Z104" s="147"/>
      <c r="AA104" s="147"/>
      <c r="AB104" s="147"/>
      <c r="AC104" s="147" t="s">
        <v>764</v>
      </c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</row>
    <row r="105" spans="1:56" outlineLevel="2" x14ac:dyDescent="0.25">
      <c r="A105" s="154"/>
      <c r="B105" s="155"/>
      <c r="C105" s="253" t="s">
        <v>1947</v>
      </c>
      <c r="D105" s="254"/>
      <c r="E105" s="254"/>
      <c r="F105" s="254"/>
      <c r="G105" s="254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47"/>
      <c r="W105" s="147"/>
      <c r="X105" s="147"/>
      <c r="Y105" s="147"/>
      <c r="Z105" s="147"/>
      <c r="AA105" s="147"/>
      <c r="AB105" s="147"/>
      <c r="AC105" s="147" t="s">
        <v>287</v>
      </c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</row>
    <row r="106" spans="1:56" outlineLevel="1" x14ac:dyDescent="0.25">
      <c r="A106" s="179">
        <v>32</v>
      </c>
      <c r="B106" s="180" t="s">
        <v>810</v>
      </c>
      <c r="C106" s="188" t="s">
        <v>1948</v>
      </c>
      <c r="D106" s="181" t="s">
        <v>514</v>
      </c>
      <c r="E106" s="182">
        <v>245</v>
      </c>
      <c r="F106" s="183"/>
      <c r="G106" s="184">
        <f t="shared" ref="G106:G112" si="5">ROUND(E106*F106,2)</f>
        <v>0</v>
      </c>
      <c r="H106" s="183"/>
      <c r="I106" s="184">
        <f t="shared" ref="I106:I112" si="6">ROUND(E106*H106,2)</f>
        <v>0</v>
      </c>
      <c r="J106" s="183"/>
      <c r="K106" s="184">
        <f t="shared" ref="K106:K112" si="7">ROUND(E106*J106,2)</f>
        <v>0</v>
      </c>
      <c r="L106" s="184">
        <v>21</v>
      </c>
      <c r="M106" s="184">
        <f t="shared" ref="M106:M112" si="8">G106*(1+L106/100)</f>
        <v>0</v>
      </c>
      <c r="N106" s="184"/>
      <c r="O106" s="184" t="s">
        <v>282</v>
      </c>
      <c r="P106" s="185" t="s">
        <v>283</v>
      </c>
      <c r="Q106" s="158">
        <v>0</v>
      </c>
      <c r="R106" s="158">
        <f t="shared" ref="R106:R112" si="9">ROUND(E106*Q106,2)</f>
        <v>0</v>
      </c>
      <c r="S106" s="158"/>
      <c r="T106" s="158" t="s">
        <v>179</v>
      </c>
      <c r="U106" s="158" t="s">
        <v>284</v>
      </c>
      <c r="V106" s="147"/>
      <c r="W106" s="147"/>
      <c r="X106" s="147"/>
      <c r="Y106" s="147"/>
      <c r="Z106" s="147"/>
      <c r="AA106" s="147"/>
      <c r="AB106" s="147"/>
      <c r="AC106" s="147" t="s">
        <v>764</v>
      </c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</row>
    <row r="107" spans="1:56" outlineLevel="1" x14ac:dyDescent="0.25">
      <c r="A107" s="179">
        <v>33</v>
      </c>
      <c r="B107" s="180" t="s">
        <v>812</v>
      </c>
      <c r="C107" s="188" t="s">
        <v>1949</v>
      </c>
      <c r="D107" s="181" t="s">
        <v>514</v>
      </c>
      <c r="E107" s="182">
        <v>230</v>
      </c>
      <c r="F107" s="183"/>
      <c r="G107" s="184">
        <f t="shared" si="5"/>
        <v>0</v>
      </c>
      <c r="H107" s="183"/>
      <c r="I107" s="184">
        <f t="shared" si="6"/>
        <v>0</v>
      </c>
      <c r="J107" s="183"/>
      <c r="K107" s="184">
        <f t="shared" si="7"/>
        <v>0</v>
      </c>
      <c r="L107" s="184">
        <v>21</v>
      </c>
      <c r="M107" s="184">
        <f t="shared" si="8"/>
        <v>0</v>
      </c>
      <c r="N107" s="184"/>
      <c r="O107" s="184" t="s">
        <v>282</v>
      </c>
      <c r="P107" s="185" t="s">
        <v>283</v>
      </c>
      <c r="Q107" s="158">
        <v>0</v>
      </c>
      <c r="R107" s="158">
        <f t="shared" si="9"/>
        <v>0</v>
      </c>
      <c r="S107" s="158"/>
      <c r="T107" s="158" t="s">
        <v>179</v>
      </c>
      <c r="U107" s="158" t="s">
        <v>284</v>
      </c>
      <c r="V107" s="147"/>
      <c r="W107" s="147"/>
      <c r="X107" s="147"/>
      <c r="Y107" s="147"/>
      <c r="Z107" s="147"/>
      <c r="AA107" s="147"/>
      <c r="AB107" s="147"/>
      <c r="AC107" s="147" t="s">
        <v>764</v>
      </c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</row>
    <row r="108" spans="1:56" outlineLevel="1" x14ac:dyDescent="0.25">
      <c r="A108" s="179">
        <v>34</v>
      </c>
      <c r="B108" s="180" t="s">
        <v>814</v>
      </c>
      <c r="C108" s="188" t="s">
        <v>775</v>
      </c>
      <c r="D108" s="181" t="s">
        <v>514</v>
      </c>
      <c r="E108" s="182">
        <v>75</v>
      </c>
      <c r="F108" s="183"/>
      <c r="G108" s="184">
        <f t="shared" si="5"/>
        <v>0</v>
      </c>
      <c r="H108" s="183"/>
      <c r="I108" s="184">
        <f t="shared" si="6"/>
        <v>0</v>
      </c>
      <c r="J108" s="183"/>
      <c r="K108" s="184">
        <f t="shared" si="7"/>
        <v>0</v>
      </c>
      <c r="L108" s="184">
        <v>21</v>
      </c>
      <c r="M108" s="184">
        <f t="shared" si="8"/>
        <v>0</v>
      </c>
      <c r="N108" s="184"/>
      <c r="O108" s="184" t="s">
        <v>282</v>
      </c>
      <c r="P108" s="185" t="s">
        <v>283</v>
      </c>
      <c r="Q108" s="158">
        <v>0</v>
      </c>
      <c r="R108" s="158">
        <f t="shared" si="9"/>
        <v>0</v>
      </c>
      <c r="S108" s="158"/>
      <c r="T108" s="158" t="s">
        <v>179</v>
      </c>
      <c r="U108" s="158" t="s">
        <v>284</v>
      </c>
      <c r="V108" s="147"/>
      <c r="W108" s="147"/>
      <c r="X108" s="147"/>
      <c r="Y108" s="147"/>
      <c r="Z108" s="147"/>
      <c r="AA108" s="147"/>
      <c r="AB108" s="147"/>
      <c r="AC108" s="147" t="s">
        <v>764</v>
      </c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</row>
    <row r="109" spans="1:56" outlineLevel="1" x14ac:dyDescent="0.25">
      <c r="A109" s="179">
        <v>35</v>
      </c>
      <c r="B109" s="180" t="s">
        <v>817</v>
      </c>
      <c r="C109" s="188" t="s">
        <v>777</v>
      </c>
      <c r="D109" s="181" t="s">
        <v>514</v>
      </c>
      <c r="E109" s="182">
        <v>50</v>
      </c>
      <c r="F109" s="183"/>
      <c r="G109" s="184">
        <f t="shared" si="5"/>
        <v>0</v>
      </c>
      <c r="H109" s="183"/>
      <c r="I109" s="184">
        <f t="shared" si="6"/>
        <v>0</v>
      </c>
      <c r="J109" s="183"/>
      <c r="K109" s="184">
        <f t="shared" si="7"/>
        <v>0</v>
      </c>
      <c r="L109" s="184">
        <v>21</v>
      </c>
      <c r="M109" s="184">
        <f t="shared" si="8"/>
        <v>0</v>
      </c>
      <c r="N109" s="184"/>
      <c r="O109" s="184" t="s">
        <v>282</v>
      </c>
      <c r="P109" s="185" t="s">
        <v>283</v>
      </c>
      <c r="Q109" s="158">
        <v>0</v>
      </c>
      <c r="R109" s="158">
        <f t="shared" si="9"/>
        <v>0</v>
      </c>
      <c r="S109" s="158"/>
      <c r="T109" s="158" t="s">
        <v>179</v>
      </c>
      <c r="U109" s="158" t="s">
        <v>284</v>
      </c>
      <c r="V109" s="147"/>
      <c r="W109" s="147"/>
      <c r="X109" s="147"/>
      <c r="Y109" s="147"/>
      <c r="Z109" s="147"/>
      <c r="AA109" s="147"/>
      <c r="AB109" s="147"/>
      <c r="AC109" s="147" t="s">
        <v>764</v>
      </c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</row>
    <row r="110" spans="1:56" outlineLevel="1" x14ac:dyDescent="0.25">
      <c r="A110" s="179">
        <v>36</v>
      </c>
      <c r="B110" s="180" t="s">
        <v>820</v>
      </c>
      <c r="C110" s="188" t="s">
        <v>1950</v>
      </c>
      <c r="D110" s="181" t="s">
        <v>514</v>
      </c>
      <c r="E110" s="182">
        <v>25</v>
      </c>
      <c r="F110" s="183"/>
      <c r="G110" s="184">
        <f t="shared" si="5"/>
        <v>0</v>
      </c>
      <c r="H110" s="183"/>
      <c r="I110" s="184">
        <f t="shared" si="6"/>
        <v>0</v>
      </c>
      <c r="J110" s="183"/>
      <c r="K110" s="184">
        <f t="shared" si="7"/>
        <v>0</v>
      </c>
      <c r="L110" s="184">
        <v>21</v>
      </c>
      <c r="M110" s="184">
        <f t="shared" si="8"/>
        <v>0</v>
      </c>
      <c r="N110" s="184"/>
      <c r="O110" s="184" t="s">
        <v>282</v>
      </c>
      <c r="P110" s="185" t="s">
        <v>283</v>
      </c>
      <c r="Q110" s="158">
        <v>0</v>
      </c>
      <c r="R110" s="158">
        <f t="shared" si="9"/>
        <v>0</v>
      </c>
      <c r="S110" s="158"/>
      <c r="T110" s="158" t="s">
        <v>179</v>
      </c>
      <c r="U110" s="158" t="s">
        <v>284</v>
      </c>
      <c r="V110" s="147"/>
      <c r="W110" s="147"/>
      <c r="X110" s="147"/>
      <c r="Y110" s="147"/>
      <c r="Z110" s="147"/>
      <c r="AA110" s="147"/>
      <c r="AB110" s="147"/>
      <c r="AC110" s="147" t="s">
        <v>764</v>
      </c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</row>
    <row r="111" spans="1:56" outlineLevel="1" x14ac:dyDescent="0.25">
      <c r="A111" s="179">
        <v>37</v>
      </c>
      <c r="B111" s="180" t="s">
        <v>823</v>
      </c>
      <c r="C111" s="188" t="s">
        <v>1951</v>
      </c>
      <c r="D111" s="181" t="s">
        <v>514</v>
      </c>
      <c r="E111" s="182">
        <v>15</v>
      </c>
      <c r="F111" s="183"/>
      <c r="G111" s="184">
        <f t="shared" si="5"/>
        <v>0</v>
      </c>
      <c r="H111" s="183"/>
      <c r="I111" s="184">
        <f t="shared" si="6"/>
        <v>0</v>
      </c>
      <c r="J111" s="183"/>
      <c r="K111" s="184">
        <f t="shared" si="7"/>
        <v>0</v>
      </c>
      <c r="L111" s="184">
        <v>21</v>
      </c>
      <c r="M111" s="184">
        <f t="shared" si="8"/>
        <v>0</v>
      </c>
      <c r="N111" s="184"/>
      <c r="O111" s="184" t="s">
        <v>282</v>
      </c>
      <c r="P111" s="185" t="s">
        <v>283</v>
      </c>
      <c r="Q111" s="158">
        <v>0</v>
      </c>
      <c r="R111" s="158">
        <f t="shared" si="9"/>
        <v>0</v>
      </c>
      <c r="S111" s="158"/>
      <c r="T111" s="158" t="s">
        <v>179</v>
      </c>
      <c r="U111" s="158" t="s">
        <v>284</v>
      </c>
      <c r="V111" s="147"/>
      <c r="W111" s="147"/>
      <c r="X111" s="147"/>
      <c r="Y111" s="147"/>
      <c r="Z111" s="147"/>
      <c r="AA111" s="147"/>
      <c r="AB111" s="147"/>
      <c r="AC111" s="147" t="s">
        <v>764</v>
      </c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</row>
    <row r="112" spans="1:56" outlineLevel="1" x14ac:dyDescent="0.25">
      <c r="A112" s="179">
        <v>38</v>
      </c>
      <c r="B112" s="180" t="s">
        <v>825</v>
      </c>
      <c r="C112" s="188" t="s">
        <v>864</v>
      </c>
      <c r="D112" s="181" t="s">
        <v>865</v>
      </c>
      <c r="E112" s="182">
        <v>1</v>
      </c>
      <c r="F112" s="183"/>
      <c r="G112" s="184">
        <f t="shared" si="5"/>
        <v>0</v>
      </c>
      <c r="H112" s="183"/>
      <c r="I112" s="184">
        <f t="shared" si="6"/>
        <v>0</v>
      </c>
      <c r="J112" s="183"/>
      <c r="K112" s="184">
        <f t="shared" si="7"/>
        <v>0</v>
      </c>
      <c r="L112" s="184">
        <v>21</v>
      </c>
      <c r="M112" s="184">
        <f t="shared" si="8"/>
        <v>0</v>
      </c>
      <c r="N112" s="184"/>
      <c r="O112" s="184" t="s">
        <v>282</v>
      </c>
      <c r="P112" s="185" t="s">
        <v>283</v>
      </c>
      <c r="Q112" s="158">
        <v>0</v>
      </c>
      <c r="R112" s="158">
        <f t="shared" si="9"/>
        <v>0</v>
      </c>
      <c r="S112" s="158"/>
      <c r="T112" s="158" t="s">
        <v>465</v>
      </c>
      <c r="U112" s="158" t="s">
        <v>284</v>
      </c>
      <c r="V112" s="147"/>
      <c r="W112" s="147"/>
      <c r="X112" s="147"/>
      <c r="Y112" s="147"/>
      <c r="Z112" s="147"/>
      <c r="AA112" s="147"/>
      <c r="AB112" s="147"/>
      <c r="AC112" s="147" t="s">
        <v>748</v>
      </c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</row>
    <row r="113" spans="1:56" x14ac:dyDescent="0.25">
      <c r="A113" s="161" t="s">
        <v>278</v>
      </c>
      <c r="B113" s="162" t="s">
        <v>98</v>
      </c>
      <c r="C113" s="186" t="s">
        <v>161</v>
      </c>
      <c r="D113" s="163"/>
      <c r="E113" s="164"/>
      <c r="F113" s="165"/>
      <c r="G113" s="165">
        <f>SUMIF(AC114:AC119,"&lt;&gt;NOR",G114:G119)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/>
      <c r="P113" s="166"/>
      <c r="Q113" s="160"/>
      <c r="R113" s="160">
        <f>SUM(R114:R119)</f>
        <v>0</v>
      </c>
      <c r="S113" s="160"/>
      <c r="T113" s="160"/>
      <c r="U113" s="160"/>
      <c r="AC113" t="s">
        <v>279</v>
      </c>
    </row>
    <row r="114" spans="1:56" outlineLevel="1" x14ac:dyDescent="0.25">
      <c r="A114" s="171">
        <v>39</v>
      </c>
      <c r="B114" s="172" t="s">
        <v>866</v>
      </c>
      <c r="C114" s="187" t="s">
        <v>1952</v>
      </c>
      <c r="D114" s="173" t="s">
        <v>893</v>
      </c>
      <c r="E114" s="174">
        <v>50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6"/>
      <c r="O114" s="176" t="s">
        <v>282</v>
      </c>
      <c r="P114" s="177" t="s">
        <v>283</v>
      </c>
      <c r="Q114" s="158">
        <v>0</v>
      </c>
      <c r="R114" s="158">
        <f>ROUND(E114*Q114,2)</f>
        <v>0</v>
      </c>
      <c r="S114" s="158"/>
      <c r="T114" s="158" t="s">
        <v>179</v>
      </c>
      <c r="U114" s="158" t="s">
        <v>284</v>
      </c>
      <c r="V114" s="147"/>
      <c r="W114" s="147"/>
      <c r="X114" s="147"/>
      <c r="Y114" s="147"/>
      <c r="Z114" s="147"/>
      <c r="AA114" s="147"/>
      <c r="AB114" s="147"/>
      <c r="AC114" s="147" t="s">
        <v>764</v>
      </c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</row>
    <row r="115" spans="1:56" outlineLevel="2" x14ac:dyDescent="0.25">
      <c r="A115" s="154"/>
      <c r="B115" s="155"/>
      <c r="C115" s="253" t="s">
        <v>1953</v>
      </c>
      <c r="D115" s="254"/>
      <c r="E115" s="254"/>
      <c r="F115" s="254"/>
      <c r="G115" s="254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47"/>
      <c r="W115" s="147"/>
      <c r="X115" s="147"/>
      <c r="Y115" s="147"/>
      <c r="Z115" s="147"/>
      <c r="AA115" s="147"/>
      <c r="AB115" s="147"/>
      <c r="AC115" s="147" t="s">
        <v>287</v>
      </c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</row>
    <row r="116" spans="1:56" outlineLevel="1" x14ac:dyDescent="0.25">
      <c r="A116" s="179">
        <v>40</v>
      </c>
      <c r="B116" s="180" t="s">
        <v>869</v>
      </c>
      <c r="C116" s="188" t="s">
        <v>1954</v>
      </c>
      <c r="D116" s="181" t="s">
        <v>893</v>
      </c>
      <c r="E116" s="182">
        <v>25</v>
      </c>
      <c r="F116" s="183"/>
      <c r="G116" s="184">
        <f>ROUND(E116*F116,2)</f>
        <v>0</v>
      </c>
      <c r="H116" s="183"/>
      <c r="I116" s="184">
        <f>ROUND(E116*H116,2)</f>
        <v>0</v>
      </c>
      <c r="J116" s="183"/>
      <c r="K116" s="184">
        <f>ROUND(E116*J116,2)</f>
        <v>0</v>
      </c>
      <c r="L116" s="184">
        <v>21</v>
      </c>
      <c r="M116" s="184">
        <f>G116*(1+L116/100)</f>
        <v>0</v>
      </c>
      <c r="N116" s="184"/>
      <c r="O116" s="184" t="s">
        <v>282</v>
      </c>
      <c r="P116" s="185" t="s">
        <v>283</v>
      </c>
      <c r="Q116" s="158">
        <v>0</v>
      </c>
      <c r="R116" s="158">
        <f>ROUND(E116*Q116,2)</f>
        <v>0</v>
      </c>
      <c r="S116" s="158"/>
      <c r="T116" s="158" t="s">
        <v>179</v>
      </c>
      <c r="U116" s="158" t="s">
        <v>284</v>
      </c>
      <c r="V116" s="147"/>
      <c r="W116" s="147"/>
      <c r="X116" s="147"/>
      <c r="Y116" s="147"/>
      <c r="Z116" s="147"/>
      <c r="AA116" s="147"/>
      <c r="AB116" s="147"/>
      <c r="AC116" s="147" t="s">
        <v>764</v>
      </c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</row>
    <row r="117" spans="1:56" outlineLevel="1" x14ac:dyDescent="0.25">
      <c r="A117" s="179">
        <v>41</v>
      </c>
      <c r="B117" s="180" t="s">
        <v>871</v>
      </c>
      <c r="C117" s="188" t="s">
        <v>1955</v>
      </c>
      <c r="D117" s="181" t="s">
        <v>893</v>
      </c>
      <c r="E117" s="182">
        <v>15</v>
      </c>
      <c r="F117" s="183"/>
      <c r="G117" s="184">
        <f>ROUND(E117*F117,2)</f>
        <v>0</v>
      </c>
      <c r="H117" s="183"/>
      <c r="I117" s="184">
        <f>ROUND(E117*H117,2)</f>
        <v>0</v>
      </c>
      <c r="J117" s="183"/>
      <c r="K117" s="184">
        <f>ROUND(E117*J117,2)</f>
        <v>0</v>
      </c>
      <c r="L117" s="184">
        <v>21</v>
      </c>
      <c r="M117" s="184">
        <f>G117*(1+L117/100)</f>
        <v>0</v>
      </c>
      <c r="N117" s="184"/>
      <c r="O117" s="184" t="s">
        <v>282</v>
      </c>
      <c r="P117" s="185" t="s">
        <v>283</v>
      </c>
      <c r="Q117" s="158">
        <v>0</v>
      </c>
      <c r="R117" s="158">
        <f>ROUND(E117*Q117,2)</f>
        <v>0</v>
      </c>
      <c r="S117" s="158"/>
      <c r="T117" s="158" t="s">
        <v>179</v>
      </c>
      <c r="U117" s="158" t="s">
        <v>284</v>
      </c>
      <c r="V117" s="147"/>
      <c r="W117" s="147"/>
      <c r="X117" s="147"/>
      <c r="Y117" s="147"/>
      <c r="Z117" s="147"/>
      <c r="AA117" s="147"/>
      <c r="AB117" s="147"/>
      <c r="AC117" s="147" t="s">
        <v>764</v>
      </c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</row>
    <row r="118" spans="1:56" outlineLevel="1" x14ac:dyDescent="0.25">
      <c r="A118" s="179">
        <v>42</v>
      </c>
      <c r="B118" s="180" t="s">
        <v>1093</v>
      </c>
      <c r="C118" s="188" t="s">
        <v>1956</v>
      </c>
      <c r="D118" s="181" t="s">
        <v>893</v>
      </c>
      <c r="E118" s="182">
        <v>10</v>
      </c>
      <c r="F118" s="183"/>
      <c r="G118" s="184">
        <f>ROUND(E118*F118,2)</f>
        <v>0</v>
      </c>
      <c r="H118" s="183"/>
      <c r="I118" s="184">
        <f>ROUND(E118*H118,2)</f>
        <v>0</v>
      </c>
      <c r="J118" s="183"/>
      <c r="K118" s="184">
        <f>ROUND(E118*J118,2)</f>
        <v>0</v>
      </c>
      <c r="L118" s="184">
        <v>21</v>
      </c>
      <c r="M118" s="184">
        <f>G118*(1+L118/100)</f>
        <v>0</v>
      </c>
      <c r="N118" s="184"/>
      <c r="O118" s="184" t="s">
        <v>282</v>
      </c>
      <c r="P118" s="185" t="s">
        <v>283</v>
      </c>
      <c r="Q118" s="158">
        <v>0</v>
      </c>
      <c r="R118" s="158">
        <f>ROUND(E118*Q118,2)</f>
        <v>0</v>
      </c>
      <c r="S118" s="158"/>
      <c r="T118" s="158" t="s">
        <v>179</v>
      </c>
      <c r="U118" s="158" t="s">
        <v>284</v>
      </c>
      <c r="V118" s="147"/>
      <c r="W118" s="147"/>
      <c r="X118" s="147"/>
      <c r="Y118" s="147"/>
      <c r="Z118" s="147"/>
      <c r="AA118" s="147"/>
      <c r="AB118" s="147"/>
      <c r="AC118" s="147" t="s">
        <v>764</v>
      </c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</row>
    <row r="119" spans="1:56" outlineLevel="1" x14ac:dyDescent="0.25">
      <c r="A119" s="179">
        <v>43</v>
      </c>
      <c r="B119" s="180" t="s">
        <v>1095</v>
      </c>
      <c r="C119" s="188" t="s">
        <v>1957</v>
      </c>
      <c r="D119" s="181" t="s">
        <v>865</v>
      </c>
      <c r="E119" s="182">
        <v>1</v>
      </c>
      <c r="F119" s="183"/>
      <c r="G119" s="184">
        <f>ROUND(E119*F119,2)</f>
        <v>0</v>
      </c>
      <c r="H119" s="183"/>
      <c r="I119" s="184">
        <f>ROUND(E119*H119,2)</f>
        <v>0</v>
      </c>
      <c r="J119" s="183"/>
      <c r="K119" s="184">
        <f>ROUND(E119*J119,2)</f>
        <v>0</v>
      </c>
      <c r="L119" s="184">
        <v>21</v>
      </c>
      <c r="M119" s="184">
        <f>G119*(1+L119/100)</f>
        <v>0</v>
      </c>
      <c r="N119" s="184"/>
      <c r="O119" s="184" t="s">
        <v>282</v>
      </c>
      <c r="P119" s="185" t="s">
        <v>283</v>
      </c>
      <c r="Q119" s="158">
        <v>0</v>
      </c>
      <c r="R119" s="158">
        <f>ROUND(E119*Q119,2)</f>
        <v>0</v>
      </c>
      <c r="S119" s="158"/>
      <c r="T119" s="158" t="s">
        <v>179</v>
      </c>
      <c r="U119" s="158" t="s">
        <v>284</v>
      </c>
      <c r="V119" s="147"/>
      <c r="W119" s="147"/>
      <c r="X119" s="147"/>
      <c r="Y119" s="147"/>
      <c r="Z119" s="147"/>
      <c r="AA119" s="147"/>
      <c r="AB119" s="147"/>
      <c r="AC119" s="147" t="s">
        <v>764</v>
      </c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</row>
    <row r="120" spans="1:56" x14ac:dyDescent="0.25">
      <c r="A120" s="161" t="s">
        <v>278</v>
      </c>
      <c r="B120" s="162" t="s">
        <v>165</v>
      </c>
      <c r="C120" s="186" t="s">
        <v>167</v>
      </c>
      <c r="D120" s="163"/>
      <c r="E120" s="164"/>
      <c r="F120" s="165"/>
      <c r="G120" s="165">
        <f>SUMIF(AC121:AC133,"&lt;&gt;NOR",G121:G133)</f>
        <v>0</v>
      </c>
      <c r="H120" s="165"/>
      <c r="I120" s="165">
        <f>SUM(I121:I133)</f>
        <v>0</v>
      </c>
      <c r="J120" s="165"/>
      <c r="K120" s="165">
        <f>SUM(K121:K133)</f>
        <v>0</v>
      </c>
      <c r="L120" s="165"/>
      <c r="M120" s="165">
        <f>SUM(M121:M133)</f>
        <v>0</v>
      </c>
      <c r="N120" s="165"/>
      <c r="O120" s="165"/>
      <c r="P120" s="166"/>
      <c r="Q120" s="160"/>
      <c r="R120" s="160">
        <f>SUM(R121:R133)</f>
        <v>0</v>
      </c>
      <c r="S120" s="160"/>
      <c r="T120" s="160"/>
      <c r="U120" s="160"/>
      <c r="AC120" t="s">
        <v>279</v>
      </c>
    </row>
    <row r="121" spans="1:56" outlineLevel="1" x14ac:dyDescent="0.25">
      <c r="A121" s="179">
        <v>44</v>
      </c>
      <c r="B121" s="180" t="s">
        <v>877</v>
      </c>
      <c r="C121" s="188" t="s">
        <v>878</v>
      </c>
      <c r="D121" s="181" t="s">
        <v>514</v>
      </c>
      <c r="E121" s="182">
        <v>50</v>
      </c>
      <c r="F121" s="183"/>
      <c r="G121" s="184">
        <f t="shared" ref="G121:G133" si="10">ROUND(E121*F121,2)</f>
        <v>0</v>
      </c>
      <c r="H121" s="183"/>
      <c r="I121" s="184">
        <f t="shared" ref="I121:I133" si="11">ROUND(E121*H121,2)</f>
        <v>0</v>
      </c>
      <c r="J121" s="183"/>
      <c r="K121" s="184">
        <f t="shared" ref="K121:K133" si="12">ROUND(E121*J121,2)</f>
        <v>0</v>
      </c>
      <c r="L121" s="184">
        <v>21</v>
      </c>
      <c r="M121" s="184">
        <f t="shared" ref="M121:M133" si="13">G121*(1+L121/100)</f>
        <v>0</v>
      </c>
      <c r="N121" s="184"/>
      <c r="O121" s="184" t="s">
        <v>282</v>
      </c>
      <c r="P121" s="185" t="s">
        <v>283</v>
      </c>
      <c r="Q121" s="158">
        <v>0</v>
      </c>
      <c r="R121" s="158">
        <f t="shared" ref="R121:R133" si="14">ROUND(E121*Q121,2)</f>
        <v>0</v>
      </c>
      <c r="S121" s="158"/>
      <c r="T121" s="158" t="s">
        <v>465</v>
      </c>
      <c r="U121" s="158" t="s">
        <v>284</v>
      </c>
      <c r="V121" s="147"/>
      <c r="W121" s="147"/>
      <c r="X121" s="147"/>
      <c r="Y121" s="147"/>
      <c r="Z121" s="147"/>
      <c r="AA121" s="147"/>
      <c r="AB121" s="147"/>
      <c r="AC121" s="147" t="s">
        <v>748</v>
      </c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</row>
    <row r="122" spans="1:56" outlineLevel="1" x14ac:dyDescent="0.25">
      <c r="A122" s="179">
        <v>45</v>
      </c>
      <c r="B122" s="180" t="s">
        <v>879</v>
      </c>
      <c r="C122" s="188" t="s">
        <v>1958</v>
      </c>
      <c r="D122" s="181" t="s">
        <v>432</v>
      </c>
      <c r="E122" s="182">
        <v>5</v>
      </c>
      <c r="F122" s="183"/>
      <c r="G122" s="184">
        <f t="shared" si="10"/>
        <v>0</v>
      </c>
      <c r="H122" s="183"/>
      <c r="I122" s="184">
        <f t="shared" si="11"/>
        <v>0</v>
      </c>
      <c r="J122" s="183"/>
      <c r="K122" s="184">
        <f t="shared" si="12"/>
        <v>0</v>
      </c>
      <c r="L122" s="184">
        <v>21</v>
      </c>
      <c r="M122" s="184">
        <f t="shared" si="13"/>
        <v>0</v>
      </c>
      <c r="N122" s="184"/>
      <c r="O122" s="184" t="s">
        <v>282</v>
      </c>
      <c r="P122" s="185" t="s">
        <v>283</v>
      </c>
      <c r="Q122" s="158">
        <v>0</v>
      </c>
      <c r="R122" s="158">
        <f t="shared" si="14"/>
        <v>0</v>
      </c>
      <c r="S122" s="158"/>
      <c r="T122" s="158" t="s">
        <v>465</v>
      </c>
      <c r="U122" s="158" t="s">
        <v>284</v>
      </c>
      <c r="V122" s="147"/>
      <c r="W122" s="147"/>
      <c r="X122" s="147"/>
      <c r="Y122" s="147"/>
      <c r="Z122" s="147"/>
      <c r="AA122" s="147"/>
      <c r="AB122" s="147"/>
      <c r="AC122" s="147" t="s">
        <v>748</v>
      </c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</row>
    <row r="123" spans="1:56" outlineLevel="1" x14ac:dyDescent="0.25">
      <c r="A123" s="179">
        <v>46</v>
      </c>
      <c r="B123" s="180" t="s">
        <v>881</v>
      </c>
      <c r="C123" s="188" t="s">
        <v>1959</v>
      </c>
      <c r="D123" s="181" t="s">
        <v>747</v>
      </c>
      <c r="E123" s="182">
        <v>2</v>
      </c>
      <c r="F123" s="183"/>
      <c r="G123" s="184">
        <f t="shared" si="10"/>
        <v>0</v>
      </c>
      <c r="H123" s="183"/>
      <c r="I123" s="184">
        <f t="shared" si="11"/>
        <v>0</v>
      </c>
      <c r="J123" s="183"/>
      <c r="K123" s="184">
        <f t="shared" si="12"/>
        <v>0</v>
      </c>
      <c r="L123" s="184">
        <v>21</v>
      </c>
      <c r="M123" s="184">
        <f t="shared" si="13"/>
        <v>0</v>
      </c>
      <c r="N123" s="184"/>
      <c r="O123" s="184" t="s">
        <v>282</v>
      </c>
      <c r="P123" s="185" t="s">
        <v>283</v>
      </c>
      <c r="Q123" s="158">
        <v>0</v>
      </c>
      <c r="R123" s="158">
        <f t="shared" si="14"/>
        <v>0</v>
      </c>
      <c r="S123" s="158"/>
      <c r="T123" s="158" t="s">
        <v>465</v>
      </c>
      <c r="U123" s="158" t="s">
        <v>284</v>
      </c>
      <c r="V123" s="147"/>
      <c r="W123" s="147"/>
      <c r="X123" s="147"/>
      <c r="Y123" s="147"/>
      <c r="Z123" s="147"/>
      <c r="AA123" s="147"/>
      <c r="AB123" s="147"/>
      <c r="AC123" s="147" t="s">
        <v>748</v>
      </c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</row>
    <row r="124" spans="1:56" outlineLevel="1" x14ac:dyDescent="0.25">
      <c r="A124" s="179">
        <v>47</v>
      </c>
      <c r="B124" s="180" t="s">
        <v>883</v>
      </c>
      <c r="C124" s="188" t="s">
        <v>1960</v>
      </c>
      <c r="D124" s="181" t="s">
        <v>514</v>
      </c>
      <c r="E124" s="182">
        <v>50</v>
      </c>
      <c r="F124" s="183"/>
      <c r="G124" s="184">
        <f t="shared" si="10"/>
        <v>0</v>
      </c>
      <c r="H124" s="183"/>
      <c r="I124" s="184">
        <f t="shared" si="11"/>
        <v>0</v>
      </c>
      <c r="J124" s="183"/>
      <c r="K124" s="184">
        <f t="shared" si="12"/>
        <v>0</v>
      </c>
      <c r="L124" s="184">
        <v>21</v>
      </c>
      <c r="M124" s="184">
        <f t="shared" si="13"/>
        <v>0</v>
      </c>
      <c r="N124" s="184"/>
      <c r="O124" s="184" t="s">
        <v>282</v>
      </c>
      <c r="P124" s="185" t="s">
        <v>283</v>
      </c>
      <c r="Q124" s="158">
        <v>0</v>
      </c>
      <c r="R124" s="158">
        <f t="shared" si="14"/>
        <v>0</v>
      </c>
      <c r="S124" s="158"/>
      <c r="T124" s="158" t="s">
        <v>465</v>
      </c>
      <c r="U124" s="158" t="s">
        <v>284</v>
      </c>
      <c r="V124" s="147"/>
      <c r="W124" s="147"/>
      <c r="X124" s="147"/>
      <c r="Y124" s="147"/>
      <c r="Z124" s="147"/>
      <c r="AA124" s="147"/>
      <c r="AB124" s="147"/>
      <c r="AC124" s="147" t="s">
        <v>748</v>
      </c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</row>
    <row r="125" spans="1:56" outlineLevel="1" x14ac:dyDescent="0.25">
      <c r="A125" s="179">
        <v>48</v>
      </c>
      <c r="B125" s="180" t="s">
        <v>885</v>
      </c>
      <c r="C125" s="188" t="s">
        <v>1961</v>
      </c>
      <c r="D125" s="181" t="s">
        <v>514</v>
      </c>
      <c r="E125" s="182">
        <v>50</v>
      </c>
      <c r="F125" s="183"/>
      <c r="G125" s="184">
        <f t="shared" si="10"/>
        <v>0</v>
      </c>
      <c r="H125" s="183"/>
      <c r="I125" s="184">
        <f t="shared" si="11"/>
        <v>0</v>
      </c>
      <c r="J125" s="183"/>
      <c r="K125" s="184">
        <f t="shared" si="12"/>
        <v>0</v>
      </c>
      <c r="L125" s="184">
        <v>21</v>
      </c>
      <c r="M125" s="184">
        <f t="shared" si="13"/>
        <v>0</v>
      </c>
      <c r="N125" s="184"/>
      <c r="O125" s="184" t="s">
        <v>282</v>
      </c>
      <c r="P125" s="185" t="s">
        <v>283</v>
      </c>
      <c r="Q125" s="158">
        <v>0</v>
      </c>
      <c r="R125" s="158">
        <f t="shared" si="14"/>
        <v>0</v>
      </c>
      <c r="S125" s="158"/>
      <c r="T125" s="158" t="s">
        <v>465</v>
      </c>
      <c r="U125" s="158" t="s">
        <v>284</v>
      </c>
      <c r="V125" s="147"/>
      <c r="W125" s="147"/>
      <c r="X125" s="147"/>
      <c r="Y125" s="147"/>
      <c r="Z125" s="147"/>
      <c r="AA125" s="147"/>
      <c r="AB125" s="147"/>
      <c r="AC125" s="147" t="s">
        <v>748</v>
      </c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</row>
    <row r="126" spans="1:56" outlineLevel="1" x14ac:dyDescent="0.25">
      <c r="A126" s="179">
        <v>49</v>
      </c>
      <c r="B126" s="180" t="s">
        <v>887</v>
      </c>
      <c r="C126" s="188" t="s">
        <v>1962</v>
      </c>
      <c r="D126" s="181" t="s">
        <v>514</v>
      </c>
      <c r="E126" s="182">
        <v>50</v>
      </c>
      <c r="F126" s="183"/>
      <c r="G126" s="184">
        <f t="shared" si="10"/>
        <v>0</v>
      </c>
      <c r="H126" s="183"/>
      <c r="I126" s="184">
        <f t="shared" si="11"/>
        <v>0</v>
      </c>
      <c r="J126" s="183"/>
      <c r="K126" s="184">
        <f t="shared" si="12"/>
        <v>0</v>
      </c>
      <c r="L126" s="184">
        <v>21</v>
      </c>
      <c r="M126" s="184">
        <f t="shared" si="13"/>
        <v>0</v>
      </c>
      <c r="N126" s="184"/>
      <c r="O126" s="184" t="s">
        <v>282</v>
      </c>
      <c r="P126" s="185" t="s">
        <v>283</v>
      </c>
      <c r="Q126" s="158">
        <v>0</v>
      </c>
      <c r="R126" s="158">
        <f t="shared" si="14"/>
        <v>0</v>
      </c>
      <c r="S126" s="158"/>
      <c r="T126" s="158" t="s">
        <v>465</v>
      </c>
      <c r="U126" s="158" t="s">
        <v>284</v>
      </c>
      <c r="V126" s="147"/>
      <c r="W126" s="147"/>
      <c r="X126" s="147"/>
      <c r="Y126" s="147"/>
      <c r="Z126" s="147"/>
      <c r="AA126" s="147"/>
      <c r="AB126" s="147"/>
      <c r="AC126" s="147" t="s">
        <v>748</v>
      </c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</row>
    <row r="127" spans="1:56" outlineLevel="1" x14ac:dyDescent="0.25">
      <c r="A127" s="179">
        <v>50</v>
      </c>
      <c r="B127" s="180" t="s">
        <v>889</v>
      </c>
      <c r="C127" s="188" t="s">
        <v>1963</v>
      </c>
      <c r="D127" s="181" t="s">
        <v>514</v>
      </c>
      <c r="E127" s="182">
        <v>50</v>
      </c>
      <c r="F127" s="183"/>
      <c r="G127" s="184">
        <f t="shared" si="10"/>
        <v>0</v>
      </c>
      <c r="H127" s="183"/>
      <c r="I127" s="184">
        <f t="shared" si="11"/>
        <v>0</v>
      </c>
      <c r="J127" s="183"/>
      <c r="K127" s="184">
        <f t="shared" si="12"/>
        <v>0</v>
      </c>
      <c r="L127" s="184">
        <v>21</v>
      </c>
      <c r="M127" s="184">
        <f t="shared" si="13"/>
        <v>0</v>
      </c>
      <c r="N127" s="184"/>
      <c r="O127" s="184" t="s">
        <v>282</v>
      </c>
      <c r="P127" s="185" t="s">
        <v>283</v>
      </c>
      <c r="Q127" s="158">
        <v>0</v>
      </c>
      <c r="R127" s="158">
        <f t="shared" si="14"/>
        <v>0</v>
      </c>
      <c r="S127" s="158"/>
      <c r="T127" s="158" t="s">
        <v>465</v>
      </c>
      <c r="U127" s="158" t="s">
        <v>284</v>
      </c>
      <c r="V127" s="147"/>
      <c r="W127" s="147"/>
      <c r="X127" s="147"/>
      <c r="Y127" s="147"/>
      <c r="Z127" s="147"/>
      <c r="AA127" s="147"/>
      <c r="AB127" s="147"/>
      <c r="AC127" s="147" t="s">
        <v>748</v>
      </c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</row>
    <row r="128" spans="1:56" outlineLevel="1" x14ac:dyDescent="0.25">
      <c r="A128" s="179">
        <v>51</v>
      </c>
      <c r="B128" s="180" t="s">
        <v>1964</v>
      </c>
      <c r="C128" s="188" t="s">
        <v>1965</v>
      </c>
      <c r="D128" s="181" t="s">
        <v>514</v>
      </c>
      <c r="E128" s="182">
        <v>45</v>
      </c>
      <c r="F128" s="183"/>
      <c r="G128" s="184">
        <f t="shared" si="10"/>
        <v>0</v>
      </c>
      <c r="H128" s="183"/>
      <c r="I128" s="184">
        <f t="shared" si="11"/>
        <v>0</v>
      </c>
      <c r="J128" s="183"/>
      <c r="K128" s="184">
        <f t="shared" si="12"/>
        <v>0</v>
      </c>
      <c r="L128" s="184">
        <v>21</v>
      </c>
      <c r="M128" s="184">
        <f t="shared" si="13"/>
        <v>0</v>
      </c>
      <c r="N128" s="184"/>
      <c r="O128" s="184" t="s">
        <v>282</v>
      </c>
      <c r="P128" s="185" t="s">
        <v>283</v>
      </c>
      <c r="Q128" s="158">
        <v>0</v>
      </c>
      <c r="R128" s="158">
        <f t="shared" si="14"/>
        <v>0</v>
      </c>
      <c r="S128" s="158"/>
      <c r="T128" s="158" t="s">
        <v>465</v>
      </c>
      <c r="U128" s="158" t="s">
        <v>284</v>
      </c>
      <c r="V128" s="147"/>
      <c r="W128" s="147"/>
      <c r="X128" s="147"/>
      <c r="Y128" s="147"/>
      <c r="Z128" s="147"/>
      <c r="AA128" s="147"/>
      <c r="AB128" s="147"/>
      <c r="AC128" s="147" t="s">
        <v>748</v>
      </c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</row>
    <row r="129" spans="1:56" outlineLevel="1" x14ac:dyDescent="0.25">
      <c r="A129" s="179">
        <v>52</v>
      </c>
      <c r="B129" s="180" t="s">
        <v>1966</v>
      </c>
      <c r="C129" s="188" t="s">
        <v>1967</v>
      </c>
      <c r="D129" s="181" t="s">
        <v>747</v>
      </c>
      <c r="E129" s="182">
        <v>5</v>
      </c>
      <c r="F129" s="183"/>
      <c r="G129" s="184">
        <f t="shared" si="10"/>
        <v>0</v>
      </c>
      <c r="H129" s="183"/>
      <c r="I129" s="184">
        <f t="shared" si="11"/>
        <v>0</v>
      </c>
      <c r="J129" s="183"/>
      <c r="K129" s="184">
        <f t="shared" si="12"/>
        <v>0</v>
      </c>
      <c r="L129" s="184">
        <v>21</v>
      </c>
      <c r="M129" s="184">
        <f t="shared" si="13"/>
        <v>0</v>
      </c>
      <c r="N129" s="184"/>
      <c r="O129" s="184" t="s">
        <v>282</v>
      </c>
      <c r="P129" s="185" t="s">
        <v>283</v>
      </c>
      <c r="Q129" s="158">
        <v>0</v>
      </c>
      <c r="R129" s="158">
        <f t="shared" si="14"/>
        <v>0</v>
      </c>
      <c r="S129" s="158"/>
      <c r="T129" s="158" t="s">
        <v>465</v>
      </c>
      <c r="U129" s="158" t="s">
        <v>284</v>
      </c>
      <c r="V129" s="147"/>
      <c r="W129" s="147"/>
      <c r="X129" s="147"/>
      <c r="Y129" s="147"/>
      <c r="Z129" s="147"/>
      <c r="AA129" s="147"/>
      <c r="AB129" s="147"/>
      <c r="AC129" s="147" t="s">
        <v>748</v>
      </c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</row>
    <row r="130" spans="1:56" outlineLevel="1" x14ac:dyDescent="0.25">
      <c r="A130" s="179">
        <v>53</v>
      </c>
      <c r="B130" s="180" t="s">
        <v>1968</v>
      </c>
      <c r="C130" s="188" t="s">
        <v>1969</v>
      </c>
      <c r="D130" s="181" t="s">
        <v>747</v>
      </c>
      <c r="E130" s="182">
        <v>2</v>
      </c>
      <c r="F130" s="183"/>
      <c r="G130" s="184">
        <f t="shared" si="10"/>
        <v>0</v>
      </c>
      <c r="H130" s="183"/>
      <c r="I130" s="184">
        <f t="shared" si="11"/>
        <v>0</v>
      </c>
      <c r="J130" s="183"/>
      <c r="K130" s="184">
        <f t="shared" si="12"/>
        <v>0</v>
      </c>
      <c r="L130" s="184">
        <v>21</v>
      </c>
      <c r="M130" s="184">
        <f t="shared" si="13"/>
        <v>0</v>
      </c>
      <c r="N130" s="184"/>
      <c r="O130" s="184" t="s">
        <v>282</v>
      </c>
      <c r="P130" s="185" t="s">
        <v>283</v>
      </c>
      <c r="Q130" s="158">
        <v>0</v>
      </c>
      <c r="R130" s="158">
        <f t="shared" si="14"/>
        <v>0</v>
      </c>
      <c r="S130" s="158"/>
      <c r="T130" s="158" t="s">
        <v>179</v>
      </c>
      <c r="U130" s="158" t="s">
        <v>284</v>
      </c>
      <c r="V130" s="147"/>
      <c r="W130" s="147"/>
      <c r="X130" s="147"/>
      <c r="Y130" s="147"/>
      <c r="Z130" s="147"/>
      <c r="AA130" s="147"/>
      <c r="AB130" s="147"/>
      <c r="AC130" s="147" t="s">
        <v>764</v>
      </c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</row>
    <row r="131" spans="1:56" ht="20.399999999999999" outlineLevel="1" x14ac:dyDescent="0.25">
      <c r="A131" s="179">
        <v>54</v>
      </c>
      <c r="B131" s="180" t="s">
        <v>1970</v>
      </c>
      <c r="C131" s="188" t="s">
        <v>1971</v>
      </c>
      <c r="D131" s="181" t="s">
        <v>432</v>
      </c>
      <c r="E131" s="182">
        <v>0.2</v>
      </c>
      <c r="F131" s="183"/>
      <c r="G131" s="184">
        <f t="shared" si="10"/>
        <v>0</v>
      </c>
      <c r="H131" s="183"/>
      <c r="I131" s="184">
        <f t="shared" si="11"/>
        <v>0</v>
      </c>
      <c r="J131" s="183"/>
      <c r="K131" s="184">
        <f t="shared" si="12"/>
        <v>0</v>
      </c>
      <c r="L131" s="184">
        <v>21</v>
      </c>
      <c r="M131" s="184">
        <f t="shared" si="13"/>
        <v>0</v>
      </c>
      <c r="N131" s="184"/>
      <c r="O131" s="184" t="s">
        <v>282</v>
      </c>
      <c r="P131" s="185" t="s">
        <v>283</v>
      </c>
      <c r="Q131" s="158">
        <v>0</v>
      </c>
      <c r="R131" s="158">
        <f t="shared" si="14"/>
        <v>0</v>
      </c>
      <c r="S131" s="158"/>
      <c r="T131" s="158" t="s">
        <v>179</v>
      </c>
      <c r="U131" s="158" t="s">
        <v>284</v>
      </c>
      <c r="V131" s="147"/>
      <c r="W131" s="147"/>
      <c r="X131" s="147"/>
      <c r="Y131" s="147"/>
      <c r="Z131" s="147"/>
      <c r="AA131" s="147"/>
      <c r="AB131" s="147"/>
      <c r="AC131" s="147" t="s">
        <v>764</v>
      </c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</row>
    <row r="132" spans="1:56" outlineLevel="1" x14ac:dyDescent="0.25">
      <c r="A132" s="179">
        <v>55</v>
      </c>
      <c r="B132" s="180" t="s">
        <v>1972</v>
      </c>
      <c r="C132" s="188" t="s">
        <v>1973</v>
      </c>
      <c r="D132" s="181" t="s">
        <v>432</v>
      </c>
      <c r="E132" s="182">
        <v>5</v>
      </c>
      <c r="F132" s="183"/>
      <c r="G132" s="184">
        <f t="shared" si="10"/>
        <v>0</v>
      </c>
      <c r="H132" s="183"/>
      <c r="I132" s="184">
        <f t="shared" si="11"/>
        <v>0</v>
      </c>
      <c r="J132" s="183"/>
      <c r="K132" s="184">
        <f t="shared" si="12"/>
        <v>0</v>
      </c>
      <c r="L132" s="184">
        <v>21</v>
      </c>
      <c r="M132" s="184">
        <f t="shared" si="13"/>
        <v>0</v>
      </c>
      <c r="N132" s="184"/>
      <c r="O132" s="184" t="s">
        <v>282</v>
      </c>
      <c r="P132" s="185" t="s">
        <v>283</v>
      </c>
      <c r="Q132" s="158">
        <v>0</v>
      </c>
      <c r="R132" s="158">
        <f t="shared" si="14"/>
        <v>0</v>
      </c>
      <c r="S132" s="158"/>
      <c r="T132" s="158" t="s">
        <v>465</v>
      </c>
      <c r="U132" s="158" t="s">
        <v>284</v>
      </c>
      <c r="V132" s="147"/>
      <c r="W132" s="147"/>
      <c r="X132" s="147"/>
      <c r="Y132" s="147"/>
      <c r="Z132" s="147"/>
      <c r="AA132" s="147"/>
      <c r="AB132" s="147"/>
      <c r="AC132" s="147" t="s">
        <v>748</v>
      </c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</row>
    <row r="133" spans="1:56" outlineLevel="1" x14ac:dyDescent="0.25">
      <c r="A133" s="179">
        <v>56</v>
      </c>
      <c r="B133" s="180" t="s">
        <v>1974</v>
      </c>
      <c r="C133" s="188" t="s">
        <v>1975</v>
      </c>
      <c r="D133" s="181" t="s">
        <v>432</v>
      </c>
      <c r="E133" s="182">
        <v>15</v>
      </c>
      <c r="F133" s="183"/>
      <c r="G133" s="184">
        <f t="shared" si="10"/>
        <v>0</v>
      </c>
      <c r="H133" s="183"/>
      <c r="I133" s="184">
        <f t="shared" si="11"/>
        <v>0</v>
      </c>
      <c r="J133" s="183"/>
      <c r="K133" s="184">
        <f t="shared" si="12"/>
        <v>0</v>
      </c>
      <c r="L133" s="184">
        <v>21</v>
      </c>
      <c r="M133" s="184">
        <f t="shared" si="13"/>
        <v>0</v>
      </c>
      <c r="N133" s="184"/>
      <c r="O133" s="184" t="s">
        <v>282</v>
      </c>
      <c r="P133" s="185" t="s">
        <v>283</v>
      </c>
      <c r="Q133" s="158">
        <v>0</v>
      </c>
      <c r="R133" s="158">
        <f t="shared" si="14"/>
        <v>0</v>
      </c>
      <c r="S133" s="158"/>
      <c r="T133" s="158" t="s">
        <v>465</v>
      </c>
      <c r="U133" s="158" t="s">
        <v>284</v>
      </c>
      <c r="V133" s="147"/>
      <c r="W133" s="147"/>
      <c r="X133" s="147"/>
      <c r="Y133" s="147"/>
      <c r="Z133" s="147"/>
      <c r="AA133" s="147"/>
      <c r="AB133" s="147"/>
      <c r="AC133" s="147" t="s">
        <v>748</v>
      </c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</row>
    <row r="134" spans="1:56" x14ac:dyDescent="0.25">
      <c r="A134" s="161" t="s">
        <v>278</v>
      </c>
      <c r="B134" s="162" t="s">
        <v>169</v>
      </c>
      <c r="C134" s="186" t="s">
        <v>164</v>
      </c>
      <c r="D134" s="163"/>
      <c r="E134" s="164"/>
      <c r="F134" s="165"/>
      <c r="G134" s="165">
        <f>SUMIF(AC135:AC137,"&lt;&gt;NOR",G135:G137)</f>
        <v>0</v>
      </c>
      <c r="H134" s="165"/>
      <c r="I134" s="165">
        <f>SUM(I135:I137)</f>
        <v>0</v>
      </c>
      <c r="J134" s="165"/>
      <c r="K134" s="165">
        <f>SUM(K135:K137)</f>
        <v>0</v>
      </c>
      <c r="L134" s="165"/>
      <c r="M134" s="165">
        <f>SUM(M135:M137)</f>
        <v>0</v>
      </c>
      <c r="N134" s="165"/>
      <c r="O134" s="165"/>
      <c r="P134" s="166"/>
      <c r="Q134" s="160"/>
      <c r="R134" s="160">
        <f>SUM(R135:R137)</f>
        <v>0</v>
      </c>
      <c r="S134" s="160"/>
      <c r="T134" s="160"/>
      <c r="U134" s="160"/>
      <c r="AC134" t="s">
        <v>279</v>
      </c>
    </row>
    <row r="135" spans="1:56" outlineLevel="1" x14ac:dyDescent="0.25">
      <c r="A135" s="179">
        <v>57</v>
      </c>
      <c r="B135" s="180" t="s">
        <v>891</v>
      </c>
      <c r="C135" s="188" t="s">
        <v>892</v>
      </c>
      <c r="D135" s="181" t="s">
        <v>893</v>
      </c>
      <c r="E135" s="182">
        <v>15</v>
      </c>
      <c r="F135" s="183"/>
      <c r="G135" s="184">
        <f>ROUND(E135*F135,2)</f>
        <v>0</v>
      </c>
      <c r="H135" s="183"/>
      <c r="I135" s="184">
        <f>ROUND(E135*H135,2)</f>
        <v>0</v>
      </c>
      <c r="J135" s="183"/>
      <c r="K135" s="184">
        <f>ROUND(E135*J135,2)</f>
        <v>0</v>
      </c>
      <c r="L135" s="184">
        <v>21</v>
      </c>
      <c r="M135" s="184">
        <f>G135*(1+L135/100)</f>
        <v>0</v>
      </c>
      <c r="N135" s="184"/>
      <c r="O135" s="184" t="s">
        <v>282</v>
      </c>
      <c r="P135" s="185" t="s">
        <v>283</v>
      </c>
      <c r="Q135" s="158">
        <v>0</v>
      </c>
      <c r="R135" s="158">
        <f>ROUND(E135*Q135,2)</f>
        <v>0</v>
      </c>
      <c r="S135" s="158"/>
      <c r="T135" s="158" t="s">
        <v>179</v>
      </c>
      <c r="U135" s="158" t="s">
        <v>284</v>
      </c>
      <c r="V135" s="147"/>
      <c r="W135" s="147"/>
      <c r="X135" s="147"/>
      <c r="Y135" s="147"/>
      <c r="Z135" s="147"/>
      <c r="AA135" s="147"/>
      <c r="AB135" s="147"/>
      <c r="AC135" s="147" t="s">
        <v>764</v>
      </c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</row>
    <row r="136" spans="1:56" outlineLevel="1" x14ac:dyDescent="0.25">
      <c r="A136" s="179">
        <v>58</v>
      </c>
      <c r="B136" s="180" t="s">
        <v>894</v>
      </c>
      <c r="C136" s="188" t="s">
        <v>1976</v>
      </c>
      <c r="D136" s="181" t="s">
        <v>893</v>
      </c>
      <c r="E136" s="182">
        <v>25</v>
      </c>
      <c r="F136" s="183"/>
      <c r="G136" s="184">
        <f>ROUND(E136*F136,2)</f>
        <v>0</v>
      </c>
      <c r="H136" s="183"/>
      <c r="I136" s="184">
        <f>ROUND(E136*H136,2)</f>
        <v>0</v>
      </c>
      <c r="J136" s="183"/>
      <c r="K136" s="184">
        <f>ROUND(E136*J136,2)</f>
        <v>0</v>
      </c>
      <c r="L136" s="184">
        <v>21</v>
      </c>
      <c r="M136" s="184">
        <f>G136*(1+L136/100)</f>
        <v>0</v>
      </c>
      <c r="N136" s="184"/>
      <c r="O136" s="184" t="s">
        <v>282</v>
      </c>
      <c r="P136" s="185" t="s">
        <v>283</v>
      </c>
      <c r="Q136" s="158">
        <v>0</v>
      </c>
      <c r="R136" s="158">
        <f>ROUND(E136*Q136,2)</f>
        <v>0</v>
      </c>
      <c r="S136" s="158"/>
      <c r="T136" s="158" t="s">
        <v>179</v>
      </c>
      <c r="U136" s="158" t="s">
        <v>284</v>
      </c>
      <c r="V136" s="147"/>
      <c r="W136" s="147"/>
      <c r="X136" s="147"/>
      <c r="Y136" s="147"/>
      <c r="Z136" s="147"/>
      <c r="AA136" s="147"/>
      <c r="AB136" s="147"/>
      <c r="AC136" s="147" t="s">
        <v>764</v>
      </c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</row>
    <row r="137" spans="1:56" outlineLevel="1" x14ac:dyDescent="0.25">
      <c r="A137" s="171">
        <v>59</v>
      </c>
      <c r="B137" s="172" t="s">
        <v>1977</v>
      </c>
      <c r="C137" s="187" t="s">
        <v>895</v>
      </c>
      <c r="D137" s="173" t="s">
        <v>893</v>
      </c>
      <c r="E137" s="174">
        <v>25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21</v>
      </c>
      <c r="M137" s="176">
        <f>G137*(1+L137/100)</f>
        <v>0</v>
      </c>
      <c r="N137" s="176"/>
      <c r="O137" s="176" t="s">
        <v>282</v>
      </c>
      <c r="P137" s="177" t="s">
        <v>283</v>
      </c>
      <c r="Q137" s="158">
        <v>0</v>
      </c>
      <c r="R137" s="158">
        <f>ROUND(E137*Q137,2)</f>
        <v>0</v>
      </c>
      <c r="S137" s="158"/>
      <c r="T137" s="158" t="s">
        <v>179</v>
      </c>
      <c r="U137" s="158" t="s">
        <v>284</v>
      </c>
      <c r="V137" s="147"/>
      <c r="W137" s="147"/>
      <c r="X137" s="147"/>
      <c r="Y137" s="147"/>
      <c r="Z137" s="147"/>
      <c r="AA137" s="147"/>
      <c r="AB137" s="147"/>
      <c r="AC137" s="147" t="s">
        <v>764</v>
      </c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</row>
    <row r="138" spans="1:56" x14ac:dyDescent="0.25">
      <c r="A138" s="3"/>
      <c r="B138" s="4"/>
      <c r="C138" s="189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AA138">
        <v>12</v>
      </c>
      <c r="AB138">
        <v>21</v>
      </c>
      <c r="AC138" t="s">
        <v>264</v>
      </c>
    </row>
    <row r="139" spans="1:56" x14ac:dyDescent="0.25">
      <c r="A139" s="150"/>
      <c r="B139" s="151" t="s">
        <v>29</v>
      </c>
      <c r="C139" s="190"/>
      <c r="D139" s="152"/>
      <c r="E139" s="153"/>
      <c r="F139" s="153"/>
      <c r="G139" s="170">
        <f>G8+G78+G113+G120+G134</f>
        <v>0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AA139">
        <f>SUMIF(L7:L137,AA138,G7:G137)</f>
        <v>0</v>
      </c>
      <c r="AB139">
        <f>SUMIF(L7:L137,AB138,G7:G137)</f>
        <v>0</v>
      </c>
      <c r="AC139" t="s">
        <v>362</v>
      </c>
    </row>
    <row r="140" spans="1:56" x14ac:dyDescent="0.25">
      <c r="C140" s="191"/>
      <c r="D140" s="10"/>
      <c r="AC140" t="s">
        <v>363</v>
      </c>
    </row>
    <row r="141" spans="1:56" x14ac:dyDescent="0.25">
      <c r="D141" s="10"/>
    </row>
    <row r="142" spans="1:56" x14ac:dyDescent="0.25">
      <c r="D142" s="10"/>
    </row>
    <row r="143" spans="1:56" x14ac:dyDescent="0.25">
      <c r="D143" s="10"/>
    </row>
    <row r="144" spans="1:56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formatRows="0"/>
  <mergeCells count="70">
    <mergeCell ref="C21:G21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19:G19"/>
    <mergeCell ref="C20:G20"/>
    <mergeCell ref="C34:G34"/>
    <mergeCell ref="C22:G22"/>
    <mergeCell ref="C23:G23"/>
    <mergeCell ref="C24:G24"/>
    <mergeCell ref="C25:G25"/>
    <mergeCell ref="C26:G26"/>
    <mergeCell ref="C27:G27"/>
    <mergeCell ref="C28:G28"/>
    <mergeCell ref="C30:G30"/>
    <mergeCell ref="C31:G31"/>
    <mergeCell ref="C32:G32"/>
    <mergeCell ref="C33:G33"/>
    <mergeCell ref="C47:G47"/>
    <mergeCell ref="C35:G35"/>
    <mergeCell ref="C36:G36"/>
    <mergeCell ref="C37:G37"/>
    <mergeCell ref="C38:G38"/>
    <mergeCell ref="C39:G39"/>
    <mergeCell ref="C40:G40"/>
    <mergeCell ref="C41:G41"/>
    <mergeCell ref="C42:G42"/>
    <mergeCell ref="C44:G44"/>
    <mergeCell ref="C45:G45"/>
    <mergeCell ref="C46:G46"/>
    <mergeCell ref="C60:G60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58:G58"/>
    <mergeCell ref="C59:G59"/>
    <mergeCell ref="C73:G73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2:G72"/>
    <mergeCell ref="C92:G92"/>
    <mergeCell ref="C94:G94"/>
    <mergeCell ref="C105:G105"/>
    <mergeCell ref="C115:G115"/>
    <mergeCell ref="C75:G75"/>
    <mergeCell ref="C77:G77"/>
    <mergeCell ref="C84:G84"/>
    <mergeCell ref="C86:G86"/>
    <mergeCell ref="C88:G88"/>
    <mergeCell ref="C90:G9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B7677-90EE-4CBB-BD6C-AB13D43D273B}">
  <sheetPr>
    <outlinePr summaryBelow="0"/>
  </sheetPr>
  <dimension ref="A1:BD5000"/>
  <sheetViews>
    <sheetView workbookViewId="0">
      <pane ySplit="7" topLeftCell="A8" activePane="bottomLeft" state="frozen"/>
      <selection pane="bottomLeft" activeCell="AM14" sqref="AM14"/>
    </sheetView>
  </sheetViews>
  <sheetFormatPr defaultRowHeight="13.2" outlineLevelRow="2" x14ac:dyDescent="0.25"/>
  <cols>
    <col min="1" max="1" width="3.44140625" customWidth="1"/>
    <col min="2" max="2" width="12.5546875" style="120" customWidth="1"/>
    <col min="3" max="3" width="63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4" max="14" width="6.88671875" customWidth="1"/>
    <col min="16" max="21" width="0" hidden="1" customWidth="1"/>
    <col min="25" max="25" width="0" hidden="1" customWidth="1"/>
    <col min="27" max="37" width="0" hidden="1" customWidth="1"/>
    <col min="49" max="49" width="98.6640625" customWidth="1"/>
  </cols>
  <sheetData>
    <row r="1" spans="1:56" ht="15.75" customHeight="1" x14ac:dyDescent="0.3">
      <c r="A1" s="255" t="s">
        <v>364</v>
      </c>
      <c r="B1" s="255"/>
      <c r="C1" s="255"/>
      <c r="D1" s="255"/>
      <c r="E1" s="255"/>
      <c r="F1" s="255"/>
      <c r="G1" s="255"/>
      <c r="AC1" t="s">
        <v>250</v>
      </c>
    </row>
    <row r="2" spans="1:56" ht="24.9" customHeight="1" x14ac:dyDescent="0.25">
      <c r="A2" s="139" t="s">
        <v>7</v>
      </c>
      <c r="B2" s="49" t="s">
        <v>43</v>
      </c>
      <c r="C2" s="256" t="s">
        <v>44</v>
      </c>
      <c r="D2" s="257"/>
      <c r="E2" s="257"/>
      <c r="F2" s="257"/>
      <c r="G2" s="258"/>
      <c r="AC2" t="s">
        <v>251</v>
      </c>
    </row>
    <row r="3" spans="1:56" ht="24.9" customHeight="1" x14ac:dyDescent="0.25">
      <c r="A3" s="139" t="s">
        <v>8</v>
      </c>
      <c r="B3" s="49" t="s">
        <v>69</v>
      </c>
      <c r="C3" s="256" t="s">
        <v>51</v>
      </c>
      <c r="D3" s="257"/>
      <c r="E3" s="257"/>
      <c r="F3" s="257"/>
      <c r="G3" s="258"/>
      <c r="Y3" s="120" t="s">
        <v>1357</v>
      </c>
      <c r="AC3" t="s">
        <v>254</v>
      </c>
    </row>
    <row r="4" spans="1:56" ht="24.9" customHeight="1" x14ac:dyDescent="0.25">
      <c r="A4" s="140" t="s">
        <v>9</v>
      </c>
      <c r="B4" s="141" t="s">
        <v>56</v>
      </c>
      <c r="C4" s="259" t="s">
        <v>71</v>
      </c>
      <c r="D4" s="260"/>
      <c r="E4" s="260"/>
      <c r="F4" s="260"/>
      <c r="G4" s="261"/>
      <c r="AC4" t="s">
        <v>255</v>
      </c>
    </row>
    <row r="5" spans="1:56" x14ac:dyDescent="0.25">
      <c r="D5" s="10"/>
    </row>
    <row r="6" spans="1:56" ht="39.6" x14ac:dyDescent="0.25">
      <c r="A6" s="143" t="s">
        <v>256</v>
      </c>
      <c r="B6" s="145" t="s">
        <v>257</v>
      </c>
      <c r="C6" s="145" t="s">
        <v>258</v>
      </c>
      <c r="D6" s="144" t="s">
        <v>259</v>
      </c>
      <c r="E6" s="143" t="s">
        <v>260</v>
      </c>
      <c r="F6" s="142" t="s">
        <v>261</v>
      </c>
      <c r="G6" s="143" t="s">
        <v>29</v>
      </c>
      <c r="H6" s="146" t="s">
        <v>30</v>
      </c>
      <c r="I6" s="146" t="s">
        <v>262</v>
      </c>
      <c r="J6" s="146" t="s">
        <v>31</v>
      </c>
      <c r="K6" s="146" t="s">
        <v>263</v>
      </c>
      <c r="L6" s="146" t="s">
        <v>264</v>
      </c>
      <c r="M6" s="146" t="s">
        <v>265</v>
      </c>
      <c r="N6" s="146" t="s">
        <v>270</v>
      </c>
      <c r="O6" s="146" t="s">
        <v>271</v>
      </c>
      <c r="P6" s="146" t="s">
        <v>272</v>
      </c>
      <c r="Q6" s="146" t="s">
        <v>273</v>
      </c>
      <c r="R6" s="146" t="s">
        <v>274</v>
      </c>
      <c r="S6" s="146" t="s">
        <v>275</v>
      </c>
      <c r="T6" s="146" t="s">
        <v>276</v>
      </c>
      <c r="U6" s="146" t="s">
        <v>277</v>
      </c>
    </row>
    <row r="7" spans="1:56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</row>
    <row r="8" spans="1:56" x14ac:dyDescent="0.25">
      <c r="A8" s="161" t="s">
        <v>278</v>
      </c>
      <c r="B8" s="162" t="s">
        <v>170</v>
      </c>
      <c r="C8" s="186" t="s">
        <v>171</v>
      </c>
      <c r="D8" s="163"/>
      <c r="E8" s="164"/>
      <c r="F8" s="165"/>
      <c r="G8" s="165">
        <f>SUMIF(AC9:AC125,"&lt;&gt;NOR",G9:G125)</f>
        <v>0</v>
      </c>
      <c r="H8" s="165"/>
      <c r="I8" s="165">
        <f>SUM(I9:I125)</f>
        <v>0</v>
      </c>
      <c r="J8" s="165"/>
      <c r="K8" s="165">
        <f>SUM(K9:K125)</f>
        <v>0</v>
      </c>
      <c r="L8" s="165"/>
      <c r="M8" s="165">
        <f>SUM(M9:M125)</f>
        <v>0</v>
      </c>
      <c r="N8" s="165"/>
      <c r="O8" s="165"/>
      <c r="P8" s="166"/>
      <c r="Q8" s="160"/>
      <c r="R8" s="160">
        <f>SUM(R9:R125)</f>
        <v>0</v>
      </c>
      <c r="S8" s="160"/>
      <c r="T8" s="160"/>
      <c r="U8" s="160"/>
      <c r="AC8" t="s">
        <v>279</v>
      </c>
    </row>
    <row r="9" spans="1:56" outlineLevel="1" x14ac:dyDescent="0.25">
      <c r="A9" s="171">
        <v>1</v>
      </c>
      <c r="B9" s="172" t="s">
        <v>96</v>
      </c>
      <c r="C9" s="187" t="s">
        <v>1978</v>
      </c>
      <c r="D9" s="173" t="s">
        <v>451</v>
      </c>
      <c r="E9" s="174">
        <v>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/>
      <c r="O9" s="176" t="s">
        <v>282</v>
      </c>
      <c r="P9" s="177" t="s">
        <v>283</v>
      </c>
      <c r="Q9" s="158">
        <v>0</v>
      </c>
      <c r="R9" s="158">
        <f>ROUND(E9*Q9,2)</f>
        <v>0</v>
      </c>
      <c r="S9" s="158"/>
      <c r="T9" s="158" t="s">
        <v>179</v>
      </c>
      <c r="U9" s="158" t="s">
        <v>284</v>
      </c>
      <c r="V9" s="147"/>
      <c r="W9" s="147"/>
      <c r="X9" s="147"/>
      <c r="Y9" s="147"/>
      <c r="Z9" s="147"/>
      <c r="AA9" s="147"/>
      <c r="AB9" s="147"/>
      <c r="AC9" s="147" t="s">
        <v>764</v>
      </c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</row>
    <row r="10" spans="1:56" ht="31.2" outlineLevel="2" x14ac:dyDescent="0.25">
      <c r="A10" s="154"/>
      <c r="B10" s="155"/>
      <c r="C10" s="253" t="s">
        <v>1979</v>
      </c>
      <c r="D10" s="254"/>
      <c r="E10" s="254"/>
      <c r="F10" s="254"/>
      <c r="G10" s="254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47"/>
      <c r="W10" s="147"/>
      <c r="X10" s="147"/>
      <c r="Y10" s="147"/>
      <c r="Z10" s="147"/>
      <c r="AA10" s="147"/>
      <c r="AB10" s="147"/>
      <c r="AC10" s="147" t="s">
        <v>287</v>
      </c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78" t="str">
        <f>C10</f>
        <v>zámek univerz. elektro, nap.soust. 1NPE~50Hz230V/TN-S, přívody/vývody spodem, Ochranná opatření před úrazem elektrickým proudem dle ČSN 332000-4-41 ed.2 -SELV, FELV, automatickým odpojením od zdroje, značení vodičů dle ČSN EN 60204-1, např. RITTAL ( ekvivalentní zařízení je možné )</v>
      </c>
      <c r="AX10" s="147"/>
      <c r="AY10" s="147"/>
      <c r="AZ10" s="147"/>
      <c r="BA10" s="147"/>
      <c r="BB10" s="147"/>
      <c r="BC10" s="147"/>
      <c r="BD10" s="147"/>
    </row>
    <row r="11" spans="1:56" outlineLevel="1" x14ac:dyDescent="0.25">
      <c r="A11" s="171">
        <v>2</v>
      </c>
      <c r="B11" s="172" t="s">
        <v>98</v>
      </c>
      <c r="C11" s="187" t="s">
        <v>1980</v>
      </c>
      <c r="D11" s="173" t="s">
        <v>451</v>
      </c>
      <c r="E11" s="174">
        <v>2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/>
      <c r="O11" s="176" t="s">
        <v>282</v>
      </c>
      <c r="P11" s="177" t="s">
        <v>283</v>
      </c>
      <c r="Q11" s="158">
        <v>0</v>
      </c>
      <c r="R11" s="158">
        <f>ROUND(E11*Q11,2)</f>
        <v>0</v>
      </c>
      <c r="S11" s="158"/>
      <c r="T11" s="158" t="s">
        <v>179</v>
      </c>
      <c r="U11" s="158" t="s">
        <v>284</v>
      </c>
      <c r="V11" s="147"/>
      <c r="W11" s="147"/>
      <c r="X11" s="147"/>
      <c r="Y11" s="147"/>
      <c r="Z11" s="147"/>
      <c r="AA11" s="147"/>
      <c r="AB11" s="147"/>
      <c r="AC11" s="147" t="s">
        <v>764</v>
      </c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</row>
    <row r="12" spans="1:56" outlineLevel="2" x14ac:dyDescent="0.25">
      <c r="A12" s="154"/>
      <c r="B12" s="155"/>
      <c r="C12" s="253" t="s">
        <v>1981</v>
      </c>
      <c r="D12" s="254"/>
      <c r="E12" s="254"/>
      <c r="F12" s="254"/>
      <c r="G12" s="254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47"/>
      <c r="W12" s="147"/>
      <c r="X12" s="147"/>
      <c r="Y12" s="147"/>
      <c r="Z12" s="147"/>
      <c r="AA12" s="147"/>
      <c r="AB12" s="147"/>
      <c r="AC12" s="147" t="s">
        <v>287</v>
      </c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78" t="str">
        <f>C12</f>
        <v>(dveře, montážní panely, boční, zadní a horní panely), např. RITTAL ( ekvivalentní zařízení je možné )</v>
      </c>
      <c r="AX12" s="147"/>
      <c r="AY12" s="147"/>
      <c r="AZ12" s="147"/>
      <c r="BA12" s="147"/>
      <c r="BB12" s="147"/>
      <c r="BC12" s="147"/>
      <c r="BD12" s="147"/>
    </row>
    <row r="13" spans="1:56" outlineLevel="1" x14ac:dyDescent="0.25">
      <c r="A13" s="171">
        <v>3</v>
      </c>
      <c r="B13" s="172" t="s">
        <v>100</v>
      </c>
      <c r="C13" s="187" t="s">
        <v>1982</v>
      </c>
      <c r="D13" s="173" t="s">
        <v>451</v>
      </c>
      <c r="E13" s="174">
        <v>2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6"/>
      <c r="O13" s="176" t="s">
        <v>282</v>
      </c>
      <c r="P13" s="177" t="s">
        <v>283</v>
      </c>
      <c r="Q13" s="158">
        <v>0</v>
      </c>
      <c r="R13" s="158">
        <f>ROUND(E13*Q13,2)</f>
        <v>0</v>
      </c>
      <c r="S13" s="158"/>
      <c r="T13" s="158" t="s">
        <v>179</v>
      </c>
      <c r="U13" s="158" t="s">
        <v>284</v>
      </c>
      <c r="V13" s="147"/>
      <c r="W13" s="147"/>
      <c r="X13" s="147"/>
      <c r="Y13" s="147"/>
      <c r="Z13" s="147"/>
      <c r="AA13" s="147"/>
      <c r="AB13" s="147"/>
      <c r="AC13" s="147" t="s">
        <v>764</v>
      </c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</row>
    <row r="14" spans="1:56" outlineLevel="2" x14ac:dyDescent="0.25">
      <c r="A14" s="154"/>
      <c r="B14" s="155"/>
      <c r="C14" s="253" t="s">
        <v>1983</v>
      </c>
      <c r="D14" s="254"/>
      <c r="E14" s="254"/>
      <c r="F14" s="254"/>
      <c r="G14" s="254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47"/>
      <c r="W14" s="147"/>
      <c r="X14" s="147"/>
      <c r="Y14" s="147"/>
      <c r="Z14" s="147"/>
      <c r="AA14" s="147"/>
      <c r="AB14" s="147"/>
      <c r="AC14" s="147" t="s">
        <v>287</v>
      </c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</row>
    <row r="15" spans="1:56" outlineLevel="1" x14ac:dyDescent="0.25">
      <c r="A15" s="171">
        <v>4</v>
      </c>
      <c r="B15" s="172" t="s">
        <v>165</v>
      </c>
      <c r="C15" s="187" t="s">
        <v>1984</v>
      </c>
      <c r="D15" s="173" t="s">
        <v>451</v>
      </c>
      <c r="E15" s="174">
        <v>1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6"/>
      <c r="O15" s="176" t="s">
        <v>282</v>
      </c>
      <c r="P15" s="177" t="s">
        <v>283</v>
      </c>
      <c r="Q15" s="158">
        <v>0</v>
      </c>
      <c r="R15" s="158">
        <f>ROUND(E15*Q15,2)</f>
        <v>0</v>
      </c>
      <c r="S15" s="158"/>
      <c r="T15" s="158" t="s">
        <v>179</v>
      </c>
      <c r="U15" s="158" t="s">
        <v>284</v>
      </c>
      <c r="V15" s="147"/>
      <c r="W15" s="147"/>
      <c r="X15" s="147"/>
      <c r="Y15" s="147"/>
      <c r="Z15" s="147"/>
      <c r="AA15" s="147"/>
      <c r="AB15" s="147"/>
      <c r="AC15" s="147" t="s">
        <v>764</v>
      </c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</row>
    <row r="16" spans="1:56" outlineLevel="2" x14ac:dyDescent="0.25">
      <c r="A16" s="154"/>
      <c r="B16" s="155"/>
      <c r="C16" s="253" t="s">
        <v>1985</v>
      </c>
      <c r="D16" s="254"/>
      <c r="E16" s="254"/>
      <c r="F16" s="254"/>
      <c r="G16" s="254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47"/>
      <c r="W16" s="147"/>
      <c r="X16" s="147"/>
      <c r="Y16" s="147"/>
      <c r="Z16" s="147"/>
      <c r="AA16" s="147"/>
      <c r="AB16" s="147"/>
      <c r="AC16" s="147" t="s">
        <v>287</v>
      </c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</row>
    <row r="17" spans="1:56" outlineLevel="1" x14ac:dyDescent="0.25">
      <c r="A17" s="171">
        <v>5</v>
      </c>
      <c r="B17" s="172" t="s">
        <v>169</v>
      </c>
      <c r="C17" s="187" t="s">
        <v>1986</v>
      </c>
      <c r="D17" s="173" t="s">
        <v>451</v>
      </c>
      <c r="E17" s="174">
        <v>1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6"/>
      <c r="O17" s="176" t="s">
        <v>282</v>
      </c>
      <c r="P17" s="177" t="s">
        <v>283</v>
      </c>
      <c r="Q17" s="158">
        <v>0</v>
      </c>
      <c r="R17" s="158">
        <f>ROUND(E17*Q17,2)</f>
        <v>0</v>
      </c>
      <c r="S17" s="158"/>
      <c r="T17" s="158" t="s">
        <v>179</v>
      </c>
      <c r="U17" s="158" t="s">
        <v>284</v>
      </c>
      <c r="V17" s="147"/>
      <c r="W17" s="147"/>
      <c r="X17" s="147"/>
      <c r="Y17" s="147"/>
      <c r="Z17" s="147"/>
      <c r="AA17" s="147"/>
      <c r="AB17" s="147"/>
      <c r="AC17" s="147" t="s">
        <v>764</v>
      </c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</row>
    <row r="18" spans="1:56" outlineLevel="2" x14ac:dyDescent="0.25">
      <c r="A18" s="154"/>
      <c r="B18" s="155"/>
      <c r="C18" s="253" t="s">
        <v>1985</v>
      </c>
      <c r="D18" s="254"/>
      <c r="E18" s="254"/>
      <c r="F18" s="254"/>
      <c r="G18" s="254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47"/>
      <c r="W18" s="147"/>
      <c r="X18" s="147"/>
      <c r="Y18" s="147"/>
      <c r="Z18" s="147"/>
      <c r="AA18" s="147"/>
      <c r="AB18" s="147"/>
      <c r="AC18" s="147" t="s">
        <v>287</v>
      </c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</row>
    <row r="19" spans="1:56" outlineLevel="1" x14ac:dyDescent="0.25">
      <c r="A19" s="171">
        <v>6</v>
      </c>
      <c r="B19" s="172" t="s">
        <v>1987</v>
      </c>
      <c r="C19" s="187" t="s">
        <v>1988</v>
      </c>
      <c r="D19" s="173" t="s">
        <v>451</v>
      </c>
      <c r="E19" s="174">
        <v>1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6"/>
      <c r="O19" s="176" t="s">
        <v>282</v>
      </c>
      <c r="P19" s="177" t="s">
        <v>283</v>
      </c>
      <c r="Q19" s="158">
        <v>0</v>
      </c>
      <c r="R19" s="158">
        <f>ROUND(E19*Q19,2)</f>
        <v>0</v>
      </c>
      <c r="S19" s="158"/>
      <c r="T19" s="158" t="s">
        <v>179</v>
      </c>
      <c r="U19" s="158" t="s">
        <v>284</v>
      </c>
      <c r="V19" s="147"/>
      <c r="W19" s="147"/>
      <c r="X19" s="147"/>
      <c r="Y19" s="147"/>
      <c r="Z19" s="147"/>
      <c r="AA19" s="147"/>
      <c r="AB19" s="147"/>
      <c r="AC19" s="147" t="s">
        <v>764</v>
      </c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</row>
    <row r="20" spans="1:56" outlineLevel="2" x14ac:dyDescent="0.25">
      <c r="A20" s="154"/>
      <c r="B20" s="155"/>
      <c r="C20" s="253" t="s">
        <v>1985</v>
      </c>
      <c r="D20" s="254"/>
      <c r="E20" s="254"/>
      <c r="F20" s="254"/>
      <c r="G20" s="254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47"/>
      <c r="W20" s="147"/>
      <c r="X20" s="147"/>
      <c r="Y20" s="147"/>
      <c r="Z20" s="147"/>
      <c r="AA20" s="147"/>
      <c r="AB20" s="147"/>
      <c r="AC20" s="147" t="s">
        <v>287</v>
      </c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</row>
    <row r="21" spans="1:56" outlineLevel="1" x14ac:dyDescent="0.25">
      <c r="A21" s="171">
        <v>7</v>
      </c>
      <c r="B21" s="172" t="s">
        <v>106</v>
      </c>
      <c r="C21" s="187" t="s">
        <v>1989</v>
      </c>
      <c r="D21" s="173" t="s">
        <v>451</v>
      </c>
      <c r="E21" s="174">
        <v>1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6"/>
      <c r="O21" s="176" t="s">
        <v>282</v>
      </c>
      <c r="P21" s="177" t="s">
        <v>283</v>
      </c>
      <c r="Q21" s="158">
        <v>0</v>
      </c>
      <c r="R21" s="158">
        <f>ROUND(E21*Q21,2)</f>
        <v>0</v>
      </c>
      <c r="S21" s="158"/>
      <c r="T21" s="158" t="s">
        <v>179</v>
      </c>
      <c r="U21" s="158" t="s">
        <v>284</v>
      </c>
      <c r="V21" s="147"/>
      <c r="W21" s="147"/>
      <c r="X21" s="147"/>
      <c r="Y21" s="147"/>
      <c r="Z21" s="147"/>
      <c r="AA21" s="147"/>
      <c r="AB21" s="147"/>
      <c r="AC21" s="147" t="s">
        <v>764</v>
      </c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</row>
    <row r="22" spans="1:56" outlineLevel="2" x14ac:dyDescent="0.25">
      <c r="A22" s="154"/>
      <c r="B22" s="155"/>
      <c r="C22" s="253" t="s">
        <v>1985</v>
      </c>
      <c r="D22" s="254"/>
      <c r="E22" s="254"/>
      <c r="F22" s="254"/>
      <c r="G22" s="254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47"/>
      <c r="W22" s="147"/>
      <c r="X22" s="147"/>
      <c r="Y22" s="147"/>
      <c r="Z22" s="147"/>
      <c r="AA22" s="147"/>
      <c r="AB22" s="147"/>
      <c r="AC22" s="147" t="s">
        <v>287</v>
      </c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</row>
    <row r="23" spans="1:56" outlineLevel="1" x14ac:dyDescent="0.25">
      <c r="A23" s="171">
        <v>8</v>
      </c>
      <c r="B23" s="172" t="s">
        <v>1990</v>
      </c>
      <c r="C23" s="187" t="s">
        <v>1991</v>
      </c>
      <c r="D23" s="173" t="s">
        <v>451</v>
      </c>
      <c r="E23" s="174">
        <v>4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/>
      <c r="O23" s="176" t="s">
        <v>282</v>
      </c>
      <c r="P23" s="177" t="s">
        <v>283</v>
      </c>
      <c r="Q23" s="158">
        <v>0</v>
      </c>
      <c r="R23" s="158">
        <f>ROUND(E23*Q23,2)</f>
        <v>0</v>
      </c>
      <c r="S23" s="158"/>
      <c r="T23" s="158" t="s">
        <v>179</v>
      </c>
      <c r="U23" s="158" t="s">
        <v>284</v>
      </c>
      <c r="V23" s="147"/>
      <c r="W23" s="147"/>
      <c r="X23" s="147"/>
      <c r="Y23" s="147"/>
      <c r="Z23" s="147"/>
      <c r="AA23" s="147"/>
      <c r="AB23" s="147"/>
      <c r="AC23" s="147" t="s">
        <v>764</v>
      </c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</row>
    <row r="24" spans="1:56" outlineLevel="2" x14ac:dyDescent="0.25">
      <c r="A24" s="154"/>
      <c r="B24" s="155"/>
      <c r="C24" s="253" t="s">
        <v>1985</v>
      </c>
      <c r="D24" s="254"/>
      <c r="E24" s="254"/>
      <c r="F24" s="254"/>
      <c r="G24" s="254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47"/>
      <c r="W24" s="147"/>
      <c r="X24" s="147"/>
      <c r="Y24" s="147"/>
      <c r="Z24" s="147"/>
      <c r="AA24" s="147"/>
      <c r="AB24" s="147"/>
      <c r="AC24" s="147" t="s">
        <v>287</v>
      </c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</row>
    <row r="25" spans="1:56" outlineLevel="1" x14ac:dyDescent="0.25">
      <c r="A25" s="171">
        <v>9</v>
      </c>
      <c r="B25" s="172" t="s">
        <v>1992</v>
      </c>
      <c r="C25" s="187" t="s">
        <v>1993</v>
      </c>
      <c r="D25" s="173" t="s">
        <v>451</v>
      </c>
      <c r="E25" s="174">
        <v>2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/>
      <c r="O25" s="176" t="s">
        <v>282</v>
      </c>
      <c r="P25" s="177" t="s">
        <v>283</v>
      </c>
      <c r="Q25" s="158">
        <v>0</v>
      </c>
      <c r="R25" s="158">
        <f>ROUND(E25*Q25,2)</f>
        <v>0</v>
      </c>
      <c r="S25" s="158"/>
      <c r="T25" s="158" t="s">
        <v>179</v>
      </c>
      <c r="U25" s="158" t="s">
        <v>284</v>
      </c>
      <c r="V25" s="147"/>
      <c r="W25" s="147"/>
      <c r="X25" s="147"/>
      <c r="Y25" s="147"/>
      <c r="Z25" s="147"/>
      <c r="AA25" s="147"/>
      <c r="AB25" s="147"/>
      <c r="AC25" s="147" t="s">
        <v>764</v>
      </c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</row>
    <row r="26" spans="1:56" outlineLevel="2" x14ac:dyDescent="0.25">
      <c r="A26" s="154"/>
      <c r="B26" s="155"/>
      <c r="C26" s="253" t="s">
        <v>1985</v>
      </c>
      <c r="D26" s="254"/>
      <c r="E26" s="254"/>
      <c r="F26" s="254"/>
      <c r="G26" s="254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47"/>
      <c r="W26" s="147"/>
      <c r="X26" s="147"/>
      <c r="Y26" s="147"/>
      <c r="Z26" s="147"/>
      <c r="AA26" s="147"/>
      <c r="AB26" s="147"/>
      <c r="AC26" s="147" t="s">
        <v>287</v>
      </c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</row>
    <row r="27" spans="1:56" outlineLevel="1" x14ac:dyDescent="0.25">
      <c r="A27" s="171">
        <v>10</v>
      </c>
      <c r="B27" s="172" t="s">
        <v>1994</v>
      </c>
      <c r="C27" s="187" t="s">
        <v>1995</v>
      </c>
      <c r="D27" s="173" t="s">
        <v>451</v>
      </c>
      <c r="E27" s="174">
        <v>1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6"/>
      <c r="O27" s="176" t="s">
        <v>282</v>
      </c>
      <c r="P27" s="177" t="s">
        <v>283</v>
      </c>
      <c r="Q27" s="158">
        <v>0</v>
      </c>
      <c r="R27" s="158">
        <f>ROUND(E27*Q27,2)</f>
        <v>0</v>
      </c>
      <c r="S27" s="158"/>
      <c r="T27" s="158" t="s">
        <v>179</v>
      </c>
      <c r="U27" s="158" t="s">
        <v>284</v>
      </c>
      <c r="V27" s="147"/>
      <c r="W27" s="147"/>
      <c r="X27" s="147"/>
      <c r="Y27" s="147"/>
      <c r="Z27" s="147"/>
      <c r="AA27" s="147"/>
      <c r="AB27" s="147"/>
      <c r="AC27" s="147" t="s">
        <v>764</v>
      </c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</row>
    <row r="28" spans="1:56" outlineLevel="2" x14ac:dyDescent="0.25">
      <c r="A28" s="154"/>
      <c r="B28" s="155"/>
      <c r="C28" s="253" t="s">
        <v>1985</v>
      </c>
      <c r="D28" s="254"/>
      <c r="E28" s="254"/>
      <c r="F28" s="254"/>
      <c r="G28" s="254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47"/>
      <c r="W28" s="147"/>
      <c r="X28" s="147"/>
      <c r="Y28" s="147"/>
      <c r="Z28" s="147"/>
      <c r="AA28" s="147"/>
      <c r="AB28" s="147"/>
      <c r="AC28" s="147" t="s">
        <v>287</v>
      </c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</row>
    <row r="29" spans="1:56" outlineLevel="1" x14ac:dyDescent="0.25">
      <c r="A29" s="171">
        <v>11</v>
      </c>
      <c r="B29" s="172" t="s">
        <v>1996</v>
      </c>
      <c r="C29" s="187" t="s">
        <v>1997</v>
      </c>
      <c r="D29" s="173" t="s">
        <v>451</v>
      </c>
      <c r="E29" s="174">
        <v>7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/>
      <c r="O29" s="176" t="s">
        <v>282</v>
      </c>
      <c r="P29" s="177" t="s">
        <v>283</v>
      </c>
      <c r="Q29" s="158">
        <v>0</v>
      </c>
      <c r="R29" s="158">
        <f>ROUND(E29*Q29,2)</f>
        <v>0</v>
      </c>
      <c r="S29" s="158"/>
      <c r="T29" s="158" t="s">
        <v>179</v>
      </c>
      <c r="U29" s="158" t="s">
        <v>284</v>
      </c>
      <c r="V29" s="147"/>
      <c r="W29" s="147"/>
      <c r="X29" s="147"/>
      <c r="Y29" s="147"/>
      <c r="Z29" s="147"/>
      <c r="AA29" s="147"/>
      <c r="AB29" s="147"/>
      <c r="AC29" s="147" t="s">
        <v>764</v>
      </c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</row>
    <row r="30" spans="1:56" outlineLevel="2" x14ac:dyDescent="0.25">
      <c r="A30" s="154"/>
      <c r="B30" s="155"/>
      <c r="C30" s="253" t="s">
        <v>1985</v>
      </c>
      <c r="D30" s="254"/>
      <c r="E30" s="254"/>
      <c r="F30" s="254"/>
      <c r="G30" s="254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47"/>
      <c r="W30" s="147"/>
      <c r="X30" s="147"/>
      <c r="Y30" s="147"/>
      <c r="Z30" s="147"/>
      <c r="AA30" s="147"/>
      <c r="AB30" s="147"/>
      <c r="AC30" s="147" t="s">
        <v>287</v>
      </c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</row>
    <row r="31" spans="1:56" outlineLevel="1" x14ac:dyDescent="0.25">
      <c r="A31" s="171">
        <v>12</v>
      </c>
      <c r="B31" s="172" t="s">
        <v>1998</v>
      </c>
      <c r="C31" s="187" t="s">
        <v>1999</v>
      </c>
      <c r="D31" s="173" t="s">
        <v>451</v>
      </c>
      <c r="E31" s="174">
        <v>4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/>
      <c r="O31" s="176" t="s">
        <v>282</v>
      </c>
      <c r="P31" s="177" t="s">
        <v>283</v>
      </c>
      <c r="Q31" s="158">
        <v>0</v>
      </c>
      <c r="R31" s="158">
        <f>ROUND(E31*Q31,2)</f>
        <v>0</v>
      </c>
      <c r="S31" s="158"/>
      <c r="T31" s="158" t="s">
        <v>179</v>
      </c>
      <c r="U31" s="158" t="s">
        <v>284</v>
      </c>
      <c r="V31" s="147"/>
      <c r="W31" s="147"/>
      <c r="X31" s="147"/>
      <c r="Y31" s="147"/>
      <c r="Z31" s="147"/>
      <c r="AA31" s="147"/>
      <c r="AB31" s="147"/>
      <c r="AC31" s="147" t="s">
        <v>764</v>
      </c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</row>
    <row r="32" spans="1:56" outlineLevel="2" x14ac:dyDescent="0.25">
      <c r="A32" s="154"/>
      <c r="B32" s="155"/>
      <c r="C32" s="253" t="s">
        <v>1985</v>
      </c>
      <c r="D32" s="254"/>
      <c r="E32" s="254"/>
      <c r="F32" s="254"/>
      <c r="G32" s="254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47"/>
      <c r="W32" s="147"/>
      <c r="X32" s="147"/>
      <c r="Y32" s="147"/>
      <c r="Z32" s="147"/>
      <c r="AA32" s="147"/>
      <c r="AB32" s="147"/>
      <c r="AC32" s="147" t="s">
        <v>287</v>
      </c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</row>
    <row r="33" spans="1:56" outlineLevel="1" x14ac:dyDescent="0.25">
      <c r="A33" s="171">
        <v>13</v>
      </c>
      <c r="B33" s="172" t="s">
        <v>2000</v>
      </c>
      <c r="C33" s="187" t="s">
        <v>2001</v>
      </c>
      <c r="D33" s="173" t="s">
        <v>451</v>
      </c>
      <c r="E33" s="174">
        <v>10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6"/>
      <c r="O33" s="176" t="s">
        <v>282</v>
      </c>
      <c r="P33" s="177" t="s">
        <v>283</v>
      </c>
      <c r="Q33" s="158">
        <v>0</v>
      </c>
      <c r="R33" s="158">
        <f>ROUND(E33*Q33,2)</f>
        <v>0</v>
      </c>
      <c r="S33" s="158"/>
      <c r="T33" s="158" t="s">
        <v>179</v>
      </c>
      <c r="U33" s="158" t="s">
        <v>284</v>
      </c>
      <c r="V33" s="147"/>
      <c r="W33" s="147"/>
      <c r="X33" s="147"/>
      <c r="Y33" s="147"/>
      <c r="Z33" s="147"/>
      <c r="AA33" s="147"/>
      <c r="AB33" s="147"/>
      <c r="AC33" s="147" t="s">
        <v>764</v>
      </c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</row>
    <row r="34" spans="1:56" outlineLevel="2" x14ac:dyDescent="0.25">
      <c r="A34" s="154"/>
      <c r="B34" s="155"/>
      <c r="C34" s="253" t="s">
        <v>1985</v>
      </c>
      <c r="D34" s="254"/>
      <c r="E34" s="254"/>
      <c r="F34" s="254"/>
      <c r="G34" s="254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47"/>
      <c r="W34" s="147"/>
      <c r="X34" s="147"/>
      <c r="Y34" s="147"/>
      <c r="Z34" s="147"/>
      <c r="AA34" s="147"/>
      <c r="AB34" s="147"/>
      <c r="AC34" s="147" t="s">
        <v>287</v>
      </c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</row>
    <row r="35" spans="1:56" outlineLevel="1" x14ac:dyDescent="0.25">
      <c r="A35" s="171">
        <v>14</v>
      </c>
      <c r="B35" s="172" t="s">
        <v>2002</v>
      </c>
      <c r="C35" s="187" t="s">
        <v>2003</v>
      </c>
      <c r="D35" s="173" t="s">
        <v>451</v>
      </c>
      <c r="E35" s="174">
        <v>2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/>
      <c r="O35" s="176" t="s">
        <v>282</v>
      </c>
      <c r="P35" s="177" t="s">
        <v>283</v>
      </c>
      <c r="Q35" s="158">
        <v>0</v>
      </c>
      <c r="R35" s="158">
        <f>ROUND(E35*Q35,2)</f>
        <v>0</v>
      </c>
      <c r="S35" s="158"/>
      <c r="T35" s="158" t="s">
        <v>179</v>
      </c>
      <c r="U35" s="158" t="s">
        <v>284</v>
      </c>
      <c r="V35" s="147"/>
      <c r="W35" s="147"/>
      <c r="X35" s="147"/>
      <c r="Y35" s="147"/>
      <c r="Z35" s="147"/>
      <c r="AA35" s="147"/>
      <c r="AB35" s="147"/>
      <c r="AC35" s="147" t="s">
        <v>764</v>
      </c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</row>
    <row r="36" spans="1:56" outlineLevel="2" x14ac:dyDescent="0.25">
      <c r="A36" s="154"/>
      <c r="B36" s="155"/>
      <c r="C36" s="253" t="s">
        <v>1983</v>
      </c>
      <c r="D36" s="254"/>
      <c r="E36" s="254"/>
      <c r="F36" s="254"/>
      <c r="G36" s="254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47"/>
      <c r="W36" s="147"/>
      <c r="X36" s="147"/>
      <c r="Y36" s="147"/>
      <c r="Z36" s="147"/>
      <c r="AA36" s="147"/>
      <c r="AB36" s="147"/>
      <c r="AC36" s="147" t="s">
        <v>287</v>
      </c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</row>
    <row r="37" spans="1:56" outlineLevel="1" x14ac:dyDescent="0.25">
      <c r="A37" s="171">
        <v>15</v>
      </c>
      <c r="B37" s="172" t="s">
        <v>2004</v>
      </c>
      <c r="C37" s="187" t="s">
        <v>2005</v>
      </c>
      <c r="D37" s="173" t="s">
        <v>451</v>
      </c>
      <c r="E37" s="174">
        <v>2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6"/>
      <c r="O37" s="176" t="s">
        <v>282</v>
      </c>
      <c r="P37" s="177" t="s">
        <v>283</v>
      </c>
      <c r="Q37" s="158">
        <v>0</v>
      </c>
      <c r="R37" s="158">
        <f>ROUND(E37*Q37,2)</f>
        <v>0</v>
      </c>
      <c r="S37" s="158"/>
      <c r="T37" s="158" t="s">
        <v>179</v>
      </c>
      <c r="U37" s="158" t="s">
        <v>284</v>
      </c>
      <c r="V37" s="147"/>
      <c r="W37" s="147"/>
      <c r="X37" s="147"/>
      <c r="Y37" s="147"/>
      <c r="Z37" s="147"/>
      <c r="AA37" s="147"/>
      <c r="AB37" s="147"/>
      <c r="AC37" s="147" t="s">
        <v>764</v>
      </c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</row>
    <row r="38" spans="1:56" outlineLevel="2" x14ac:dyDescent="0.25">
      <c r="A38" s="154"/>
      <c r="B38" s="155"/>
      <c r="C38" s="253" t="s">
        <v>1983</v>
      </c>
      <c r="D38" s="254"/>
      <c r="E38" s="254"/>
      <c r="F38" s="254"/>
      <c r="G38" s="254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47"/>
      <c r="W38" s="147"/>
      <c r="X38" s="147"/>
      <c r="Y38" s="147"/>
      <c r="Z38" s="147"/>
      <c r="AA38" s="147"/>
      <c r="AB38" s="147"/>
      <c r="AC38" s="147" t="s">
        <v>287</v>
      </c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</row>
    <row r="39" spans="1:56" outlineLevel="1" x14ac:dyDescent="0.25">
      <c r="A39" s="171">
        <v>16</v>
      </c>
      <c r="B39" s="172" t="s">
        <v>2006</v>
      </c>
      <c r="C39" s="187" t="s">
        <v>2007</v>
      </c>
      <c r="D39" s="173" t="s">
        <v>451</v>
      </c>
      <c r="E39" s="174">
        <v>2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6"/>
      <c r="O39" s="176" t="s">
        <v>282</v>
      </c>
      <c r="P39" s="177" t="s">
        <v>283</v>
      </c>
      <c r="Q39" s="158">
        <v>0</v>
      </c>
      <c r="R39" s="158">
        <f>ROUND(E39*Q39,2)</f>
        <v>0</v>
      </c>
      <c r="S39" s="158"/>
      <c r="T39" s="158" t="s">
        <v>179</v>
      </c>
      <c r="U39" s="158" t="s">
        <v>284</v>
      </c>
      <c r="V39" s="147"/>
      <c r="W39" s="147"/>
      <c r="X39" s="147"/>
      <c r="Y39" s="147"/>
      <c r="Z39" s="147"/>
      <c r="AA39" s="147"/>
      <c r="AB39" s="147"/>
      <c r="AC39" s="147" t="s">
        <v>764</v>
      </c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</row>
    <row r="40" spans="1:56" outlineLevel="2" x14ac:dyDescent="0.25">
      <c r="A40" s="154"/>
      <c r="B40" s="155"/>
      <c r="C40" s="253" t="s">
        <v>1983</v>
      </c>
      <c r="D40" s="254"/>
      <c r="E40" s="254"/>
      <c r="F40" s="254"/>
      <c r="G40" s="254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47"/>
      <c r="W40" s="147"/>
      <c r="X40" s="147"/>
      <c r="Y40" s="147"/>
      <c r="Z40" s="147"/>
      <c r="AA40" s="147"/>
      <c r="AB40" s="147"/>
      <c r="AC40" s="147" t="s">
        <v>287</v>
      </c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</row>
    <row r="41" spans="1:56" outlineLevel="1" x14ac:dyDescent="0.25">
      <c r="A41" s="171">
        <v>17</v>
      </c>
      <c r="B41" s="172" t="s">
        <v>2008</v>
      </c>
      <c r="C41" s="187" t="s">
        <v>2009</v>
      </c>
      <c r="D41" s="173" t="s">
        <v>451</v>
      </c>
      <c r="E41" s="174">
        <v>2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6"/>
      <c r="O41" s="176" t="s">
        <v>282</v>
      </c>
      <c r="P41" s="177" t="s">
        <v>283</v>
      </c>
      <c r="Q41" s="158">
        <v>0</v>
      </c>
      <c r="R41" s="158">
        <f>ROUND(E41*Q41,2)</f>
        <v>0</v>
      </c>
      <c r="S41" s="158"/>
      <c r="T41" s="158" t="s">
        <v>179</v>
      </c>
      <c r="U41" s="158" t="s">
        <v>284</v>
      </c>
      <c r="V41" s="147"/>
      <c r="W41" s="147"/>
      <c r="X41" s="147"/>
      <c r="Y41" s="147"/>
      <c r="Z41" s="147"/>
      <c r="AA41" s="147"/>
      <c r="AB41" s="147"/>
      <c r="AC41" s="147" t="s">
        <v>764</v>
      </c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</row>
    <row r="42" spans="1:56" outlineLevel="2" x14ac:dyDescent="0.25">
      <c r="A42" s="154"/>
      <c r="B42" s="155"/>
      <c r="C42" s="253" t="s">
        <v>1983</v>
      </c>
      <c r="D42" s="254"/>
      <c r="E42" s="254"/>
      <c r="F42" s="254"/>
      <c r="G42" s="254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47"/>
      <c r="W42" s="147"/>
      <c r="X42" s="147"/>
      <c r="Y42" s="147"/>
      <c r="Z42" s="147"/>
      <c r="AA42" s="147"/>
      <c r="AB42" s="147"/>
      <c r="AC42" s="147" t="s">
        <v>287</v>
      </c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</row>
    <row r="43" spans="1:56" outlineLevel="1" x14ac:dyDescent="0.25">
      <c r="A43" s="171">
        <v>18</v>
      </c>
      <c r="B43" s="172" t="s">
        <v>2010</v>
      </c>
      <c r="C43" s="187" t="s">
        <v>2011</v>
      </c>
      <c r="D43" s="173" t="s">
        <v>451</v>
      </c>
      <c r="E43" s="174">
        <v>2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/>
      <c r="O43" s="176" t="s">
        <v>282</v>
      </c>
      <c r="P43" s="177" t="s">
        <v>283</v>
      </c>
      <c r="Q43" s="158">
        <v>0</v>
      </c>
      <c r="R43" s="158">
        <f>ROUND(E43*Q43,2)</f>
        <v>0</v>
      </c>
      <c r="S43" s="158"/>
      <c r="T43" s="158" t="s">
        <v>179</v>
      </c>
      <c r="U43" s="158" t="s">
        <v>284</v>
      </c>
      <c r="V43" s="147"/>
      <c r="W43" s="147"/>
      <c r="X43" s="147"/>
      <c r="Y43" s="147"/>
      <c r="Z43" s="147"/>
      <c r="AA43" s="147"/>
      <c r="AB43" s="147"/>
      <c r="AC43" s="147" t="s">
        <v>764</v>
      </c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</row>
    <row r="44" spans="1:56" outlineLevel="2" x14ac:dyDescent="0.25">
      <c r="A44" s="154"/>
      <c r="B44" s="155"/>
      <c r="C44" s="253" t="s">
        <v>1983</v>
      </c>
      <c r="D44" s="254"/>
      <c r="E44" s="254"/>
      <c r="F44" s="254"/>
      <c r="G44" s="254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47"/>
      <c r="W44" s="147"/>
      <c r="X44" s="147"/>
      <c r="Y44" s="147"/>
      <c r="Z44" s="147"/>
      <c r="AA44" s="147"/>
      <c r="AB44" s="147"/>
      <c r="AC44" s="147" t="s">
        <v>287</v>
      </c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</row>
    <row r="45" spans="1:56" outlineLevel="1" x14ac:dyDescent="0.25">
      <c r="A45" s="171">
        <v>19</v>
      </c>
      <c r="B45" s="172" t="s">
        <v>2012</v>
      </c>
      <c r="C45" s="187" t="s">
        <v>2013</v>
      </c>
      <c r="D45" s="173" t="s">
        <v>451</v>
      </c>
      <c r="E45" s="174">
        <v>2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6"/>
      <c r="O45" s="176" t="s">
        <v>282</v>
      </c>
      <c r="P45" s="177" t="s">
        <v>283</v>
      </c>
      <c r="Q45" s="158">
        <v>0</v>
      </c>
      <c r="R45" s="158">
        <f>ROUND(E45*Q45,2)</f>
        <v>0</v>
      </c>
      <c r="S45" s="158"/>
      <c r="T45" s="158" t="s">
        <v>179</v>
      </c>
      <c r="U45" s="158" t="s">
        <v>284</v>
      </c>
      <c r="V45" s="147"/>
      <c r="W45" s="147"/>
      <c r="X45" s="147"/>
      <c r="Y45" s="147"/>
      <c r="Z45" s="147"/>
      <c r="AA45" s="147"/>
      <c r="AB45" s="147"/>
      <c r="AC45" s="147" t="s">
        <v>764</v>
      </c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</row>
    <row r="46" spans="1:56" outlineLevel="2" x14ac:dyDescent="0.25">
      <c r="A46" s="154"/>
      <c r="B46" s="155"/>
      <c r="C46" s="253" t="s">
        <v>1983</v>
      </c>
      <c r="D46" s="254"/>
      <c r="E46" s="254"/>
      <c r="F46" s="254"/>
      <c r="G46" s="254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47"/>
      <c r="W46" s="147"/>
      <c r="X46" s="147"/>
      <c r="Y46" s="147"/>
      <c r="Z46" s="147"/>
      <c r="AA46" s="147"/>
      <c r="AB46" s="147"/>
      <c r="AC46" s="147" t="s">
        <v>287</v>
      </c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</row>
    <row r="47" spans="1:56" outlineLevel="1" x14ac:dyDescent="0.25">
      <c r="A47" s="171">
        <v>20</v>
      </c>
      <c r="B47" s="172" t="s">
        <v>2014</v>
      </c>
      <c r="C47" s="187" t="s">
        <v>2015</v>
      </c>
      <c r="D47" s="173" t="s">
        <v>451</v>
      </c>
      <c r="E47" s="174">
        <v>2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6"/>
      <c r="O47" s="176" t="s">
        <v>282</v>
      </c>
      <c r="P47" s="177" t="s">
        <v>283</v>
      </c>
      <c r="Q47" s="158">
        <v>0</v>
      </c>
      <c r="R47" s="158">
        <f>ROUND(E47*Q47,2)</f>
        <v>0</v>
      </c>
      <c r="S47" s="158"/>
      <c r="T47" s="158" t="s">
        <v>179</v>
      </c>
      <c r="U47" s="158" t="s">
        <v>284</v>
      </c>
      <c r="V47" s="147"/>
      <c r="W47" s="147"/>
      <c r="X47" s="147"/>
      <c r="Y47" s="147"/>
      <c r="Z47" s="147"/>
      <c r="AA47" s="147"/>
      <c r="AB47" s="147"/>
      <c r="AC47" s="147" t="s">
        <v>764</v>
      </c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</row>
    <row r="48" spans="1:56" outlineLevel="2" x14ac:dyDescent="0.25">
      <c r="A48" s="154"/>
      <c r="B48" s="155"/>
      <c r="C48" s="253" t="s">
        <v>1983</v>
      </c>
      <c r="D48" s="254"/>
      <c r="E48" s="254"/>
      <c r="F48" s="254"/>
      <c r="G48" s="254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47"/>
      <c r="W48" s="147"/>
      <c r="X48" s="147"/>
      <c r="Y48" s="147"/>
      <c r="Z48" s="147"/>
      <c r="AA48" s="147"/>
      <c r="AB48" s="147"/>
      <c r="AC48" s="147" t="s">
        <v>287</v>
      </c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</row>
    <row r="49" spans="1:56" outlineLevel="1" x14ac:dyDescent="0.25">
      <c r="A49" s="171">
        <v>21</v>
      </c>
      <c r="B49" s="172" t="s">
        <v>2016</v>
      </c>
      <c r="C49" s="187" t="s">
        <v>2017</v>
      </c>
      <c r="D49" s="173" t="s">
        <v>451</v>
      </c>
      <c r="E49" s="174">
        <v>2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6"/>
      <c r="O49" s="176" t="s">
        <v>282</v>
      </c>
      <c r="P49" s="177" t="s">
        <v>283</v>
      </c>
      <c r="Q49" s="158">
        <v>0</v>
      </c>
      <c r="R49" s="158">
        <f>ROUND(E49*Q49,2)</f>
        <v>0</v>
      </c>
      <c r="S49" s="158"/>
      <c r="T49" s="158" t="s">
        <v>179</v>
      </c>
      <c r="U49" s="158" t="s">
        <v>284</v>
      </c>
      <c r="V49" s="147"/>
      <c r="W49" s="147"/>
      <c r="X49" s="147"/>
      <c r="Y49" s="147"/>
      <c r="Z49" s="147"/>
      <c r="AA49" s="147"/>
      <c r="AB49" s="147"/>
      <c r="AC49" s="147" t="s">
        <v>764</v>
      </c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</row>
    <row r="50" spans="1:56" outlineLevel="2" x14ac:dyDescent="0.25">
      <c r="A50" s="154"/>
      <c r="B50" s="155"/>
      <c r="C50" s="253" t="s">
        <v>1983</v>
      </c>
      <c r="D50" s="254"/>
      <c r="E50" s="254"/>
      <c r="F50" s="254"/>
      <c r="G50" s="254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47"/>
      <c r="W50" s="147"/>
      <c r="X50" s="147"/>
      <c r="Y50" s="147"/>
      <c r="Z50" s="147"/>
      <c r="AA50" s="147"/>
      <c r="AB50" s="147"/>
      <c r="AC50" s="147" t="s">
        <v>287</v>
      </c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</row>
    <row r="51" spans="1:56" outlineLevel="1" x14ac:dyDescent="0.25">
      <c r="A51" s="171">
        <v>22</v>
      </c>
      <c r="B51" s="172" t="s">
        <v>2018</v>
      </c>
      <c r="C51" s="187" t="s">
        <v>2019</v>
      </c>
      <c r="D51" s="173" t="s">
        <v>451</v>
      </c>
      <c r="E51" s="174">
        <v>2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6"/>
      <c r="O51" s="176" t="s">
        <v>282</v>
      </c>
      <c r="P51" s="177" t="s">
        <v>283</v>
      </c>
      <c r="Q51" s="158">
        <v>0</v>
      </c>
      <c r="R51" s="158">
        <f>ROUND(E51*Q51,2)</f>
        <v>0</v>
      </c>
      <c r="S51" s="158"/>
      <c r="T51" s="158" t="s">
        <v>179</v>
      </c>
      <c r="U51" s="158" t="s">
        <v>284</v>
      </c>
      <c r="V51" s="147"/>
      <c r="W51" s="147"/>
      <c r="X51" s="147"/>
      <c r="Y51" s="147"/>
      <c r="Z51" s="147"/>
      <c r="AA51" s="147"/>
      <c r="AB51" s="147"/>
      <c r="AC51" s="147" t="s">
        <v>764</v>
      </c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</row>
    <row r="52" spans="1:56" outlineLevel="2" x14ac:dyDescent="0.25">
      <c r="A52" s="154"/>
      <c r="B52" s="155"/>
      <c r="C52" s="253" t="s">
        <v>1983</v>
      </c>
      <c r="D52" s="254"/>
      <c r="E52" s="254"/>
      <c r="F52" s="254"/>
      <c r="G52" s="254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47"/>
      <c r="W52" s="147"/>
      <c r="X52" s="147"/>
      <c r="Y52" s="147"/>
      <c r="Z52" s="147"/>
      <c r="AA52" s="147"/>
      <c r="AB52" s="147"/>
      <c r="AC52" s="147" t="s">
        <v>287</v>
      </c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</row>
    <row r="53" spans="1:56" outlineLevel="1" x14ac:dyDescent="0.25">
      <c r="A53" s="171">
        <v>23</v>
      </c>
      <c r="B53" s="172" t="s">
        <v>2020</v>
      </c>
      <c r="C53" s="187" t="s">
        <v>2021</v>
      </c>
      <c r="D53" s="173" t="s">
        <v>451</v>
      </c>
      <c r="E53" s="174">
        <v>1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/>
      <c r="O53" s="176" t="s">
        <v>282</v>
      </c>
      <c r="P53" s="177" t="s">
        <v>283</v>
      </c>
      <c r="Q53" s="158">
        <v>0</v>
      </c>
      <c r="R53" s="158">
        <f>ROUND(E53*Q53,2)</f>
        <v>0</v>
      </c>
      <c r="S53" s="158"/>
      <c r="T53" s="158" t="s">
        <v>179</v>
      </c>
      <c r="U53" s="158" t="s">
        <v>284</v>
      </c>
      <c r="V53" s="147"/>
      <c r="W53" s="147"/>
      <c r="X53" s="147"/>
      <c r="Y53" s="147"/>
      <c r="Z53" s="147"/>
      <c r="AA53" s="147"/>
      <c r="AB53" s="147"/>
      <c r="AC53" s="147" t="s">
        <v>764</v>
      </c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</row>
    <row r="54" spans="1:56" outlineLevel="2" x14ac:dyDescent="0.25">
      <c r="A54" s="154"/>
      <c r="B54" s="155"/>
      <c r="C54" s="253" t="s">
        <v>2022</v>
      </c>
      <c r="D54" s="254"/>
      <c r="E54" s="254"/>
      <c r="F54" s="254"/>
      <c r="G54" s="254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47"/>
      <c r="W54" s="147"/>
      <c r="X54" s="147"/>
      <c r="Y54" s="147"/>
      <c r="Z54" s="147"/>
      <c r="AA54" s="147"/>
      <c r="AB54" s="147"/>
      <c r="AC54" s="147" t="s">
        <v>287</v>
      </c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</row>
    <row r="55" spans="1:56" outlineLevel="1" x14ac:dyDescent="0.25">
      <c r="A55" s="171">
        <v>24</v>
      </c>
      <c r="B55" s="172" t="s">
        <v>2023</v>
      </c>
      <c r="C55" s="187" t="s">
        <v>2024</v>
      </c>
      <c r="D55" s="173" t="s">
        <v>451</v>
      </c>
      <c r="E55" s="174">
        <v>1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/>
      <c r="O55" s="176" t="s">
        <v>282</v>
      </c>
      <c r="P55" s="177" t="s">
        <v>283</v>
      </c>
      <c r="Q55" s="158">
        <v>0</v>
      </c>
      <c r="R55" s="158">
        <f>ROUND(E55*Q55,2)</f>
        <v>0</v>
      </c>
      <c r="S55" s="158"/>
      <c r="T55" s="158" t="s">
        <v>179</v>
      </c>
      <c r="U55" s="158" t="s">
        <v>284</v>
      </c>
      <c r="V55" s="147"/>
      <c r="W55" s="147"/>
      <c r="X55" s="147"/>
      <c r="Y55" s="147"/>
      <c r="Z55" s="147"/>
      <c r="AA55" s="147"/>
      <c r="AB55" s="147"/>
      <c r="AC55" s="147" t="s">
        <v>764</v>
      </c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</row>
    <row r="56" spans="1:56" outlineLevel="2" x14ac:dyDescent="0.25">
      <c r="A56" s="154"/>
      <c r="B56" s="155"/>
      <c r="C56" s="253" t="s">
        <v>2022</v>
      </c>
      <c r="D56" s="254"/>
      <c r="E56" s="254"/>
      <c r="F56" s="254"/>
      <c r="G56" s="254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47"/>
      <c r="W56" s="147"/>
      <c r="X56" s="147"/>
      <c r="Y56" s="147"/>
      <c r="Z56" s="147"/>
      <c r="AA56" s="147"/>
      <c r="AB56" s="147"/>
      <c r="AC56" s="147" t="s">
        <v>287</v>
      </c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</row>
    <row r="57" spans="1:56" outlineLevel="1" x14ac:dyDescent="0.25">
      <c r="A57" s="171">
        <v>25</v>
      </c>
      <c r="B57" s="172" t="s">
        <v>2025</v>
      </c>
      <c r="C57" s="187" t="s">
        <v>2026</v>
      </c>
      <c r="D57" s="173" t="s">
        <v>451</v>
      </c>
      <c r="E57" s="174">
        <v>1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6"/>
      <c r="O57" s="176" t="s">
        <v>282</v>
      </c>
      <c r="P57" s="177" t="s">
        <v>283</v>
      </c>
      <c r="Q57" s="158">
        <v>0</v>
      </c>
      <c r="R57" s="158">
        <f>ROUND(E57*Q57,2)</f>
        <v>0</v>
      </c>
      <c r="S57" s="158"/>
      <c r="T57" s="158" t="s">
        <v>179</v>
      </c>
      <c r="U57" s="158" t="s">
        <v>284</v>
      </c>
      <c r="V57" s="147"/>
      <c r="W57" s="147"/>
      <c r="X57" s="147"/>
      <c r="Y57" s="147"/>
      <c r="Z57" s="147"/>
      <c r="AA57" s="147"/>
      <c r="AB57" s="147"/>
      <c r="AC57" s="147" t="s">
        <v>764</v>
      </c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</row>
    <row r="58" spans="1:56" outlineLevel="2" x14ac:dyDescent="0.25">
      <c r="A58" s="154"/>
      <c r="B58" s="155"/>
      <c r="C58" s="253" t="s">
        <v>2022</v>
      </c>
      <c r="D58" s="254"/>
      <c r="E58" s="254"/>
      <c r="F58" s="254"/>
      <c r="G58" s="254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47"/>
      <c r="W58" s="147"/>
      <c r="X58" s="147"/>
      <c r="Y58" s="147"/>
      <c r="Z58" s="147"/>
      <c r="AA58" s="147"/>
      <c r="AB58" s="147"/>
      <c r="AC58" s="147" t="s">
        <v>287</v>
      </c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</row>
    <row r="59" spans="1:56" outlineLevel="1" x14ac:dyDescent="0.25">
      <c r="A59" s="179">
        <v>26</v>
      </c>
      <c r="B59" s="180" t="s">
        <v>2027</v>
      </c>
      <c r="C59" s="188" t="s">
        <v>2028</v>
      </c>
      <c r="D59" s="181" t="s">
        <v>451</v>
      </c>
      <c r="E59" s="182">
        <v>2</v>
      </c>
      <c r="F59" s="183"/>
      <c r="G59" s="184">
        <f>ROUND(E59*F59,2)</f>
        <v>0</v>
      </c>
      <c r="H59" s="183"/>
      <c r="I59" s="184">
        <f>ROUND(E59*H59,2)</f>
        <v>0</v>
      </c>
      <c r="J59" s="183"/>
      <c r="K59" s="184">
        <f>ROUND(E59*J59,2)</f>
        <v>0</v>
      </c>
      <c r="L59" s="184">
        <v>21</v>
      </c>
      <c r="M59" s="184">
        <f>G59*(1+L59/100)</f>
        <v>0</v>
      </c>
      <c r="N59" s="184"/>
      <c r="O59" s="184" t="s">
        <v>282</v>
      </c>
      <c r="P59" s="185" t="s">
        <v>283</v>
      </c>
      <c r="Q59" s="158">
        <v>0</v>
      </c>
      <c r="R59" s="158">
        <f>ROUND(E59*Q59,2)</f>
        <v>0</v>
      </c>
      <c r="S59" s="158"/>
      <c r="T59" s="158" t="s">
        <v>179</v>
      </c>
      <c r="U59" s="158" t="s">
        <v>284</v>
      </c>
      <c r="V59" s="147"/>
      <c r="W59" s="147"/>
      <c r="X59" s="147"/>
      <c r="Y59" s="147"/>
      <c r="Z59" s="147"/>
      <c r="AA59" s="147"/>
      <c r="AB59" s="147"/>
      <c r="AC59" s="147" t="s">
        <v>764</v>
      </c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</row>
    <row r="60" spans="1:56" outlineLevel="1" x14ac:dyDescent="0.25">
      <c r="A60" s="171">
        <v>27</v>
      </c>
      <c r="B60" s="172" t="s">
        <v>2029</v>
      </c>
      <c r="C60" s="187" t="s">
        <v>2030</v>
      </c>
      <c r="D60" s="173" t="s">
        <v>451</v>
      </c>
      <c r="E60" s="174">
        <v>2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6"/>
      <c r="O60" s="176" t="s">
        <v>282</v>
      </c>
      <c r="P60" s="177" t="s">
        <v>283</v>
      </c>
      <c r="Q60" s="158">
        <v>0</v>
      </c>
      <c r="R60" s="158">
        <f>ROUND(E60*Q60,2)</f>
        <v>0</v>
      </c>
      <c r="S60" s="158"/>
      <c r="T60" s="158" t="s">
        <v>179</v>
      </c>
      <c r="U60" s="158" t="s">
        <v>284</v>
      </c>
      <c r="V60" s="147"/>
      <c r="W60" s="147"/>
      <c r="X60" s="147"/>
      <c r="Y60" s="147"/>
      <c r="Z60" s="147"/>
      <c r="AA60" s="147"/>
      <c r="AB60" s="147"/>
      <c r="AC60" s="147" t="s">
        <v>764</v>
      </c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</row>
    <row r="61" spans="1:56" outlineLevel="2" x14ac:dyDescent="0.25">
      <c r="A61" s="154"/>
      <c r="B61" s="155"/>
      <c r="C61" s="253" t="s">
        <v>2031</v>
      </c>
      <c r="D61" s="254"/>
      <c r="E61" s="254"/>
      <c r="F61" s="254"/>
      <c r="G61" s="254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47"/>
      <c r="W61" s="147"/>
      <c r="X61" s="147"/>
      <c r="Y61" s="147"/>
      <c r="Z61" s="147"/>
      <c r="AA61" s="147"/>
      <c r="AB61" s="147"/>
      <c r="AC61" s="147" t="s">
        <v>287</v>
      </c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</row>
    <row r="62" spans="1:56" outlineLevel="1" x14ac:dyDescent="0.25">
      <c r="A62" s="171">
        <v>28</v>
      </c>
      <c r="B62" s="172" t="s">
        <v>2032</v>
      </c>
      <c r="C62" s="187" t="s">
        <v>2033</v>
      </c>
      <c r="D62" s="173" t="s">
        <v>451</v>
      </c>
      <c r="E62" s="174">
        <v>2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6"/>
      <c r="O62" s="176" t="s">
        <v>282</v>
      </c>
      <c r="P62" s="177" t="s">
        <v>283</v>
      </c>
      <c r="Q62" s="158">
        <v>0</v>
      </c>
      <c r="R62" s="158">
        <f>ROUND(E62*Q62,2)</f>
        <v>0</v>
      </c>
      <c r="S62" s="158"/>
      <c r="T62" s="158" t="s">
        <v>179</v>
      </c>
      <c r="U62" s="158" t="s">
        <v>284</v>
      </c>
      <c r="V62" s="147"/>
      <c r="W62" s="147"/>
      <c r="X62" s="147"/>
      <c r="Y62" s="147"/>
      <c r="Z62" s="147"/>
      <c r="AA62" s="147"/>
      <c r="AB62" s="147"/>
      <c r="AC62" s="147" t="s">
        <v>764</v>
      </c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</row>
    <row r="63" spans="1:56" outlineLevel="2" x14ac:dyDescent="0.25">
      <c r="A63" s="154"/>
      <c r="B63" s="155"/>
      <c r="C63" s="253" t="s">
        <v>2031</v>
      </c>
      <c r="D63" s="254"/>
      <c r="E63" s="254"/>
      <c r="F63" s="254"/>
      <c r="G63" s="254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47"/>
      <c r="W63" s="147"/>
      <c r="X63" s="147"/>
      <c r="Y63" s="147"/>
      <c r="Z63" s="147"/>
      <c r="AA63" s="147"/>
      <c r="AB63" s="147"/>
      <c r="AC63" s="147" t="s">
        <v>287</v>
      </c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</row>
    <row r="64" spans="1:56" outlineLevel="1" x14ac:dyDescent="0.25">
      <c r="A64" s="179">
        <v>29</v>
      </c>
      <c r="B64" s="180" t="s">
        <v>2034</v>
      </c>
      <c r="C64" s="188" t="s">
        <v>2035</v>
      </c>
      <c r="D64" s="181" t="s">
        <v>451</v>
      </c>
      <c r="E64" s="182">
        <v>2</v>
      </c>
      <c r="F64" s="183"/>
      <c r="G64" s="184">
        <f t="shared" ref="G64:G79" si="0">ROUND(E64*F64,2)</f>
        <v>0</v>
      </c>
      <c r="H64" s="183"/>
      <c r="I64" s="184">
        <f t="shared" ref="I64:I79" si="1">ROUND(E64*H64,2)</f>
        <v>0</v>
      </c>
      <c r="J64" s="183"/>
      <c r="K64" s="184">
        <f t="shared" ref="K64:K79" si="2">ROUND(E64*J64,2)</f>
        <v>0</v>
      </c>
      <c r="L64" s="184">
        <v>21</v>
      </c>
      <c r="M64" s="184">
        <f t="shared" ref="M64:M79" si="3">G64*(1+L64/100)</f>
        <v>0</v>
      </c>
      <c r="N64" s="184"/>
      <c r="O64" s="184" t="s">
        <v>282</v>
      </c>
      <c r="P64" s="185" t="s">
        <v>283</v>
      </c>
      <c r="Q64" s="158">
        <v>0</v>
      </c>
      <c r="R64" s="158">
        <f t="shared" ref="R64:R79" si="4">ROUND(E64*Q64,2)</f>
        <v>0</v>
      </c>
      <c r="S64" s="158"/>
      <c r="T64" s="158" t="s">
        <v>179</v>
      </c>
      <c r="U64" s="158" t="s">
        <v>284</v>
      </c>
      <c r="V64" s="147"/>
      <c r="W64" s="147"/>
      <c r="X64" s="147"/>
      <c r="Y64" s="147"/>
      <c r="Z64" s="147"/>
      <c r="AA64" s="147"/>
      <c r="AB64" s="147"/>
      <c r="AC64" s="147" t="s">
        <v>764</v>
      </c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</row>
    <row r="65" spans="1:56" outlineLevel="1" x14ac:dyDescent="0.25">
      <c r="A65" s="179">
        <v>30</v>
      </c>
      <c r="B65" s="180" t="s">
        <v>2036</v>
      </c>
      <c r="C65" s="188" t="s">
        <v>2037</v>
      </c>
      <c r="D65" s="181" t="s">
        <v>451</v>
      </c>
      <c r="E65" s="182">
        <v>8</v>
      </c>
      <c r="F65" s="183"/>
      <c r="G65" s="184">
        <f t="shared" si="0"/>
        <v>0</v>
      </c>
      <c r="H65" s="183"/>
      <c r="I65" s="184">
        <f t="shared" si="1"/>
        <v>0</v>
      </c>
      <c r="J65" s="183"/>
      <c r="K65" s="184">
        <f t="shared" si="2"/>
        <v>0</v>
      </c>
      <c r="L65" s="184">
        <v>21</v>
      </c>
      <c r="M65" s="184">
        <f t="shared" si="3"/>
        <v>0</v>
      </c>
      <c r="N65" s="184"/>
      <c r="O65" s="184" t="s">
        <v>282</v>
      </c>
      <c r="P65" s="185" t="s">
        <v>283</v>
      </c>
      <c r="Q65" s="158">
        <v>0</v>
      </c>
      <c r="R65" s="158">
        <f t="shared" si="4"/>
        <v>0</v>
      </c>
      <c r="S65" s="158"/>
      <c r="T65" s="158" t="s">
        <v>179</v>
      </c>
      <c r="U65" s="158" t="s">
        <v>284</v>
      </c>
      <c r="V65" s="147"/>
      <c r="W65" s="147"/>
      <c r="X65" s="147"/>
      <c r="Y65" s="147"/>
      <c r="Z65" s="147"/>
      <c r="AA65" s="147"/>
      <c r="AB65" s="147"/>
      <c r="AC65" s="147" t="s">
        <v>764</v>
      </c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</row>
    <row r="66" spans="1:56" outlineLevel="1" x14ac:dyDescent="0.25">
      <c r="A66" s="179">
        <v>31</v>
      </c>
      <c r="B66" s="180" t="s">
        <v>2038</v>
      </c>
      <c r="C66" s="188" t="s">
        <v>2039</v>
      </c>
      <c r="D66" s="181" t="s">
        <v>451</v>
      </c>
      <c r="E66" s="182">
        <v>16</v>
      </c>
      <c r="F66" s="183"/>
      <c r="G66" s="184">
        <f t="shared" si="0"/>
        <v>0</v>
      </c>
      <c r="H66" s="183"/>
      <c r="I66" s="184">
        <f t="shared" si="1"/>
        <v>0</v>
      </c>
      <c r="J66" s="183"/>
      <c r="K66" s="184">
        <f t="shared" si="2"/>
        <v>0</v>
      </c>
      <c r="L66" s="184">
        <v>21</v>
      </c>
      <c r="M66" s="184">
        <f t="shared" si="3"/>
        <v>0</v>
      </c>
      <c r="N66" s="184"/>
      <c r="O66" s="184" t="s">
        <v>282</v>
      </c>
      <c r="P66" s="185" t="s">
        <v>283</v>
      </c>
      <c r="Q66" s="158">
        <v>0</v>
      </c>
      <c r="R66" s="158">
        <f t="shared" si="4"/>
        <v>0</v>
      </c>
      <c r="S66" s="158"/>
      <c r="T66" s="158" t="s">
        <v>179</v>
      </c>
      <c r="U66" s="158" t="s">
        <v>284</v>
      </c>
      <c r="V66" s="147"/>
      <c r="W66" s="147"/>
      <c r="X66" s="147"/>
      <c r="Y66" s="147"/>
      <c r="Z66" s="147"/>
      <c r="AA66" s="147"/>
      <c r="AB66" s="147"/>
      <c r="AC66" s="147" t="s">
        <v>764</v>
      </c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</row>
    <row r="67" spans="1:56" outlineLevel="1" x14ac:dyDescent="0.25">
      <c r="A67" s="179">
        <v>32</v>
      </c>
      <c r="B67" s="180" t="s">
        <v>2040</v>
      </c>
      <c r="C67" s="188" t="s">
        <v>2041</v>
      </c>
      <c r="D67" s="181" t="s">
        <v>451</v>
      </c>
      <c r="E67" s="182">
        <v>2</v>
      </c>
      <c r="F67" s="183"/>
      <c r="G67" s="184">
        <f t="shared" si="0"/>
        <v>0</v>
      </c>
      <c r="H67" s="183"/>
      <c r="I67" s="184">
        <f t="shared" si="1"/>
        <v>0</v>
      </c>
      <c r="J67" s="183"/>
      <c r="K67" s="184">
        <f t="shared" si="2"/>
        <v>0</v>
      </c>
      <c r="L67" s="184">
        <v>21</v>
      </c>
      <c r="M67" s="184">
        <f t="shared" si="3"/>
        <v>0</v>
      </c>
      <c r="N67" s="184"/>
      <c r="O67" s="184" t="s">
        <v>282</v>
      </c>
      <c r="P67" s="185" t="s">
        <v>283</v>
      </c>
      <c r="Q67" s="158">
        <v>0</v>
      </c>
      <c r="R67" s="158">
        <f t="shared" si="4"/>
        <v>0</v>
      </c>
      <c r="S67" s="158"/>
      <c r="T67" s="158" t="s">
        <v>179</v>
      </c>
      <c r="U67" s="158" t="s">
        <v>284</v>
      </c>
      <c r="V67" s="147"/>
      <c r="W67" s="147"/>
      <c r="X67" s="147"/>
      <c r="Y67" s="147"/>
      <c r="Z67" s="147"/>
      <c r="AA67" s="147"/>
      <c r="AB67" s="147"/>
      <c r="AC67" s="147" t="s">
        <v>764</v>
      </c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</row>
    <row r="68" spans="1:56" outlineLevel="1" x14ac:dyDescent="0.25">
      <c r="A68" s="179">
        <v>33</v>
      </c>
      <c r="B68" s="180" t="s">
        <v>2042</v>
      </c>
      <c r="C68" s="188" t="s">
        <v>2043</v>
      </c>
      <c r="D68" s="181" t="s">
        <v>451</v>
      </c>
      <c r="E68" s="182">
        <v>10</v>
      </c>
      <c r="F68" s="183"/>
      <c r="G68" s="184">
        <f t="shared" si="0"/>
        <v>0</v>
      </c>
      <c r="H68" s="183"/>
      <c r="I68" s="184">
        <f t="shared" si="1"/>
        <v>0</v>
      </c>
      <c r="J68" s="183"/>
      <c r="K68" s="184">
        <f t="shared" si="2"/>
        <v>0</v>
      </c>
      <c r="L68" s="184">
        <v>21</v>
      </c>
      <c r="M68" s="184">
        <f t="shared" si="3"/>
        <v>0</v>
      </c>
      <c r="N68" s="184"/>
      <c r="O68" s="184" t="s">
        <v>282</v>
      </c>
      <c r="P68" s="185" t="s">
        <v>283</v>
      </c>
      <c r="Q68" s="158">
        <v>0</v>
      </c>
      <c r="R68" s="158">
        <f t="shared" si="4"/>
        <v>0</v>
      </c>
      <c r="S68" s="158"/>
      <c r="T68" s="158" t="s">
        <v>179</v>
      </c>
      <c r="U68" s="158" t="s">
        <v>284</v>
      </c>
      <c r="V68" s="147"/>
      <c r="W68" s="147"/>
      <c r="X68" s="147"/>
      <c r="Y68" s="147"/>
      <c r="Z68" s="147"/>
      <c r="AA68" s="147"/>
      <c r="AB68" s="147"/>
      <c r="AC68" s="147" t="s">
        <v>764</v>
      </c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</row>
    <row r="69" spans="1:56" outlineLevel="1" x14ac:dyDescent="0.25">
      <c r="A69" s="179">
        <v>34</v>
      </c>
      <c r="B69" s="180" t="s">
        <v>2044</v>
      </c>
      <c r="C69" s="188" t="s">
        <v>2045</v>
      </c>
      <c r="D69" s="181" t="s">
        <v>451</v>
      </c>
      <c r="E69" s="182">
        <v>4</v>
      </c>
      <c r="F69" s="183"/>
      <c r="G69" s="184">
        <f t="shared" si="0"/>
        <v>0</v>
      </c>
      <c r="H69" s="183"/>
      <c r="I69" s="184">
        <f t="shared" si="1"/>
        <v>0</v>
      </c>
      <c r="J69" s="183"/>
      <c r="K69" s="184">
        <f t="shared" si="2"/>
        <v>0</v>
      </c>
      <c r="L69" s="184">
        <v>21</v>
      </c>
      <c r="M69" s="184">
        <f t="shared" si="3"/>
        <v>0</v>
      </c>
      <c r="N69" s="184"/>
      <c r="O69" s="184" t="s">
        <v>282</v>
      </c>
      <c r="P69" s="185" t="s">
        <v>283</v>
      </c>
      <c r="Q69" s="158">
        <v>0</v>
      </c>
      <c r="R69" s="158">
        <f t="shared" si="4"/>
        <v>0</v>
      </c>
      <c r="S69" s="158"/>
      <c r="T69" s="158" t="s">
        <v>179</v>
      </c>
      <c r="U69" s="158" t="s">
        <v>284</v>
      </c>
      <c r="V69" s="147"/>
      <c r="W69" s="147"/>
      <c r="X69" s="147"/>
      <c r="Y69" s="147"/>
      <c r="Z69" s="147"/>
      <c r="AA69" s="147"/>
      <c r="AB69" s="147"/>
      <c r="AC69" s="147" t="s">
        <v>764</v>
      </c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</row>
    <row r="70" spans="1:56" outlineLevel="1" x14ac:dyDescent="0.25">
      <c r="A70" s="179">
        <v>35</v>
      </c>
      <c r="B70" s="180" t="s">
        <v>2046</v>
      </c>
      <c r="C70" s="188" t="s">
        <v>2047</v>
      </c>
      <c r="D70" s="181" t="s">
        <v>451</v>
      </c>
      <c r="E70" s="182">
        <v>2</v>
      </c>
      <c r="F70" s="183"/>
      <c r="G70" s="184">
        <f t="shared" si="0"/>
        <v>0</v>
      </c>
      <c r="H70" s="183"/>
      <c r="I70" s="184">
        <f t="shared" si="1"/>
        <v>0</v>
      </c>
      <c r="J70" s="183"/>
      <c r="K70" s="184">
        <f t="shared" si="2"/>
        <v>0</v>
      </c>
      <c r="L70" s="184">
        <v>21</v>
      </c>
      <c r="M70" s="184">
        <f t="shared" si="3"/>
        <v>0</v>
      </c>
      <c r="N70" s="184"/>
      <c r="O70" s="184" t="s">
        <v>282</v>
      </c>
      <c r="P70" s="185" t="s">
        <v>283</v>
      </c>
      <c r="Q70" s="158">
        <v>0</v>
      </c>
      <c r="R70" s="158">
        <f t="shared" si="4"/>
        <v>0</v>
      </c>
      <c r="S70" s="158"/>
      <c r="T70" s="158" t="s">
        <v>179</v>
      </c>
      <c r="U70" s="158" t="s">
        <v>284</v>
      </c>
      <c r="V70" s="147"/>
      <c r="W70" s="147"/>
      <c r="X70" s="147"/>
      <c r="Y70" s="147"/>
      <c r="Z70" s="147"/>
      <c r="AA70" s="147"/>
      <c r="AB70" s="147"/>
      <c r="AC70" s="147" t="s">
        <v>764</v>
      </c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</row>
    <row r="71" spans="1:56" outlineLevel="1" x14ac:dyDescent="0.25">
      <c r="A71" s="179">
        <v>36</v>
      </c>
      <c r="B71" s="180" t="s">
        <v>2048</v>
      </c>
      <c r="C71" s="188" t="s">
        <v>2049</v>
      </c>
      <c r="D71" s="181" t="s">
        <v>451</v>
      </c>
      <c r="E71" s="182">
        <v>10</v>
      </c>
      <c r="F71" s="183"/>
      <c r="G71" s="184">
        <f t="shared" si="0"/>
        <v>0</v>
      </c>
      <c r="H71" s="183"/>
      <c r="I71" s="184">
        <f t="shared" si="1"/>
        <v>0</v>
      </c>
      <c r="J71" s="183"/>
      <c r="K71" s="184">
        <f t="shared" si="2"/>
        <v>0</v>
      </c>
      <c r="L71" s="184">
        <v>21</v>
      </c>
      <c r="M71" s="184">
        <f t="shared" si="3"/>
        <v>0</v>
      </c>
      <c r="N71" s="184"/>
      <c r="O71" s="184" t="s">
        <v>282</v>
      </c>
      <c r="P71" s="185" t="s">
        <v>283</v>
      </c>
      <c r="Q71" s="158">
        <v>0</v>
      </c>
      <c r="R71" s="158">
        <f t="shared" si="4"/>
        <v>0</v>
      </c>
      <c r="S71" s="158"/>
      <c r="T71" s="158" t="s">
        <v>179</v>
      </c>
      <c r="U71" s="158" t="s">
        <v>284</v>
      </c>
      <c r="V71" s="147"/>
      <c r="W71" s="147"/>
      <c r="X71" s="147"/>
      <c r="Y71" s="147"/>
      <c r="Z71" s="147"/>
      <c r="AA71" s="147"/>
      <c r="AB71" s="147"/>
      <c r="AC71" s="147" t="s">
        <v>764</v>
      </c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</row>
    <row r="72" spans="1:56" outlineLevel="1" x14ac:dyDescent="0.25">
      <c r="A72" s="179">
        <v>37</v>
      </c>
      <c r="B72" s="180" t="s">
        <v>2050</v>
      </c>
      <c r="C72" s="188" t="s">
        <v>2051</v>
      </c>
      <c r="D72" s="181" t="s">
        <v>451</v>
      </c>
      <c r="E72" s="182">
        <v>4</v>
      </c>
      <c r="F72" s="183"/>
      <c r="G72" s="184">
        <f t="shared" si="0"/>
        <v>0</v>
      </c>
      <c r="H72" s="183"/>
      <c r="I72" s="184">
        <f t="shared" si="1"/>
        <v>0</v>
      </c>
      <c r="J72" s="183"/>
      <c r="K72" s="184">
        <f t="shared" si="2"/>
        <v>0</v>
      </c>
      <c r="L72" s="184">
        <v>21</v>
      </c>
      <c r="M72" s="184">
        <f t="shared" si="3"/>
        <v>0</v>
      </c>
      <c r="N72" s="184"/>
      <c r="O72" s="184" t="s">
        <v>282</v>
      </c>
      <c r="P72" s="185" t="s">
        <v>283</v>
      </c>
      <c r="Q72" s="158">
        <v>0</v>
      </c>
      <c r="R72" s="158">
        <f t="shared" si="4"/>
        <v>0</v>
      </c>
      <c r="S72" s="158"/>
      <c r="T72" s="158" t="s">
        <v>179</v>
      </c>
      <c r="U72" s="158" t="s">
        <v>284</v>
      </c>
      <c r="V72" s="147"/>
      <c r="W72" s="147"/>
      <c r="X72" s="147"/>
      <c r="Y72" s="147"/>
      <c r="Z72" s="147"/>
      <c r="AA72" s="147"/>
      <c r="AB72" s="147"/>
      <c r="AC72" s="147" t="s">
        <v>764</v>
      </c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</row>
    <row r="73" spans="1:56" outlineLevel="1" x14ac:dyDescent="0.25">
      <c r="A73" s="179">
        <v>38</v>
      </c>
      <c r="B73" s="180" t="s">
        <v>2052</v>
      </c>
      <c r="C73" s="188" t="s">
        <v>2053</v>
      </c>
      <c r="D73" s="181" t="s">
        <v>451</v>
      </c>
      <c r="E73" s="182">
        <v>10</v>
      </c>
      <c r="F73" s="183"/>
      <c r="G73" s="184">
        <f t="shared" si="0"/>
        <v>0</v>
      </c>
      <c r="H73" s="183"/>
      <c r="I73" s="184">
        <f t="shared" si="1"/>
        <v>0</v>
      </c>
      <c r="J73" s="183"/>
      <c r="K73" s="184">
        <f t="shared" si="2"/>
        <v>0</v>
      </c>
      <c r="L73" s="184">
        <v>21</v>
      </c>
      <c r="M73" s="184">
        <f t="shared" si="3"/>
        <v>0</v>
      </c>
      <c r="N73" s="184"/>
      <c r="O73" s="184" t="s">
        <v>282</v>
      </c>
      <c r="P73" s="185" t="s">
        <v>283</v>
      </c>
      <c r="Q73" s="158">
        <v>0</v>
      </c>
      <c r="R73" s="158">
        <f t="shared" si="4"/>
        <v>0</v>
      </c>
      <c r="S73" s="158"/>
      <c r="T73" s="158" t="s">
        <v>179</v>
      </c>
      <c r="U73" s="158" t="s">
        <v>284</v>
      </c>
      <c r="V73" s="147"/>
      <c r="W73" s="147"/>
      <c r="X73" s="147"/>
      <c r="Y73" s="147"/>
      <c r="Z73" s="147"/>
      <c r="AA73" s="147"/>
      <c r="AB73" s="147"/>
      <c r="AC73" s="147" t="s">
        <v>764</v>
      </c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</row>
    <row r="74" spans="1:56" outlineLevel="1" x14ac:dyDescent="0.25">
      <c r="A74" s="179">
        <v>39</v>
      </c>
      <c r="B74" s="180" t="s">
        <v>2054</v>
      </c>
      <c r="C74" s="188" t="s">
        <v>2055</v>
      </c>
      <c r="D74" s="181" t="s">
        <v>451</v>
      </c>
      <c r="E74" s="182">
        <v>3</v>
      </c>
      <c r="F74" s="183"/>
      <c r="G74" s="184">
        <f t="shared" si="0"/>
        <v>0</v>
      </c>
      <c r="H74" s="183"/>
      <c r="I74" s="184">
        <f t="shared" si="1"/>
        <v>0</v>
      </c>
      <c r="J74" s="183"/>
      <c r="K74" s="184">
        <f t="shared" si="2"/>
        <v>0</v>
      </c>
      <c r="L74" s="184">
        <v>21</v>
      </c>
      <c r="M74" s="184">
        <f t="shared" si="3"/>
        <v>0</v>
      </c>
      <c r="N74" s="184"/>
      <c r="O74" s="184" t="s">
        <v>282</v>
      </c>
      <c r="P74" s="185" t="s">
        <v>283</v>
      </c>
      <c r="Q74" s="158">
        <v>0</v>
      </c>
      <c r="R74" s="158">
        <f t="shared" si="4"/>
        <v>0</v>
      </c>
      <c r="S74" s="158"/>
      <c r="T74" s="158" t="s">
        <v>179</v>
      </c>
      <c r="U74" s="158" t="s">
        <v>284</v>
      </c>
      <c r="V74" s="147"/>
      <c r="W74" s="147"/>
      <c r="X74" s="147"/>
      <c r="Y74" s="147"/>
      <c r="Z74" s="147"/>
      <c r="AA74" s="147"/>
      <c r="AB74" s="147"/>
      <c r="AC74" s="147" t="s">
        <v>764</v>
      </c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</row>
    <row r="75" spans="1:56" outlineLevel="1" x14ac:dyDescent="0.25">
      <c r="A75" s="179">
        <v>40</v>
      </c>
      <c r="B75" s="180" t="s">
        <v>2056</v>
      </c>
      <c r="C75" s="188" t="s">
        <v>2057</v>
      </c>
      <c r="D75" s="181" t="s">
        <v>451</v>
      </c>
      <c r="E75" s="182">
        <v>3</v>
      </c>
      <c r="F75" s="183"/>
      <c r="G75" s="184">
        <f t="shared" si="0"/>
        <v>0</v>
      </c>
      <c r="H75" s="183"/>
      <c r="I75" s="184">
        <f t="shared" si="1"/>
        <v>0</v>
      </c>
      <c r="J75" s="183"/>
      <c r="K75" s="184">
        <f t="shared" si="2"/>
        <v>0</v>
      </c>
      <c r="L75" s="184">
        <v>21</v>
      </c>
      <c r="M75" s="184">
        <f t="shared" si="3"/>
        <v>0</v>
      </c>
      <c r="N75" s="184"/>
      <c r="O75" s="184" t="s">
        <v>282</v>
      </c>
      <c r="P75" s="185" t="s">
        <v>283</v>
      </c>
      <c r="Q75" s="158">
        <v>0</v>
      </c>
      <c r="R75" s="158">
        <f t="shared" si="4"/>
        <v>0</v>
      </c>
      <c r="S75" s="158"/>
      <c r="T75" s="158" t="s">
        <v>179</v>
      </c>
      <c r="U75" s="158" t="s">
        <v>284</v>
      </c>
      <c r="V75" s="147"/>
      <c r="W75" s="147"/>
      <c r="X75" s="147"/>
      <c r="Y75" s="147"/>
      <c r="Z75" s="147"/>
      <c r="AA75" s="147"/>
      <c r="AB75" s="147"/>
      <c r="AC75" s="147" t="s">
        <v>764</v>
      </c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</row>
    <row r="76" spans="1:56" outlineLevel="1" x14ac:dyDescent="0.25">
      <c r="A76" s="179">
        <v>41</v>
      </c>
      <c r="B76" s="180" t="s">
        <v>2058</v>
      </c>
      <c r="C76" s="188" t="s">
        <v>2059</v>
      </c>
      <c r="D76" s="181" t="s">
        <v>451</v>
      </c>
      <c r="E76" s="182">
        <v>2</v>
      </c>
      <c r="F76" s="183"/>
      <c r="G76" s="184">
        <f t="shared" si="0"/>
        <v>0</v>
      </c>
      <c r="H76" s="183"/>
      <c r="I76" s="184">
        <f t="shared" si="1"/>
        <v>0</v>
      </c>
      <c r="J76" s="183"/>
      <c r="K76" s="184">
        <f t="shared" si="2"/>
        <v>0</v>
      </c>
      <c r="L76" s="184">
        <v>21</v>
      </c>
      <c r="M76" s="184">
        <f t="shared" si="3"/>
        <v>0</v>
      </c>
      <c r="N76" s="184"/>
      <c r="O76" s="184" t="s">
        <v>282</v>
      </c>
      <c r="P76" s="185" t="s">
        <v>283</v>
      </c>
      <c r="Q76" s="158">
        <v>0</v>
      </c>
      <c r="R76" s="158">
        <f t="shared" si="4"/>
        <v>0</v>
      </c>
      <c r="S76" s="158"/>
      <c r="T76" s="158" t="s">
        <v>179</v>
      </c>
      <c r="U76" s="158" t="s">
        <v>284</v>
      </c>
      <c r="V76" s="147"/>
      <c r="W76" s="147"/>
      <c r="X76" s="147"/>
      <c r="Y76" s="147"/>
      <c r="Z76" s="147"/>
      <c r="AA76" s="147"/>
      <c r="AB76" s="147"/>
      <c r="AC76" s="147" t="s">
        <v>764</v>
      </c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</row>
    <row r="77" spans="1:56" outlineLevel="1" x14ac:dyDescent="0.25">
      <c r="A77" s="179">
        <v>42</v>
      </c>
      <c r="B77" s="180" t="s">
        <v>2060</v>
      </c>
      <c r="C77" s="188" t="s">
        <v>2061</v>
      </c>
      <c r="D77" s="181" t="s">
        <v>451</v>
      </c>
      <c r="E77" s="182">
        <v>76</v>
      </c>
      <c r="F77" s="183"/>
      <c r="G77" s="184">
        <f t="shared" si="0"/>
        <v>0</v>
      </c>
      <c r="H77" s="183"/>
      <c r="I77" s="184">
        <f t="shared" si="1"/>
        <v>0</v>
      </c>
      <c r="J77" s="183"/>
      <c r="K77" s="184">
        <f t="shared" si="2"/>
        <v>0</v>
      </c>
      <c r="L77" s="184">
        <v>21</v>
      </c>
      <c r="M77" s="184">
        <f t="shared" si="3"/>
        <v>0</v>
      </c>
      <c r="N77" s="184"/>
      <c r="O77" s="184" t="s">
        <v>282</v>
      </c>
      <c r="P77" s="185" t="s">
        <v>283</v>
      </c>
      <c r="Q77" s="158">
        <v>0</v>
      </c>
      <c r="R77" s="158">
        <f t="shared" si="4"/>
        <v>0</v>
      </c>
      <c r="S77" s="158"/>
      <c r="T77" s="158" t="s">
        <v>179</v>
      </c>
      <c r="U77" s="158" t="s">
        <v>284</v>
      </c>
      <c r="V77" s="147"/>
      <c r="W77" s="147"/>
      <c r="X77" s="147"/>
      <c r="Y77" s="147"/>
      <c r="Z77" s="147"/>
      <c r="AA77" s="147"/>
      <c r="AB77" s="147"/>
      <c r="AC77" s="147" t="s">
        <v>764</v>
      </c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</row>
    <row r="78" spans="1:56" outlineLevel="1" x14ac:dyDescent="0.25">
      <c r="A78" s="179">
        <v>43</v>
      </c>
      <c r="B78" s="180" t="s">
        <v>2062</v>
      </c>
      <c r="C78" s="188" t="s">
        <v>2063</v>
      </c>
      <c r="D78" s="181" t="s">
        <v>451</v>
      </c>
      <c r="E78" s="182">
        <v>76</v>
      </c>
      <c r="F78" s="183"/>
      <c r="G78" s="184">
        <f t="shared" si="0"/>
        <v>0</v>
      </c>
      <c r="H78" s="183"/>
      <c r="I78" s="184">
        <f t="shared" si="1"/>
        <v>0</v>
      </c>
      <c r="J78" s="183"/>
      <c r="K78" s="184">
        <f t="shared" si="2"/>
        <v>0</v>
      </c>
      <c r="L78" s="184">
        <v>21</v>
      </c>
      <c r="M78" s="184">
        <f t="shared" si="3"/>
        <v>0</v>
      </c>
      <c r="N78" s="184"/>
      <c r="O78" s="184" t="s">
        <v>282</v>
      </c>
      <c r="P78" s="185" t="s">
        <v>283</v>
      </c>
      <c r="Q78" s="158">
        <v>0</v>
      </c>
      <c r="R78" s="158">
        <f t="shared" si="4"/>
        <v>0</v>
      </c>
      <c r="S78" s="158"/>
      <c r="T78" s="158" t="s">
        <v>179</v>
      </c>
      <c r="U78" s="158" t="s">
        <v>284</v>
      </c>
      <c r="V78" s="147"/>
      <c r="W78" s="147"/>
      <c r="X78" s="147"/>
      <c r="Y78" s="147"/>
      <c r="Z78" s="147"/>
      <c r="AA78" s="147"/>
      <c r="AB78" s="147"/>
      <c r="AC78" s="147" t="s">
        <v>764</v>
      </c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</row>
    <row r="79" spans="1:56" outlineLevel="1" x14ac:dyDescent="0.25">
      <c r="A79" s="171">
        <v>44</v>
      </c>
      <c r="B79" s="172" t="s">
        <v>2064</v>
      </c>
      <c r="C79" s="187" t="s">
        <v>2065</v>
      </c>
      <c r="D79" s="173" t="s">
        <v>451</v>
      </c>
      <c r="E79" s="174">
        <v>8</v>
      </c>
      <c r="F79" s="175"/>
      <c r="G79" s="176">
        <f t="shared" si="0"/>
        <v>0</v>
      </c>
      <c r="H79" s="175"/>
      <c r="I79" s="176">
        <f t="shared" si="1"/>
        <v>0</v>
      </c>
      <c r="J79" s="175"/>
      <c r="K79" s="176">
        <f t="shared" si="2"/>
        <v>0</v>
      </c>
      <c r="L79" s="176">
        <v>21</v>
      </c>
      <c r="M79" s="176">
        <f t="shared" si="3"/>
        <v>0</v>
      </c>
      <c r="N79" s="176"/>
      <c r="O79" s="176" t="s">
        <v>282</v>
      </c>
      <c r="P79" s="177" t="s">
        <v>283</v>
      </c>
      <c r="Q79" s="158">
        <v>0</v>
      </c>
      <c r="R79" s="158">
        <f t="shared" si="4"/>
        <v>0</v>
      </c>
      <c r="S79" s="158"/>
      <c r="T79" s="158" t="s">
        <v>179</v>
      </c>
      <c r="U79" s="158" t="s">
        <v>284</v>
      </c>
      <c r="V79" s="147"/>
      <c r="W79" s="147"/>
      <c r="X79" s="147"/>
      <c r="Y79" s="147"/>
      <c r="Z79" s="147"/>
      <c r="AA79" s="147"/>
      <c r="AB79" s="147"/>
      <c r="AC79" s="147" t="s">
        <v>764</v>
      </c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</row>
    <row r="80" spans="1:56" outlineLevel="2" x14ac:dyDescent="0.25">
      <c r="A80" s="154"/>
      <c r="B80" s="155"/>
      <c r="C80" s="253" t="s">
        <v>2066</v>
      </c>
      <c r="D80" s="254"/>
      <c r="E80" s="254"/>
      <c r="F80" s="254"/>
      <c r="G80" s="254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47"/>
      <c r="W80" s="147"/>
      <c r="X80" s="147"/>
      <c r="Y80" s="147"/>
      <c r="Z80" s="147"/>
      <c r="AA80" s="147"/>
      <c r="AB80" s="147"/>
      <c r="AC80" s="147" t="s">
        <v>287</v>
      </c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78" t="str">
        <f>C80</f>
        <v>ŘÍZENÝ, IZOLOVANÝ, URČENO PRO REDUNDANTNÍ NAPÁJENÍ, PARALERNÍ CHOD, např. SITOP SIEMENS ( ekvivalentní zařízení je možné )</v>
      </c>
      <c r="AX80" s="147"/>
      <c r="AY80" s="147"/>
      <c r="AZ80" s="147"/>
      <c r="BA80" s="147"/>
      <c r="BB80" s="147"/>
      <c r="BC80" s="147"/>
      <c r="BD80" s="147"/>
    </row>
    <row r="81" spans="1:56" outlineLevel="1" x14ac:dyDescent="0.25">
      <c r="A81" s="171">
        <v>45</v>
      </c>
      <c r="B81" s="172" t="s">
        <v>2067</v>
      </c>
      <c r="C81" s="187" t="s">
        <v>2068</v>
      </c>
      <c r="D81" s="173" t="s">
        <v>451</v>
      </c>
      <c r="E81" s="174">
        <v>8</v>
      </c>
      <c r="F81" s="175"/>
      <c r="G81" s="176">
        <f>ROUND(E81*F81,2)</f>
        <v>0</v>
      </c>
      <c r="H81" s="175"/>
      <c r="I81" s="176">
        <f>ROUND(E81*H81,2)</f>
        <v>0</v>
      </c>
      <c r="J81" s="175"/>
      <c r="K81" s="176">
        <f>ROUND(E81*J81,2)</f>
        <v>0</v>
      </c>
      <c r="L81" s="176">
        <v>21</v>
      </c>
      <c r="M81" s="176">
        <f>G81*(1+L81/100)</f>
        <v>0</v>
      </c>
      <c r="N81" s="176"/>
      <c r="O81" s="176" t="s">
        <v>282</v>
      </c>
      <c r="P81" s="177" t="s">
        <v>283</v>
      </c>
      <c r="Q81" s="158">
        <v>0</v>
      </c>
      <c r="R81" s="158">
        <f>ROUND(E81*Q81,2)</f>
        <v>0</v>
      </c>
      <c r="S81" s="158"/>
      <c r="T81" s="158" t="s">
        <v>179</v>
      </c>
      <c r="U81" s="158" t="s">
        <v>284</v>
      </c>
      <c r="V81" s="147"/>
      <c r="W81" s="147"/>
      <c r="X81" s="147"/>
      <c r="Y81" s="147"/>
      <c r="Z81" s="147"/>
      <c r="AA81" s="147"/>
      <c r="AB81" s="147"/>
      <c r="AC81" s="147" t="s">
        <v>764</v>
      </c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</row>
    <row r="82" spans="1:56" outlineLevel="2" x14ac:dyDescent="0.25">
      <c r="A82" s="154"/>
      <c r="B82" s="155"/>
      <c r="C82" s="253" t="s">
        <v>2069</v>
      </c>
      <c r="D82" s="254"/>
      <c r="E82" s="254"/>
      <c r="F82" s="254"/>
      <c r="G82" s="254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47"/>
      <c r="W82" s="147"/>
      <c r="X82" s="147"/>
      <c r="Y82" s="147"/>
      <c r="Z82" s="147"/>
      <c r="AA82" s="147"/>
      <c r="AB82" s="147"/>
      <c r="AC82" s="147" t="s">
        <v>287</v>
      </c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</row>
    <row r="83" spans="1:56" ht="20.399999999999999" outlineLevel="1" x14ac:dyDescent="0.25">
      <c r="A83" s="171">
        <v>46</v>
      </c>
      <c r="B83" s="172" t="s">
        <v>2070</v>
      </c>
      <c r="C83" s="187" t="s">
        <v>2071</v>
      </c>
      <c r="D83" s="173" t="s">
        <v>451</v>
      </c>
      <c r="E83" s="174">
        <v>4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6"/>
      <c r="O83" s="176" t="s">
        <v>282</v>
      </c>
      <c r="P83" s="177" t="s">
        <v>283</v>
      </c>
      <c r="Q83" s="158">
        <v>0</v>
      </c>
      <c r="R83" s="158">
        <f>ROUND(E83*Q83,2)</f>
        <v>0</v>
      </c>
      <c r="S83" s="158"/>
      <c r="T83" s="158" t="s">
        <v>179</v>
      </c>
      <c r="U83" s="158" t="s">
        <v>284</v>
      </c>
      <c r="V83" s="147"/>
      <c r="W83" s="147"/>
      <c r="X83" s="147"/>
      <c r="Y83" s="147"/>
      <c r="Z83" s="147"/>
      <c r="AA83" s="147"/>
      <c r="AB83" s="147"/>
      <c r="AC83" s="147" t="s">
        <v>764</v>
      </c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</row>
    <row r="84" spans="1:56" outlineLevel="2" x14ac:dyDescent="0.25">
      <c r="A84" s="154"/>
      <c r="B84" s="155"/>
      <c r="C84" s="253" t="s">
        <v>2072</v>
      </c>
      <c r="D84" s="254"/>
      <c r="E84" s="254"/>
      <c r="F84" s="254"/>
      <c r="G84" s="254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47"/>
      <c r="W84" s="147"/>
      <c r="X84" s="147"/>
      <c r="Y84" s="147"/>
      <c r="Z84" s="147"/>
      <c r="AA84" s="147"/>
      <c r="AB84" s="147"/>
      <c r="AC84" s="147" t="s">
        <v>287</v>
      </c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</row>
    <row r="85" spans="1:56" outlineLevel="1" x14ac:dyDescent="0.25">
      <c r="A85" s="171">
        <v>47</v>
      </c>
      <c r="B85" s="172" t="s">
        <v>2073</v>
      </c>
      <c r="C85" s="187" t="s">
        <v>2074</v>
      </c>
      <c r="D85" s="173" t="s">
        <v>451</v>
      </c>
      <c r="E85" s="174">
        <v>20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6"/>
      <c r="O85" s="176" t="s">
        <v>282</v>
      </c>
      <c r="P85" s="177" t="s">
        <v>283</v>
      </c>
      <c r="Q85" s="158">
        <v>0</v>
      </c>
      <c r="R85" s="158">
        <f>ROUND(E85*Q85,2)</f>
        <v>0</v>
      </c>
      <c r="S85" s="158"/>
      <c r="T85" s="158" t="s">
        <v>179</v>
      </c>
      <c r="U85" s="158" t="s">
        <v>284</v>
      </c>
      <c r="V85" s="147"/>
      <c r="W85" s="147"/>
      <c r="X85" s="147"/>
      <c r="Y85" s="147"/>
      <c r="Z85" s="147"/>
      <c r="AA85" s="147"/>
      <c r="AB85" s="147"/>
      <c r="AC85" s="147" t="s">
        <v>764</v>
      </c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</row>
    <row r="86" spans="1:56" outlineLevel="2" x14ac:dyDescent="0.25">
      <c r="A86" s="154"/>
      <c r="B86" s="155"/>
      <c r="C86" s="253" t="s">
        <v>2075</v>
      </c>
      <c r="D86" s="254"/>
      <c r="E86" s="254"/>
      <c r="F86" s="254"/>
      <c r="G86" s="254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47"/>
      <c r="W86" s="147"/>
      <c r="X86" s="147"/>
      <c r="Y86" s="147"/>
      <c r="Z86" s="147"/>
      <c r="AA86" s="147"/>
      <c r="AB86" s="147"/>
      <c r="AC86" s="147" t="s">
        <v>287</v>
      </c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</row>
    <row r="87" spans="1:56" outlineLevel="1" x14ac:dyDescent="0.25">
      <c r="A87" s="171">
        <v>48</v>
      </c>
      <c r="B87" s="172" t="s">
        <v>2076</v>
      </c>
      <c r="C87" s="187" t="s">
        <v>2077</v>
      </c>
      <c r="D87" s="173" t="s">
        <v>451</v>
      </c>
      <c r="E87" s="174">
        <v>50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6"/>
      <c r="O87" s="176" t="s">
        <v>282</v>
      </c>
      <c r="P87" s="177" t="s">
        <v>283</v>
      </c>
      <c r="Q87" s="158">
        <v>0</v>
      </c>
      <c r="R87" s="158">
        <f>ROUND(E87*Q87,2)</f>
        <v>0</v>
      </c>
      <c r="S87" s="158"/>
      <c r="T87" s="158" t="s">
        <v>179</v>
      </c>
      <c r="U87" s="158" t="s">
        <v>284</v>
      </c>
      <c r="V87" s="147"/>
      <c r="W87" s="147"/>
      <c r="X87" s="147"/>
      <c r="Y87" s="147"/>
      <c r="Z87" s="147"/>
      <c r="AA87" s="147"/>
      <c r="AB87" s="147"/>
      <c r="AC87" s="147" t="s">
        <v>764</v>
      </c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</row>
    <row r="88" spans="1:56" outlineLevel="2" x14ac:dyDescent="0.25">
      <c r="A88" s="154"/>
      <c r="B88" s="155"/>
      <c r="C88" s="253" t="s">
        <v>2075</v>
      </c>
      <c r="D88" s="254"/>
      <c r="E88" s="254"/>
      <c r="F88" s="254"/>
      <c r="G88" s="254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47"/>
      <c r="W88" s="147"/>
      <c r="X88" s="147"/>
      <c r="Y88" s="147"/>
      <c r="Z88" s="147"/>
      <c r="AA88" s="147"/>
      <c r="AB88" s="147"/>
      <c r="AC88" s="147" t="s">
        <v>287</v>
      </c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</row>
    <row r="89" spans="1:56" outlineLevel="1" x14ac:dyDescent="0.25">
      <c r="A89" s="171">
        <v>49</v>
      </c>
      <c r="B89" s="172" t="s">
        <v>2078</v>
      </c>
      <c r="C89" s="187" t="s">
        <v>2079</v>
      </c>
      <c r="D89" s="173" t="s">
        <v>451</v>
      </c>
      <c r="E89" s="174">
        <v>70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6"/>
      <c r="O89" s="176" t="s">
        <v>282</v>
      </c>
      <c r="P89" s="177" t="s">
        <v>283</v>
      </c>
      <c r="Q89" s="158">
        <v>0</v>
      </c>
      <c r="R89" s="158">
        <f>ROUND(E89*Q89,2)</f>
        <v>0</v>
      </c>
      <c r="S89" s="158"/>
      <c r="T89" s="158" t="s">
        <v>179</v>
      </c>
      <c r="U89" s="158" t="s">
        <v>284</v>
      </c>
      <c r="V89" s="147"/>
      <c r="W89" s="147"/>
      <c r="X89" s="147"/>
      <c r="Y89" s="147"/>
      <c r="Z89" s="147"/>
      <c r="AA89" s="147"/>
      <c r="AB89" s="147"/>
      <c r="AC89" s="147" t="s">
        <v>764</v>
      </c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</row>
    <row r="90" spans="1:56" outlineLevel="2" x14ac:dyDescent="0.25">
      <c r="A90" s="154"/>
      <c r="B90" s="155"/>
      <c r="C90" s="253" t="s">
        <v>2075</v>
      </c>
      <c r="D90" s="254"/>
      <c r="E90" s="254"/>
      <c r="F90" s="254"/>
      <c r="G90" s="254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47"/>
      <c r="W90" s="147"/>
      <c r="X90" s="147"/>
      <c r="Y90" s="147"/>
      <c r="Z90" s="147"/>
      <c r="AA90" s="147"/>
      <c r="AB90" s="147"/>
      <c r="AC90" s="147" t="s">
        <v>287</v>
      </c>
      <c r="AD90" s="147"/>
      <c r="AE90" s="147"/>
      <c r="AF90" s="147"/>
      <c r="AG90" s="147"/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</row>
    <row r="91" spans="1:56" outlineLevel="1" x14ac:dyDescent="0.25">
      <c r="A91" s="171">
        <v>50</v>
      </c>
      <c r="B91" s="172" t="s">
        <v>2080</v>
      </c>
      <c r="C91" s="187" t="s">
        <v>2081</v>
      </c>
      <c r="D91" s="173" t="s">
        <v>451</v>
      </c>
      <c r="E91" s="174">
        <v>1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/>
      <c r="O91" s="176" t="s">
        <v>282</v>
      </c>
      <c r="P91" s="177" t="s">
        <v>283</v>
      </c>
      <c r="Q91" s="158">
        <v>0</v>
      </c>
      <c r="R91" s="158">
        <f>ROUND(E91*Q91,2)</f>
        <v>0</v>
      </c>
      <c r="S91" s="158"/>
      <c r="T91" s="158" t="s">
        <v>179</v>
      </c>
      <c r="U91" s="158" t="s">
        <v>284</v>
      </c>
      <c r="V91" s="147"/>
      <c r="W91" s="147"/>
      <c r="X91" s="147"/>
      <c r="Y91" s="147"/>
      <c r="Z91" s="147"/>
      <c r="AA91" s="147"/>
      <c r="AB91" s="147"/>
      <c r="AC91" s="147" t="s">
        <v>764</v>
      </c>
      <c r="AD91" s="147"/>
      <c r="AE91" s="147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</row>
    <row r="92" spans="1:56" outlineLevel="2" x14ac:dyDescent="0.25">
      <c r="A92" s="154"/>
      <c r="B92" s="155"/>
      <c r="C92" s="253" t="s">
        <v>2082</v>
      </c>
      <c r="D92" s="254"/>
      <c r="E92" s="254"/>
      <c r="F92" s="254"/>
      <c r="G92" s="254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47"/>
      <c r="W92" s="147"/>
      <c r="X92" s="147"/>
      <c r="Y92" s="147"/>
      <c r="Z92" s="147"/>
      <c r="AA92" s="147"/>
      <c r="AB92" s="147"/>
      <c r="AC92" s="147" t="s">
        <v>287</v>
      </c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</row>
    <row r="93" spans="1:56" outlineLevel="1" x14ac:dyDescent="0.25">
      <c r="A93" s="171">
        <v>51</v>
      </c>
      <c r="B93" s="172" t="s">
        <v>2083</v>
      </c>
      <c r="C93" s="187" t="s">
        <v>2084</v>
      </c>
      <c r="D93" s="173" t="s">
        <v>451</v>
      </c>
      <c r="E93" s="174">
        <v>1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6"/>
      <c r="O93" s="176" t="s">
        <v>282</v>
      </c>
      <c r="P93" s="177" t="s">
        <v>283</v>
      </c>
      <c r="Q93" s="158">
        <v>0</v>
      </c>
      <c r="R93" s="158">
        <f>ROUND(E93*Q93,2)</f>
        <v>0</v>
      </c>
      <c r="S93" s="158"/>
      <c r="T93" s="158" t="s">
        <v>179</v>
      </c>
      <c r="U93" s="158" t="s">
        <v>284</v>
      </c>
      <c r="V93" s="147"/>
      <c r="W93" s="147"/>
      <c r="X93" s="147"/>
      <c r="Y93" s="147"/>
      <c r="Z93" s="147"/>
      <c r="AA93" s="147"/>
      <c r="AB93" s="147"/>
      <c r="AC93" s="147" t="s">
        <v>764</v>
      </c>
      <c r="AD93" s="147"/>
      <c r="AE93" s="147"/>
      <c r="AF93" s="147"/>
      <c r="AG93" s="147"/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</row>
    <row r="94" spans="1:56" outlineLevel="2" x14ac:dyDescent="0.25">
      <c r="A94" s="154"/>
      <c r="B94" s="155"/>
      <c r="C94" s="253" t="s">
        <v>2082</v>
      </c>
      <c r="D94" s="254"/>
      <c r="E94" s="254"/>
      <c r="F94" s="254"/>
      <c r="G94" s="254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47"/>
      <c r="W94" s="147"/>
      <c r="X94" s="147"/>
      <c r="Y94" s="147"/>
      <c r="Z94" s="147"/>
      <c r="AA94" s="147"/>
      <c r="AB94" s="147"/>
      <c r="AC94" s="147" t="s">
        <v>287</v>
      </c>
      <c r="AD94" s="147"/>
      <c r="AE94" s="147"/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</row>
    <row r="95" spans="1:56" outlineLevel="1" x14ac:dyDescent="0.25">
      <c r="A95" s="171">
        <v>52</v>
      </c>
      <c r="B95" s="172" t="s">
        <v>2085</v>
      </c>
      <c r="C95" s="187" t="s">
        <v>2086</v>
      </c>
      <c r="D95" s="173" t="s">
        <v>451</v>
      </c>
      <c r="E95" s="174">
        <v>2</v>
      </c>
      <c r="F95" s="175"/>
      <c r="G95" s="176">
        <f>ROUND(E95*F95,2)</f>
        <v>0</v>
      </c>
      <c r="H95" s="175"/>
      <c r="I95" s="176">
        <f>ROUND(E95*H95,2)</f>
        <v>0</v>
      </c>
      <c r="J95" s="175"/>
      <c r="K95" s="176">
        <f>ROUND(E95*J95,2)</f>
        <v>0</v>
      </c>
      <c r="L95" s="176">
        <v>21</v>
      </c>
      <c r="M95" s="176">
        <f>G95*(1+L95/100)</f>
        <v>0</v>
      </c>
      <c r="N95" s="176"/>
      <c r="O95" s="176" t="s">
        <v>282</v>
      </c>
      <c r="P95" s="177" t="s">
        <v>283</v>
      </c>
      <c r="Q95" s="158">
        <v>0</v>
      </c>
      <c r="R95" s="158">
        <f>ROUND(E95*Q95,2)</f>
        <v>0</v>
      </c>
      <c r="S95" s="158"/>
      <c r="T95" s="158" t="s">
        <v>179</v>
      </c>
      <c r="U95" s="158" t="s">
        <v>284</v>
      </c>
      <c r="V95" s="147"/>
      <c r="W95" s="147"/>
      <c r="X95" s="147"/>
      <c r="Y95" s="147"/>
      <c r="Z95" s="147"/>
      <c r="AA95" s="147"/>
      <c r="AB95" s="147"/>
      <c r="AC95" s="147" t="s">
        <v>764</v>
      </c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</row>
    <row r="96" spans="1:56" ht="31.2" outlineLevel="2" x14ac:dyDescent="0.25">
      <c r="A96" s="154"/>
      <c r="B96" s="155"/>
      <c r="C96" s="253" t="s">
        <v>2087</v>
      </c>
      <c r="D96" s="254"/>
      <c r="E96" s="254"/>
      <c r="F96" s="254"/>
      <c r="G96" s="254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47"/>
      <c r="W96" s="147"/>
      <c r="X96" s="147"/>
      <c r="Y96" s="147"/>
      <c r="Z96" s="147"/>
      <c r="AA96" s="147"/>
      <c r="AB96" s="147"/>
      <c r="AC96" s="147" t="s">
        <v>287</v>
      </c>
      <c r="AD96" s="147"/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78" t="str">
        <f>C96</f>
        <v>VOLITELNÁ LOGIKA, DIAGNOSTIKA SLEDU PORUCH, ZOBRAZENÍ PORUCH, ARCHIV PORUCH, NASTAVENÍ REAKCE NA PORUCHU, RESETOVACÍ TLAČÍTKO, VÝSTUP RELÉ SDRUŽENÉ PORUCHY, RELÉ PRO HOUKAČKU, NAPÁJENÍ 24VDC, např. MERCOS ( ekvivalentní zařízení je možné )</v>
      </c>
      <c r="AX96" s="147"/>
      <c r="AY96" s="147"/>
      <c r="AZ96" s="147"/>
      <c r="BA96" s="147"/>
      <c r="BB96" s="147"/>
      <c r="BC96" s="147"/>
      <c r="BD96" s="147"/>
    </row>
    <row r="97" spans="1:56" outlineLevel="1" x14ac:dyDescent="0.25">
      <c r="A97" s="171">
        <v>53</v>
      </c>
      <c r="B97" s="172" t="s">
        <v>2088</v>
      </c>
      <c r="C97" s="187" t="s">
        <v>2089</v>
      </c>
      <c r="D97" s="173" t="s">
        <v>451</v>
      </c>
      <c r="E97" s="174">
        <v>10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6"/>
      <c r="O97" s="176" t="s">
        <v>282</v>
      </c>
      <c r="P97" s="177" t="s">
        <v>283</v>
      </c>
      <c r="Q97" s="158">
        <v>0</v>
      </c>
      <c r="R97" s="158">
        <f>ROUND(E97*Q97,2)</f>
        <v>0</v>
      </c>
      <c r="S97" s="158"/>
      <c r="T97" s="158" t="s">
        <v>179</v>
      </c>
      <c r="U97" s="158" t="s">
        <v>284</v>
      </c>
      <c r="V97" s="147"/>
      <c r="W97" s="147"/>
      <c r="X97" s="147"/>
      <c r="Y97" s="147"/>
      <c r="Z97" s="147"/>
      <c r="AA97" s="147"/>
      <c r="AB97" s="147"/>
      <c r="AC97" s="147" t="s">
        <v>764</v>
      </c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</row>
    <row r="98" spans="1:56" outlineLevel="2" x14ac:dyDescent="0.25">
      <c r="A98" s="154"/>
      <c r="B98" s="155"/>
      <c r="C98" s="253" t="s">
        <v>2090</v>
      </c>
      <c r="D98" s="254"/>
      <c r="E98" s="254"/>
      <c r="F98" s="254"/>
      <c r="G98" s="254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47"/>
      <c r="W98" s="147"/>
      <c r="X98" s="147"/>
      <c r="Y98" s="147"/>
      <c r="Z98" s="147"/>
      <c r="AA98" s="147"/>
      <c r="AB98" s="147"/>
      <c r="AC98" s="147" t="s">
        <v>287</v>
      </c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78" t="str">
        <f>C98</f>
        <v>VSTUPNÍ SIGNÁL 2 x NAMUR, VÝSTUP: 2 KANÁLY , NAPÁJENÍ 20-30V DC, např. PEPPERL+FUCHS ( ekvivalentní zařízení je možné )</v>
      </c>
      <c r="AX98" s="147"/>
      <c r="AY98" s="147"/>
      <c r="AZ98" s="147"/>
      <c r="BA98" s="147"/>
      <c r="BB98" s="147"/>
      <c r="BC98" s="147"/>
      <c r="BD98" s="147"/>
    </row>
    <row r="99" spans="1:56" outlineLevel="1" x14ac:dyDescent="0.25">
      <c r="A99" s="171">
        <v>54</v>
      </c>
      <c r="B99" s="172" t="s">
        <v>2091</v>
      </c>
      <c r="C99" s="187" t="s">
        <v>2092</v>
      </c>
      <c r="D99" s="173" t="s">
        <v>451</v>
      </c>
      <c r="E99" s="174">
        <v>2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/>
      <c r="O99" s="176" t="s">
        <v>282</v>
      </c>
      <c r="P99" s="177" t="s">
        <v>283</v>
      </c>
      <c r="Q99" s="158">
        <v>0</v>
      </c>
      <c r="R99" s="158">
        <f>ROUND(E99*Q99,2)</f>
        <v>0</v>
      </c>
      <c r="S99" s="158"/>
      <c r="T99" s="158" t="s">
        <v>179</v>
      </c>
      <c r="U99" s="158" t="s">
        <v>284</v>
      </c>
      <c r="V99" s="147"/>
      <c r="W99" s="147"/>
      <c r="X99" s="147"/>
      <c r="Y99" s="147"/>
      <c r="Z99" s="147"/>
      <c r="AA99" s="147"/>
      <c r="AB99" s="147"/>
      <c r="AC99" s="147" t="s">
        <v>764</v>
      </c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</row>
    <row r="100" spans="1:56" ht="21" outlineLevel="2" x14ac:dyDescent="0.25">
      <c r="A100" s="154"/>
      <c r="B100" s="155"/>
      <c r="C100" s="253" t="s">
        <v>2093</v>
      </c>
      <c r="D100" s="254"/>
      <c r="E100" s="254"/>
      <c r="F100" s="254"/>
      <c r="G100" s="254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47"/>
      <c r="W100" s="147"/>
      <c r="X100" s="147"/>
      <c r="Y100" s="147"/>
      <c r="Z100" s="147"/>
      <c r="AA100" s="147"/>
      <c r="AB100" s="147"/>
      <c r="AC100" s="147" t="s">
        <v>287</v>
      </c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78" t="str">
        <f>C100</f>
        <v>VSTUPNÍ SIGNÁL 2 x 4-20mA, VÝSTUP: 2 KANÁLY 4-20mA NoEx, NAPÁJENÍ 20-30V DC, např. PEPPERL+FUCHS ( ekvivalentní zařízení je možné )</v>
      </c>
      <c r="AX100" s="147"/>
      <c r="AY100" s="147"/>
      <c r="AZ100" s="147"/>
      <c r="BA100" s="147"/>
      <c r="BB100" s="147"/>
      <c r="BC100" s="147"/>
      <c r="BD100" s="147"/>
    </row>
    <row r="101" spans="1:56" outlineLevel="1" x14ac:dyDescent="0.25">
      <c r="A101" s="171">
        <v>55</v>
      </c>
      <c r="B101" s="172" t="s">
        <v>2094</v>
      </c>
      <c r="C101" s="187" t="s">
        <v>2095</v>
      </c>
      <c r="D101" s="173" t="s">
        <v>451</v>
      </c>
      <c r="E101" s="174">
        <v>2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6"/>
      <c r="O101" s="176" t="s">
        <v>282</v>
      </c>
      <c r="P101" s="177" t="s">
        <v>283</v>
      </c>
      <c r="Q101" s="158">
        <v>0</v>
      </c>
      <c r="R101" s="158">
        <f>ROUND(E101*Q101,2)</f>
        <v>0</v>
      </c>
      <c r="S101" s="158"/>
      <c r="T101" s="158" t="s">
        <v>179</v>
      </c>
      <c r="U101" s="158" t="s">
        <v>284</v>
      </c>
      <c r="V101" s="147"/>
      <c r="W101" s="147"/>
      <c r="X101" s="147"/>
      <c r="Y101" s="147"/>
      <c r="Z101" s="147"/>
      <c r="AA101" s="147"/>
      <c r="AB101" s="147"/>
      <c r="AC101" s="147" t="s">
        <v>764</v>
      </c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</row>
    <row r="102" spans="1:56" outlineLevel="2" x14ac:dyDescent="0.25">
      <c r="A102" s="154"/>
      <c r="B102" s="155"/>
      <c r="C102" s="253" t="s">
        <v>2096</v>
      </c>
      <c r="D102" s="254"/>
      <c r="E102" s="254"/>
      <c r="F102" s="254"/>
      <c r="G102" s="254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47"/>
      <c r="W102" s="147"/>
      <c r="X102" s="147"/>
      <c r="Y102" s="147"/>
      <c r="Z102" s="147"/>
      <c r="AA102" s="147"/>
      <c r="AB102" s="147"/>
      <c r="AC102" s="147" t="s">
        <v>287</v>
      </c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78" t="str">
        <f>C102</f>
        <v>4-20mA/4-20mA, MOŽNOST KONFIGURACE, NAPÁJENÍ 24VDC, např. MERCOS, PEPPERL+FUCHS ( ekvivalentní zařízení je možné )</v>
      </c>
      <c r="AX102" s="147"/>
      <c r="AY102" s="147"/>
      <c r="AZ102" s="147"/>
      <c r="BA102" s="147"/>
      <c r="BB102" s="147"/>
      <c r="BC102" s="147"/>
      <c r="BD102" s="147"/>
    </row>
    <row r="103" spans="1:56" ht="20.399999999999999" outlineLevel="1" x14ac:dyDescent="0.25">
      <c r="A103" s="179">
        <v>56</v>
      </c>
      <c r="B103" s="180" t="s">
        <v>2097</v>
      </c>
      <c r="C103" s="188" t="s">
        <v>2098</v>
      </c>
      <c r="D103" s="181" t="s">
        <v>451</v>
      </c>
      <c r="E103" s="182">
        <v>4</v>
      </c>
      <c r="F103" s="183"/>
      <c r="G103" s="184">
        <f>ROUND(E103*F103,2)</f>
        <v>0</v>
      </c>
      <c r="H103" s="183"/>
      <c r="I103" s="184">
        <f>ROUND(E103*H103,2)</f>
        <v>0</v>
      </c>
      <c r="J103" s="183"/>
      <c r="K103" s="184">
        <f>ROUND(E103*J103,2)</f>
        <v>0</v>
      </c>
      <c r="L103" s="184">
        <v>21</v>
      </c>
      <c r="M103" s="184">
        <f>G103*(1+L103/100)</f>
        <v>0</v>
      </c>
      <c r="N103" s="184"/>
      <c r="O103" s="184" t="s">
        <v>282</v>
      </c>
      <c r="P103" s="185" t="s">
        <v>283</v>
      </c>
      <c r="Q103" s="158">
        <v>0</v>
      </c>
      <c r="R103" s="158">
        <f>ROUND(E103*Q103,2)</f>
        <v>0</v>
      </c>
      <c r="S103" s="158"/>
      <c r="T103" s="158" t="s">
        <v>179</v>
      </c>
      <c r="U103" s="158" t="s">
        <v>284</v>
      </c>
      <c r="V103" s="147"/>
      <c r="W103" s="147"/>
      <c r="X103" s="147"/>
      <c r="Y103" s="147"/>
      <c r="Z103" s="147"/>
      <c r="AA103" s="147"/>
      <c r="AB103" s="147"/>
      <c r="AC103" s="147" t="s">
        <v>764</v>
      </c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</row>
    <row r="104" spans="1:56" ht="20.399999999999999" outlineLevel="1" x14ac:dyDescent="0.25">
      <c r="A104" s="171">
        <v>57</v>
      </c>
      <c r="B104" s="172" t="s">
        <v>2099</v>
      </c>
      <c r="C104" s="187" t="s">
        <v>2100</v>
      </c>
      <c r="D104" s="173" t="s">
        <v>451</v>
      </c>
      <c r="E104" s="174">
        <v>3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6"/>
      <c r="O104" s="176" t="s">
        <v>282</v>
      </c>
      <c r="P104" s="177" t="s">
        <v>283</v>
      </c>
      <c r="Q104" s="158">
        <v>0</v>
      </c>
      <c r="R104" s="158">
        <f>ROUND(E104*Q104,2)</f>
        <v>0</v>
      </c>
      <c r="S104" s="158"/>
      <c r="T104" s="158" t="s">
        <v>179</v>
      </c>
      <c r="U104" s="158" t="s">
        <v>284</v>
      </c>
      <c r="V104" s="147"/>
      <c r="W104" s="147"/>
      <c r="X104" s="147"/>
      <c r="Y104" s="147"/>
      <c r="Z104" s="147"/>
      <c r="AA104" s="147"/>
      <c r="AB104" s="147"/>
      <c r="AC104" s="147" t="s">
        <v>764</v>
      </c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</row>
    <row r="105" spans="1:56" outlineLevel="2" x14ac:dyDescent="0.25">
      <c r="A105" s="154"/>
      <c r="B105" s="155"/>
      <c r="C105" s="253" t="s">
        <v>2101</v>
      </c>
      <c r="D105" s="254"/>
      <c r="E105" s="254"/>
      <c r="F105" s="254"/>
      <c r="G105" s="254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47"/>
      <c r="W105" s="147"/>
      <c r="X105" s="147"/>
      <c r="Y105" s="147"/>
      <c r="Z105" s="147"/>
      <c r="AA105" s="147"/>
      <c r="AB105" s="147"/>
      <c r="AC105" s="147" t="s">
        <v>287</v>
      </c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</row>
    <row r="106" spans="1:56" outlineLevel="1" x14ac:dyDescent="0.25">
      <c r="A106" s="179">
        <v>58</v>
      </c>
      <c r="B106" s="180" t="s">
        <v>2102</v>
      </c>
      <c r="C106" s="188" t="s">
        <v>2103</v>
      </c>
      <c r="D106" s="181" t="s">
        <v>451</v>
      </c>
      <c r="E106" s="182">
        <v>20</v>
      </c>
      <c r="F106" s="183"/>
      <c r="G106" s="184">
        <f>ROUND(E106*F106,2)</f>
        <v>0</v>
      </c>
      <c r="H106" s="183"/>
      <c r="I106" s="184">
        <f>ROUND(E106*H106,2)</f>
        <v>0</v>
      </c>
      <c r="J106" s="183"/>
      <c r="K106" s="184">
        <f>ROUND(E106*J106,2)</f>
        <v>0</v>
      </c>
      <c r="L106" s="184">
        <v>21</v>
      </c>
      <c r="M106" s="184">
        <f>G106*(1+L106/100)</f>
        <v>0</v>
      </c>
      <c r="N106" s="184"/>
      <c r="O106" s="184" t="s">
        <v>282</v>
      </c>
      <c r="P106" s="185" t="s">
        <v>283</v>
      </c>
      <c r="Q106" s="158">
        <v>0</v>
      </c>
      <c r="R106" s="158">
        <f>ROUND(E106*Q106,2)</f>
        <v>0</v>
      </c>
      <c r="S106" s="158"/>
      <c r="T106" s="158" t="s">
        <v>179</v>
      </c>
      <c r="U106" s="158" t="s">
        <v>284</v>
      </c>
      <c r="V106" s="147"/>
      <c r="W106" s="147"/>
      <c r="X106" s="147"/>
      <c r="Y106" s="147"/>
      <c r="Z106" s="147"/>
      <c r="AA106" s="147"/>
      <c r="AB106" s="147"/>
      <c r="AC106" s="147" t="s">
        <v>764</v>
      </c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</row>
    <row r="107" spans="1:56" outlineLevel="1" x14ac:dyDescent="0.25">
      <c r="A107" s="171">
        <v>59</v>
      </c>
      <c r="B107" s="172" t="s">
        <v>2104</v>
      </c>
      <c r="C107" s="187" t="s">
        <v>2105</v>
      </c>
      <c r="D107" s="173" t="s">
        <v>451</v>
      </c>
      <c r="E107" s="174">
        <v>200</v>
      </c>
      <c r="F107" s="175"/>
      <c r="G107" s="176">
        <f>ROUND(E107*F107,2)</f>
        <v>0</v>
      </c>
      <c r="H107" s="175"/>
      <c r="I107" s="176">
        <f>ROUND(E107*H107,2)</f>
        <v>0</v>
      </c>
      <c r="J107" s="175"/>
      <c r="K107" s="176">
        <f>ROUND(E107*J107,2)</f>
        <v>0</v>
      </c>
      <c r="L107" s="176">
        <v>21</v>
      </c>
      <c r="M107" s="176">
        <f>G107*(1+L107/100)</f>
        <v>0</v>
      </c>
      <c r="N107" s="176"/>
      <c r="O107" s="176" t="s">
        <v>282</v>
      </c>
      <c r="P107" s="177" t="s">
        <v>283</v>
      </c>
      <c r="Q107" s="158">
        <v>0</v>
      </c>
      <c r="R107" s="158">
        <f>ROUND(E107*Q107,2)</f>
        <v>0</v>
      </c>
      <c r="S107" s="158"/>
      <c r="T107" s="158" t="s">
        <v>179</v>
      </c>
      <c r="U107" s="158" t="s">
        <v>284</v>
      </c>
      <c r="V107" s="147"/>
      <c r="W107" s="147"/>
      <c r="X107" s="147"/>
      <c r="Y107" s="147"/>
      <c r="Z107" s="147"/>
      <c r="AA107" s="147"/>
      <c r="AB107" s="147"/>
      <c r="AC107" s="147" t="s">
        <v>764</v>
      </c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</row>
    <row r="108" spans="1:56" outlineLevel="2" x14ac:dyDescent="0.25">
      <c r="A108" s="154"/>
      <c r="B108" s="155"/>
      <c r="C108" s="253" t="s">
        <v>2106</v>
      </c>
      <c r="D108" s="254"/>
      <c r="E108" s="254"/>
      <c r="F108" s="254"/>
      <c r="G108" s="254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47"/>
      <c r="W108" s="147"/>
      <c r="X108" s="147"/>
      <c r="Y108" s="147"/>
      <c r="Z108" s="147"/>
      <c r="AA108" s="147"/>
      <c r="AB108" s="147"/>
      <c r="AC108" s="147" t="s">
        <v>287</v>
      </c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</row>
    <row r="109" spans="1:56" outlineLevel="1" x14ac:dyDescent="0.25">
      <c r="A109" s="171">
        <v>60</v>
      </c>
      <c r="B109" s="172" t="s">
        <v>102</v>
      </c>
      <c r="C109" s="187" t="s">
        <v>2107</v>
      </c>
      <c r="D109" s="173" t="s">
        <v>451</v>
      </c>
      <c r="E109" s="174">
        <v>20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6"/>
      <c r="O109" s="176" t="s">
        <v>282</v>
      </c>
      <c r="P109" s="177" t="s">
        <v>283</v>
      </c>
      <c r="Q109" s="158">
        <v>0</v>
      </c>
      <c r="R109" s="158">
        <f>ROUND(E109*Q109,2)</f>
        <v>0</v>
      </c>
      <c r="S109" s="158"/>
      <c r="T109" s="158" t="s">
        <v>179</v>
      </c>
      <c r="U109" s="158" t="s">
        <v>284</v>
      </c>
      <c r="V109" s="147"/>
      <c r="W109" s="147"/>
      <c r="X109" s="147"/>
      <c r="Y109" s="147"/>
      <c r="Z109" s="147"/>
      <c r="AA109" s="147"/>
      <c r="AB109" s="147"/>
      <c r="AC109" s="147" t="s">
        <v>764</v>
      </c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</row>
    <row r="110" spans="1:56" outlineLevel="2" x14ac:dyDescent="0.25">
      <c r="A110" s="154"/>
      <c r="B110" s="155"/>
      <c r="C110" s="253" t="s">
        <v>2106</v>
      </c>
      <c r="D110" s="254"/>
      <c r="E110" s="254"/>
      <c r="F110" s="254"/>
      <c r="G110" s="254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47"/>
      <c r="W110" s="147"/>
      <c r="X110" s="147"/>
      <c r="Y110" s="147"/>
      <c r="Z110" s="147"/>
      <c r="AA110" s="147"/>
      <c r="AB110" s="147"/>
      <c r="AC110" s="147" t="s">
        <v>287</v>
      </c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</row>
    <row r="111" spans="1:56" outlineLevel="1" x14ac:dyDescent="0.25">
      <c r="A111" s="171">
        <v>61</v>
      </c>
      <c r="B111" s="172" t="s">
        <v>2108</v>
      </c>
      <c r="C111" s="187" t="s">
        <v>2109</v>
      </c>
      <c r="D111" s="173" t="s">
        <v>451</v>
      </c>
      <c r="E111" s="174">
        <v>25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21</v>
      </c>
      <c r="M111" s="176">
        <f>G111*(1+L111/100)</f>
        <v>0</v>
      </c>
      <c r="N111" s="176"/>
      <c r="O111" s="176" t="s">
        <v>282</v>
      </c>
      <c r="P111" s="177" t="s">
        <v>283</v>
      </c>
      <c r="Q111" s="158">
        <v>0</v>
      </c>
      <c r="R111" s="158">
        <f>ROUND(E111*Q111,2)</f>
        <v>0</v>
      </c>
      <c r="S111" s="158"/>
      <c r="T111" s="158" t="s">
        <v>179</v>
      </c>
      <c r="U111" s="158" t="s">
        <v>284</v>
      </c>
      <c r="V111" s="147"/>
      <c r="W111" s="147"/>
      <c r="X111" s="147"/>
      <c r="Y111" s="147"/>
      <c r="Z111" s="147"/>
      <c r="AA111" s="147"/>
      <c r="AB111" s="147"/>
      <c r="AC111" s="147" t="s">
        <v>764</v>
      </c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</row>
    <row r="112" spans="1:56" outlineLevel="2" x14ac:dyDescent="0.25">
      <c r="A112" s="154"/>
      <c r="B112" s="155"/>
      <c r="C112" s="253" t="s">
        <v>2106</v>
      </c>
      <c r="D112" s="254"/>
      <c r="E112" s="254"/>
      <c r="F112" s="254"/>
      <c r="G112" s="254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47"/>
      <c r="W112" s="147"/>
      <c r="X112" s="147"/>
      <c r="Y112" s="147"/>
      <c r="Z112" s="147"/>
      <c r="AA112" s="147"/>
      <c r="AB112" s="147"/>
      <c r="AC112" s="147" t="s">
        <v>287</v>
      </c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</row>
    <row r="113" spans="1:56" outlineLevel="1" x14ac:dyDescent="0.25">
      <c r="A113" s="171">
        <v>62</v>
      </c>
      <c r="B113" s="172" t="s">
        <v>104</v>
      </c>
      <c r="C113" s="187" t="s">
        <v>2110</v>
      </c>
      <c r="D113" s="173" t="s">
        <v>451</v>
      </c>
      <c r="E113" s="174">
        <v>60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6"/>
      <c r="O113" s="176" t="s">
        <v>282</v>
      </c>
      <c r="P113" s="177" t="s">
        <v>283</v>
      </c>
      <c r="Q113" s="158">
        <v>0</v>
      </c>
      <c r="R113" s="158">
        <f>ROUND(E113*Q113,2)</f>
        <v>0</v>
      </c>
      <c r="S113" s="158"/>
      <c r="T113" s="158" t="s">
        <v>179</v>
      </c>
      <c r="U113" s="158" t="s">
        <v>284</v>
      </c>
      <c r="V113" s="147"/>
      <c r="W113" s="147"/>
      <c r="X113" s="147"/>
      <c r="Y113" s="147"/>
      <c r="Z113" s="147"/>
      <c r="AA113" s="147"/>
      <c r="AB113" s="147"/>
      <c r="AC113" s="147" t="s">
        <v>764</v>
      </c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</row>
    <row r="114" spans="1:56" outlineLevel="2" x14ac:dyDescent="0.25">
      <c r="A114" s="154"/>
      <c r="B114" s="155"/>
      <c r="C114" s="253" t="s">
        <v>2106</v>
      </c>
      <c r="D114" s="254"/>
      <c r="E114" s="254"/>
      <c r="F114" s="254"/>
      <c r="G114" s="254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47"/>
      <c r="W114" s="147"/>
      <c r="X114" s="147"/>
      <c r="Y114" s="147"/>
      <c r="Z114" s="147"/>
      <c r="AA114" s="147"/>
      <c r="AB114" s="147"/>
      <c r="AC114" s="147" t="s">
        <v>287</v>
      </c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</row>
    <row r="115" spans="1:56" outlineLevel="1" x14ac:dyDescent="0.25">
      <c r="A115" s="171">
        <v>63</v>
      </c>
      <c r="B115" s="172" t="s">
        <v>2111</v>
      </c>
      <c r="C115" s="187" t="s">
        <v>2112</v>
      </c>
      <c r="D115" s="173" t="s">
        <v>451</v>
      </c>
      <c r="E115" s="174">
        <v>20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6"/>
      <c r="O115" s="176" t="s">
        <v>282</v>
      </c>
      <c r="P115" s="177" t="s">
        <v>283</v>
      </c>
      <c r="Q115" s="158">
        <v>0</v>
      </c>
      <c r="R115" s="158">
        <f>ROUND(E115*Q115,2)</f>
        <v>0</v>
      </c>
      <c r="S115" s="158"/>
      <c r="T115" s="158" t="s">
        <v>179</v>
      </c>
      <c r="U115" s="158" t="s">
        <v>284</v>
      </c>
      <c r="V115" s="147"/>
      <c r="W115" s="147"/>
      <c r="X115" s="147"/>
      <c r="Y115" s="147"/>
      <c r="Z115" s="147"/>
      <c r="AA115" s="147"/>
      <c r="AB115" s="147"/>
      <c r="AC115" s="147" t="s">
        <v>764</v>
      </c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</row>
    <row r="116" spans="1:56" outlineLevel="2" x14ac:dyDescent="0.25">
      <c r="A116" s="154"/>
      <c r="B116" s="155"/>
      <c r="C116" s="253" t="s">
        <v>2106</v>
      </c>
      <c r="D116" s="254"/>
      <c r="E116" s="254"/>
      <c r="F116" s="254"/>
      <c r="G116" s="254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47"/>
      <c r="W116" s="147"/>
      <c r="X116" s="147"/>
      <c r="Y116" s="147"/>
      <c r="Z116" s="147"/>
      <c r="AA116" s="147"/>
      <c r="AB116" s="147"/>
      <c r="AC116" s="147" t="s">
        <v>287</v>
      </c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</row>
    <row r="117" spans="1:56" outlineLevel="1" x14ac:dyDescent="0.25">
      <c r="A117" s="171">
        <v>64</v>
      </c>
      <c r="B117" s="172" t="s">
        <v>2113</v>
      </c>
      <c r="C117" s="187" t="s">
        <v>2114</v>
      </c>
      <c r="D117" s="173" t="s">
        <v>451</v>
      </c>
      <c r="E117" s="174">
        <v>20</v>
      </c>
      <c r="F117" s="175"/>
      <c r="G117" s="176">
        <f>ROUND(E117*F117,2)</f>
        <v>0</v>
      </c>
      <c r="H117" s="175"/>
      <c r="I117" s="176">
        <f>ROUND(E117*H117,2)</f>
        <v>0</v>
      </c>
      <c r="J117" s="175"/>
      <c r="K117" s="176">
        <f>ROUND(E117*J117,2)</f>
        <v>0</v>
      </c>
      <c r="L117" s="176">
        <v>21</v>
      </c>
      <c r="M117" s="176">
        <f>G117*(1+L117/100)</f>
        <v>0</v>
      </c>
      <c r="N117" s="176"/>
      <c r="O117" s="176" t="s">
        <v>282</v>
      </c>
      <c r="P117" s="177" t="s">
        <v>283</v>
      </c>
      <c r="Q117" s="158">
        <v>0</v>
      </c>
      <c r="R117" s="158">
        <f>ROUND(E117*Q117,2)</f>
        <v>0</v>
      </c>
      <c r="S117" s="158"/>
      <c r="T117" s="158" t="s">
        <v>179</v>
      </c>
      <c r="U117" s="158" t="s">
        <v>284</v>
      </c>
      <c r="V117" s="147"/>
      <c r="W117" s="147"/>
      <c r="X117" s="147"/>
      <c r="Y117" s="147"/>
      <c r="Z117" s="147"/>
      <c r="AA117" s="147"/>
      <c r="AB117" s="147"/>
      <c r="AC117" s="147" t="s">
        <v>764</v>
      </c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</row>
    <row r="118" spans="1:56" outlineLevel="2" x14ac:dyDescent="0.25">
      <c r="A118" s="154"/>
      <c r="B118" s="155"/>
      <c r="C118" s="253" t="s">
        <v>2106</v>
      </c>
      <c r="D118" s="254"/>
      <c r="E118" s="254"/>
      <c r="F118" s="254"/>
      <c r="G118" s="254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47"/>
      <c r="W118" s="147"/>
      <c r="X118" s="147"/>
      <c r="Y118" s="147"/>
      <c r="Z118" s="147"/>
      <c r="AA118" s="147"/>
      <c r="AB118" s="147"/>
      <c r="AC118" s="147" t="s">
        <v>287</v>
      </c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</row>
    <row r="119" spans="1:56" outlineLevel="1" x14ac:dyDescent="0.25">
      <c r="A119" s="171">
        <v>65</v>
      </c>
      <c r="B119" s="172" t="s">
        <v>2115</v>
      </c>
      <c r="C119" s="187" t="s">
        <v>2116</v>
      </c>
      <c r="D119" s="173" t="s">
        <v>451</v>
      </c>
      <c r="E119" s="174">
        <v>10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21</v>
      </c>
      <c r="M119" s="176">
        <f>G119*(1+L119/100)</f>
        <v>0</v>
      </c>
      <c r="N119" s="176"/>
      <c r="O119" s="176" t="s">
        <v>282</v>
      </c>
      <c r="P119" s="177" t="s">
        <v>283</v>
      </c>
      <c r="Q119" s="158">
        <v>0</v>
      </c>
      <c r="R119" s="158">
        <f>ROUND(E119*Q119,2)</f>
        <v>0</v>
      </c>
      <c r="S119" s="158"/>
      <c r="T119" s="158" t="s">
        <v>179</v>
      </c>
      <c r="U119" s="158" t="s">
        <v>284</v>
      </c>
      <c r="V119" s="147"/>
      <c r="W119" s="147"/>
      <c r="X119" s="147"/>
      <c r="Y119" s="147"/>
      <c r="Z119" s="147"/>
      <c r="AA119" s="147"/>
      <c r="AB119" s="147"/>
      <c r="AC119" s="147" t="s">
        <v>764</v>
      </c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</row>
    <row r="120" spans="1:56" outlineLevel="2" x14ac:dyDescent="0.25">
      <c r="A120" s="154"/>
      <c r="B120" s="155"/>
      <c r="C120" s="253" t="s">
        <v>2106</v>
      </c>
      <c r="D120" s="254"/>
      <c r="E120" s="254"/>
      <c r="F120" s="254"/>
      <c r="G120" s="254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47"/>
      <c r="W120" s="147"/>
      <c r="X120" s="147"/>
      <c r="Y120" s="147"/>
      <c r="Z120" s="147"/>
      <c r="AA120" s="147"/>
      <c r="AB120" s="147"/>
      <c r="AC120" s="147" t="s">
        <v>287</v>
      </c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</row>
    <row r="121" spans="1:56" outlineLevel="1" x14ac:dyDescent="0.25">
      <c r="A121" s="171">
        <v>66</v>
      </c>
      <c r="B121" s="172" t="s">
        <v>2117</v>
      </c>
      <c r="C121" s="187" t="s">
        <v>2118</v>
      </c>
      <c r="D121" s="173" t="s">
        <v>451</v>
      </c>
      <c r="E121" s="174">
        <v>4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6"/>
      <c r="O121" s="176" t="s">
        <v>282</v>
      </c>
      <c r="P121" s="177" t="s">
        <v>283</v>
      </c>
      <c r="Q121" s="158">
        <v>0</v>
      </c>
      <c r="R121" s="158">
        <f>ROUND(E121*Q121,2)</f>
        <v>0</v>
      </c>
      <c r="S121" s="158"/>
      <c r="T121" s="158" t="s">
        <v>179</v>
      </c>
      <c r="U121" s="158" t="s">
        <v>284</v>
      </c>
      <c r="V121" s="147"/>
      <c r="W121" s="147"/>
      <c r="X121" s="147"/>
      <c r="Y121" s="147"/>
      <c r="Z121" s="147"/>
      <c r="AA121" s="147"/>
      <c r="AB121" s="147"/>
      <c r="AC121" s="147" t="s">
        <v>764</v>
      </c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</row>
    <row r="122" spans="1:56" outlineLevel="2" x14ac:dyDescent="0.25">
      <c r="A122" s="154"/>
      <c r="B122" s="155"/>
      <c r="C122" s="253" t="s">
        <v>2106</v>
      </c>
      <c r="D122" s="254"/>
      <c r="E122" s="254"/>
      <c r="F122" s="254"/>
      <c r="G122" s="254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47"/>
      <c r="W122" s="147"/>
      <c r="X122" s="147"/>
      <c r="Y122" s="147"/>
      <c r="Z122" s="147"/>
      <c r="AA122" s="147"/>
      <c r="AB122" s="147"/>
      <c r="AC122" s="147" t="s">
        <v>287</v>
      </c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</row>
    <row r="123" spans="1:56" outlineLevel="1" x14ac:dyDescent="0.25">
      <c r="A123" s="171">
        <v>67</v>
      </c>
      <c r="B123" s="172" t="s">
        <v>2119</v>
      </c>
      <c r="C123" s="187" t="s">
        <v>2120</v>
      </c>
      <c r="D123" s="173" t="s">
        <v>451</v>
      </c>
      <c r="E123" s="174">
        <v>2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6"/>
      <c r="O123" s="176" t="s">
        <v>282</v>
      </c>
      <c r="P123" s="177" t="s">
        <v>283</v>
      </c>
      <c r="Q123" s="158">
        <v>0</v>
      </c>
      <c r="R123" s="158">
        <f>ROUND(E123*Q123,2)</f>
        <v>0</v>
      </c>
      <c r="S123" s="158"/>
      <c r="T123" s="158" t="s">
        <v>179</v>
      </c>
      <c r="U123" s="158" t="s">
        <v>284</v>
      </c>
      <c r="V123" s="147"/>
      <c r="W123" s="147"/>
      <c r="X123" s="147"/>
      <c r="Y123" s="147"/>
      <c r="Z123" s="147"/>
      <c r="AA123" s="147"/>
      <c r="AB123" s="147"/>
      <c r="AC123" s="147" t="s">
        <v>764</v>
      </c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</row>
    <row r="124" spans="1:56" outlineLevel="2" x14ac:dyDescent="0.25">
      <c r="A124" s="154"/>
      <c r="B124" s="155"/>
      <c r="C124" s="253" t="s">
        <v>2106</v>
      </c>
      <c r="D124" s="254"/>
      <c r="E124" s="254"/>
      <c r="F124" s="254"/>
      <c r="G124" s="254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47"/>
      <c r="W124" s="147"/>
      <c r="X124" s="147"/>
      <c r="Y124" s="147"/>
      <c r="Z124" s="147"/>
      <c r="AA124" s="147"/>
      <c r="AB124" s="147"/>
      <c r="AC124" s="147" t="s">
        <v>287</v>
      </c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</row>
    <row r="125" spans="1:56" outlineLevel="1" x14ac:dyDescent="0.25">
      <c r="A125" s="179">
        <v>68</v>
      </c>
      <c r="B125" s="180" t="s">
        <v>2121</v>
      </c>
      <c r="C125" s="188" t="s">
        <v>2122</v>
      </c>
      <c r="D125" s="181" t="s">
        <v>1293</v>
      </c>
      <c r="E125" s="182">
        <v>2</v>
      </c>
      <c r="F125" s="183"/>
      <c r="G125" s="184">
        <f>ROUND(E125*F125,2)</f>
        <v>0</v>
      </c>
      <c r="H125" s="183"/>
      <c r="I125" s="184">
        <f>ROUND(E125*H125,2)</f>
        <v>0</v>
      </c>
      <c r="J125" s="183"/>
      <c r="K125" s="184">
        <f>ROUND(E125*J125,2)</f>
        <v>0</v>
      </c>
      <c r="L125" s="184">
        <v>21</v>
      </c>
      <c r="M125" s="184">
        <f>G125*(1+L125/100)</f>
        <v>0</v>
      </c>
      <c r="N125" s="184"/>
      <c r="O125" s="184" t="s">
        <v>282</v>
      </c>
      <c r="P125" s="185" t="s">
        <v>283</v>
      </c>
      <c r="Q125" s="158">
        <v>0</v>
      </c>
      <c r="R125" s="158">
        <f>ROUND(E125*Q125,2)</f>
        <v>0</v>
      </c>
      <c r="S125" s="158"/>
      <c r="T125" s="158" t="s">
        <v>179</v>
      </c>
      <c r="U125" s="158" t="s">
        <v>284</v>
      </c>
      <c r="V125" s="147"/>
      <c r="W125" s="147"/>
      <c r="X125" s="147"/>
      <c r="Y125" s="147"/>
      <c r="Z125" s="147"/>
      <c r="AA125" s="147"/>
      <c r="AB125" s="147"/>
      <c r="AC125" s="147" t="s">
        <v>764</v>
      </c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</row>
    <row r="126" spans="1:56" x14ac:dyDescent="0.25">
      <c r="A126" s="161" t="s">
        <v>278</v>
      </c>
      <c r="B126" s="162" t="s">
        <v>172</v>
      </c>
      <c r="C126" s="186" t="s">
        <v>173</v>
      </c>
      <c r="D126" s="163"/>
      <c r="E126" s="164"/>
      <c r="F126" s="165"/>
      <c r="G126" s="165">
        <f>SUMIF(AC127:AC185,"&lt;&gt;NOR",G127:G185)</f>
        <v>0</v>
      </c>
      <c r="H126" s="165"/>
      <c r="I126" s="165">
        <f>SUM(I127:I185)</f>
        <v>0</v>
      </c>
      <c r="J126" s="165"/>
      <c r="K126" s="165">
        <f>SUM(K127:K185)</f>
        <v>0</v>
      </c>
      <c r="L126" s="165"/>
      <c r="M126" s="165">
        <f>SUM(M127:M185)</f>
        <v>0</v>
      </c>
      <c r="N126" s="165"/>
      <c r="O126" s="165"/>
      <c r="P126" s="166"/>
      <c r="Q126" s="160"/>
      <c r="R126" s="160">
        <f>SUM(R127:R185)</f>
        <v>0</v>
      </c>
      <c r="S126" s="160"/>
      <c r="T126" s="160"/>
      <c r="U126" s="160"/>
      <c r="AC126" t="s">
        <v>279</v>
      </c>
    </row>
    <row r="127" spans="1:56" outlineLevel="1" x14ac:dyDescent="0.25">
      <c r="A127" s="171">
        <v>69</v>
      </c>
      <c r="B127" s="172" t="s">
        <v>2123</v>
      </c>
      <c r="C127" s="187" t="s">
        <v>2124</v>
      </c>
      <c r="D127" s="173" t="s">
        <v>865</v>
      </c>
      <c r="E127" s="174">
        <v>1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6"/>
      <c r="O127" s="176" t="s">
        <v>282</v>
      </c>
      <c r="P127" s="177" t="s">
        <v>283</v>
      </c>
      <c r="Q127" s="158">
        <v>0</v>
      </c>
      <c r="R127" s="158">
        <f>ROUND(E127*Q127,2)</f>
        <v>0</v>
      </c>
      <c r="S127" s="158"/>
      <c r="T127" s="158" t="s">
        <v>179</v>
      </c>
      <c r="U127" s="158" t="s">
        <v>284</v>
      </c>
      <c r="V127" s="147"/>
      <c r="W127" s="147"/>
      <c r="X127" s="147"/>
      <c r="Y127" s="147"/>
      <c r="Z127" s="147"/>
      <c r="AA127" s="147"/>
      <c r="AB127" s="147"/>
      <c r="AC127" s="147" t="s">
        <v>764</v>
      </c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</row>
    <row r="128" spans="1:56" ht="21" outlineLevel="2" x14ac:dyDescent="0.25">
      <c r="A128" s="154"/>
      <c r="B128" s="155"/>
      <c r="C128" s="253" t="s">
        <v>2125</v>
      </c>
      <c r="D128" s="254"/>
      <c r="E128" s="254"/>
      <c r="F128" s="254"/>
      <c r="G128" s="254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47"/>
      <c r="W128" s="147"/>
      <c r="X128" s="147"/>
      <c r="Y128" s="147"/>
      <c r="Z128" s="147"/>
      <c r="AA128" s="147"/>
      <c r="AB128" s="147"/>
      <c r="AC128" s="147" t="s">
        <v>287</v>
      </c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78" t="str">
        <f>C128</f>
        <v>Úpravy a doplnění  může být provedeno pouze autorizovanou firmou, která má zkušenosti v oboru a je technicky vybavena pro tyto účely. výdejní automaty budou doplněny o moduly RTD - 7 ks pro měření teploty produktu.</v>
      </c>
      <c r="AX128" s="147"/>
      <c r="AY128" s="147"/>
      <c r="AZ128" s="147"/>
      <c r="BA128" s="147"/>
      <c r="BB128" s="147"/>
      <c r="BC128" s="147"/>
      <c r="BD128" s="147"/>
    </row>
    <row r="129" spans="1:56" outlineLevel="1" x14ac:dyDescent="0.25">
      <c r="A129" s="171">
        <v>70</v>
      </c>
      <c r="B129" s="172" t="s">
        <v>2126</v>
      </c>
      <c r="C129" s="187" t="s">
        <v>2127</v>
      </c>
      <c r="D129" s="173" t="s">
        <v>865</v>
      </c>
      <c r="E129" s="174">
        <v>3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6"/>
      <c r="O129" s="176" t="s">
        <v>282</v>
      </c>
      <c r="P129" s="177" t="s">
        <v>283</v>
      </c>
      <c r="Q129" s="158">
        <v>0</v>
      </c>
      <c r="R129" s="158">
        <f>ROUND(E129*Q129,2)</f>
        <v>0</v>
      </c>
      <c r="S129" s="158"/>
      <c r="T129" s="158" t="s">
        <v>179</v>
      </c>
      <c r="U129" s="158" t="s">
        <v>284</v>
      </c>
      <c r="V129" s="147"/>
      <c r="W129" s="147"/>
      <c r="X129" s="147"/>
      <c r="Y129" s="147"/>
      <c r="Z129" s="147"/>
      <c r="AA129" s="147"/>
      <c r="AB129" s="147"/>
      <c r="AC129" s="147" t="s">
        <v>764</v>
      </c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</row>
    <row r="130" spans="1:56" ht="21" outlineLevel="2" x14ac:dyDescent="0.25">
      <c r="A130" s="154"/>
      <c r="B130" s="155"/>
      <c r="C130" s="253" t="s">
        <v>2128</v>
      </c>
      <c r="D130" s="254"/>
      <c r="E130" s="254"/>
      <c r="F130" s="254"/>
      <c r="G130" s="254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47"/>
      <c r="W130" s="147"/>
      <c r="X130" s="147"/>
      <c r="Y130" s="147"/>
      <c r="Z130" s="147"/>
      <c r="AA130" s="147"/>
      <c r="AB130" s="147"/>
      <c r="AC130" s="147" t="s">
        <v>287</v>
      </c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78" t="str">
        <f>C130</f>
        <v>DOUBLE SEAL, MOSAZ; 2x1"NPT; 2x1-1/4"NPT; 1x1/2"NPT; 1x1-1/4NPT -1"NPT; 1x1NPT -1/2"NPT; IP66;  Ex d IIC Gb, Ex e IIC Gb, Ex nR IIC Gc, Ex ta IIIC Da, Ex d I Mb, Ex e I Mb např. CMP ( ekvivalentní zařízení je možné )</v>
      </c>
      <c r="AX130" s="147"/>
      <c r="AY130" s="147"/>
      <c r="AZ130" s="147"/>
      <c r="BA130" s="147"/>
      <c r="BB130" s="147"/>
      <c r="BC130" s="147"/>
      <c r="BD130" s="147"/>
    </row>
    <row r="131" spans="1:56" outlineLevel="1" x14ac:dyDescent="0.25">
      <c r="A131" s="171">
        <v>71</v>
      </c>
      <c r="B131" s="172" t="s">
        <v>2129</v>
      </c>
      <c r="C131" s="187" t="s">
        <v>2130</v>
      </c>
      <c r="D131" s="173" t="s">
        <v>451</v>
      </c>
      <c r="E131" s="174">
        <v>3</v>
      </c>
      <c r="F131" s="175"/>
      <c r="G131" s="176">
        <f>ROUND(E131*F131,2)</f>
        <v>0</v>
      </c>
      <c r="H131" s="175"/>
      <c r="I131" s="176">
        <f>ROUND(E131*H131,2)</f>
        <v>0</v>
      </c>
      <c r="J131" s="175"/>
      <c r="K131" s="176">
        <f>ROUND(E131*J131,2)</f>
        <v>0</v>
      </c>
      <c r="L131" s="176">
        <v>21</v>
      </c>
      <c r="M131" s="176">
        <f>G131*(1+L131/100)</f>
        <v>0</v>
      </c>
      <c r="N131" s="176"/>
      <c r="O131" s="176" t="s">
        <v>282</v>
      </c>
      <c r="P131" s="177" t="s">
        <v>283</v>
      </c>
      <c r="Q131" s="158">
        <v>0</v>
      </c>
      <c r="R131" s="158">
        <f>ROUND(E131*Q131,2)</f>
        <v>0</v>
      </c>
      <c r="S131" s="158"/>
      <c r="T131" s="158" t="s">
        <v>179</v>
      </c>
      <c r="U131" s="158" t="s">
        <v>284</v>
      </c>
      <c r="V131" s="147"/>
      <c r="W131" s="147"/>
      <c r="X131" s="147"/>
      <c r="Y131" s="147"/>
      <c r="Z131" s="147"/>
      <c r="AA131" s="147"/>
      <c r="AB131" s="147"/>
      <c r="AC131" s="147" t="s">
        <v>764</v>
      </c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</row>
    <row r="132" spans="1:56" ht="21" outlineLevel="2" x14ac:dyDescent="0.25">
      <c r="A132" s="154"/>
      <c r="B132" s="155"/>
      <c r="C132" s="253" t="s">
        <v>2131</v>
      </c>
      <c r="D132" s="254"/>
      <c r="E132" s="254"/>
      <c r="F132" s="254"/>
      <c r="G132" s="254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47"/>
      <c r="W132" s="147"/>
      <c r="X132" s="147"/>
      <c r="Y132" s="147"/>
      <c r="Z132" s="147"/>
      <c r="AA132" s="147"/>
      <c r="AB132" s="147"/>
      <c r="AC132" s="147" t="s">
        <v>287</v>
      </c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78" t="str">
        <f>C132</f>
        <v>T6 krabice, do ZÓNY1, ATEX, polyester, IP65, 2ks Ex em pojistky 400mA, 100 ks svorky 2,5 mm2, 15ks kab. vývodka M25x1,5, rozměry 340x340x151 mm, např. STAHL ( ekvivalentní zařízení je možné )</v>
      </c>
      <c r="AX132" s="147"/>
      <c r="AY132" s="147"/>
      <c r="AZ132" s="147"/>
      <c r="BA132" s="147"/>
      <c r="BB132" s="147"/>
      <c r="BC132" s="147"/>
      <c r="BD132" s="147"/>
    </row>
    <row r="133" spans="1:56" outlineLevel="1" x14ac:dyDescent="0.25">
      <c r="A133" s="171">
        <v>72</v>
      </c>
      <c r="B133" s="172" t="s">
        <v>2132</v>
      </c>
      <c r="C133" s="187" t="s">
        <v>2133</v>
      </c>
      <c r="D133" s="173" t="s">
        <v>451</v>
      </c>
      <c r="E133" s="174">
        <v>3</v>
      </c>
      <c r="F133" s="175"/>
      <c r="G133" s="176">
        <f>ROUND(E133*F133,2)</f>
        <v>0</v>
      </c>
      <c r="H133" s="175"/>
      <c r="I133" s="176">
        <f>ROUND(E133*H133,2)</f>
        <v>0</v>
      </c>
      <c r="J133" s="175"/>
      <c r="K133" s="176">
        <f>ROUND(E133*J133,2)</f>
        <v>0</v>
      </c>
      <c r="L133" s="176">
        <v>21</v>
      </c>
      <c r="M133" s="176">
        <f>G133*(1+L133/100)</f>
        <v>0</v>
      </c>
      <c r="N133" s="176"/>
      <c r="O133" s="176" t="s">
        <v>282</v>
      </c>
      <c r="P133" s="177" t="s">
        <v>283</v>
      </c>
      <c r="Q133" s="158">
        <v>0</v>
      </c>
      <c r="R133" s="158">
        <f>ROUND(E133*Q133,2)</f>
        <v>0</v>
      </c>
      <c r="S133" s="158"/>
      <c r="T133" s="158" t="s">
        <v>179</v>
      </c>
      <c r="U133" s="158" t="s">
        <v>284</v>
      </c>
      <c r="V133" s="147"/>
      <c r="W133" s="147"/>
      <c r="X133" s="147"/>
      <c r="Y133" s="147"/>
      <c r="Z133" s="147"/>
      <c r="AA133" s="147"/>
      <c r="AB133" s="147"/>
      <c r="AC133" s="147" t="s">
        <v>764</v>
      </c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</row>
    <row r="134" spans="1:56" ht="21" outlineLevel="2" x14ac:dyDescent="0.25">
      <c r="A134" s="154"/>
      <c r="B134" s="155"/>
      <c r="C134" s="253" t="s">
        <v>2134</v>
      </c>
      <c r="D134" s="254"/>
      <c r="E134" s="254"/>
      <c r="F134" s="254"/>
      <c r="G134" s="254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47"/>
      <c r="W134" s="147"/>
      <c r="X134" s="147"/>
      <c r="Y134" s="147"/>
      <c r="Z134" s="147"/>
      <c r="AA134" s="147"/>
      <c r="AB134" s="147"/>
      <c r="AC134" s="147" t="s">
        <v>287</v>
      </c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78" t="str">
        <f>C134</f>
        <v>T6 krabice, do ZÓNY1, ATEX, polyester, IP65, 150 ks svorky 2,5 mm2, 15ks kab. vývodka M25x1,5, rozměry 340x340x151 mm, např. STAHL ( ekvivalentní zařízení je možné )</v>
      </c>
      <c r="AX134" s="147"/>
      <c r="AY134" s="147"/>
      <c r="AZ134" s="147"/>
      <c r="BA134" s="147"/>
      <c r="BB134" s="147"/>
      <c r="BC134" s="147"/>
      <c r="BD134" s="147"/>
    </row>
    <row r="135" spans="1:56" outlineLevel="1" x14ac:dyDescent="0.25">
      <c r="A135" s="171">
        <v>73</v>
      </c>
      <c r="B135" s="172" t="s">
        <v>2135</v>
      </c>
      <c r="C135" s="187" t="s">
        <v>2136</v>
      </c>
      <c r="D135" s="173" t="s">
        <v>451</v>
      </c>
      <c r="E135" s="174">
        <v>3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6"/>
      <c r="O135" s="176" t="s">
        <v>282</v>
      </c>
      <c r="P135" s="177" t="s">
        <v>283</v>
      </c>
      <c r="Q135" s="158">
        <v>0</v>
      </c>
      <c r="R135" s="158">
        <f>ROUND(E135*Q135,2)</f>
        <v>0</v>
      </c>
      <c r="S135" s="158"/>
      <c r="T135" s="158" t="s">
        <v>179</v>
      </c>
      <c r="U135" s="158" t="s">
        <v>284</v>
      </c>
      <c r="V135" s="147"/>
      <c r="W135" s="147"/>
      <c r="X135" s="147"/>
      <c r="Y135" s="147"/>
      <c r="Z135" s="147"/>
      <c r="AA135" s="147"/>
      <c r="AB135" s="147"/>
      <c r="AC135" s="147" t="s">
        <v>764</v>
      </c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</row>
    <row r="136" spans="1:56" ht="21" outlineLevel="2" x14ac:dyDescent="0.25">
      <c r="A136" s="154"/>
      <c r="B136" s="155"/>
      <c r="C136" s="253" t="s">
        <v>2137</v>
      </c>
      <c r="D136" s="254"/>
      <c r="E136" s="254"/>
      <c r="F136" s="254"/>
      <c r="G136" s="254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47"/>
      <c r="W136" s="147"/>
      <c r="X136" s="147"/>
      <c r="Y136" s="147"/>
      <c r="Z136" s="147"/>
      <c r="AA136" s="147"/>
      <c r="AB136" s="147"/>
      <c r="AC136" s="147" t="s">
        <v>287</v>
      </c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78" t="str">
        <f>C136</f>
        <v>T6 krabice, do ZÓNY1, ATEX, polyester, IP65, 1ks pvoupolohový přepínač včetně spínacích jednotek NO/NC 230Vac/2A, 7 ks svorky 2,5 mm2, 1ks kab. vývodka M25x1,5, rozměry 170x112x91 mm, např. STAHL ( ekvivalentní zařízení je možné )</v>
      </c>
      <c r="AX136" s="147"/>
      <c r="AY136" s="147"/>
      <c r="AZ136" s="147"/>
      <c r="BA136" s="147"/>
      <c r="BB136" s="147"/>
      <c r="BC136" s="147"/>
      <c r="BD136" s="147"/>
    </row>
    <row r="137" spans="1:56" ht="20.399999999999999" outlineLevel="1" x14ac:dyDescent="0.25">
      <c r="A137" s="179">
        <v>74</v>
      </c>
      <c r="B137" s="180" t="s">
        <v>2138</v>
      </c>
      <c r="C137" s="188" t="s">
        <v>2139</v>
      </c>
      <c r="D137" s="181" t="s">
        <v>451</v>
      </c>
      <c r="E137" s="182">
        <v>3</v>
      </c>
      <c r="F137" s="183"/>
      <c r="G137" s="184">
        <f>ROUND(E137*F137,2)</f>
        <v>0</v>
      </c>
      <c r="H137" s="183"/>
      <c r="I137" s="184">
        <f>ROUND(E137*H137,2)</f>
        <v>0</v>
      </c>
      <c r="J137" s="183"/>
      <c r="K137" s="184">
        <f>ROUND(E137*J137,2)</f>
        <v>0</v>
      </c>
      <c r="L137" s="184">
        <v>21</v>
      </c>
      <c r="M137" s="184">
        <f>G137*(1+L137/100)</f>
        <v>0</v>
      </c>
      <c r="N137" s="184"/>
      <c r="O137" s="184" t="s">
        <v>282</v>
      </c>
      <c r="P137" s="185" t="s">
        <v>283</v>
      </c>
      <c r="Q137" s="158">
        <v>0</v>
      </c>
      <c r="R137" s="158">
        <f>ROUND(E137*Q137,2)</f>
        <v>0</v>
      </c>
      <c r="S137" s="158"/>
      <c r="T137" s="158" t="s">
        <v>179</v>
      </c>
      <c r="U137" s="158" t="s">
        <v>284</v>
      </c>
      <c r="V137" s="147"/>
      <c r="W137" s="147"/>
      <c r="X137" s="147"/>
      <c r="Y137" s="147"/>
      <c r="Z137" s="147"/>
      <c r="AA137" s="147"/>
      <c r="AB137" s="147"/>
      <c r="AC137" s="147" t="s">
        <v>764</v>
      </c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</row>
    <row r="138" spans="1:56" outlineLevel="1" x14ac:dyDescent="0.25">
      <c r="A138" s="179">
        <v>75</v>
      </c>
      <c r="B138" s="180" t="s">
        <v>2140</v>
      </c>
      <c r="C138" s="188" t="s">
        <v>2141</v>
      </c>
      <c r="D138" s="181" t="s">
        <v>451</v>
      </c>
      <c r="E138" s="182">
        <v>3</v>
      </c>
      <c r="F138" s="183"/>
      <c r="G138" s="184">
        <f>ROUND(E138*F138,2)</f>
        <v>0</v>
      </c>
      <c r="H138" s="183"/>
      <c r="I138" s="184">
        <f>ROUND(E138*H138,2)</f>
        <v>0</v>
      </c>
      <c r="J138" s="183"/>
      <c r="K138" s="184">
        <f>ROUND(E138*J138,2)</f>
        <v>0</v>
      </c>
      <c r="L138" s="184">
        <v>21</v>
      </c>
      <c r="M138" s="184">
        <f>G138*(1+L138/100)</f>
        <v>0</v>
      </c>
      <c r="N138" s="184"/>
      <c r="O138" s="184" t="s">
        <v>282</v>
      </c>
      <c r="P138" s="185" t="s">
        <v>283</v>
      </c>
      <c r="Q138" s="158">
        <v>0</v>
      </c>
      <c r="R138" s="158">
        <f>ROUND(E138*Q138,2)</f>
        <v>0</v>
      </c>
      <c r="S138" s="158"/>
      <c r="T138" s="158" t="s">
        <v>179</v>
      </c>
      <c r="U138" s="158" t="s">
        <v>284</v>
      </c>
      <c r="V138" s="147"/>
      <c r="W138" s="147"/>
      <c r="X138" s="147"/>
      <c r="Y138" s="147"/>
      <c r="Z138" s="147"/>
      <c r="AA138" s="147"/>
      <c r="AB138" s="147"/>
      <c r="AC138" s="147" t="s">
        <v>764</v>
      </c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</row>
    <row r="139" spans="1:56" outlineLevel="1" x14ac:dyDescent="0.25">
      <c r="A139" s="171">
        <v>76</v>
      </c>
      <c r="B139" s="172" t="s">
        <v>2142</v>
      </c>
      <c r="C139" s="187" t="s">
        <v>2143</v>
      </c>
      <c r="D139" s="173" t="s">
        <v>451</v>
      </c>
      <c r="E139" s="174">
        <v>7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6"/>
      <c r="O139" s="176" t="s">
        <v>282</v>
      </c>
      <c r="P139" s="177" t="s">
        <v>283</v>
      </c>
      <c r="Q139" s="158">
        <v>0</v>
      </c>
      <c r="R139" s="158">
        <f>ROUND(E139*Q139,2)</f>
        <v>0</v>
      </c>
      <c r="S139" s="158"/>
      <c r="T139" s="158" t="s">
        <v>179</v>
      </c>
      <c r="U139" s="158" t="s">
        <v>284</v>
      </c>
      <c r="V139" s="147"/>
      <c r="W139" s="147"/>
      <c r="X139" s="147"/>
      <c r="Y139" s="147"/>
      <c r="Z139" s="147"/>
      <c r="AA139" s="147"/>
      <c r="AB139" s="147"/>
      <c r="AC139" s="147" t="s">
        <v>764</v>
      </c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</row>
    <row r="140" spans="1:56" ht="31.2" outlineLevel="2" x14ac:dyDescent="0.25">
      <c r="A140" s="154"/>
      <c r="B140" s="155"/>
      <c r="C140" s="253" t="s">
        <v>2144</v>
      </c>
      <c r="D140" s="254"/>
      <c r="E140" s="254"/>
      <c r="F140" s="254"/>
      <c r="G140" s="254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47"/>
      <c r="W140" s="147"/>
      <c r="X140" s="147"/>
      <c r="Y140" s="147"/>
      <c r="Z140" s="147"/>
      <c r="AA140" s="147"/>
      <c r="AB140" s="147"/>
      <c r="AC140" s="147" t="s">
        <v>287</v>
      </c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78" t="str">
        <f>C140</f>
        <v>Viton, DUAL OUTPUT, Ex d IIB T6, ATEX,  tř. přesnosti 0,5%. Pozn.: Průtokoměry budou použity stávající, ale musejí být repasovány autorizovanou firmou, která má zkušenosti v oboru a je technicky vybavena pro tyto účely. Bude nutno provést např. nová těsnění, výměnu/opravu počítače pulsů atd. Součástí je kalibrace průtokoměru po opravě a dodání kalibračního listu</v>
      </c>
      <c r="AX140" s="147"/>
      <c r="AY140" s="147"/>
      <c r="AZ140" s="147"/>
      <c r="BA140" s="147"/>
      <c r="BB140" s="147"/>
      <c r="BC140" s="147"/>
      <c r="BD140" s="147"/>
    </row>
    <row r="141" spans="1:56" outlineLevel="1" x14ac:dyDescent="0.25">
      <c r="A141" s="179">
        <v>77</v>
      </c>
      <c r="B141" s="180" t="s">
        <v>2145</v>
      </c>
      <c r="C141" s="188" t="s">
        <v>2146</v>
      </c>
      <c r="D141" s="181" t="s">
        <v>451</v>
      </c>
      <c r="E141" s="182">
        <v>7</v>
      </c>
      <c r="F141" s="183"/>
      <c r="G141" s="184">
        <f>ROUND(E141*F141,2)</f>
        <v>0</v>
      </c>
      <c r="H141" s="183"/>
      <c r="I141" s="184">
        <f>ROUND(E141*H141,2)</f>
        <v>0</v>
      </c>
      <c r="J141" s="183"/>
      <c r="K141" s="184">
        <f>ROUND(E141*J141,2)</f>
        <v>0</v>
      </c>
      <c r="L141" s="184">
        <v>21</v>
      </c>
      <c r="M141" s="184">
        <f>G141*(1+L141/100)</f>
        <v>0</v>
      </c>
      <c r="N141" s="184"/>
      <c r="O141" s="184" t="s">
        <v>282</v>
      </c>
      <c r="P141" s="185" t="s">
        <v>283</v>
      </c>
      <c r="Q141" s="158">
        <v>0</v>
      </c>
      <c r="R141" s="158">
        <f>ROUND(E141*Q141,2)</f>
        <v>0</v>
      </c>
      <c r="S141" s="158"/>
      <c r="T141" s="158" t="s">
        <v>179</v>
      </c>
      <c r="U141" s="158" t="s">
        <v>284</v>
      </c>
      <c r="V141" s="147"/>
      <c r="W141" s="147"/>
      <c r="X141" s="147"/>
      <c r="Y141" s="147"/>
      <c r="Z141" s="147"/>
      <c r="AA141" s="147"/>
      <c r="AB141" s="147"/>
      <c r="AC141" s="147" t="s">
        <v>764</v>
      </c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</row>
    <row r="142" spans="1:56" outlineLevel="1" x14ac:dyDescent="0.25">
      <c r="A142" s="171">
        <v>78</v>
      </c>
      <c r="B142" s="172" t="s">
        <v>2147</v>
      </c>
      <c r="C142" s="187" t="s">
        <v>2148</v>
      </c>
      <c r="D142" s="173" t="s">
        <v>451</v>
      </c>
      <c r="E142" s="174">
        <v>7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6"/>
      <c r="O142" s="176" t="s">
        <v>282</v>
      </c>
      <c r="P142" s="177" t="s">
        <v>283</v>
      </c>
      <c r="Q142" s="158">
        <v>0</v>
      </c>
      <c r="R142" s="158">
        <f>ROUND(E142*Q142,2)</f>
        <v>0</v>
      </c>
      <c r="S142" s="158"/>
      <c r="T142" s="158" t="s">
        <v>179</v>
      </c>
      <c r="U142" s="158" t="s">
        <v>284</v>
      </c>
      <c r="V142" s="147"/>
      <c r="W142" s="147"/>
      <c r="X142" s="147"/>
      <c r="Y142" s="147"/>
      <c r="Z142" s="147"/>
      <c r="AA142" s="147"/>
      <c r="AB142" s="147"/>
      <c r="AC142" s="147" t="s">
        <v>764</v>
      </c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</row>
    <row r="143" spans="1:56" outlineLevel="2" x14ac:dyDescent="0.25">
      <c r="A143" s="154"/>
      <c r="B143" s="155"/>
      <c r="C143" s="253" t="s">
        <v>2149</v>
      </c>
      <c r="D143" s="254"/>
      <c r="E143" s="254"/>
      <c r="F143" s="254"/>
      <c r="G143" s="254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47"/>
      <c r="W143" s="147"/>
      <c r="X143" s="147"/>
      <c r="Y143" s="147"/>
      <c r="Z143" s="147"/>
      <c r="AA143" s="147"/>
      <c r="AB143" s="147"/>
      <c r="AC143" s="147" t="s">
        <v>287</v>
      </c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</row>
    <row r="144" spans="1:56" outlineLevel="1" x14ac:dyDescent="0.25">
      <c r="A144" s="179">
        <v>79</v>
      </c>
      <c r="B144" s="180" t="s">
        <v>2150</v>
      </c>
      <c r="C144" s="188" t="s">
        <v>2151</v>
      </c>
      <c r="D144" s="181" t="s">
        <v>451</v>
      </c>
      <c r="E144" s="182">
        <v>7</v>
      </c>
      <c r="F144" s="183"/>
      <c r="G144" s="184">
        <f>ROUND(E144*F144,2)</f>
        <v>0</v>
      </c>
      <c r="H144" s="183"/>
      <c r="I144" s="184">
        <f>ROUND(E144*H144,2)</f>
        <v>0</v>
      </c>
      <c r="J144" s="183"/>
      <c r="K144" s="184">
        <f>ROUND(E144*J144,2)</f>
        <v>0</v>
      </c>
      <c r="L144" s="184">
        <v>21</v>
      </c>
      <c r="M144" s="184">
        <f>G144*(1+L144/100)</f>
        <v>0</v>
      </c>
      <c r="N144" s="184"/>
      <c r="O144" s="184" t="s">
        <v>282</v>
      </c>
      <c r="P144" s="185" t="s">
        <v>283</v>
      </c>
      <c r="Q144" s="158">
        <v>0</v>
      </c>
      <c r="R144" s="158">
        <f>ROUND(E144*Q144,2)</f>
        <v>0</v>
      </c>
      <c r="S144" s="158"/>
      <c r="T144" s="158" t="s">
        <v>179</v>
      </c>
      <c r="U144" s="158" t="s">
        <v>284</v>
      </c>
      <c r="V144" s="147"/>
      <c r="W144" s="147"/>
      <c r="X144" s="147"/>
      <c r="Y144" s="147"/>
      <c r="Z144" s="147"/>
      <c r="AA144" s="147"/>
      <c r="AB144" s="147"/>
      <c r="AC144" s="147" t="s">
        <v>764</v>
      </c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</row>
    <row r="145" spans="1:56" ht="20.399999999999999" outlineLevel="1" x14ac:dyDescent="0.25">
      <c r="A145" s="171">
        <v>80</v>
      </c>
      <c r="B145" s="172" t="s">
        <v>2152</v>
      </c>
      <c r="C145" s="187" t="s">
        <v>2153</v>
      </c>
      <c r="D145" s="173" t="s">
        <v>451</v>
      </c>
      <c r="E145" s="174">
        <v>7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6"/>
      <c r="O145" s="176" t="s">
        <v>282</v>
      </c>
      <c r="P145" s="177" t="s">
        <v>283</v>
      </c>
      <c r="Q145" s="158">
        <v>0</v>
      </c>
      <c r="R145" s="158">
        <f>ROUND(E145*Q145,2)</f>
        <v>0</v>
      </c>
      <c r="S145" s="158"/>
      <c r="T145" s="158" t="s">
        <v>179</v>
      </c>
      <c r="U145" s="158" t="s">
        <v>284</v>
      </c>
      <c r="V145" s="147"/>
      <c r="W145" s="147"/>
      <c r="X145" s="147"/>
      <c r="Y145" s="147"/>
      <c r="Z145" s="147"/>
      <c r="AA145" s="147"/>
      <c r="AB145" s="147"/>
      <c r="AC145" s="147" t="s">
        <v>764</v>
      </c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</row>
    <row r="146" spans="1:56" ht="31.2" outlineLevel="2" x14ac:dyDescent="0.25">
      <c r="A146" s="154"/>
      <c r="B146" s="155"/>
      <c r="C146" s="253" t="s">
        <v>2154</v>
      </c>
      <c r="D146" s="254"/>
      <c r="E146" s="254"/>
      <c r="F146" s="254"/>
      <c r="G146" s="254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47"/>
      <c r="W146" s="147"/>
      <c r="X146" s="147"/>
      <c r="Y146" s="147"/>
      <c r="Z146" s="147"/>
      <c r="AA146" s="147"/>
      <c r="AB146" s="147"/>
      <c r="AC146" s="147" t="s">
        <v>287</v>
      </c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78" t="str">
        <f>C146</f>
        <v>2xSOLENOIDS Exd IIB T6, 230Vac, 50Hz, PED, VITON, ATEX. Regulační ventily budou použity stávající, ale musejí být repasovány autorizovanou firmou, která má zkušenosti v oboru a je technicky vybavena pro tyto účely. Bude nutno provést např. nová nástavba se solenoidy, obnova membrán, nová těsnění atd.</v>
      </c>
      <c r="AX146" s="147"/>
      <c r="AY146" s="147"/>
      <c r="AZ146" s="147"/>
      <c r="BA146" s="147"/>
      <c r="BB146" s="147"/>
      <c r="BC146" s="147"/>
      <c r="BD146" s="147"/>
    </row>
    <row r="147" spans="1:56" outlineLevel="1" x14ac:dyDescent="0.25">
      <c r="A147" s="179">
        <v>81</v>
      </c>
      <c r="B147" s="180" t="s">
        <v>2155</v>
      </c>
      <c r="C147" s="188" t="s">
        <v>2156</v>
      </c>
      <c r="D147" s="181" t="s">
        <v>451</v>
      </c>
      <c r="E147" s="182">
        <v>7</v>
      </c>
      <c r="F147" s="183"/>
      <c r="G147" s="184">
        <f>ROUND(E147*F147,2)</f>
        <v>0</v>
      </c>
      <c r="H147" s="183"/>
      <c r="I147" s="184">
        <f>ROUND(E147*H147,2)</f>
        <v>0</v>
      </c>
      <c r="J147" s="183"/>
      <c r="K147" s="184">
        <f>ROUND(E147*J147,2)</f>
        <v>0</v>
      </c>
      <c r="L147" s="184">
        <v>21</v>
      </c>
      <c r="M147" s="184">
        <f>G147*(1+L147/100)</f>
        <v>0</v>
      </c>
      <c r="N147" s="184"/>
      <c r="O147" s="184" t="s">
        <v>282</v>
      </c>
      <c r="P147" s="185" t="s">
        <v>283</v>
      </c>
      <c r="Q147" s="158">
        <v>0</v>
      </c>
      <c r="R147" s="158">
        <f>ROUND(E147*Q147,2)</f>
        <v>0</v>
      </c>
      <c r="S147" s="158"/>
      <c r="T147" s="158" t="s">
        <v>179</v>
      </c>
      <c r="U147" s="158" t="s">
        <v>284</v>
      </c>
      <c r="V147" s="147"/>
      <c r="W147" s="147"/>
      <c r="X147" s="147"/>
      <c r="Y147" s="147"/>
      <c r="Z147" s="147"/>
      <c r="AA147" s="147"/>
      <c r="AB147" s="147"/>
      <c r="AC147" s="147" t="s">
        <v>764</v>
      </c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</row>
    <row r="148" spans="1:56" outlineLevel="1" x14ac:dyDescent="0.25">
      <c r="A148" s="171">
        <v>82</v>
      </c>
      <c r="B148" s="172" t="s">
        <v>2157</v>
      </c>
      <c r="C148" s="187" t="s">
        <v>2158</v>
      </c>
      <c r="D148" s="173" t="s">
        <v>451</v>
      </c>
      <c r="E148" s="174">
        <v>14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76"/>
      <c r="O148" s="176" t="s">
        <v>282</v>
      </c>
      <c r="P148" s="177" t="s">
        <v>283</v>
      </c>
      <c r="Q148" s="158">
        <v>0</v>
      </c>
      <c r="R148" s="158">
        <f>ROUND(E148*Q148,2)</f>
        <v>0</v>
      </c>
      <c r="S148" s="158"/>
      <c r="T148" s="158" t="s">
        <v>179</v>
      </c>
      <c r="U148" s="158" t="s">
        <v>284</v>
      </c>
      <c r="V148" s="147"/>
      <c r="W148" s="147"/>
      <c r="X148" s="147"/>
      <c r="Y148" s="147"/>
      <c r="Z148" s="147"/>
      <c r="AA148" s="147"/>
      <c r="AB148" s="147"/>
      <c r="AC148" s="147" t="s">
        <v>764</v>
      </c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</row>
    <row r="149" spans="1:56" outlineLevel="2" x14ac:dyDescent="0.25">
      <c r="A149" s="154"/>
      <c r="B149" s="155"/>
      <c r="C149" s="253" t="s">
        <v>2159</v>
      </c>
      <c r="D149" s="254"/>
      <c r="E149" s="254"/>
      <c r="F149" s="254"/>
      <c r="G149" s="254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47"/>
      <c r="W149" s="147"/>
      <c r="X149" s="147"/>
      <c r="Y149" s="147"/>
      <c r="Z149" s="147"/>
      <c r="AA149" s="147"/>
      <c r="AB149" s="147"/>
      <c r="AC149" s="147" t="s">
        <v>287</v>
      </c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78" t="str">
        <f>C149</f>
        <v>PREFABRIKOVANÝ KABEL 10m; FUNKCE SPÍNACÍHO PRVKU: NAMUR/NC; PEPPERL+FUCHS ( ekvivalentní zařízení je možné )</v>
      </c>
      <c r="AX149" s="147"/>
      <c r="AY149" s="147"/>
      <c r="AZ149" s="147"/>
      <c r="BA149" s="147"/>
      <c r="BB149" s="147"/>
      <c r="BC149" s="147"/>
      <c r="BD149" s="147"/>
    </row>
    <row r="150" spans="1:56" outlineLevel="1" x14ac:dyDescent="0.25">
      <c r="A150" s="171">
        <v>83</v>
      </c>
      <c r="B150" s="172" t="s">
        <v>2160</v>
      </c>
      <c r="C150" s="187" t="s">
        <v>2161</v>
      </c>
      <c r="D150" s="173" t="s">
        <v>451</v>
      </c>
      <c r="E150" s="174">
        <v>2</v>
      </c>
      <c r="F150" s="175"/>
      <c r="G150" s="176">
        <f>ROUND(E150*F150,2)</f>
        <v>0</v>
      </c>
      <c r="H150" s="175"/>
      <c r="I150" s="176">
        <f>ROUND(E150*H150,2)</f>
        <v>0</v>
      </c>
      <c r="J150" s="175"/>
      <c r="K150" s="176">
        <f>ROUND(E150*J150,2)</f>
        <v>0</v>
      </c>
      <c r="L150" s="176">
        <v>21</v>
      </c>
      <c r="M150" s="176">
        <f>G150*(1+L150/100)</f>
        <v>0</v>
      </c>
      <c r="N150" s="176"/>
      <c r="O150" s="176" t="s">
        <v>282</v>
      </c>
      <c r="P150" s="177" t="s">
        <v>283</v>
      </c>
      <c r="Q150" s="158">
        <v>0</v>
      </c>
      <c r="R150" s="158">
        <f>ROUND(E150*Q150,2)</f>
        <v>0</v>
      </c>
      <c r="S150" s="158"/>
      <c r="T150" s="158" t="s">
        <v>179</v>
      </c>
      <c r="U150" s="158" t="s">
        <v>284</v>
      </c>
      <c r="V150" s="147"/>
      <c r="W150" s="147"/>
      <c r="X150" s="147"/>
      <c r="Y150" s="147"/>
      <c r="Z150" s="147"/>
      <c r="AA150" s="147"/>
      <c r="AB150" s="147"/>
      <c r="AC150" s="147" t="s">
        <v>764</v>
      </c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</row>
    <row r="151" spans="1:56" ht="21" outlineLevel="2" x14ac:dyDescent="0.25">
      <c r="A151" s="154"/>
      <c r="B151" s="155"/>
      <c r="C151" s="253" t="s">
        <v>2162</v>
      </c>
      <c r="D151" s="254"/>
      <c r="E151" s="254"/>
      <c r="F151" s="254"/>
      <c r="G151" s="254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47"/>
      <c r="W151" s="147"/>
      <c r="X151" s="147"/>
      <c r="Y151" s="147"/>
      <c r="Z151" s="147"/>
      <c r="AA151" s="147"/>
      <c r="AB151" s="147"/>
      <c r="AC151" s="147" t="s">
        <v>287</v>
      </c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78" t="str">
        <f>C151</f>
        <v>II 1/2G Ex db IIC T6 Ga/Gb, 2xDPDT, 19÷55VDC/19÷253VAC, M20x1,5, IP66/68, ISO228 G1" 316L, DÉLKA 200mm; ENDRESS+HAUSER ( ekvivalentní zařízení je možné )</v>
      </c>
      <c r="AX151" s="147"/>
      <c r="AY151" s="147"/>
      <c r="AZ151" s="147"/>
      <c r="BA151" s="147"/>
      <c r="BB151" s="147"/>
      <c r="BC151" s="147"/>
      <c r="BD151" s="147"/>
    </row>
    <row r="152" spans="1:56" outlineLevel="1" x14ac:dyDescent="0.25">
      <c r="A152" s="171">
        <v>84</v>
      </c>
      <c r="B152" s="172" t="s">
        <v>2163</v>
      </c>
      <c r="C152" s="187" t="s">
        <v>2161</v>
      </c>
      <c r="D152" s="173" t="s">
        <v>451</v>
      </c>
      <c r="E152" s="174">
        <v>1</v>
      </c>
      <c r="F152" s="175"/>
      <c r="G152" s="176">
        <f>ROUND(E152*F152,2)</f>
        <v>0</v>
      </c>
      <c r="H152" s="175"/>
      <c r="I152" s="176">
        <f>ROUND(E152*H152,2)</f>
        <v>0</v>
      </c>
      <c r="J152" s="175"/>
      <c r="K152" s="176">
        <f>ROUND(E152*J152,2)</f>
        <v>0</v>
      </c>
      <c r="L152" s="176">
        <v>21</v>
      </c>
      <c r="M152" s="176">
        <f>G152*(1+L152/100)</f>
        <v>0</v>
      </c>
      <c r="N152" s="176"/>
      <c r="O152" s="176" t="s">
        <v>282</v>
      </c>
      <c r="P152" s="177" t="s">
        <v>283</v>
      </c>
      <c r="Q152" s="158">
        <v>0</v>
      </c>
      <c r="R152" s="158">
        <f>ROUND(E152*Q152,2)</f>
        <v>0</v>
      </c>
      <c r="S152" s="158"/>
      <c r="T152" s="158" t="s">
        <v>179</v>
      </c>
      <c r="U152" s="158" t="s">
        <v>284</v>
      </c>
      <c r="V152" s="147"/>
      <c r="W152" s="147"/>
      <c r="X152" s="147"/>
      <c r="Y152" s="147"/>
      <c r="Z152" s="147"/>
      <c r="AA152" s="147"/>
      <c r="AB152" s="147"/>
      <c r="AC152" s="147" t="s">
        <v>764</v>
      </c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</row>
    <row r="153" spans="1:56" ht="21" outlineLevel="2" x14ac:dyDescent="0.25">
      <c r="A153" s="154"/>
      <c r="B153" s="155"/>
      <c r="C153" s="253" t="s">
        <v>2164</v>
      </c>
      <c r="D153" s="254"/>
      <c r="E153" s="254"/>
      <c r="F153" s="254"/>
      <c r="G153" s="254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47"/>
      <c r="W153" s="147"/>
      <c r="X153" s="147"/>
      <c r="Y153" s="147"/>
      <c r="Z153" s="147"/>
      <c r="AA153" s="147"/>
      <c r="AB153" s="147"/>
      <c r="AC153" s="147" t="s">
        <v>287</v>
      </c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78" t="str">
        <f>C153</f>
        <v>II 1/2G Ex db IIC T6 Ga/Gb, 2xDPDT, 19÷55VDC/19÷253VAC, M20x1,5, IP66/68, ISO228 G1" 316L, DÉLKA 1000mm; ENDRESS+HAUSER ( ekvivalentní zařízení je možné )</v>
      </c>
      <c r="AX153" s="147"/>
      <c r="AY153" s="147"/>
      <c r="AZ153" s="147"/>
      <c r="BA153" s="147"/>
      <c r="BB153" s="147"/>
      <c r="BC153" s="147"/>
      <c r="BD153" s="147"/>
    </row>
    <row r="154" spans="1:56" outlineLevel="1" x14ac:dyDescent="0.25">
      <c r="A154" s="171">
        <v>85</v>
      </c>
      <c r="B154" s="172" t="s">
        <v>2165</v>
      </c>
      <c r="C154" s="187" t="s">
        <v>2161</v>
      </c>
      <c r="D154" s="173" t="s">
        <v>451</v>
      </c>
      <c r="E154" s="174">
        <v>1</v>
      </c>
      <c r="F154" s="175"/>
      <c r="G154" s="176">
        <f>ROUND(E154*F154,2)</f>
        <v>0</v>
      </c>
      <c r="H154" s="175"/>
      <c r="I154" s="176">
        <f>ROUND(E154*H154,2)</f>
        <v>0</v>
      </c>
      <c r="J154" s="175"/>
      <c r="K154" s="176">
        <f>ROUND(E154*J154,2)</f>
        <v>0</v>
      </c>
      <c r="L154" s="176">
        <v>21</v>
      </c>
      <c r="M154" s="176">
        <f>G154*(1+L154/100)</f>
        <v>0</v>
      </c>
      <c r="N154" s="176"/>
      <c r="O154" s="176" t="s">
        <v>282</v>
      </c>
      <c r="P154" s="177" t="s">
        <v>283</v>
      </c>
      <c r="Q154" s="158">
        <v>0</v>
      </c>
      <c r="R154" s="158">
        <f>ROUND(E154*Q154,2)</f>
        <v>0</v>
      </c>
      <c r="S154" s="158"/>
      <c r="T154" s="158" t="s">
        <v>179</v>
      </c>
      <c r="U154" s="158" t="s">
        <v>284</v>
      </c>
      <c r="V154" s="147"/>
      <c r="W154" s="147"/>
      <c r="X154" s="147"/>
      <c r="Y154" s="147"/>
      <c r="Z154" s="147"/>
      <c r="AA154" s="147"/>
      <c r="AB154" s="147"/>
      <c r="AC154" s="147" t="s">
        <v>764</v>
      </c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</row>
    <row r="155" spans="1:56" ht="21" outlineLevel="2" x14ac:dyDescent="0.25">
      <c r="A155" s="154"/>
      <c r="B155" s="155"/>
      <c r="C155" s="253" t="s">
        <v>2166</v>
      </c>
      <c r="D155" s="254"/>
      <c r="E155" s="254"/>
      <c r="F155" s="254"/>
      <c r="G155" s="254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47"/>
      <c r="W155" s="147"/>
      <c r="X155" s="147"/>
      <c r="Y155" s="147"/>
      <c r="Z155" s="147"/>
      <c r="AA155" s="147"/>
      <c r="AB155" s="147"/>
      <c r="AC155" s="147" t="s">
        <v>287</v>
      </c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78" t="str">
        <f>C155</f>
        <v>II 1/2G Ex db IIC T6 Ga/Gb, 2xDPDT, 19÷55VDC/19÷253VAC, M20x1,5, IP66/68, ISO228 G1" 316L, DÉLKA 1800mm; ENDRESS+HAUSER ( ekvivalentní zařízení je možné )</v>
      </c>
      <c r="AX155" s="147"/>
      <c r="AY155" s="147"/>
      <c r="AZ155" s="147"/>
      <c r="BA155" s="147"/>
      <c r="BB155" s="147"/>
      <c r="BC155" s="147"/>
      <c r="BD155" s="147"/>
    </row>
    <row r="156" spans="1:56" outlineLevel="1" x14ac:dyDescent="0.25">
      <c r="A156" s="171">
        <v>86</v>
      </c>
      <c r="B156" s="172" t="s">
        <v>108</v>
      </c>
      <c r="C156" s="187" t="s">
        <v>2167</v>
      </c>
      <c r="D156" s="173" t="s">
        <v>451</v>
      </c>
      <c r="E156" s="174">
        <v>4</v>
      </c>
      <c r="F156" s="175"/>
      <c r="G156" s="176">
        <f>ROUND(E156*F156,2)</f>
        <v>0</v>
      </c>
      <c r="H156" s="175"/>
      <c r="I156" s="176">
        <f>ROUND(E156*H156,2)</f>
        <v>0</v>
      </c>
      <c r="J156" s="175"/>
      <c r="K156" s="176">
        <f>ROUND(E156*J156,2)</f>
        <v>0</v>
      </c>
      <c r="L156" s="176">
        <v>21</v>
      </c>
      <c r="M156" s="176">
        <f>G156*(1+L156/100)</f>
        <v>0</v>
      </c>
      <c r="N156" s="176"/>
      <c r="O156" s="176" t="s">
        <v>282</v>
      </c>
      <c r="P156" s="177" t="s">
        <v>283</v>
      </c>
      <c r="Q156" s="158">
        <v>0</v>
      </c>
      <c r="R156" s="158">
        <f>ROUND(E156*Q156,2)</f>
        <v>0</v>
      </c>
      <c r="S156" s="158"/>
      <c r="T156" s="158" t="s">
        <v>179</v>
      </c>
      <c r="U156" s="158" t="s">
        <v>284</v>
      </c>
      <c r="V156" s="147"/>
      <c r="W156" s="147"/>
      <c r="X156" s="147"/>
      <c r="Y156" s="147"/>
      <c r="Z156" s="147"/>
      <c r="AA156" s="147"/>
      <c r="AB156" s="147"/>
      <c r="AC156" s="147" t="s">
        <v>764</v>
      </c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</row>
    <row r="157" spans="1:56" outlineLevel="2" x14ac:dyDescent="0.25">
      <c r="A157" s="154"/>
      <c r="B157" s="155"/>
      <c r="C157" s="253" t="s">
        <v>2168</v>
      </c>
      <c r="D157" s="254"/>
      <c r="E157" s="254"/>
      <c r="F157" s="254"/>
      <c r="G157" s="254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47"/>
      <c r="W157" s="147"/>
      <c r="X157" s="147"/>
      <c r="Y157" s="147"/>
      <c r="Z157" s="147"/>
      <c r="AA157" s="147"/>
      <c r="AB157" s="147"/>
      <c r="AC157" s="147" t="s">
        <v>287</v>
      </c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</row>
    <row r="158" spans="1:56" outlineLevel="1" x14ac:dyDescent="0.25">
      <c r="A158" s="171">
        <v>87</v>
      </c>
      <c r="B158" s="172" t="s">
        <v>2169</v>
      </c>
      <c r="C158" s="187" t="s">
        <v>2170</v>
      </c>
      <c r="D158" s="173" t="s">
        <v>451</v>
      </c>
      <c r="E158" s="174">
        <v>1</v>
      </c>
      <c r="F158" s="175"/>
      <c r="G158" s="176">
        <f>ROUND(E158*F158,2)</f>
        <v>0</v>
      </c>
      <c r="H158" s="175"/>
      <c r="I158" s="176">
        <f>ROUND(E158*H158,2)</f>
        <v>0</v>
      </c>
      <c r="J158" s="175"/>
      <c r="K158" s="176">
        <f>ROUND(E158*J158,2)</f>
        <v>0</v>
      </c>
      <c r="L158" s="176">
        <v>21</v>
      </c>
      <c r="M158" s="176">
        <f>G158*(1+L158/100)</f>
        <v>0</v>
      </c>
      <c r="N158" s="176"/>
      <c r="O158" s="176" t="s">
        <v>282</v>
      </c>
      <c r="P158" s="177" t="s">
        <v>283</v>
      </c>
      <c r="Q158" s="158">
        <v>0</v>
      </c>
      <c r="R158" s="158">
        <f>ROUND(E158*Q158,2)</f>
        <v>0</v>
      </c>
      <c r="S158" s="158"/>
      <c r="T158" s="158" t="s">
        <v>179</v>
      </c>
      <c r="U158" s="158" t="s">
        <v>284</v>
      </c>
      <c r="V158" s="147"/>
      <c r="W158" s="147"/>
      <c r="X158" s="147"/>
      <c r="Y158" s="147"/>
      <c r="Z158" s="147"/>
      <c r="AA158" s="147"/>
      <c r="AB158" s="147"/>
      <c r="AC158" s="147" t="s">
        <v>764</v>
      </c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</row>
    <row r="159" spans="1:56" ht="21" outlineLevel="2" x14ac:dyDescent="0.25">
      <c r="A159" s="154"/>
      <c r="B159" s="155"/>
      <c r="C159" s="253" t="s">
        <v>2171</v>
      </c>
      <c r="D159" s="254"/>
      <c r="E159" s="254"/>
      <c r="F159" s="254"/>
      <c r="G159" s="254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47"/>
      <c r="W159" s="147"/>
      <c r="X159" s="147"/>
      <c r="Y159" s="147"/>
      <c r="Z159" s="147"/>
      <c r="AA159" s="147"/>
      <c r="AB159" s="147"/>
      <c r="AC159" s="147" t="s">
        <v>287</v>
      </c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78" t="str">
        <f>C159</f>
        <v>4-20 mA/HART;  II 1/2G Ex db IIC T4 Ga/Gb, IP66, M20x1,5, 316L, TYPE COAXIAL, PROCESS G 1 1/2", DISPLEJ, 2300 mm; Rosemount ( ekvivalentní zařízení je možné )</v>
      </c>
      <c r="AX159" s="147"/>
      <c r="AY159" s="147"/>
      <c r="AZ159" s="147"/>
      <c r="BA159" s="147"/>
      <c r="BB159" s="147"/>
      <c r="BC159" s="147"/>
      <c r="BD159" s="147"/>
    </row>
    <row r="160" spans="1:56" outlineLevel="1" x14ac:dyDescent="0.25">
      <c r="A160" s="179">
        <v>88</v>
      </c>
      <c r="B160" s="180" t="s">
        <v>110</v>
      </c>
      <c r="C160" s="188" t="s">
        <v>2172</v>
      </c>
      <c r="D160" s="181" t="s">
        <v>451</v>
      </c>
      <c r="E160" s="182">
        <v>1</v>
      </c>
      <c r="F160" s="183"/>
      <c r="G160" s="184">
        <f>ROUND(E160*F160,2)</f>
        <v>0</v>
      </c>
      <c r="H160" s="183"/>
      <c r="I160" s="184">
        <f>ROUND(E160*H160,2)</f>
        <v>0</v>
      </c>
      <c r="J160" s="183"/>
      <c r="K160" s="184">
        <f>ROUND(E160*J160,2)</f>
        <v>0</v>
      </c>
      <c r="L160" s="184">
        <v>21</v>
      </c>
      <c r="M160" s="184">
        <f>G160*(1+L160/100)</f>
        <v>0</v>
      </c>
      <c r="N160" s="184"/>
      <c r="O160" s="184" t="s">
        <v>282</v>
      </c>
      <c r="P160" s="185" t="s">
        <v>283</v>
      </c>
      <c r="Q160" s="158">
        <v>0</v>
      </c>
      <c r="R160" s="158">
        <f>ROUND(E160*Q160,2)</f>
        <v>0</v>
      </c>
      <c r="S160" s="158"/>
      <c r="T160" s="158" t="s">
        <v>179</v>
      </c>
      <c r="U160" s="158" t="s">
        <v>284</v>
      </c>
      <c r="V160" s="147"/>
      <c r="W160" s="147"/>
      <c r="X160" s="147"/>
      <c r="Y160" s="147"/>
      <c r="Z160" s="147"/>
      <c r="AA160" s="147"/>
      <c r="AB160" s="147"/>
      <c r="AC160" s="147" t="s">
        <v>764</v>
      </c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</row>
    <row r="161" spans="1:56" outlineLevel="1" x14ac:dyDescent="0.25">
      <c r="A161" s="171">
        <v>89</v>
      </c>
      <c r="B161" s="172" t="s">
        <v>114</v>
      </c>
      <c r="C161" s="187" t="s">
        <v>2173</v>
      </c>
      <c r="D161" s="173" t="s">
        <v>451</v>
      </c>
      <c r="E161" s="174">
        <v>2</v>
      </c>
      <c r="F161" s="175"/>
      <c r="G161" s="176">
        <f>ROUND(E161*F161,2)</f>
        <v>0</v>
      </c>
      <c r="H161" s="175"/>
      <c r="I161" s="176">
        <f>ROUND(E161*H161,2)</f>
        <v>0</v>
      </c>
      <c r="J161" s="175"/>
      <c r="K161" s="176">
        <f>ROUND(E161*J161,2)</f>
        <v>0</v>
      </c>
      <c r="L161" s="176">
        <v>21</v>
      </c>
      <c r="M161" s="176">
        <f>G161*(1+L161/100)</f>
        <v>0</v>
      </c>
      <c r="N161" s="176"/>
      <c r="O161" s="176" t="s">
        <v>282</v>
      </c>
      <c r="P161" s="177" t="s">
        <v>283</v>
      </c>
      <c r="Q161" s="158">
        <v>0</v>
      </c>
      <c r="R161" s="158">
        <f>ROUND(E161*Q161,2)</f>
        <v>0</v>
      </c>
      <c r="S161" s="158"/>
      <c r="T161" s="158" t="s">
        <v>179</v>
      </c>
      <c r="U161" s="158" t="s">
        <v>284</v>
      </c>
      <c r="V161" s="147"/>
      <c r="W161" s="147"/>
      <c r="X161" s="147"/>
      <c r="Y161" s="147"/>
      <c r="Z161" s="147"/>
      <c r="AA161" s="147"/>
      <c r="AB161" s="147"/>
      <c r="AC161" s="147" t="s">
        <v>764</v>
      </c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</row>
    <row r="162" spans="1:56" ht="21" outlineLevel="2" x14ac:dyDescent="0.25">
      <c r="A162" s="154"/>
      <c r="B162" s="155"/>
      <c r="C162" s="253" t="s">
        <v>2174</v>
      </c>
      <c r="D162" s="254"/>
      <c r="E162" s="254"/>
      <c r="F162" s="254"/>
      <c r="G162" s="254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47"/>
      <c r="W162" s="147"/>
      <c r="X162" s="147"/>
      <c r="Y162" s="147"/>
      <c r="Z162" s="147"/>
      <c r="AA162" s="147"/>
      <c r="AB162" s="147"/>
      <c r="AC162" s="147" t="s">
        <v>287</v>
      </c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78" t="str">
        <f>C162</f>
        <v>II 2 G EEx ed IIC T6, ATEX; IP66; 2xOVLÁDACÍ TLAČÍTKO VČETNĚ SPÍNACÍ JEDNOTKY NO; KAB.VÝV. 1xM25; 10xSVORKA 2,5mm2; ROZMĚRY URČÍ VÝROBCE  (170x170,5x131mm), např. STAHL ( ekvivalentní zařízení je možné )</v>
      </c>
      <c r="AX162" s="147"/>
      <c r="AY162" s="147"/>
      <c r="AZ162" s="147"/>
      <c r="BA162" s="147"/>
      <c r="BB162" s="147"/>
      <c r="BC162" s="147"/>
      <c r="BD162" s="147"/>
    </row>
    <row r="163" spans="1:56" outlineLevel="1" x14ac:dyDescent="0.25">
      <c r="A163" s="171">
        <v>90</v>
      </c>
      <c r="B163" s="172" t="s">
        <v>116</v>
      </c>
      <c r="C163" s="187" t="s">
        <v>2175</v>
      </c>
      <c r="D163" s="173" t="s">
        <v>451</v>
      </c>
      <c r="E163" s="174">
        <v>2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21</v>
      </c>
      <c r="M163" s="176">
        <f>G163*(1+L163/100)</f>
        <v>0</v>
      </c>
      <c r="N163" s="176"/>
      <c r="O163" s="176" t="s">
        <v>282</v>
      </c>
      <c r="P163" s="177" t="s">
        <v>283</v>
      </c>
      <c r="Q163" s="158">
        <v>0</v>
      </c>
      <c r="R163" s="158">
        <f>ROUND(E163*Q163,2)</f>
        <v>0</v>
      </c>
      <c r="S163" s="158"/>
      <c r="T163" s="158" t="s">
        <v>179</v>
      </c>
      <c r="U163" s="158" t="s">
        <v>284</v>
      </c>
      <c r="V163" s="147"/>
      <c r="W163" s="147"/>
      <c r="X163" s="147"/>
      <c r="Y163" s="147"/>
      <c r="Z163" s="147"/>
      <c r="AA163" s="147"/>
      <c r="AB163" s="147"/>
      <c r="AC163" s="147" t="s">
        <v>764</v>
      </c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</row>
    <row r="164" spans="1:56" ht="21" outlineLevel="2" x14ac:dyDescent="0.25">
      <c r="A164" s="154"/>
      <c r="B164" s="155"/>
      <c r="C164" s="253" t="s">
        <v>2176</v>
      </c>
      <c r="D164" s="254"/>
      <c r="E164" s="254"/>
      <c r="F164" s="254"/>
      <c r="G164" s="254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47"/>
      <c r="W164" s="147"/>
      <c r="X164" s="147"/>
      <c r="Y164" s="147"/>
      <c r="Z164" s="147"/>
      <c r="AA164" s="147"/>
      <c r="AB164" s="147"/>
      <c r="AC164" s="147" t="s">
        <v>287</v>
      </c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78" t="str">
        <f>C164</f>
        <v>II 2 G EEx ed IIC T6, ATEX; IP66; 4xSIGNÁLKA LED 24VDC; KAB.VÝV. 1xM25; 10xSVORKA 2,5mm2; ROZMĚRY URČÍ VÝROBCE  (170x170,5x131mm), např. STAHL ( ekvivalentní zařízení je možné )</v>
      </c>
      <c r="AX164" s="147"/>
      <c r="AY164" s="147"/>
      <c r="AZ164" s="147"/>
      <c r="BA164" s="147"/>
      <c r="BB164" s="147"/>
      <c r="BC164" s="147"/>
      <c r="BD164" s="147"/>
    </row>
    <row r="165" spans="1:56" outlineLevel="1" x14ac:dyDescent="0.25">
      <c r="A165" s="179">
        <v>91</v>
      </c>
      <c r="B165" s="180" t="s">
        <v>118</v>
      </c>
      <c r="C165" s="188" t="s">
        <v>2177</v>
      </c>
      <c r="D165" s="181" t="s">
        <v>451</v>
      </c>
      <c r="E165" s="182">
        <v>4</v>
      </c>
      <c r="F165" s="183"/>
      <c r="G165" s="184">
        <f>ROUND(E165*F165,2)</f>
        <v>0</v>
      </c>
      <c r="H165" s="183"/>
      <c r="I165" s="184">
        <f>ROUND(E165*H165,2)</f>
        <v>0</v>
      </c>
      <c r="J165" s="183"/>
      <c r="K165" s="184">
        <f>ROUND(E165*J165,2)</f>
        <v>0</v>
      </c>
      <c r="L165" s="184">
        <v>21</v>
      </c>
      <c r="M165" s="184">
        <f>G165*(1+L165/100)</f>
        <v>0</v>
      </c>
      <c r="N165" s="184"/>
      <c r="O165" s="184" t="s">
        <v>282</v>
      </c>
      <c r="P165" s="185" t="s">
        <v>283</v>
      </c>
      <c r="Q165" s="158">
        <v>0</v>
      </c>
      <c r="R165" s="158">
        <f>ROUND(E165*Q165,2)</f>
        <v>0</v>
      </c>
      <c r="S165" s="158"/>
      <c r="T165" s="158" t="s">
        <v>179</v>
      </c>
      <c r="U165" s="158" t="s">
        <v>284</v>
      </c>
      <c r="V165" s="147"/>
      <c r="W165" s="147"/>
      <c r="X165" s="147"/>
      <c r="Y165" s="147"/>
      <c r="Z165" s="147"/>
      <c r="AA165" s="147"/>
      <c r="AB165" s="147"/>
      <c r="AC165" s="147" t="s">
        <v>764</v>
      </c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</row>
    <row r="166" spans="1:56" outlineLevel="1" x14ac:dyDescent="0.25">
      <c r="A166" s="171">
        <v>92</v>
      </c>
      <c r="B166" s="172" t="s">
        <v>2178</v>
      </c>
      <c r="C166" s="187" t="s">
        <v>2179</v>
      </c>
      <c r="D166" s="173" t="s">
        <v>451</v>
      </c>
      <c r="E166" s="174">
        <v>4</v>
      </c>
      <c r="F166" s="175"/>
      <c r="G166" s="176">
        <f>ROUND(E166*F166,2)</f>
        <v>0</v>
      </c>
      <c r="H166" s="175"/>
      <c r="I166" s="176">
        <f>ROUND(E166*H166,2)</f>
        <v>0</v>
      </c>
      <c r="J166" s="175"/>
      <c r="K166" s="176">
        <f>ROUND(E166*J166,2)</f>
        <v>0</v>
      </c>
      <c r="L166" s="176">
        <v>21</v>
      </c>
      <c r="M166" s="176">
        <f>G166*(1+L166/100)</f>
        <v>0</v>
      </c>
      <c r="N166" s="176"/>
      <c r="O166" s="176" t="s">
        <v>282</v>
      </c>
      <c r="P166" s="177" t="s">
        <v>283</v>
      </c>
      <c r="Q166" s="158">
        <v>0</v>
      </c>
      <c r="R166" s="158">
        <f>ROUND(E166*Q166,2)</f>
        <v>0</v>
      </c>
      <c r="S166" s="158"/>
      <c r="T166" s="158" t="s">
        <v>179</v>
      </c>
      <c r="U166" s="158" t="s">
        <v>284</v>
      </c>
      <c r="V166" s="147"/>
      <c r="W166" s="147"/>
      <c r="X166" s="147"/>
      <c r="Y166" s="147"/>
      <c r="Z166" s="147"/>
      <c r="AA166" s="147"/>
      <c r="AB166" s="147"/>
      <c r="AC166" s="147" t="s">
        <v>764</v>
      </c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</row>
    <row r="167" spans="1:56" outlineLevel="2" x14ac:dyDescent="0.25">
      <c r="A167" s="154"/>
      <c r="B167" s="155"/>
      <c r="C167" s="253" t="s">
        <v>2180</v>
      </c>
      <c r="D167" s="254"/>
      <c r="E167" s="254"/>
      <c r="F167" s="254"/>
      <c r="G167" s="254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47"/>
      <c r="W167" s="147"/>
      <c r="X167" s="147"/>
      <c r="Y167" s="147"/>
      <c r="Z167" s="147"/>
      <c r="AA167" s="147"/>
      <c r="AB167" s="147"/>
      <c r="AC167" s="147" t="s">
        <v>287</v>
      </c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</row>
    <row r="168" spans="1:56" outlineLevel="1" x14ac:dyDescent="0.25">
      <c r="A168" s="179">
        <v>93</v>
      </c>
      <c r="B168" s="180" t="s">
        <v>120</v>
      </c>
      <c r="C168" s="188" t="s">
        <v>2181</v>
      </c>
      <c r="D168" s="181" t="s">
        <v>451</v>
      </c>
      <c r="E168" s="182">
        <v>4</v>
      </c>
      <c r="F168" s="183"/>
      <c r="G168" s="184">
        <f>ROUND(E168*F168,2)</f>
        <v>0</v>
      </c>
      <c r="H168" s="183"/>
      <c r="I168" s="184">
        <f>ROUND(E168*H168,2)</f>
        <v>0</v>
      </c>
      <c r="J168" s="183"/>
      <c r="K168" s="184">
        <f>ROUND(E168*J168,2)</f>
        <v>0</v>
      </c>
      <c r="L168" s="184">
        <v>21</v>
      </c>
      <c r="M168" s="184">
        <f>G168*(1+L168/100)</f>
        <v>0</v>
      </c>
      <c r="N168" s="184"/>
      <c r="O168" s="184" t="s">
        <v>282</v>
      </c>
      <c r="P168" s="185" t="s">
        <v>283</v>
      </c>
      <c r="Q168" s="158">
        <v>0</v>
      </c>
      <c r="R168" s="158">
        <f>ROUND(E168*Q168,2)</f>
        <v>0</v>
      </c>
      <c r="S168" s="158"/>
      <c r="T168" s="158" t="s">
        <v>179</v>
      </c>
      <c r="U168" s="158" t="s">
        <v>284</v>
      </c>
      <c r="V168" s="147"/>
      <c r="W168" s="147"/>
      <c r="X168" s="147"/>
      <c r="Y168" s="147"/>
      <c r="Z168" s="147"/>
      <c r="AA168" s="147"/>
      <c r="AB168" s="147"/>
      <c r="AC168" s="147" t="s">
        <v>764</v>
      </c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</row>
    <row r="169" spans="1:56" outlineLevel="1" x14ac:dyDescent="0.25">
      <c r="A169" s="171">
        <v>94</v>
      </c>
      <c r="B169" s="172" t="s">
        <v>2182</v>
      </c>
      <c r="C169" s="187" t="s">
        <v>2183</v>
      </c>
      <c r="D169" s="173" t="s">
        <v>451</v>
      </c>
      <c r="E169" s="174">
        <v>14</v>
      </c>
      <c r="F169" s="175"/>
      <c r="G169" s="176">
        <f>ROUND(E169*F169,2)</f>
        <v>0</v>
      </c>
      <c r="H169" s="175"/>
      <c r="I169" s="176">
        <f>ROUND(E169*H169,2)</f>
        <v>0</v>
      </c>
      <c r="J169" s="175"/>
      <c r="K169" s="176">
        <f>ROUND(E169*J169,2)</f>
        <v>0</v>
      </c>
      <c r="L169" s="176">
        <v>21</v>
      </c>
      <c r="M169" s="176">
        <f>G169*(1+L169/100)</f>
        <v>0</v>
      </c>
      <c r="N169" s="176"/>
      <c r="O169" s="176" t="s">
        <v>282</v>
      </c>
      <c r="P169" s="177" t="s">
        <v>283</v>
      </c>
      <c r="Q169" s="158">
        <v>0</v>
      </c>
      <c r="R169" s="158">
        <f>ROUND(E169*Q169,2)</f>
        <v>0</v>
      </c>
      <c r="S169" s="158"/>
      <c r="T169" s="158" t="s">
        <v>179</v>
      </c>
      <c r="U169" s="158" t="s">
        <v>284</v>
      </c>
      <c r="V169" s="147"/>
      <c r="W169" s="147"/>
      <c r="X169" s="147"/>
      <c r="Y169" s="147"/>
      <c r="Z169" s="147"/>
      <c r="AA169" s="147"/>
      <c r="AB169" s="147"/>
      <c r="AC169" s="147" t="s">
        <v>764</v>
      </c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</row>
    <row r="170" spans="1:56" ht="21" outlineLevel="2" x14ac:dyDescent="0.25">
      <c r="A170" s="154"/>
      <c r="B170" s="155"/>
      <c r="C170" s="253" t="s">
        <v>2184</v>
      </c>
      <c r="D170" s="254"/>
      <c r="E170" s="254"/>
      <c r="F170" s="254"/>
      <c r="G170" s="254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47"/>
      <c r="W170" s="147"/>
      <c r="X170" s="147"/>
      <c r="Y170" s="147"/>
      <c r="Z170" s="147"/>
      <c r="AA170" s="147"/>
      <c r="AB170" s="147"/>
      <c r="AC170" s="147" t="s">
        <v>287</v>
      </c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78" t="str">
        <f>C170</f>
        <v>svorkovnicová skříň pro napojení prefabrikovaných kabelů - SDRUŽOVACÍ SVORKOVNICOVÁ SKŘÍŇ Ex ia; PLAST; PRO ZONA 1, 2; IP66; II 2 G EEx ia IIC T6; ATEX; (170x170,5x131mm); KAB. VÝV.; 2xM20; 6xSVORKY 2,5mm2; ATD., např. STAHL ( ekvivalentní zařízení je možné )</v>
      </c>
      <c r="AX170" s="147"/>
      <c r="AY170" s="147"/>
      <c r="AZ170" s="147"/>
      <c r="BA170" s="147"/>
      <c r="BB170" s="147"/>
      <c r="BC170" s="147"/>
      <c r="BD170" s="147"/>
    </row>
    <row r="171" spans="1:56" outlineLevel="1" x14ac:dyDescent="0.25">
      <c r="A171" s="171">
        <v>95</v>
      </c>
      <c r="B171" s="172" t="s">
        <v>2185</v>
      </c>
      <c r="C171" s="187" t="s">
        <v>2183</v>
      </c>
      <c r="D171" s="173" t="s">
        <v>451</v>
      </c>
      <c r="E171" s="174">
        <v>7</v>
      </c>
      <c r="F171" s="175"/>
      <c r="G171" s="176">
        <f>ROUND(E171*F171,2)</f>
        <v>0</v>
      </c>
      <c r="H171" s="175"/>
      <c r="I171" s="176">
        <f>ROUND(E171*H171,2)</f>
        <v>0</v>
      </c>
      <c r="J171" s="175"/>
      <c r="K171" s="176">
        <f>ROUND(E171*J171,2)</f>
        <v>0</v>
      </c>
      <c r="L171" s="176">
        <v>21</v>
      </c>
      <c r="M171" s="176">
        <f>G171*(1+L171/100)</f>
        <v>0</v>
      </c>
      <c r="N171" s="176"/>
      <c r="O171" s="176" t="s">
        <v>282</v>
      </c>
      <c r="P171" s="177" t="s">
        <v>283</v>
      </c>
      <c r="Q171" s="158">
        <v>0</v>
      </c>
      <c r="R171" s="158">
        <f>ROUND(E171*Q171,2)</f>
        <v>0</v>
      </c>
      <c r="S171" s="158"/>
      <c r="T171" s="158" t="s">
        <v>179</v>
      </c>
      <c r="U171" s="158" t="s">
        <v>284</v>
      </c>
      <c r="V171" s="147"/>
      <c r="W171" s="147"/>
      <c r="X171" s="147"/>
      <c r="Y171" s="147"/>
      <c r="Z171" s="147"/>
      <c r="AA171" s="147"/>
      <c r="AB171" s="147"/>
      <c r="AC171" s="147" t="s">
        <v>764</v>
      </c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</row>
    <row r="172" spans="1:56" ht="21" outlineLevel="2" x14ac:dyDescent="0.25">
      <c r="A172" s="154"/>
      <c r="B172" s="155"/>
      <c r="C172" s="253" t="s">
        <v>2186</v>
      </c>
      <c r="D172" s="254"/>
      <c r="E172" s="254"/>
      <c r="F172" s="254"/>
      <c r="G172" s="254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47"/>
      <c r="W172" s="147"/>
      <c r="X172" s="147"/>
      <c r="Y172" s="147"/>
      <c r="Z172" s="147"/>
      <c r="AA172" s="147"/>
      <c r="AB172" s="147"/>
      <c r="AC172" s="147" t="s">
        <v>287</v>
      </c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78" t="str">
        <f>C172</f>
        <v>sdružovací svorkovnicová skříň - SDRUŽOVACÍ SVORKOVNICOVÁ SKŘÍŇ Ex ia; PLAST; PRO ZONA 1, 2; IP66; II 2 G EEx ia IIC T6; ATEX; (170x340,5x131mm); KAB. VÝV. 1xM25; 15xM20; ZÁSLEPKY 1xM20; 36xSVORKY 2,5mm2; ATD., např. STAHL ( ekvivalentní zařízení je možné )</v>
      </c>
      <c r="AX172" s="147"/>
      <c r="AY172" s="147"/>
      <c r="AZ172" s="147"/>
      <c r="BA172" s="147"/>
      <c r="BB172" s="147"/>
      <c r="BC172" s="147"/>
      <c r="BD172" s="147"/>
    </row>
    <row r="173" spans="1:56" ht="20.399999999999999" outlineLevel="1" x14ac:dyDescent="0.25">
      <c r="A173" s="171">
        <v>96</v>
      </c>
      <c r="B173" s="172" t="s">
        <v>2187</v>
      </c>
      <c r="C173" s="187" t="s">
        <v>2188</v>
      </c>
      <c r="D173" s="173" t="s">
        <v>451</v>
      </c>
      <c r="E173" s="174">
        <v>1</v>
      </c>
      <c r="F173" s="175"/>
      <c r="G173" s="176">
        <f>ROUND(E173*F173,2)</f>
        <v>0</v>
      </c>
      <c r="H173" s="175"/>
      <c r="I173" s="176">
        <f>ROUND(E173*H173,2)</f>
        <v>0</v>
      </c>
      <c r="J173" s="175"/>
      <c r="K173" s="176">
        <f>ROUND(E173*J173,2)</f>
        <v>0</v>
      </c>
      <c r="L173" s="176">
        <v>21</v>
      </c>
      <c r="M173" s="176">
        <f>G173*(1+L173/100)</f>
        <v>0</v>
      </c>
      <c r="N173" s="176"/>
      <c r="O173" s="176" t="s">
        <v>282</v>
      </c>
      <c r="P173" s="177" t="s">
        <v>283</v>
      </c>
      <c r="Q173" s="158">
        <v>0</v>
      </c>
      <c r="R173" s="158">
        <f>ROUND(E173*Q173,2)</f>
        <v>0</v>
      </c>
      <c r="S173" s="158"/>
      <c r="T173" s="158" t="s">
        <v>179</v>
      </c>
      <c r="U173" s="158" t="s">
        <v>284</v>
      </c>
      <c r="V173" s="147"/>
      <c r="W173" s="147"/>
      <c r="X173" s="147"/>
      <c r="Y173" s="147"/>
      <c r="Z173" s="147"/>
      <c r="AA173" s="147"/>
      <c r="AB173" s="147"/>
      <c r="AC173" s="147" t="s">
        <v>764</v>
      </c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</row>
    <row r="174" spans="1:56" ht="21" outlineLevel="2" x14ac:dyDescent="0.25">
      <c r="A174" s="154"/>
      <c r="B174" s="155"/>
      <c r="C174" s="253" t="s">
        <v>2189</v>
      </c>
      <c r="D174" s="254"/>
      <c r="E174" s="254"/>
      <c r="F174" s="254"/>
      <c r="G174" s="254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47"/>
      <c r="W174" s="147"/>
      <c r="X174" s="147"/>
      <c r="Y174" s="147"/>
      <c r="Z174" s="147"/>
      <c r="AA174" s="147"/>
      <c r="AB174" s="147"/>
      <c r="AC174" s="147" t="s">
        <v>287</v>
      </c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78" t="str">
        <f>C174</f>
        <v>II 2 G EEx e IIC T6; ATEX; (340x170x131mm); KAB. VÝV. 1xM25; 5xM20; ZÁSLEPKY 2xM20; 30xSVORKY 2,5mm2; ATD., např. STAHL ( ekvivalentní zařízení je možné )</v>
      </c>
      <c r="AX174" s="147"/>
      <c r="AY174" s="147"/>
      <c r="AZ174" s="147"/>
      <c r="BA174" s="147"/>
      <c r="BB174" s="147"/>
      <c r="BC174" s="147"/>
      <c r="BD174" s="147"/>
    </row>
    <row r="175" spans="1:56" outlineLevel="1" x14ac:dyDescent="0.25">
      <c r="A175" s="171">
        <v>97</v>
      </c>
      <c r="B175" s="172" t="s">
        <v>2190</v>
      </c>
      <c r="C175" s="187" t="s">
        <v>2191</v>
      </c>
      <c r="D175" s="173" t="s">
        <v>451</v>
      </c>
      <c r="E175" s="174">
        <v>15</v>
      </c>
      <c r="F175" s="175"/>
      <c r="G175" s="176">
        <f>ROUND(E175*F175,2)</f>
        <v>0</v>
      </c>
      <c r="H175" s="175"/>
      <c r="I175" s="176">
        <f>ROUND(E175*H175,2)</f>
        <v>0</v>
      </c>
      <c r="J175" s="175"/>
      <c r="K175" s="176">
        <f>ROUND(E175*J175,2)</f>
        <v>0</v>
      </c>
      <c r="L175" s="176">
        <v>21</v>
      </c>
      <c r="M175" s="176">
        <f>G175*(1+L175/100)</f>
        <v>0</v>
      </c>
      <c r="N175" s="176"/>
      <c r="O175" s="176" t="s">
        <v>282</v>
      </c>
      <c r="P175" s="177" t="s">
        <v>283</v>
      </c>
      <c r="Q175" s="158">
        <v>0</v>
      </c>
      <c r="R175" s="158">
        <f>ROUND(E175*Q175,2)</f>
        <v>0</v>
      </c>
      <c r="S175" s="158"/>
      <c r="T175" s="158" t="s">
        <v>179</v>
      </c>
      <c r="U175" s="158" t="s">
        <v>284</v>
      </c>
      <c r="V175" s="147"/>
      <c r="W175" s="147"/>
      <c r="X175" s="147"/>
      <c r="Y175" s="147"/>
      <c r="Z175" s="147"/>
      <c r="AA175" s="147"/>
      <c r="AB175" s="147"/>
      <c r="AC175" s="147" t="s">
        <v>764</v>
      </c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</row>
    <row r="176" spans="1:56" outlineLevel="2" x14ac:dyDescent="0.25">
      <c r="A176" s="154"/>
      <c r="B176" s="155"/>
      <c r="C176" s="253" t="s">
        <v>2180</v>
      </c>
      <c r="D176" s="254"/>
      <c r="E176" s="254"/>
      <c r="F176" s="254"/>
      <c r="G176" s="254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47"/>
      <c r="W176" s="147"/>
      <c r="X176" s="147"/>
      <c r="Y176" s="147"/>
      <c r="Z176" s="147"/>
      <c r="AA176" s="147"/>
      <c r="AB176" s="147"/>
      <c r="AC176" s="147" t="s">
        <v>287</v>
      </c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</row>
    <row r="177" spans="1:56" outlineLevel="1" x14ac:dyDescent="0.25">
      <c r="A177" s="179">
        <v>98</v>
      </c>
      <c r="B177" s="180" t="s">
        <v>2192</v>
      </c>
      <c r="C177" s="188" t="s">
        <v>2193</v>
      </c>
      <c r="D177" s="181" t="s">
        <v>451</v>
      </c>
      <c r="E177" s="182">
        <v>2</v>
      </c>
      <c r="F177" s="183"/>
      <c r="G177" s="184">
        <f t="shared" ref="G177:G182" si="5">ROUND(E177*F177,2)</f>
        <v>0</v>
      </c>
      <c r="H177" s="183"/>
      <c r="I177" s="184">
        <f t="shared" ref="I177:I182" si="6">ROUND(E177*H177,2)</f>
        <v>0</v>
      </c>
      <c r="J177" s="183"/>
      <c r="K177" s="184">
        <f t="shared" ref="K177:K182" si="7">ROUND(E177*J177,2)</f>
        <v>0</v>
      </c>
      <c r="L177" s="184">
        <v>21</v>
      </c>
      <c r="M177" s="184">
        <f t="shared" ref="M177:M182" si="8">G177*(1+L177/100)</f>
        <v>0</v>
      </c>
      <c r="N177" s="184"/>
      <c r="O177" s="184" t="s">
        <v>282</v>
      </c>
      <c r="P177" s="185" t="s">
        <v>283</v>
      </c>
      <c r="Q177" s="158">
        <v>0</v>
      </c>
      <c r="R177" s="158">
        <f t="shared" ref="R177:R182" si="9">ROUND(E177*Q177,2)</f>
        <v>0</v>
      </c>
      <c r="S177" s="158"/>
      <c r="T177" s="158" t="s">
        <v>179</v>
      </c>
      <c r="U177" s="158" t="s">
        <v>284</v>
      </c>
      <c r="V177" s="147"/>
      <c r="W177" s="147"/>
      <c r="X177" s="147"/>
      <c r="Y177" s="147"/>
      <c r="Z177" s="147"/>
      <c r="AA177" s="147"/>
      <c r="AB177" s="147"/>
      <c r="AC177" s="147" t="s">
        <v>764</v>
      </c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</row>
    <row r="178" spans="1:56" outlineLevel="1" x14ac:dyDescent="0.25">
      <c r="A178" s="179">
        <v>99</v>
      </c>
      <c r="B178" s="180" t="s">
        <v>2194</v>
      </c>
      <c r="C178" s="188" t="s">
        <v>2195</v>
      </c>
      <c r="D178" s="181" t="s">
        <v>451</v>
      </c>
      <c r="E178" s="182">
        <v>7</v>
      </c>
      <c r="F178" s="183"/>
      <c r="G178" s="184">
        <f t="shared" si="5"/>
        <v>0</v>
      </c>
      <c r="H178" s="183"/>
      <c r="I178" s="184">
        <f t="shared" si="6"/>
        <v>0</v>
      </c>
      <c r="J178" s="183"/>
      <c r="K178" s="184">
        <f t="shared" si="7"/>
        <v>0</v>
      </c>
      <c r="L178" s="184">
        <v>21</v>
      </c>
      <c r="M178" s="184">
        <f t="shared" si="8"/>
        <v>0</v>
      </c>
      <c r="N178" s="184"/>
      <c r="O178" s="184" t="s">
        <v>282</v>
      </c>
      <c r="P178" s="185" t="s">
        <v>283</v>
      </c>
      <c r="Q178" s="158">
        <v>0</v>
      </c>
      <c r="R178" s="158">
        <f t="shared" si="9"/>
        <v>0</v>
      </c>
      <c r="S178" s="158"/>
      <c r="T178" s="158" t="s">
        <v>179</v>
      </c>
      <c r="U178" s="158" t="s">
        <v>284</v>
      </c>
      <c r="V178" s="147"/>
      <c r="W178" s="147"/>
      <c r="X178" s="147"/>
      <c r="Y178" s="147"/>
      <c r="Z178" s="147"/>
      <c r="AA178" s="147"/>
      <c r="AB178" s="147"/>
      <c r="AC178" s="147" t="s">
        <v>764</v>
      </c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</row>
    <row r="179" spans="1:56" outlineLevel="1" x14ac:dyDescent="0.25">
      <c r="A179" s="179">
        <v>100</v>
      </c>
      <c r="B179" s="180" t="s">
        <v>2196</v>
      </c>
      <c r="C179" s="188" t="s">
        <v>2197</v>
      </c>
      <c r="D179" s="181" t="s">
        <v>451</v>
      </c>
      <c r="E179" s="182">
        <v>9</v>
      </c>
      <c r="F179" s="183"/>
      <c r="G179" s="184">
        <f t="shared" si="5"/>
        <v>0</v>
      </c>
      <c r="H179" s="183"/>
      <c r="I179" s="184">
        <f t="shared" si="6"/>
        <v>0</v>
      </c>
      <c r="J179" s="183"/>
      <c r="K179" s="184">
        <f t="shared" si="7"/>
        <v>0</v>
      </c>
      <c r="L179" s="184">
        <v>21</v>
      </c>
      <c r="M179" s="184">
        <f t="shared" si="8"/>
        <v>0</v>
      </c>
      <c r="N179" s="184"/>
      <c r="O179" s="184" t="s">
        <v>282</v>
      </c>
      <c r="P179" s="185" t="s">
        <v>283</v>
      </c>
      <c r="Q179" s="158">
        <v>0</v>
      </c>
      <c r="R179" s="158">
        <f t="shared" si="9"/>
        <v>0</v>
      </c>
      <c r="S179" s="158"/>
      <c r="T179" s="158" t="s">
        <v>179</v>
      </c>
      <c r="U179" s="158" t="s">
        <v>284</v>
      </c>
      <c r="V179" s="147"/>
      <c r="W179" s="147"/>
      <c r="X179" s="147"/>
      <c r="Y179" s="147"/>
      <c r="Z179" s="147"/>
      <c r="AA179" s="147"/>
      <c r="AB179" s="147"/>
      <c r="AC179" s="147" t="s">
        <v>764</v>
      </c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</row>
    <row r="180" spans="1:56" ht="20.399999999999999" outlineLevel="1" x14ac:dyDescent="0.25">
      <c r="A180" s="179">
        <v>101</v>
      </c>
      <c r="B180" s="180" t="s">
        <v>2198</v>
      </c>
      <c r="C180" s="188" t="s">
        <v>2199</v>
      </c>
      <c r="D180" s="181" t="s">
        <v>451</v>
      </c>
      <c r="E180" s="182">
        <v>2</v>
      </c>
      <c r="F180" s="183"/>
      <c r="G180" s="184">
        <f t="shared" si="5"/>
        <v>0</v>
      </c>
      <c r="H180" s="183"/>
      <c r="I180" s="184">
        <f t="shared" si="6"/>
        <v>0</v>
      </c>
      <c r="J180" s="183"/>
      <c r="K180" s="184">
        <f t="shared" si="7"/>
        <v>0</v>
      </c>
      <c r="L180" s="184">
        <v>21</v>
      </c>
      <c r="M180" s="184">
        <f t="shared" si="8"/>
        <v>0</v>
      </c>
      <c r="N180" s="184"/>
      <c r="O180" s="184" t="s">
        <v>282</v>
      </c>
      <c r="P180" s="185" t="s">
        <v>283</v>
      </c>
      <c r="Q180" s="158">
        <v>0</v>
      </c>
      <c r="R180" s="158">
        <f t="shared" si="9"/>
        <v>0</v>
      </c>
      <c r="S180" s="158"/>
      <c r="T180" s="158" t="s">
        <v>179</v>
      </c>
      <c r="U180" s="158" t="s">
        <v>284</v>
      </c>
      <c r="V180" s="147"/>
      <c r="W180" s="147"/>
      <c r="X180" s="147"/>
      <c r="Y180" s="147"/>
      <c r="Z180" s="147"/>
      <c r="AA180" s="147"/>
      <c r="AB180" s="147"/>
      <c r="AC180" s="147" t="s">
        <v>764</v>
      </c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</row>
    <row r="181" spans="1:56" outlineLevel="1" x14ac:dyDescent="0.25">
      <c r="A181" s="179">
        <v>102</v>
      </c>
      <c r="B181" s="180" t="s">
        <v>2200</v>
      </c>
      <c r="C181" s="188" t="s">
        <v>2201</v>
      </c>
      <c r="D181" s="181" t="s">
        <v>451</v>
      </c>
      <c r="E181" s="182">
        <v>2</v>
      </c>
      <c r="F181" s="183"/>
      <c r="G181" s="184">
        <f t="shared" si="5"/>
        <v>0</v>
      </c>
      <c r="H181" s="183"/>
      <c r="I181" s="184">
        <f t="shared" si="6"/>
        <v>0</v>
      </c>
      <c r="J181" s="183"/>
      <c r="K181" s="184">
        <f t="shared" si="7"/>
        <v>0</v>
      </c>
      <c r="L181" s="184">
        <v>21</v>
      </c>
      <c r="M181" s="184">
        <f t="shared" si="8"/>
        <v>0</v>
      </c>
      <c r="N181" s="184"/>
      <c r="O181" s="184" t="s">
        <v>282</v>
      </c>
      <c r="P181" s="185" t="s">
        <v>283</v>
      </c>
      <c r="Q181" s="158">
        <v>0</v>
      </c>
      <c r="R181" s="158">
        <f t="shared" si="9"/>
        <v>0</v>
      </c>
      <c r="S181" s="158"/>
      <c r="T181" s="158" t="s">
        <v>179</v>
      </c>
      <c r="U181" s="158" t="s">
        <v>284</v>
      </c>
      <c r="V181" s="147"/>
      <c r="W181" s="147"/>
      <c r="X181" s="147"/>
      <c r="Y181" s="147"/>
      <c r="Z181" s="147"/>
      <c r="AA181" s="147"/>
      <c r="AB181" s="147"/>
      <c r="AC181" s="147" t="s">
        <v>764</v>
      </c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</row>
    <row r="182" spans="1:56" outlineLevel="1" x14ac:dyDescent="0.25">
      <c r="A182" s="171">
        <v>103</v>
      </c>
      <c r="B182" s="172" t="s">
        <v>2202</v>
      </c>
      <c r="C182" s="187" t="s">
        <v>2203</v>
      </c>
      <c r="D182" s="173" t="s">
        <v>451</v>
      </c>
      <c r="E182" s="174">
        <v>20</v>
      </c>
      <c r="F182" s="175"/>
      <c r="G182" s="176">
        <f t="shared" si="5"/>
        <v>0</v>
      </c>
      <c r="H182" s="175"/>
      <c r="I182" s="176">
        <f t="shared" si="6"/>
        <v>0</v>
      </c>
      <c r="J182" s="175"/>
      <c r="K182" s="176">
        <f t="shared" si="7"/>
        <v>0</v>
      </c>
      <c r="L182" s="176">
        <v>21</v>
      </c>
      <c r="M182" s="176">
        <f t="shared" si="8"/>
        <v>0</v>
      </c>
      <c r="N182" s="176"/>
      <c r="O182" s="176" t="s">
        <v>282</v>
      </c>
      <c r="P182" s="177" t="s">
        <v>283</v>
      </c>
      <c r="Q182" s="158">
        <v>0</v>
      </c>
      <c r="R182" s="158">
        <f t="shared" si="9"/>
        <v>0</v>
      </c>
      <c r="S182" s="158"/>
      <c r="T182" s="158" t="s">
        <v>179</v>
      </c>
      <c r="U182" s="158" t="s">
        <v>284</v>
      </c>
      <c r="V182" s="147"/>
      <c r="W182" s="147"/>
      <c r="X182" s="147"/>
      <c r="Y182" s="147"/>
      <c r="Z182" s="147"/>
      <c r="AA182" s="147"/>
      <c r="AB182" s="147"/>
      <c r="AC182" s="147" t="s">
        <v>764</v>
      </c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</row>
    <row r="183" spans="1:56" outlineLevel="2" x14ac:dyDescent="0.25">
      <c r="A183" s="154"/>
      <c r="B183" s="155"/>
      <c r="C183" s="253" t="s">
        <v>2204</v>
      </c>
      <c r="D183" s="254"/>
      <c r="E183" s="254"/>
      <c r="F183" s="254"/>
      <c r="G183" s="254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47"/>
      <c r="W183" s="147"/>
      <c r="X183" s="147"/>
      <c r="Y183" s="147"/>
      <c r="Z183" s="147"/>
      <c r="AA183" s="147"/>
      <c r="AB183" s="147"/>
      <c r="AC183" s="147" t="s">
        <v>287</v>
      </c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</row>
    <row r="184" spans="1:56" ht="20.399999999999999" outlineLevel="1" x14ac:dyDescent="0.25">
      <c r="A184" s="171">
        <v>104</v>
      </c>
      <c r="B184" s="172" t="s">
        <v>2205</v>
      </c>
      <c r="C184" s="187" t="s">
        <v>2206</v>
      </c>
      <c r="D184" s="173" t="s">
        <v>451</v>
      </c>
      <c r="E184" s="174">
        <v>20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21</v>
      </c>
      <c r="M184" s="176">
        <f>G184*(1+L184/100)</f>
        <v>0</v>
      </c>
      <c r="N184" s="176"/>
      <c r="O184" s="176" t="s">
        <v>282</v>
      </c>
      <c r="P184" s="177" t="s">
        <v>283</v>
      </c>
      <c r="Q184" s="158">
        <v>0</v>
      </c>
      <c r="R184" s="158">
        <f>ROUND(E184*Q184,2)</f>
        <v>0</v>
      </c>
      <c r="S184" s="158"/>
      <c r="T184" s="158" t="s">
        <v>179</v>
      </c>
      <c r="U184" s="158" t="s">
        <v>284</v>
      </c>
      <c r="V184" s="147"/>
      <c r="W184" s="147"/>
      <c r="X184" s="147"/>
      <c r="Y184" s="147"/>
      <c r="Z184" s="147"/>
      <c r="AA184" s="147"/>
      <c r="AB184" s="147"/>
      <c r="AC184" s="147" t="s">
        <v>764</v>
      </c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</row>
    <row r="185" spans="1:56" outlineLevel="2" x14ac:dyDescent="0.25">
      <c r="A185" s="154"/>
      <c r="B185" s="155"/>
      <c r="C185" s="253" t="s">
        <v>2180</v>
      </c>
      <c r="D185" s="254"/>
      <c r="E185" s="254"/>
      <c r="F185" s="254"/>
      <c r="G185" s="254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47"/>
      <c r="W185" s="147"/>
      <c r="X185" s="147"/>
      <c r="Y185" s="147"/>
      <c r="Z185" s="147"/>
      <c r="AA185" s="147"/>
      <c r="AB185" s="147"/>
      <c r="AC185" s="147" t="s">
        <v>287</v>
      </c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</row>
    <row r="186" spans="1:56" x14ac:dyDescent="0.25">
      <c r="A186" s="161" t="s">
        <v>278</v>
      </c>
      <c r="B186" s="162" t="s">
        <v>174</v>
      </c>
      <c r="C186" s="186" t="s">
        <v>175</v>
      </c>
      <c r="D186" s="163"/>
      <c r="E186" s="164"/>
      <c r="F186" s="165"/>
      <c r="G186" s="165">
        <f>SUMIF(AC187:AC224,"&lt;&gt;NOR",G187:G224)</f>
        <v>0</v>
      </c>
      <c r="H186" s="165"/>
      <c r="I186" s="165">
        <f>SUM(I187:I224)</f>
        <v>0</v>
      </c>
      <c r="J186" s="165"/>
      <c r="K186" s="165">
        <f>SUM(K187:K224)</f>
        <v>0</v>
      </c>
      <c r="L186" s="165"/>
      <c r="M186" s="165">
        <f>SUM(M187:M224)</f>
        <v>0</v>
      </c>
      <c r="N186" s="165"/>
      <c r="O186" s="165"/>
      <c r="P186" s="166"/>
      <c r="Q186" s="160"/>
      <c r="R186" s="160">
        <f>SUM(R187:R224)</f>
        <v>0</v>
      </c>
      <c r="S186" s="160"/>
      <c r="T186" s="160"/>
      <c r="U186" s="160"/>
      <c r="AC186" t="s">
        <v>279</v>
      </c>
    </row>
    <row r="187" spans="1:56" outlineLevel="1" x14ac:dyDescent="0.25">
      <c r="A187" s="179">
        <v>105</v>
      </c>
      <c r="B187" s="180" t="s">
        <v>2207</v>
      </c>
      <c r="C187" s="188" t="s">
        <v>2208</v>
      </c>
      <c r="D187" s="181" t="s">
        <v>514</v>
      </c>
      <c r="E187" s="182">
        <v>80</v>
      </c>
      <c r="F187" s="183"/>
      <c r="G187" s="184">
        <f t="shared" ref="G187:G223" si="10">ROUND(E187*F187,2)</f>
        <v>0</v>
      </c>
      <c r="H187" s="183"/>
      <c r="I187" s="184">
        <f t="shared" ref="I187:I223" si="11">ROUND(E187*H187,2)</f>
        <v>0</v>
      </c>
      <c r="J187" s="183"/>
      <c r="K187" s="184">
        <f t="shared" ref="K187:K223" si="12">ROUND(E187*J187,2)</f>
        <v>0</v>
      </c>
      <c r="L187" s="184">
        <v>21</v>
      </c>
      <c r="M187" s="184">
        <f t="shared" ref="M187:M223" si="13">G187*(1+L187/100)</f>
        <v>0</v>
      </c>
      <c r="N187" s="184"/>
      <c r="O187" s="184" t="s">
        <v>282</v>
      </c>
      <c r="P187" s="185" t="s">
        <v>283</v>
      </c>
      <c r="Q187" s="158">
        <v>0</v>
      </c>
      <c r="R187" s="158">
        <f t="shared" ref="R187:R223" si="14">ROUND(E187*Q187,2)</f>
        <v>0</v>
      </c>
      <c r="S187" s="158"/>
      <c r="T187" s="158" t="s">
        <v>179</v>
      </c>
      <c r="U187" s="158" t="s">
        <v>284</v>
      </c>
      <c r="V187" s="147"/>
      <c r="W187" s="147"/>
      <c r="X187" s="147"/>
      <c r="Y187" s="147"/>
      <c r="Z187" s="147"/>
      <c r="AA187" s="147"/>
      <c r="AB187" s="147"/>
      <c r="AC187" s="147" t="s">
        <v>764</v>
      </c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</row>
    <row r="188" spans="1:56" ht="20.399999999999999" outlineLevel="1" x14ac:dyDescent="0.25">
      <c r="A188" s="179">
        <v>106</v>
      </c>
      <c r="B188" s="180" t="s">
        <v>2209</v>
      </c>
      <c r="C188" s="188" t="s">
        <v>2210</v>
      </c>
      <c r="D188" s="181" t="s">
        <v>514</v>
      </c>
      <c r="E188" s="182">
        <v>1439</v>
      </c>
      <c r="F188" s="183"/>
      <c r="G188" s="184">
        <f t="shared" si="10"/>
        <v>0</v>
      </c>
      <c r="H188" s="183"/>
      <c r="I188" s="184">
        <f t="shared" si="11"/>
        <v>0</v>
      </c>
      <c r="J188" s="183"/>
      <c r="K188" s="184">
        <f t="shared" si="12"/>
        <v>0</v>
      </c>
      <c r="L188" s="184">
        <v>21</v>
      </c>
      <c r="M188" s="184">
        <f t="shared" si="13"/>
        <v>0</v>
      </c>
      <c r="N188" s="184"/>
      <c r="O188" s="184" t="s">
        <v>282</v>
      </c>
      <c r="P188" s="185" t="s">
        <v>283</v>
      </c>
      <c r="Q188" s="158">
        <v>0</v>
      </c>
      <c r="R188" s="158">
        <f t="shared" si="14"/>
        <v>0</v>
      </c>
      <c r="S188" s="158"/>
      <c r="T188" s="158" t="s">
        <v>179</v>
      </c>
      <c r="U188" s="158" t="s">
        <v>284</v>
      </c>
      <c r="V188" s="147"/>
      <c r="W188" s="147"/>
      <c r="X188" s="147"/>
      <c r="Y188" s="147"/>
      <c r="Z188" s="147"/>
      <c r="AA188" s="147"/>
      <c r="AB188" s="147"/>
      <c r="AC188" s="147" t="s">
        <v>764</v>
      </c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</row>
    <row r="189" spans="1:56" ht="20.399999999999999" outlineLevel="1" x14ac:dyDescent="0.25">
      <c r="A189" s="179">
        <v>107</v>
      </c>
      <c r="B189" s="180" t="s">
        <v>2211</v>
      </c>
      <c r="C189" s="188" t="s">
        <v>2212</v>
      </c>
      <c r="D189" s="181" t="s">
        <v>514</v>
      </c>
      <c r="E189" s="182">
        <v>405</v>
      </c>
      <c r="F189" s="183"/>
      <c r="G189" s="184">
        <f t="shared" si="10"/>
        <v>0</v>
      </c>
      <c r="H189" s="183"/>
      <c r="I189" s="184">
        <f t="shared" si="11"/>
        <v>0</v>
      </c>
      <c r="J189" s="183"/>
      <c r="K189" s="184">
        <f t="shared" si="12"/>
        <v>0</v>
      </c>
      <c r="L189" s="184">
        <v>21</v>
      </c>
      <c r="M189" s="184">
        <f t="shared" si="13"/>
        <v>0</v>
      </c>
      <c r="N189" s="184"/>
      <c r="O189" s="184" t="s">
        <v>282</v>
      </c>
      <c r="P189" s="185" t="s">
        <v>283</v>
      </c>
      <c r="Q189" s="158">
        <v>0</v>
      </c>
      <c r="R189" s="158">
        <f t="shared" si="14"/>
        <v>0</v>
      </c>
      <c r="S189" s="158"/>
      <c r="T189" s="158" t="s">
        <v>179</v>
      </c>
      <c r="U189" s="158" t="s">
        <v>284</v>
      </c>
      <c r="V189" s="147"/>
      <c r="W189" s="147"/>
      <c r="X189" s="147"/>
      <c r="Y189" s="147"/>
      <c r="Z189" s="147"/>
      <c r="AA189" s="147"/>
      <c r="AB189" s="147"/>
      <c r="AC189" s="147" t="s">
        <v>764</v>
      </c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</row>
    <row r="190" spans="1:56" ht="20.399999999999999" outlineLevel="1" x14ac:dyDescent="0.25">
      <c r="A190" s="179">
        <v>108</v>
      </c>
      <c r="B190" s="180" t="s">
        <v>2213</v>
      </c>
      <c r="C190" s="188" t="s">
        <v>2214</v>
      </c>
      <c r="D190" s="181" t="s">
        <v>514</v>
      </c>
      <c r="E190" s="182">
        <v>360</v>
      </c>
      <c r="F190" s="183"/>
      <c r="G190" s="184">
        <f t="shared" si="10"/>
        <v>0</v>
      </c>
      <c r="H190" s="183"/>
      <c r="I190" s="184">
        <f t="shared" si="11"/>
        <v>0</v>
      </c>
      <c r="J190" s="183"/>
      <c r="K190" s="184">
        <f t="shared" si="12"/>
        <v>0</v>
      </c>
      <c r="L190" s="184">
        <v>21</v>
      </c>
      <c r="M190" s="184">
        <f t="shared" si="13"/>
        <v>0</v>
      </c>
      <c r="N190" s="184"/>
      <c r="O190" s="184" t="s">
        <v>282</v>
      </c>
      <c r="P190" s="185" t="s">
        <v>283</v>
      </c>
      <c r="Q190" s="158">
        <v>0</v>
      </c>
      <c r="R190" s="158">
        <f t="shared" si="14"/>
        <v>0</v>
      </c>
      <c r="S190" s="158"/>
      <c r="T190" s="158" t="s">
        <v>179</v>
      </c>
      <c r="U190" s="158" t="s">
        <v>284</v>
      </c>
      <c r="V190" s="147"/>
      <c r="W190" s="147"/>
      <c r="X190" s="147"/>
      <c r="Y190" s="147"/>
      <c r="Z190" s="147"/>
      <c r="AA190" s="147"/>
      <c r="AB190" s="147"/>
      <c r="AC190" s="147" t="s">
        <v>764</v>
      </c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</row>
    <row r="191" spans="1:56" ht="20.399999999999999" outlineLevel="1" x14ac:dyDescent="0.25">
      <c r="A191" s="179">
        <v>109</v>
      </c>
      <c r="B191" s="180" t="s">
        <v>2215</v>
      </c>
      <c r="C191" s="188" t="s">
        <v>2216</v>
      </c>
      <c r="D191" s="181" t="s">
        <v>514</v>
      </c>
      <c r="E191" s="182">
        <v>636</v>
      </c>
      <c r="F191" s="183"/>
      <c r="G191" s="184">
        <f t="shared" si="10"/>
        <v>0</v>
      </c>
      <c r="H191" s="183"/>
      <c r="I191" s="184">
        <f t="shared" si="11"/>
        <v>0</v>
      </c>
      <c r="J191" s="183"/>
      <c r="K191" s="184">
        <f t="shared" si="12"/>
        <v>0</v>
      </c>
      <c r="L191" s="184">
        <v>21</v>
      </c>
      <c r="M191" s="184">
        <f t="shared" si="13"/>
        <v>0</v>
      </c>
      <c r="N191" s="184"/>
      <c r="O191" s="184" t="s">
        <v>282</v>
      </c>
      <c r="P191" s="185" t="s">
        <v>283</v>
      </c>
      <c r="Q191" s="158">
        <v>0</v>
      </c>
      <c r="R191" s="158">
        <f t="shared" si="14"/>
        <v>0</v>
      </c>
      <c r="S191" s="158"/>
      <c r="T191" s="158" t="s">
        <v>179</v>
      </c>
      <c r="U191" s="158" t="s">
        <v>284</v>
      </c>
      <c r="V191" s="147"/>
      <c r="W191" s="147"/>
      <c r="X191" s="147"/>
      <c r="Y191" s="147"/>
      <c r="Z191" s="147"/>
      <c r="AA191" s="147"/>
      <c r="AB191" s="147"/>
      <c r="AC191" s="147" t="s">
        <v>764</v>
      </c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</row>
    <row r="192" spans="1:56" ht="20.399999999999999" outlineLevel="1" x14ac:dyDescent="0.25">
      <c r="A192" s="179">
        <v>110</v>
      </c>
      <c r="B192" s="180" t="s">
        <v>2217</v>
      </c>
      <c r="C192" s="188" t="s">
        <v>2218</v>
      </c>
      <c r="D192" s="181" t="s">
        <v>514</v>
      </c>
      <c r="E192" s="182">
        <v>108</v>
      </c>
      <c r="F192" s="183"/>
      <c r="G192" s="184">
        <f t="shared" si="10"/>
        <v>0</v>
      </c>
      <c r="H192" s="183"/>
      <c r="I192" s="184">
        <f t="shared" si="11"/>
        <v>0</v>
      </c>
      <c r="J192" s="183"/>
      <c r="K192" s="184">
        <f t="shared" si="12"/>
        <v>0</v>
      </c>
      <c r="L192" s="184">
        <v>21</v>
      </c>
      <c r="M192" s="184">
        <f t="shared" si="13"/>
        <v>0</v>
      </c>
      <c r="N192" s="184"/>
      <c r="O192" s="184" t="s">
        <v>282</v>
      </c>
      <c r="P192" s="185" t="s">
        <v>283</v>
      </c>
      <c r="Q192" s="158">
        <v>0</v>
      </c>
      <c r="R192" s="158">
        <f t="shared" si="14"/>
        <v>0</v>
      </c>
      <c r="S192" s="158"/>
      <c r="T192" s="158" t="s">
        <v>179</v>
      </c>
      <c r="U192" s="158" t="s">
        <v>284</v>
      </c>
      <c r="V192" s="147"/>
      <c r="W192" s="147"/>
      <c r="X192" s="147"/>
      <c r="Y192" s="147"/>
      <c r="Z192" s="147"/>
      <c r="AA192" s="147"/>
      <c r="AB192" s="147"/>
      <c r="AC192" s="147" t="s">
        <v>764</v>
      </c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</row>
    <row r="193" spans="1:56" ht="20.399999999999999" outlineLevel="1" x14ac:dyDescent="0.25">
      <c r="A193" s="179">
        <v>111</v>
      </c>
      <c r="B193" s="180" t="s">
        <v>2219</v>
      </c>
      <c r="C193" s="188" t="s">
        <v>2220</v>
      </c>
      <c r="D193" s="181" t="s">
        <v>514</v>
      </c>
      <c r="E193" s="182">
        <v>405</v>
      </c>
      <c r="F193" s="183"/>
      <c r="G193" s="184">
        <f t="shared" si="10"/>
        <v>0</v>
      </c>
      <c r="H193" s="183"/>
      <c r="I193" s="184">
        <f t="shared" si="11"/>
        <v>0</v>
      </c>
      <c r="J193" s="183"/>
      <c r="K193" s="184">
        <f t="shared" si="12"/>
        <v>0</v>
      </c>
      <c r="L193" s="184">
        <v>21</v>
      </c>
      <c r="M193" s="184">
        <f t="shared" si="13"/>
        <v>0</v>
      </c>
      <c r="N193" s="184"/>
      <c r="O193" s="184" t="s">
        <v>282</v>
      </c>
      <c r="P193" s="185" t="s">
        <v>283</v>
      </c>
      <c r="Q193" s="158">
        <v>0</v>
      </c>
      <c r="R193" s="158">
        <f t="shared" si="14"/>
        <v>0</v>
      </c>
      <c r="S193" s="158"/>
      <c r="T193" s="158" t="s">
        <v>179</v>
      </c>
      <c r="U193" s="158" t="s">
        <v>284</v>
      </c>
      <c r="V193" s="147"/>
      <c r="W193" s="147"/>
      <c r="X193" s="147"/>
      <c r="Y193" s="147"/>
      <c r="Z193" s="147"/>
      <c r="AA193" s="147"/>
      <c r="AB193" s="147"/>
      <c r="AC193" s="147" t="s">
        <v>764</v>
      </c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</row>
    <row r="194" spans="1:56" ht="20.399999999999999" outlineLevel="1" x14ac:dyDescent="0.25">
      <c r="A194" s="179">
        <v>112</v>
      </c>
      <c r="B194" s="180" t="s">
        <v>2221</v>
      </c>
      <c r="C194" s="188" t="s">
        <v>2222</v>
      </c>
      <c r="D194" s="181" t="s">
        <v>514</v>
      </c>
      <c r="E194" s="182">
        <v>405</v>
      </c>
      <c r="F194" s="183"/>
      <c r="G194" s="184">
        <f t="shared" si="10"/>
        <v>0</v>
      </c>
      <c r="H194" s="183"/>
      <c r="I194" s="184">
        <f t="shared" si="11"/>
        <v>0</v>
      </c>
      <c r="J194" s="183"/>
      <c r="K194" s="184">
        <f t="shared" si="12"/>
        <v>0</v>
      </c>
      <c r="L194" s="184">
        <v>21</v>
      </c>
      <c r="M194" s="184">
        <f t="shared" si="13"/>
        <v>0</v>
      </c>
      <c r="N194" s="184"/>
      <c r="O194" s="184" t="s">
        <v>282</v>
      </c>
      <c r="P194" s="185" t="s">
        <v>283</v>
      </c>
      <c r="Q194" s="158">
        <v>0</v>
      </c>
      <c r="R194" s="158">
        <f t="shared" si="14"/>
        <v>0</v>
      </c>
      <c r="S194" s="158"/>
      <c r="T194" s="158" t="s">
        <v>179</v>
      </c>
      <c r="U194" s="158" t="s">
        <v>284</v>
      </c>
      <c r="V194" s="147"/>
      <c r="W194" s="147"/>
      <c r="X194" s="147"/>
      <c r="Y194" s="147"/>
      <c r="Z194" s="147"/>
      <c r="AA194" s="147"/>
      <c r="AB194" s="147"/>
      <c r="AC194" s="147" t="s">
        <v>764</v>
      </c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</row>
    <row r="195" spans="1:56" ht="20.399999999999999" outlineLevel="1" x14ac:dyDescent="0.25">
      <c r="A195" s="179">
        <v>113</v>
      </c>
      <c r="B195" s="180" t="s">
        <v>2223</v>
      </c>
      <c r="C195" s="188" t="s">
        <v>2224</v>
      </c>
      <c r="D195" s="181" t="s">
        <v>514</v>
      </c>
      <c r="E195" s="182">
        <v>325</v>
      </c>
      <c r="F195" s="183"/>
      <c r="G195" s="184">
        <f t="shared" si="10"/>
        <v>0</v>
      </c>
      <c r="H195" s="183"/>
      <c r="I195" s="184">
        <f t="shared" si="11"/>
        <v>0</v>
      </c>
      <c r="J195" s="183"/>
      <c r="K195" s="184">
        <f t="shared" si="12"/>
        <v>0</v>
      </c>
      <c r="L195" s="184">
        <v>21</v>
      </c>
      <c r="M195" s="184">
        <f t="shared" si="13"/>
        <v>0</v>
      </c>
      <c r="N195" s="184"/>
      <c r="O195" s="184" t="s">
        <v>282</v>
      </c>
      <c r="P195" s="185" t="s">
        <v>283</v>
      </c>
      <c r="Q195" s="158">
        <v>0</v>
      </c>
      <c r="R195" s="158">
        <f t="shared" si="14"/>
        <v>0</v>
      </c>
      <c r="S195" s="158"/>
      <c r="T195" s="158" t="s">
        <v>179</v>
      </c>
      <c r="U195" s="158" t="s">
        <v>284</v>
      </c>
      <c r="V195" s="147"/>
      <c r="W195" s="147"/>
      <c r="X195" s="147"/>
      <c r="Y195" s="147"/>
      <c r="Z195" s="147"/>
      <c r="AA195" s="147"/>
      <c r="AB195" s="147"/>
      <c r="AC195" s="147" t="s">
        <v>764</v>
      </c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</row>
    <row r="196" spans="1:56" ht="20.399999999999999" outlineLevel="1" x14ac:dyDescent="0.25">
      <c r="A196" s="179">
        <v>114</v>
      </c>
      <c r="B196" s="180" t="s">
        <v>2225</v>
      </c>
      <c r="C196" s="188" t="s">
        <v>2226</v>
      </c>
      <c r="D196" s="181" t="s">
        <v>514</v>
      </c>
      <c r="E196" s="182">
        <v>20</v>
      </c>
      <c r="F196" s="183"/>
      <c r="G196" s="184">
        <f t="shared" si="10"/>
        <v>0</v>
      </c>
      <c r="H196" s="183"/>
      <c r="I196" s="184">
        <f t="shared" si="11"/>
        <v>0</v>
      </c>
      <c r="J196" s="183"/>
      <c r="K196" s="184">
        <f t="shared" si="12"/>
        <v>0</v>
      </c>
      <c r="L196" s="184">
        <v>21</v>
      </c>
      <c r="M196" s="184">
        <f t="shared" si="13"/>
        <v>0</v>
      </c>
      <c r="N196" s="184"/>
      <c r="O196" s="184" t="s">
        <v>282</v>
      </c>
      <c r="P196" s="185" t="s">
        <v>283</v>
      </c>
      <c r="Q196" s="158">
        <v>0</v>
      </c>
      <c r="R196" s="158">
        <f t="shared" si="14"/>
        <v>0</v>
      </c>
      <c r="S196" s="158"/>
      <c r="T196" s="158" t="s">
        <v>179</v>
      </c>
      <c r="U196" s="158" t="s">
        <v>284</v>
      </c>
      <c r="V196" s="147"/>
      <c r="W196" s="147"/>
      <c r="X196" s="147"/>
      <c r="Y196" s="147"/>
      <c r="Z196" s="147"/>
      <c r="AA196" s="147"/>
      <c r="AB196" s="147"/>
      <c r="AC196" s="147" t="s">
        <v>764</v>
      </c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</row>
    <row r="197" spans="1:56" ht="20.399999999999999" outlineLevel="1" x14ac:dyDescent="0.25">
      <c r="A197" s="179">
        <v>115</v>
      </c>
      <c r="B197" s="180" t="s">
        <v>2227</v>
      </c>
      <c r="C197" s="188" t="s">
        <v>2228</v>
      </c>
      <c r="D197" s="181" t="s">
        <v>514</v>
      </c>
      <c r="E197" s="182">
        <v>180</v>
      </c>
      <c r="F197" s="183"/>
      <c r="G197" s="184">
        <f t="shared" si="10"/>
        <v>0</v>
      </c>
      <c r="H197" s="183"/>
      <c r="I197" s="184">
        <f t="shared" si="11"/>
        <v>0</v>
      </c>
      <c r="J197" s="183"/>
      <c r="K197" s="184">
        <f t="shared" si="12"/>
        <v>0</v>
      </c>
      <c r="L197" s="184">
        <v>21</v>
      </c>
      <c r="M197" s="184">
        <f t="shared" si="13"/>
        <v>0</v>
      </c>
      <c r="N197" s="184"/>
      <c r="O197" s="184" t="s">
        <v>282</v>
      </c>
      <c r="P197" s="185" t="s">
        <v>283</v>
      </c>
      <c r="Q197" s="158">
        <v>0</v>
      </c>
      <c r="R197" s="158">
        <f t="shared" si="14"/>
        <v>0</v>
      </c>
      <c r="S197" s="158"/>
      <c r="T197" s="158" t="s">
        <v>179</v>
      </c>
      <c r="U197" s="158" t="s">
        <v>284</v>
      </c>
      <c r="V197" s="147"/>
      <c r="W197" s="147"/>
      <c r="X197" s="147"/>
      <c r="Y197" s="147"/>
      <c r="Z197" s="147"/>
      <c r="AA197" s="147"/>
      <c r="AB197" s="147"/>
      <c r="AC197" s="147" t="s">
        <v>764</v>
      </c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</row>
    <row r="198" spans="1:56" ht="20.399999999999999" outlineLevel="1" x14ac:dyDescent="0.25">
      <c r="A198" s="179">
        <v>116</v>
      </c>
      <c r="B198" s="180" t="s">
        <v>2229</v>
      </c>
      <c r="C198" s="188" t="s">
        <v>2230</v>
      </c>
      <c r="D198" s="181" t="s">
        <v>514</v>
      </c>
      <c r="E198" s="182">
        <v>825</v>
      </c>
      <c r="F198" s="183"/>
      <c r="G198" s="184">
        <f t="shared" si="10"/>
        <v>0</v>
      </c>
      <c r="H198" s="183"/>
      <c r="I198" s="184">
        <f t="shared" si="11"/>
        <v>0</v>
      </c>
      <c r="J198" s="183"/>
      <c r="K198" s="184">
        <f t="shared" si="12"/>
        <v>0</v>
      </c>
      <c r="L198" s="184">
        <v>21</v>
      </c>
      <c r="M198" s="184">
        <f t="shared" si="13"/>
        <v>0</v>
      </c>
      <c r="N198" s="184"/>
      <c r="O198" s="184" t="s">
        <v>282</v>
      </c>
      <c r="P198" s="185" t="s">
        <v>283</v>
      </c>
      <c r="Q198" s="158">
        <v>0</v>
      </c>
      <c r="R198" s="158">
        <f t="shared" si="14"/>
        <v>0</v>
      </c>
      <c r="S198" s="158"/>
      <c r="T198" s="158" t="s">
        <v>179</v>
      </c>
      <c r="U198" s="158" t="s">
        <v>284</v>
      </c>
      <c r="V198" s="147"/>
      <c r="W198" s="147"/>
      <c r="X198" s="147"/>
      <c r="Y198" s="147"/>
      <c r="Z198" s="147"/>
      <c r="AA198" s="147"/>
      <c r="AB198" s="147"/>
      <c r="AC198" s="147" t="s">
        <v>764</v>
      </c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</row>
    <row r="199" spans="1:56" ht="20.399999999999999" outlineLevel="1" x14ac:dyDescent="0.25">
      <c r="A199" s="179">
        <v>117</v>
      </c>
      <c r="B199" s="180" t="s">
        <v>2231</v>
      </c>
      <c r="C199" s="188" t="s">
        <v>2232</v>
      </c>
      <c r="D199" s="181" t="s">
        <v>514</v>
      </c>
      <c r="E199" s="182">
        <v>108</v>
      </c>
      <c r="F199" s="183"/>
      <c r="G199" s="184">
        <f t="shared" si="10"/>
        <v>0</v>
      </c>
      <c r="H199" s="183"/>
      <c r="I199" s="184">
        <f t="shared" si="11"/>
        <v>0</v>
      </c>
      <c r="J199" s="183"/>
      <c r="K199" s="184">
        <f t="shared" si="12"/>
        <v>0</v>
      </c>
      <c r="L199" s="184">
        <v>21</v>
      </c>
      <c r="M199" s="184">
        <f t="shared" si="13"/>
        <v>0</v>
      </c>
      <c r="N199" s="184"/>
      <c r="O199" s="184" t="s">
        <v>282</v>
      </c>
      <c r="P199" s="185" t="s">
        <v>283</v>
      </c>
      <c r="Q199" s="158">
        <v>0</v>
      </c>
      <c r="R199" s="158">
        <f t="shared" si="14"/>
        <v>0</v>
      </c>
      <c r="S199" s="158"/>
      <c r="T199" s="158" t="s">
        <v>179</v>
      </c>
      <c r="U199" s="158" t="s">
        <v>284</v>
      </c>
      <c r="V199" s="147"/>
      <c r="W199" s="147"/>
      <c r="X199" s="147"/>
      <c r="Y199" s="147"/>
      <c r="Z199" s="147"/>
      <c r="AA199" s="147"/>
      <c r="AB199" s="147"/>
      <c r="AC199" s="147" t="s">
        <v>764</v>
      </c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</row>
    <row r="200" spans="1:56" ht="20.399999999999999" outlineLevel="1" x14ac:dyDescent="0.25">
      <c r="A200" s="179">
        <v>118</v>
      </c>
      <c r="B200" s="180" t="s">
        <v>2233</v>
      </c>
      <c r="C200" s="188" t="s">
        <v>2234</v>
      </c>
      <c r="D200" s="181" t="s">
        <v>514</v>
      </c>
      <c r="E200" s="182">
        <v>108</v>
      </c>
      <c r="F200" s="183"/>
      <c r="G200" s="184">
        <f t="shared" si="10"/>
        <v>0</v>
      </c>
      <c r="H200" s="183"/>
      <c r="I200" s="184">
        <f t="shared" si="11"/>
        <v>0</v>
      </c>
      <c r="J200" s="183"/>
      <c r="K200" s="184">
        <f t="shared" si="12"/>
        <v>0</v>
      </c>
      <c r="L200" s="184">
        <v>21</v>
      </c>
      <c r="M200" s="184">
        <f t="shared" si="13"/>
        <v>0</v>
      </c>
      <c r="N200" s="184"/>
      <c r="O200" s="184" t="s">
        <v>282</v>
      </c>
      <c r="P200" s="185" t="s">
        <v>283</v>
      </c>
      <c r="Q200" s="158">
        <v>0</v>
      </c>
      <c r="R200" s="158">
        <f t="shared" si="14"/>
        <v>0</v>
      </c>
      <c r="S200" s="158"/>
      <c r="T200" s="158" t="s">
        <v>179</v>
      </c>
      <c r="U200" s="158" t="s">
        <v>284</v>
      </c>
      <c r="V200" s="147"/>
      <c r="W200" s="147"/>
      <c r="X200" s="147"/>
      <c r="Y200" s="147"/>
      <c r="Z200" s="147"/>
      <c r="AA200" s="147"/>
      <c r="AB200" s="147"/>
      <c r="AC200" s="147" t="s">
        <v>764</v>
      </c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</row>
    <row r="201" spans="1:56" ht="20.399999999999999" outlineLevel="1" x14ac:dyDescent="0.25">
      <c r="A201" s="179">
        <v>119</v>
      </c>
      <c r="B201" s="180" t="s">
        <v>2235</v>
      </c>
      <c r="C201" s="188" t="s">
        <v>2236</v>
      </c>
      <c r="D201" s="181" t="s">
        <v>514</v>
      </c>
      <c r="E201" s="182">
        <v>9</v>
      </c>
      <c r="F201" s="183"/>
      <c r="G201" s="184">
        <f t="shared" si="10"/>
        <v>0</v>
      </c>
      <c r="H201" s="183"/>
      <c r="I201" s="184">
        <f t="shared" si="11"/>
        <v>0</v>
      </c>
      <c r="J201" s="183"/>
      <c r="K201" s="184">
        <f t="shared" si="12"/>
        <v>0</v>
      </c>
      <c r="L201" s="184">
        <v>21</v>
      </c>
      <c r="M201" s="184">
        <f t="shared" si="13"/>
        <v>0</v>
      </c>
      <c r="N201" s="184"/>
      <c r="O201" s="184" t="s">
        <v>282</v>
      </c>
      <c r="P201" s="185" t="s">
        <v>283</v>
      </c>
      <c r="Q201" s="158">
        <v>0</v>
      </c>
      <c r="R201" s="158">
        <f t="shared" si="14"/>
        <v>0</v>
      </c>
      <c r="S201" s="158"/>
      <c r="T201" s="158" t="s">
        <v>179</v>
      </c>
      <c r="U201" s="158" t="s">
        <v>284</v>
      </c>
      <c r="V201" s="147"/>
      <c r="W201" s="147"/>
      <c r="X201" s="147"/>
      <c r="Y201" s="147"/>
      <c r="Z201" s="147"/>
      <c r="AA201" s="147"/>
      <c r="AB201" s="147"/>
      <c r="AC201" s="147" t="s">
        <v>764</v>
      </c>
      <c r="AD201" s="147"/>
      <c r="AE201" s="147"/>
      <c r="AF201" s="147"/>
      <c r="AG201" s="147"/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</row>
    <row r="202" spans="1:56" ht="20.399999999999999" outlineLevel="1" x14ac:dyDescent="0.25">
      <c r="A202" s="179">
        <v>120</v>
      </c>
      <c r="B202" s="180" t="s">
        <v>2237</v>
      </c>
      <c r="C202" s="188" t="s">
        <v>2238</v>
      </c>
      <c r="D202" s="181" t="s">
        <v>514</v>
      </c>
      <c r="E202" s="182">
        <v>1086</v>
      </c>
      <c r="F202" s="183"/>
      <c r="G202" s="184">
        <f t="shared" si="10"/>
        <v>0</v>
      </c>
      <c r="H202" s="183"/>
      <c r="I202" s="184">
        <f t="shared" si="11"/>
        <v>0</v>
      </c>
      <c r="J202" s="183"/>
      <c r="K202" s="184">
        <f t="shared" si="12"/>
        <v>0</v>
      </c>
      <c r="L202" s="184">
        <v>21</v>
      </c>
      <c r="M202" s="184">
        <f t="shared" si="13"/>
        <v>0</v>
      </c>
      <c r="N202" s="184"/>
      <c r="O202" s="184" t="s">
        <v>282</v>
      </c>
      <c r="P202" s="185" t="s">
        <v>283</v>
      </c>
      <c r="Q202" s="158">
        <v>0</v>
      </c>
      <c r="R202" s="158">
        <f t="shared" si="14"/>
        <v>0</v>
      </c>
      <c r="S202" s="158"/>
      <c r="T202" s="158" t="s">
        <v>179</v>
      </c>
      <c r="U202" s="158" t="s">
        <v>284</v>
      </c>
      <c r="V202" s="147"/>
      <c r="W202" s="147"/>
      <c r="X202" s="147"/>
      <c r="Y202" s="147"/>
      <c r="Z202" s="147"/>
      <c r="AA202" s="147"/>
      <c r="AB202" s="147"/>
      <c r="AC202" s="147" t="s">
        <v>764</v>
      </c>
      <c r="AD202" s="147"/>
      <c r="AE202" s="147"/>
      <c r="AF202" s="147"/>
      <c r="AG202" s="147"/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</row>
    <row r="203" spans="1:56" ht="20.399999999999999" outlineLevel="1" x14ac:dyDescent="0.25">
      <c r="A203" s="179">
        <v>121</v>
      </c>
      <c r="B203" s="180" t="s">
        <v>2239</v>
      </c>
      <c r="C203" s="188" t="s">
        <v>2240</v>
      </c>
      <c r="D203" s="181" t="s">
        <v>514</v>
      </c>
      <c r="E203" s="182">
        <v>9</v>
      </c>
      <c r="F203" s="183"/>
      <c r="G203" s="184">
        <f t="shared" si="10"/>
        <v>0</v>
      </c>
      <c r="H203" s="183"/>
      <c r="I203" s="184">
        <f t="shared" si="11"/>
        <v>0</v>
      </c>
      <c r="J203" s="183"/>
      <c r="K203" s="184">
        <f t="shared" si="12"/>
        <v>0</v>
      </c>
      <c r="L203" s="184">
        <v>21</v>
      </c>
      <c r="M203" s="184">
        <f t="shared" si="13"/>
        <v>0</v>
      </c>
      <c r="N203" s="184"/>
      <c r="O203" s="184" t="s">
        <v>282</v>
      </c>
      <c r="P203" s="185" t="s">
        <v>283</v>
      </c>
      <c r="Q203" s="158">
        <v>0</v>
      </c>
      <c r="R203" s="158">
        <f t="shared" si="14"/>
        <v>0</v>
      </c>
      <c r="S203" s="158"/>
      <c r="T203" s="158" t="s">
        <v>179</v>
      </c>
      <c r="U203" s="158" t="s">
        <v>284</v>
      </c>
      <c r="V203" s="147"/>
      <c r="W203" s="147"/>
      <c r="X203" s="147"/>
      <c r="Y203" s="147"/>
      <c r="Z203" s="147"/>
      <c r="AA203" s="147"/>
      <c r="AB203" s="147"/>
      <c r="AC203" s="147" t="s">
        <v>764</v>
      </c>
      <c r="AD203" s="147"/>
      <c r="AE203" s="147"/>
      <c r="AF203" s="147"/>
      <c r="AG203" s="147"/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</row>
    <row r="204" spans="1:56" ht="20.399999999999999" outlineLevel="1" x14ac:dyDescent="0.25">
      <c r="A204" s="179">
        <v>122</v>
      </c>
      <c r="B204" s="180" t="s">
        <v>2241</v>
      </c>
      <c r="C204" s="188" t="s">
        <v>2242</v>
      </c>
      <c r="D204" s="181" t="s">
        <v>514</v>
      </c>
      <c r="E204" s="182">
        <v>420</v>
      </c>
      <c r="F204" s="183"/>
      <c r="G204" s="184">
        <f t="shared" si="10"/>
        <v>0</v>
      </c>
      <c r="H204" s="183"/>
      <c r="I204" s="184">
        <f t="shared" si="11"/>
        <v>0</v>
      </c>
      <c r="J204" s="183"/>
      <c r="K204" s="184">
        <f t="shared" si="12"/>
        <v>0</v>
      </c>
      <c r="L204" s="184">
        <v>21</v>
      </c>
      <c r="M204" s="184">
        <f t="shared" si="13"/>
        <v>0</v>
      </c>
      <c r="N204" s="184"/>
      <c r="O204" s="184" t="s">
        <v>282</v>
      </c>
      <c r="P204" s="185" t="s">
        <v>283</v>
      </c>
      <c r="Q204" s="158">
        <v>0</v>
      </c>
      <c r="R204" s="158">
        <f t="shared" si="14"/>
        <v>0</v>
      </c>
      <c r="S204" s="158"/>
      <c r="T204" s="158" t="s">
        <v>179</v>
      </c>
      <c r="U204" s="158" t="s">
        <v>284</v>
      </c>
      <c r="V204" s="147"/>
      <c r="W204" s="147"/>
      <c r="X204" s="147"/>
      <c r="Y204" s="147"/>
      <c r="Z204" s="147"/>
      <c r="AA204" s="147"/>
      <c r="AB204" s="147"/>
      <c r="AC204" s="147" t="s">
        <v>764</v>
      </c>
      <c r="AD204" s="147"/>
      <c r="AE204" s="147"/>
      <c r="AF204" s="147"/>
      <c r="AG204" s="147"/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</row>
    <row r="205" spans="1:56" outlineLevel="1" x14ac:dyDescent="0.25">
      <c r="A205" s="179">
        <v>123</v>
      </c>
      <c r="B205" s="180" t="s">
        <v>2243</v>
      </c>
      <c r="C205" s="188" t="s">
        <v>2244</v>
      </c>
      <c r="D205" s="181" t="s">
        <v>514</v>
      </c>
      <c r="E205" s="182">
        <v>451</v>
      </c>
      <c r="F205" s="183"/>
      <c r="G205" s="184">
        <f t="shared" si="10"/>
        <v>0</v>
      </c>
      <c r="H205" s="183"/>
      <c r="I205" s="184">
        <f t="shared" si="11"/>
        <v>0</v>
      </c>
      <c r="J205" s="183"/>
      <c r="K205" s="184">
        <f t="shared" si="12"/>
        <v>0</v>
      </c>
      <c r="L205" s="184">
        <v>21</v>
      </c>
      <c r="M205" s="184">
        <f t="shared" si="13"/>
        <v>0</v>
      </c>
      <c r="N205" s="184"/>
      <c r="O205" s="184" t="s">
        <v>282</v>
      </c>
      <c r="P205" s="185" t="s">
        <v>283</v>
      </c>
      <c r="Q205" s="158">
        <v>0</v>
      </c>
      <c r="R205" s="158">
        <f t="shared" si="14"/>
        <v>0</v>
      </c>
      <c r="S205" s="158"/>
      <c r="T205" s="158" t="s">
        <v>179</v>
      </c>
      <c r="U205" s="158" t="s">
        <v>284</v>
      </c>
      <c r="V205" s="147"/>
      <c r="W205" s="147"/>
      <c r="X205" s="147"/>
      <c r="Y205" s="147"/>
      <c r="Z205" s="147"/>
      <c r="AA205" s="147"/>
      <c r="AB205" s="147"/>
      <c r="AC205" s="147" t="s">
        <v>764</v>
      </c>
      <c r="AD205" s="147"/>
      <c r="AE205" s="147"/>
      <c r="AF205" s="147"/>
      <c r="AG205" s="147"/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</row>
    <row r="206" spans="1:56" outlineLevel="1" x14ac:dyDescent="0.25">
      <c r="A206" s="179">
        <v>124</v>
      </c>
      <c r="B206" s="180" t="s">
        <v>2245</v>
      </c>
      <c r="C206" s="188" t="s">
        <v>2246</v>
      </c>
      <c r="D206" s="181" t="s">
        <v>514</v>
      </c>
      <c r="E206" s="182">
        <v>215</v>
      </c>
      <c r="F206" s="183"/>
      <c r="G206" s="184">
        <f t="shared" si="10"/>
        <v>0</v>
      </c>
      <c r="H206" s="183"/>
      <c r="I206" s="184">
        <f t="shared" si="11"/>
        <v>0</v>
      </c>
      <c r="J206" s="183"/>
      <c r="K206" s="184">
        <f t="shared" si="12"/>
        <v>0</v>
      </c>
      <c r="L206" s="184">
        <v>21</v>
      </c>
      <c r="M206" s="184">
        <f t="shared" si="13"/>
        <v>0</v>
      </c>
      <c r="N206" s="184"/>
      <c r="O206" s="184" t="s">
        <v>282</v>
      </c>
      <c r="P206" s="185" t="s">
        <v>283</v>
      </c>
      <c r="Q206" s="158">
        <v>0</v>
      </c>
      <c r="R206" s="158">
        <f t="shared" si="14"/>
        <v>0</v>
      </c>
      <c r="S206" s="158"/>
      <c r="T206" s="158" t="s">
        <v>179</v>
      </c>
      <c r="U206" s="158" t="s">
        <v>284</v>
      </c>
      <c r="V206" s="147"/>
      <c r="W206" s="147"/>
      <c r="X206" s="147"/>
      <c r="Y206" s="147"/>
      <c r="Z206" s="147"/>
      <c r="AA206" s="147"/>
      <c r="AB206" s="147"/>
      <c r="AC206" s="147" t="s">
        <v>764</v>
      </c>
      <c r="AD206" s="147"/>
      <c r="AE206" s="147"/>
      <c r="AF206" s="147"/>
      <c r="AG206" s="147"/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</row>
    <row r="207" spans="1:56" outlineLevel="1" x14ac:dyDescent="0.25">
      <c r="A207" s="179">
        <v>125</v>
      </c>
      <c r="B207" s="180" t="s">
        <v>2247</v>
      </c>
      <c r="C207" s="188" t="s">
        <v>2248</v>
      </c>
      <c r="D207" s="181" t="s">
        <v>865</v>
      </c>
      <c r="E207" s="182">
        <v>1</v>
      </c>
      <c r="F207" s="183"/>
      <c r="G207" s="184">
        <f t="shared" si="10"/>
        <v>0</v>
      </c>
      <c r="H207" s="183"/>
      <c r="I207" s="184">
        <f t="shared" si="11"/>
        <v>0</v>
      </c>
      <c r="J207" s="183"/>
      <c r="K207" s="184">
        <f t="shared" si="12"/>
        <v>0</v>
      </c>
      <c r="L207" s="184">
        <v>21</v>
      </c>
      <c r="M207" s="184">
        <f t="shared" si="13"/>
        <v>0</v>
      </c>
      <c r="N207" s="184"/>
      <c r="O207" s="184" t="s">
        <v>282</v>
      </c>
      <c r="P207" s="185" t="s">
        <v>283</v>
      </c>
      <c r="Q207" s="158">
        <v>0</v>
      </c>
      <c r="R207" s="158">
        <f t="shared" si="14"/>
        <v>0</v>
      </c>
      <c r="S207" s="158"/>
      <c r="T207" s="158" t="s">
        <v>179</v>
      </c>
      <c r="U207" s="158" t="s">
        <v>284</v>
      </c>
      <c r="V207" s="147"/>
      <c r="W207" s="147"/>
      <c r="X207" s="147"/>
      <c r="Y207" s="147"/>
      <c r="Z207" s="147"/>
      <c r="AA207" s="147"/>
      <c r="AB207" s="147"/>
      <c r="AC207" s="147" t="s">
        <v>764</v>
      </c>
      <c r="AD207" s="147"/>
      <c r="AE207" s="147"/>
      <c r="AF207" s="147"/>
      <c r="AG207" s="147"/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</row>
    <row r="208" spans="1:56" outlineLevel="1" x14ac:dyDescent="0.25">
      <c r="A208" s="179">
        <v>126</v>
      </c>
      <c r="B208" s="180" t="s">
        <v>2249</v>
      </c>
      <c r="C208" s="188" t="s">
        <v>2250</v>
      </c>
      <c r="D208" s="181" t="s">
        <v>865</v>
      </c>
      <c r="E208" s="182">
        <v>1</v>
      </c>
      <c r="F208" s="183"/>
      <c r="G208" s="184">
        <f t="shared" si="10"/>
        <v>0</v>
      </c>
      <c r="H208" s="183"/>
      <c r="I208" s="184">
        <f t="shared" si="11"/>
        <v>0</v>
      </c>
      <c r="J208" s="183"/>
      <c r="K208" s="184">
        <f t="shared" si="12"/>
        <v>0</v>
      </c>
      <c r="L208" s="184">
        <v>21</v>
      </c>
      <c r="M208" s="184">
        <f t="shared" si="13"/>
        <v>0</v>
      </c>
      <c r="N208" s="184"/>
      <c r="O208" s="184" t="s">
        <v>282</v>
      </c>
      <c r="P208" s="185" t="s">
        <v>283</v>
      </c>
      <c r="Q208" s="158">
        <v>0</v>
      </c>
      <c r="R208" s="158">
        <f t="shared" si="14"/>
        <v>0</v>
      </c>
      <c r="S208" s="158"/>
      <c r="T208" s="158" t="s">
        <v>179</v>
      </c>
      <c r="U208" s="158" t="s">
        <v>284</v>
      </c>
      <c r="V208" s="147"/>
      <c r="W208" s="147"/>
      <c r="X208" s="147"/>
      <c r="Y208" s="147"/>
      <c r="Z208" s="147"/>
      <c r="AA208" s="147"/>
      <c r="AB208" s="147"/>
      <c r="AC208" s="147" t="s">
        <v>764</v>
      </c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</row>
    <row r="209" spans="1:56" outlineLevel="1" x14ac:dyDescent="0.25">
      <c r="A209" s="179">
        <v>127</v>
      </c>
      <c r="B209" s="180" t="s">
        <v>2251</v>
      </c>
      <c r="C209" s="188" t="s">
        <v>2252</v>
      </c>
      <c r="D209" s="181" t="s">
        <v>514</v>
      </c>
      <c r="E209" s="182">
        <v>350</v>
      </c>
      <c r="F209" s="183"/>
      <c r="G209" s="184">
        <f t="shared" si="10"/>
        <v>0</v>
      </c>
      <c r="H209" s="183"/>
      <c r="I209" s="184">
        <f t="shared" si="11"/>
        <v>0</v>
      </c>
      <c r="J209" s="183"/>
      <c r="K209" s="184">
        <f t="shared" si="12"/>
        <v>0</v>
      </c>
      <c r="L209" s="184">
        <v>21</v>
      </c>
      <c r="M209" s="184">
        <f t="shared" si="13"/>
        <v>0</v>
      </c>
      <c r="N209" s="184"/>
      <c r="O209" s="184" t="s">
        <v>282</v>
      </c>
      <c r="P209" s="185" t="s">
        <v>283</v>
      </c>
      <c r="Q209" s="158">
        <v>0</v>
      </c>
      <c r="R209" s="158">
        <f t="shared" si="14"/>
        <v>0</v>
      </c>
      <c r="S209" s="158"/>
      <c r="T209" s="158" t="s">
        <v>179</v>
      </c>
      <c r="U209" s="158" t="s">
        <v>284</v>
      </c>
      <c r="V209" s="147"/>
      <c r="W209" s="147"/>
      <c r="X209" s="147"/>
      <c r="Y209" s="147"/>
      <c r="Z209" s="147"/>
      <c r="AA209" s="147"/>
      <c r="AB209" s="147"/>
      <c r="AC209" s="147" t="s">
        <v>764</v>
      </c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</row>
    <row r="210" spans="1:56" outlineLevel="1" x14ac:dyDescent="0.25">
      <c r="A210" s="179">
        <v>128</v>
      </c>
      <c r="B210" s="180" t="s">
        <v>2253</v>
      </c>
      <c r="C210" s="188" t="s">
        <v>2254</v>
      </c>
      <c r="D210" s="181" t="s">
        <v>514</v>
      </c>
      <c r="E210" s="182">
        <v>234</v>
      </c>
      <c r="F210" s="183"/>
      <c r="G210" s="184">
        <f t="shared" si="10"/>
        <v>0</v>
      </c>
      <c r="H210" s="183"/>
      <c r="I210" s="184">
        <f t="shared" si="11"/>
        <v>0</v>
      </c>
      <c r="J210" s="183"/>
      <c r="K210" s="184">
        <f t="shared" si="12"/>
        <v>0</v>
      </c>
      <c r="L210" s="184">
        <v>21</v>
      </c>
      <c r="M210" s="184">
        <f t="shared" si="13"/>
        <v>0</v>
      </c>
      <c r="N210" s="184"/>
      <c r="O210" s="184" t="s">
        <v>282</v>
      </c>
      <c r="P210" s="185" t="s">
        <v>283</v>
      </c>
      <c r="Q210" s="158">
        <v>0</v>
      </c>
      <c r="R210" s="158">
        <f t="shared" si="14"/>
        <v>0</v>
      </c>
      <c r="S210" s="158"/>
      <c r="T210" s="158" t="s">
        <v>179</v>
      </c>
      <c r="U210" s="158" t="s">
        <v>284</v>
      </c>
      <c r="V210" s="147"/>
      <c r="W210" s="147"/>
      <c r="X210" s="147"/>
      <c r="Y210" s="147"/>
      <c r="Z210" s="147"/>
      <c r="AA210" s="147"/>
      <c r="AB210" s="147"/>
      <c r="AC210" s="147" t="s">
        <v>764</v>
      </c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</row>
    <row r="211" spans="1:56" outlineLevel="1" x14ac:dyDescent="0.25">
      <c r="A211" s="179">
        <v>129</v>
      </c>
      <c r="B211" s="180" t="s">
        <v>2255</v>
      </c>
      <c r="C211" s="188" t="s">
        <v>2256</v>
      </c>
      <c r="D211" s="181" t="s">
        <v>514</v>
      </c>
      <c r="E211" s="182">
        <v>386</v>
      </c>
      <c r="F211" s="183"/>
      <c r="G211" s="184">
        <f t="shared" si="10"/>
        <v>0</v>
      </c>
      <c r="H211" s="183"/>
      <c r="I211" s="184">
        <f t="shared" si="11"/>
        <v>0</v>
      </c>
      <c r="J211" s="183"/>
      <c r="K211" s="184">
        <f t="shared" si="12"/>
        <v>0</v>
      </c>
      <c r="L211" s="184">
        <v>21</v>
      </c>
      <c r="M211" s="184">
        <f t="shared" si="13"/>
        <v>0</v>
      </c>
      <c r="N211" s="184"/>
      <c r="O211" s="184" t="s">
        <v>282</v>
      </c>
      <c r="P211" s="185" t="s">
        <v>283</v>
      </c>
      <c r="Q211" s="158">
        <v>0</v>
      </c>
      <c r="R211" s="158">
        <f t="shared" si="14"/>
        <v>0</v>
      </c>
      <c r="S211" s="158"/>
      <c r="T211" s="158" t="s">
        <v>179</v>
      </c>
      <c r="U211" s="158" t="s">
        <v>284</v>
      </c>
      <c r="V211" s="147"/>
      <c r="W211" s="147"/>
      <c r="X211" s="147"/>
      <c r="Y211" s="147"/>
      <c r="Z211" s="147"/>
      <c r="AA211" s="147"/>
      <c r="AB211" s="147"/>
      <c r="AC211" s="147" t="s">
        <v>764</v>
      </c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</row>
    <row r="212" spans="1:56" outlineLevel="1" x14ac:dyDescent="0.25">
      <c r="A212" s="179">
        <v>130</v>
      </c>
      <c r="B212" s="180" t="s">
        <v>2257</v>
      </c>
      <c r="C212" s="188" t="s">
        <v>2258</v>
      </c>
      <c r="D212" s="181" t="s">
        <v>514</v>
      </c>
      <c r="E212" s="182">
        <v>145</v>
      </c>
      <c r="F212" s="183"/>
      <c r="G212" s="184">
        <f t="shared" si="10"/>
        <v>0</v>
      </c>
      <c r="H212" s="183"/>
      <c r="I212" s="184">
        <f t="shared" si="11"/>
        <v>0</v>
      </c>
      <c r="J212" s="183"/>
      <c r="K212" s="184">
        <f t="shared" si="12"/>
        <v>0</v>
      </c>
      <c r="L212" s="184">
        <v>21</v>
      </c>
      <c r="M212" s="184">
        <f t="shared" si="13"/>
        <v>0</v>
      </c>
      <c r="N212" s="184"/>
      <c r="O212" s="184" t="s">
        <v>282</v>
      </c>
      <c r="P212" s="185" t="s">
        <v>283</v>
      </c>
      <c r="Q212" s="158">
        <v>0</v>
      </c>
      <c r="R212" s="158">
        <f t="shared" si="14"/>
        <v>0</v>
      </c>
      <c r="S212" s="158"/>
      <c r="T212" s="158" t="s">
        <v>179</v>
      </c>
      <c r="U212" s="158" t="s">
        <v>284</v>
      </c>
      <c r="V212" s="147"/>
      <c r="W212" s="147"/>
      <c r="X212" s="147"/>
      <c r="Y212" s="147"/>
      <c r="Z212" s="147"/>
      <c r="AA212" s="147"/>
      <c r="AB212" s="147"/>
      <c r="AC212" s="147" t="s">
        <v>764</v>
      </c>
      <c r="AD212" s="147"/>
      <c r="AE212" s="147"/>
      <c r="AF212" s="147"/>
      <c r="AG212" s="147"/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</row>
    <row r="213" spans="1:56" outlineLevel="1" x14ac:dyDescent="0.25">
      <c r="A213" s="179">
        <v>131</v>
      </c>
      <c r="B213" s="180" t="s">
        <v>2259</v>
      </c>
      <c r="C213" s="188" t="s">
        <v>2260</v>
      </c>
      <c r="D213" s="181" t="s">
        <v>514</v>
      </c>
      <c r="E213" s="182">
        <v>386</v>
      </c>
      <c r="F213" s="183"/>
      <c r="G213" s="184">
        <f t="shared" si="10"/>
        <v>0</v>
      </c>
      <c r="H213" s="183"/>
      <c r="I213" s="184">
        <f t="shared" si="11"/>
        <v>0</v>
      </c>
      <c r="J213" s="183"/>
      <c r="K213" s="184">
        <f t="shared" si="12"/>
        <v>0</v>
      </c>
      <c r="L213" s="184">
        <v>21</v>
      </c>
      <c r="M213" s="184">
        <f t="shared" si="13"/>
        <v>0</v>
      </c>
      <c r="N213" s="184"/>
      <c r="O213" s="184" t="s">
        <v>282</v>
      </c>
      <c r="P213" s="185" t="s">
        <v>283</v>
      </c>
      <c r="Q213" s="158">
        <v>0</v>
      </c>
      <c r="R213" s="158">
        <f t="shared" si="14"/>
        <v>0</v>
      </c>
      <c r="S213" s="158"/>
      <c r="T213" s="158" t="s">
        <v>179</v>
      </c>
      <c r="U213" s="158" t="s">
        <v>284</v>
      </c>
      <c r="V213" s="147"/>
      <c r="W213" s="147"/>
      <c r="X213" s="147"/>
      <c r="Y213" s="147"/>
      <c r="Z213" s="147"/>
      <c r="AA213" s="147"/>
      <c r="AB213" s="147"/>
      <c r="AC213" s="147" t="s">
        <v>764</v>
      </c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</row>
    <row r="214" spans="1:56" outlineLevel="1" x14ac:dyDescent="0.25">
      <c r="A214" s="179">
        <v>132</v>
      </c>
      <c r="B214" s="180" t="s">
        <v>2261</v>
      </c>
      <c r="C214" s="188" t="s">
        <v>2262</v>
      </c>
      <c r="D214" s="181" t="s">
        <v>514</v>
      </c>
      <c r="E214" s="182">
        <v>70</v>
      </c>
      <c r="F214" s="183"/>
      <c r="G214" s="184">
        <f t="shared" si="10"/>
        <v>0</v>
      </c>
      <c r="H214" s="183"/>
      <c r="I214" s="184">
        <f t="shared" si="11"/>
        <v>0</v>
      </c>
      <c r="J214" s="183"/>
      <c r="K214" s="184">
        <f t="shared" si="12"/>
        <v>0</v>
      </c>
      <c r="L214" s="184">
        <v>21</v>
      </c>
      <c r="M214" s="184">
        <f t="shared" si="13"/>
        <v>0</v>
      </c>
      <c r="N214" s="184"/>
      <c r="O214" s="184" t="s">
        <v>282</v>
      </c>
      <c r="P214" s="185" t="s">
        <v>283</v>
      </c>
      <c r="Q214" s="158">
        <v>0</v>
      </c>
      <c r="R214" s="158">
        <f t="shared" si="14"/>
        <v>0</v>
      </c>
      <c r="S214" s="158"/>
      <c r="T214" s="158" t="s">
        <v>179</v>
      </c>
      <c r="U214" s="158" t="s">
        <v>284</v>
      </c>
      <c r="V214" s="147"/>
      <c r="W214" s="147"/>
      <c r="X214" s="147"/>
      <c r="Y214" s="147"/>
      <c r="Z214" s="147"/>
      <c r="AA214" s="147"/>
      <c r="AB214" s="147"/>
      <c r="AC214" s="147" t="s">
        <v>764</v>
      </c>
      <c r="AD214" s="147"/>
      <c r="AE214" s="147"/>
      <c r="AF214" s="147"/>
      <c r="AG214" s="147"/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</row>
    <row r="215" spans="1:56" outlineLevel="1" x14ac:dyDescent="0.25">
      <c r="A215" s="179">
        <v>133</v>
      </c>
      <c r="B215" s="180" t="s">
        <v>2263</v>
      </c>
      <c r="C215" s="188" t="s">
        <v>2264</v>
      </c>
      <c r="D215" s="181" t="s">
        <v>514</v>
      </c>
      <c r="E215" s="182">
        <v>70</v>
      </c>
      <c r="F215" s="183"/>
      <c r="G215" s="184">
        <f t="shared" si="10"/>
        <v>0</v>
      </c>
      <c r="H215" s="183"/>
      <c r="I215" s="184">
        <f t="shared" si="11"/>
        <v>0</v>
      </c>
      <c r="J215" s="183"/>
      <c r="K215" s="184">
        <f t="shared" si="12"/>
        <v>0</v>
      </c>
      <c r="L215" s="184">
        <v>21</v>
      </c>
      <c r="M215" s="184">
        <f t="shared" si="13"/>
        <v>0</v>
      </c>
      <c r="N215" s="184"/>
      <c r="O215" s="184" t="s">
        <v>282</v>
      </c>
      <c r="P215" s="185" t="s">
        <v>283</v>
      </c>
      <c r="Q215" s="158">
        <v>0</v>
      </c>
      <c r="R215" s="158">
        <f t="shared" si="14"/>
        <v>0</v>
      </c>
      <c r="S215" s="158"/>
      <c r="T215" s="158" t="s">
        <v>179</v>
      </c>
      <c r="U215" s="158" t="s">
        <v>284</v>
      </c>
      <c r="V215" s="147"/>
      <c r="W215" s="147"/>
      <c r="X215" s="147"/>
      <c r="Y215" s="147"/>
      <c r="Z215" s="147"/>
      <c r="AA215" s="147"/>
      <c r="AB215" s="147"/>
      <c r="AC215" s="147" t="s">
        <v>764</v>
      </c>
      <c r="AD215" s="147"/>
      <c r="AE215" s="147"/>
      <c r="AF215" s="147"/>
      <c r="AG215" s="147"/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</row>
    <row r="216" spans="1:56" outlineLevel="1" x14ac:dyDescent="0.25">
      <c r="A216" s="179">
        <v>134</v>
      </c>
      <c r="B216" s="180" t="s">
        <v>2265</v>
      </c>
      <c r="C216" s="188" t="s">
        <v>2266</v>
      </c>
      <c r="D216" s="181" t="s">
        <v>514</v>
      </c>
      <c r="E216" s="182">
        <v>20</v>
      </c>
      <c r="F216" s="183"/>
      <c r="G216" s="184">
        <f t="shared" si="10"/>
        <v>0</v>
      </c>
      <c r="H216" s="183"/>
      <c r="I216" s="184">
        <f t="shared" si="11"/>
        <v>0</v>
      </c>
      <c r="J216" s="183"/>
      <c r="K216" s="184">
        <f t="shared" si="12"/>
        <v>0</v>
      </c>
      <c r="L216" s="184">
        <v>21</v>
      </c>
      <c r="M216" s="184">
        <f t="shared" si="13"/>
        <v>0</v>
      </c>
      <c r="N216" s="184"/>
      <c r="O216" s="184" t="s">
        <v>282</v>
      </c>
      <c r="P216" s="185" t="s">
        <v>283</v>
      </c>
      <c r="Q216" s="158">
        <v>0</v>
      </c>
      <c r="R216" s="158">
        <f t="shared" si="14"/>
        <v>0</v>
      </c>
      <c r="S216" s="158"/>
      <c r="T216" s="158" t="s">
        <v>179</v>
      </c>
      <c r="U216" s="158" t="s">
        <v>284</v>
      </c>
      <c r="V216" s="147"/>
      <c r="W216" s="147"/>
      <c r="X216" s="147"/>
      <c r="Y216" s="147"/>
      <c r="Z216" s="147"/>
      <c r="AA216" s="147"/>
      <c r="AB216" s="147"/>
      <c r="AC216" s="147" t="s">
        <v>764</v>
      </c>
      <c r="AD216" s="147"/>
      <c r="AE216" s="147"/>
      <c r="AF216" s="147"/>
      <c r="AG216" s="147"/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</row>
    <row r="217" spans="1:56" outlineLevel="1" x14ac:dyDescent="0.25">
      <c r="A217" s="179">
        <v>135</v>
      </c>
      <c r="B217" s="180" t="s">
        <v>2267</v>
      </c>
      <c r="C217" s="188" t="s">
        <v>2268</v>
      </c>
      <c r="D217" s="181" t="s">
        <v>514</v>
      </c>
      <c r="E217" s="182">
        <v>20</v>
      </c>
      <c r="F217" s="183"/>
      <c r="G217" s="184">
        <f t="shared" si="10"/>
        <v>0</v>
      </c>
      <c r="H217" s="183"/>
      <c r="I217" s="184">
        <f t="shared" si="11"/>
        <v>0</v>
      </c>
      <c r="J217" s="183"/>
      <c r="K217" s="184">
        <f t="shared" si="12"/>
        <v>0</v>
      </c>
      <c r="L217" s="184">
        <v>21</v>
      </c>
      <c r="M217" s="184">
        <f t="shared" si="13"/>
        <v>0</v>
      </c>
      <c r="N217" s="184"/>
      <c r="O217" s="184" t="s">
        <v>282</v>
      </c>
      <c r="P217" s="185" t="s">
        <v>283</v>
      </c>
      <c r="Q217" s="158">
        <v>0</v>
      </c>
      <c r="R217" s="158">
        <f t="shared" si="14"/>
        <v>0</v>
      </c>
      <c r="S217" s="158"/>
      <c r="T217" s="158" t="s">
        <v>179</v>
      </c>
      <c r="U217" s="158" t="s">
        <v>284</v>
      </c>
      <c r="V217" s="147"/>
      <c r="W217" s="147"/>
      <c r="X217" s="147"/>
      <c r="Y217" s="147"/>
      <c r="Z217" s="147"/>
      <c r="AA217" s="147"/>
      <c r="AB217" s="147"/>
      <c r="AC217" s="147" t="s">
        <v>764</v>
      </c>
      <c r="AD217" s="147"/>
      <c r="AE217" s="147"/>
      <c r="AF217" s="147"/>
      <c r="AG217" s="147"/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</row>
    <row r="218" spans="1:56" outlineLevel="1" x14ac:dyDescent="0.25">
      <c r="A218" s="179">
        <v>136</v>
      </c>
      <c r="B218" s="180" t="s">
        <v>2269</v>
      </c>
      <c r="C218" s="188" t="s">
        <v>2270</v>
      </c>
      <c r="D218" s="181" t="s">
        <v>514</v>
      </c>
      <c r="E218" s="182">
        <v>480</v>
      </c>
      <c r="F218" s="183"/>
      <c r="G218" s="184">
        <f t="shared" si="10"/>
        <v>0</v>
      </c>
      <c r="H218" s="183"/>
      <c r="I218" s="184">
        <f t="shared" si="11"/>
        <v>0</v>
      </c>
      <c r="J218" s="183"/>
      <c r="K218" s="184">
        <f t="shared" si="12"/>
        <v>0</v>
      </c>
      <c r="L218" s="184">
        <v>21</v>
      </c>
      <c r="M218" s="184">
        <f t="shared" si="13"/>
        <v>0</v>
      </c>
      <c r="N218" s="184"/>
      <c r="O218" s="184" t="s">
        <v>282</v>
      </c>
      <c r="P218" s="185" t="s">
        <v>283</v>
      </c>
      <c r="Q218" s="158">
        <v>0</v>
      </c>
      <c r="R218" s="158">
        <f t="shared" si="14"/>
        <v>0</v>
      </c>
      <c r="S218" s="158"/>
      <c r="T218" s="158" t="s">
        <v>179</v>
      </c>
      <c r="U218" s="158" t="s">
        <v>284</v>
      </c>
      <c r="V218" s="147"/>
      <c r="W218" s="147"/>
      <c r="X218" s="147"/>
      <c r="Y218" s="147"/>
      <c r="Z218" s="147"/>
      <c r="AA218" s="147"/>
      <c r="AB218" s="147"/>
      <c r="AC218" s="147" t="s">
        <v>764</v>
      </c>
      <c r="AD218" s="147"/>
      <c r="AE218" s="147"/>
      <c r="AF218" s="147"/>
      <c r="AG218" s="147"/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</row>
    <row r="219" spans="1:56" outlineLevel="1" x14ac:dyDescent="0.25">
      <c r="A219" s="179">
        <v>137</v>
      </c>
      <c r="B219" s="180" t="s">
        <v>2271</v>
      </c>
      <c r="C219" s="188" t="s">
        <v>2272</v>
      </c>
      <c r="D219" s="181" t="s">
        <v>670</v>
      </c>
      <c r="E219" s="182">
        <v>30</v>
      </c>
      <c r="F219" s="183"/>
      <c r="G219" s="184">
        <f t="shared" si="10"/>
        <v>0</v>
      </c>
      <c r="H219" s="183"/>
      <c r="I219" s="184">
        <f t="shared" si="11"/>
        <v>0</v>
      </c>
      <c r="J219" s="183"/>
      <c r="K219" s="184">
        <f t="shared" si="12"/>
        <v>0</v>
      </c>
      <c r="L219" s="184">
        <v>21</v>
      </c>
      <c r="M219" s="184">
        <f t="shared" si="13"/>
        <v>0</v>
      </c>
      <c r="N219" s="184"/>
      <c r="O219" s="184" t="s">
        <v>282</v>
      </c>
      <c r="P219" s="185" t="s">
        <v>283</v>
      </c>
      <c r="Q219" s="158">
        <v>0</v>
      </c>
      <c r="R219" s="158">
        <f t="shared" si="14"/>
        <v>0</v>
      </c>
      <c r="S219" s="158"/>
      <c r="T219" s="158" t="s">
        <v>179</v>
      </c>
      <c r="U219" s="158" t="s">
        <v>284</v>
      </c>
      <c r="V219" s="147"/>
      <c r="W219" s="147"/>
      <c r="X219" s="147"/>
      <c r="Y219" s="147"/>
      <c r="Z219" s="147"/>
      <c r="AA219" s="147"/>
      <c r="AB219" s="147"/>
      <c r="AC219" s="147" t="s">
        <v>764</v>
      </c>
      <c r="AD219" s="147"/>
      <c r="AE219" s="147"/>
      <c r="AF219" s="147"/>
      <c r="AG219" s="147"/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</row>
    <row r="220" spans="1:56" outlineLevel="1" x14ac:dyDescent="0.25">
      <c r="A220" s="179">
        <v>138</v>
      </c>
      <c r="B220" s="180" t="s">
        <v>2273</v>
      </c>
      <c r="C220" s="188" t="s">
        <v>2274</v>
      </c>
      <c r="D220" s="181" t="s">
        <v>451</v>
      </c>
      <c r="E220" s="182">
        <v>1000</v>
      </c>
      <c r="F220" s="183"/>
      <c r="G220" s="184">
        <f t="shared" si="10"/>
        <v>0</v>
      </c>
      <c r="H220" s="183"/>
      <c r="I220" s="184">
        <f t="shared" si="11"/>
        <v>0</v>
      </c>
      <c r="J220" s="183"/>
      <c r="K220" s="184">
        <f t="shared" si="12"/>
        <v>0</v>
      </c>
      <c r="L220" s="184">
        <v>21</v>
      </c>
      <c r="M220" s="184">
        <f t="shared" si="13"/>
        <v>0</v>
      </c>
      <c r="N220" s="184"/>
      <c r="O220" s="184" t="s">
        <v>282</v>
      </c>
      <c r="P220" s="185" t="s">
        <v>283</v>
      </c>
      <c r="Q220" s="158">
        <v>0</v>
      </c>
      <c r="R220" s="158">
        <f t="shared" si="14"/>
        <v>0</v>
      </c>
      <c r="S220" s="158"/>
      <c r="T220" s="158" t="s">
        <v>179</v>
      </c>
      <c r="U220" s="158" t="s">
        <v>284</v>
      </c>
      <c r="V220" s="147"/>
      <c r="W220" s="147"/>
      <c r="X220" s="147"/>
      <c r="Y220" s="147"/>
      <c r="Z220" s="147"/>
      <c r="AA220" s="147"/>
      <c r="AB220" s="147"/>
      <c r="AC220" s="147" t="s">
        <v>764</v>
      </c>
      <c r="AD220" s="147"/>
      <c r="AE220" s="147"/>
      <c r="AF220" s="147"/>
      <c r="AG220" s="147"/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</row>
    <row r="221" spans="1:56" outlineLevel="1" x14ac:dyDescent="0.25">
      <c r="A221" s="179">
        <v>139</v>
      </c>
      <c r="B221" s="180" t="s">
        <v>2275</v>
      </c>
      <c r="C221" s="188" t="s">
        <v>2276</v>
      </c>
      <c r="D221" s="181" t="s">
        <v>865</v>
      </c>
      <c r="E221" s="182">
        <v>1</v>
      </c>
      <c r="F221" s="183"/>
      <c r="G221" s="184">
        <f t="shared" si="10"/>
        <v>0</v>
      </c>
      <c r="H221" s="183"/>
      <c r="I221" s="184">
        <f t="shared" si="11"/>
        <v>0</v>
      </c>
      <c r="J221" s="183"/>
      <c r="K221" s="184">
        <f t="shared" si="12"/>
        <v>0</v>
      </c>
      <c r="L221" s="184">
        <v>21</v>
      </c>
      <c r="M221" s="184">
        <f t="shared" si="13"/>
        <v>0</v>
      </c>
      <c r="N221" s="184"/>
      <c r="O221" s="184" t="s">
        <v>282</v>
      </c>
      <c r="P221" s="185" t="s">
        <v>283</v>
      </c>
      <c r="Q221" s="158">
        <v>0</v>
      </c>
      <c r="R221" s="158">
        <f t="shared" si="14"/>
        <v>0</v>
      </c>
      <c r="S221" s="158"/>
      <c r="T221" s="158" t="s">
        <v>179</v>
      </c>
      <c r="U221" s="158" t="s">
        <v>284</v>
      </c>
      <c r="V221" s="147"/>
      <c r="W221" s="147"/>
      <c r="X221" s="147"/>
      <c r="Y221" s="147"/>
      <c r="Z221" s="147"/>
      <c r="AA221" s="147"/>
      <c r="AB221" s="147"/>
      <c r="AC221" s="147" t="s">
        <v>764</v>
      </c>
      <c r="AD221" s="147"/>
      <c r="AE221" s="147"/>
      <c r="AF221" s="147"/>
      <c r="AG221" s="147"/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</row>
    <row r="222" spans="1:56" outlineLevel="1" x14ac:dyDescent="0.25">
      <c r="A222" s="179">
        <v>140</v>
      </c>
      <c r="B222" s="180" t="s">
        <v>2277</v>
      </c>
      <c r="C222" s="188" t="s">
        <v>2278</v>
      </c>
      <c r="D222" s="181" t="s">
        <v>865</v>
      </c>
      <c r="E222" s="182">
        <v>1</v>
      </c>
      <c r="F222" s="183"/>
      <c r="G222" s="184">
        <f t="shared" si="10"/>
        <v>0</v>
      </c>
      <c r="H222" s="183"/>
      <c r="I222" s="184">
        <f t="shared" si="11"/>
        <v>0</v>
      </c>
      <c r="J222" s="183"/>
      <c r="K222" s="184">
        <f t="shared" si="12"/>
        <v>0</v>
      </c>
      <c r="L222" s="184">
        <v>21</v>
      </c>
      <c r="M222" s="184">
        <f t="shared" si="13"/>
        <v>0</v>
      </c>
      <c r="N222" s="184"/>
      <c r="O222" s="184" t="s">
        <v>282</v>
      </c>
      <c r="P222" s="185" t="s">
        <v>283</v>
      </c>
      <c r="Q222" s="158">
        <v>0</v>
      </c>
      <c r="R222" s="158">
        <f t="shared" si="14"/>
        <v>0</v>
      </c>
      <c r="S222" s="158"/>
      <c r="T222" s="158" t="s">
        <v>179</v>
      </c>
      <c r="U222" s="158" t="s">
        <v>284</v>
      </c>
      <c r="V222" s="147"/>
      <c r="W222" s="147"/>
      <c r="X222" s="147"/>
      <c r="Y222" s="147"/>
      <c r="Z222" s="147"/>
      <c r="AA222" s="147"/>
      <c r="AB222" s="147"/>
      <c r="AC222" s="147" t="s">
        <v>764</v>
      </c>
      <c r="AD222" s="147"/>
      <c r="AE222" s="147"/>
      <c r="AF222" s="147"/>
      <c r="AG222" s="147"/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</row>
    <row r="223" spans="1:56" outlineLevel="1" x14ac:dyDescent="0.25">
      <c r="A223" s="171">
        <v>141</v>
      </c>
      <c r="B223" s="172" t="s">
        <v>2279</v>
      </c>
      <c r="C223" s="187" t="s">
        <v>2280</v>
      </c>
      <c r="D223" s="173" t="s">
        <v>451</v>
      </c>
      <c r="E223" s="174">
        <v>2</v>
      </c>
      <c r="F223" s="175"/>
      <c r="G223" s="176">
        <f t="shared" si="10"/>
        <v>0</v>
      </c>
      <c r="H223" s="175"/>
      <c r="I223" s="176">
        <f t="shared" si="11"/>
        <v>0</v>
      </c>
      <c r="J223" s="175"/>
      <c r="K223" s="176">
        <f t="shared" si="12"/>
        <v>0</v>
      </c>
      <c r="L223" s="176">
        <v>21</v>
      </c>
      <c r="M223" s="176">
        <f t="shared" si="13"/>
        <v>0</v>
      </c>
      <c r="N223" s="176"/>
      <c r="O223" s="176" t="s">
        <v>282</v>
      </c>
      <c r="P223" s="177" t="s">
        <v>283</v>
      </c>
      <c r="Q223" s="158">
        <v>0</v>
      </c>
      <c r="R223" s="158">
        <f t="shared" si="14"/>
        <v>0</v>
      </c>
      <c r="S223" s="158"/>
      <c r="T223" s="158" t="s">
        <v>179</v>
      </c>
      <c r="U223" s="158" t="s">
        <v>284</v>
      </c>
      <c r="V223" s="147"/>
      <c r="W223" s="147"/>
      <c r="X223" s="147"/>
      <c r="Y223" s="147"/>
      <c r="Z223" s="147"/>
      <c r="AA223" s="147"/>
      <c r="AB223" s="147"/>
      <c r="AC223" s="147" t="s">
        <v>764</v>
      </c>
      <c r="AD223" s="147"/>
      <c r="AE223" s="147"/>
      <c r="AF223" s="147"/>
      <c r="AG223" s="147"/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</row>
    <row r="224" spans="1:56" outlineLevel="2" x14ac:dyDescent="0.25">
      <c r="A224" s="154"/>
      <c r="B224" s="155"/>
      <c r="C224" s="253" t="s">
        <v>2281</v>
      </c>
      <c r="D224" s="254"/>
      <c r="E224" s="254"/>
      <c r="F224" s="254"/>
      <c r="G224" s="254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47"/>
      <c r="W224" s="147"/>
      <c r="X224" s="147"/>
      <c r="Y224" s="147"/>
      <c r="Z224" s="147"/>
      <c r="AA224" s="147"/>
      <c r="AB224" s="147"/>
      <c r="AC224" s="147" t="s">
        <v>287</v>
      </c>
      <c r="AD224" s="147"/>
      <c r="AE224" s="147"/>
      <c r="AF224" s="147"/>
      <c r="AG224" s="147"/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78" t="str">
        <f>C224</f>
        <v>např. systém Intumex KS30S pro prostředí Ex (ztracené bednění, ucpávka, Intumex MW, S ( ekvivalentní zařízení je možné )</v>
      </c>
      <c r="AX224" s="147"/>
      <c r="AY224" s="147"/>
      <c r="AZ224" s="147"/>
      <c r="BA224" s="147"/>
      <c r="BB224" s="147"/>
      <c r="BC224" s="147"/>
      <c r="BD224" s="147"/>
    </row>
    <row r="225" spans="1:56" x14ac:dyDescent="0.25">
      <c r="A225" s="161" t="s">
        <v>278</v>
      </c>
      <c r="B225" s="162" t="s">
        <v>176</v>
      </c>
      <c r="C225" s="186" t="s">
        <v>177</v>
      </c>
      <c r="D225" s="163"/>
      <c r="E225" s="164"/>
      <c r="F225" s="165"/>
      <c r="G225" s="165">
        <f>SUMIF(AC226:AC226,"&lt;&gt;NOR",G226:G226)</f>
        <v>0</v>
      </c>
      <c r="H225" s="165"/>
      <c r="I225" s="165">
        <f>SUM(I226:I226)</f>
        <v>0</v>
      </c>
      <c r="J225" s="165"/>
      <c r="K225" s="165">
        <f>SUM(K226:K226)</f>
        <v>0</v>
      </c>
      <c r="L225" s="165"/>
      <c r="M225" s="165">
        <f>SUM(M226:M226)</f>
        <v>0</v>
      </c>
      <c r="N225" s="165"/>
      <c r="O225" s="165"/>
      <c r="P225" s="166"/>
      <c r="Q225" s="160"/>
      <c r="R225" s="160">
        <f>SUM(R226:R226)</f>
        <v>0</v>
      </c>
      <c r="S225" s="160"/>
      <c r="T225" s="160"/>
      <c r="U225" s="160"/>
      <c r="AC225" t="s">
        <v>279</v>
      </c>
    </row>
    <row r="226" spans="1:56" outlineLevel="1" x14ac:dyDescent="0.25">
      <c r="A226" s="179">
        <v>142</v>
      </c>
      <c r="B226" s="180" t="s">
        <v>2282</v>
      </c>
      <c r="C226" s="188" t="s">
        <v>2283</v>
      </c>
      <c r="D226" s="181" t="s">
        <v>1293</v>
      </c>
      <c r="E226" s="182">
        <v>1</v>
      </c>
      <c r="F226" s="183"/>
      <c r="G226" s="184">
        <f>ROUND(E226*F226,2)</f>
        <v>0</v>
      </c>
      <c r="H226" s="183"/>
      <c r="I226" s="184">
        <f>ROUND(E226*H226,2)</f>
        <v>0</v>
      </c>
      <c r="J226" s="183"/>
      <c r="K226" s="184">
        <f>ROUND(E226*J226,2)</f>
        <v>0</v>
      </c>
      <c r="L226" s="184">
        <v>21</v>
      </c>
      <c r="M226" s="184">
        <f>G226*(1+L226/100)</f>
        <v>0</v>
      </c>
      <c r="N226" s="184"/>
      <c r="O226" s="184" t="s">
        <v>282</v>
      </c>
      <c r="P226" s="185" t="s">
        <v>283</v>
      </c>
      <c r="Q226" s="158">
        <v>0</v>
      </c>
      <c r="R226" s="158">
        <f>ROUND(E226*Q226,2)</f>
        <v>0</v>
      </c>
      <c r="S226" s="158"/>
      <c r="T226" s="158" t="s">
        <v>179</v>
      </c>
      <c r="U226" s="158" t="s">
        <v>284</v>
      </c>
      <c r="V226" s="147"/>
      <c r="W226" s="147"/>
      <c r="X226" s="147"/>
      <c r="Y226" s="147"/>
      <c r="Z226" s="147"/>
      <c r="AA226" s="147"/>
      <c r="AB226" s="147"/>
      <c r="AC226" s="147" t="s">
        <v>764</v>
      </c>
      <c r="AD226" s="147"/>
      <c r="AE226" s="147"/>
      <c r="AF226" s="147"/>
      <c r="AG226" s="147"/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</row>
    <row r="227" spans="1:56" x14ac:dyDescent="0.25">
      <c r="A227" s="161" t="s">
        <v>278</v>
      </c>
      <c r="B227" s="162" t="s">
        <v>178</v>
      </c>
      <c r="C227" s="186" t="s">
        <v>179</v>
      </c>
      <c r="D227" s="163"/>
      <c r="E227" s="164"/>
      <c r="F227" s="165"/>
      <c r="G227" s="165">
        <f>SUMIF(AC228:AC234,"&lt;&gt;NOR",G228:G234)</f>
        <v>0</v>
      </c>
      <c r="H227" s="165"/>
      <c r="I227" s="165">
        <f>SUM(I228:I234)</f>
        <v>0</v>
      </c>
      <c r="J227" s="165"/>
      <c r="K227" s="165">
        <f>SUM(K228:K234)</f>
        <v>0</v>
      </c>
      <c r="L227" s="165"/>
      <c r="M227" s="165">
        <f>SUM(M228:M234)</f>
        <v>0</v>
      </c>
      <c r="N227" s="165"/>
      <c r="O227" s="165"/>
      <c r="P227" s="166"/>
      <c r="Q227" s="160"/>
      <c r="R227" s="160">
        <f>SUM(R228:R234)</f>
        <v>0</v>
      </c>
      <c r="S227" s="160"/>
      <c r="T227" s="160"/>
      <c r="U227" s="160"/>
      <c r="AC227" t="s">
        <v>279</v>
      </c>
    </row>
    <row r="228" spans="1:56" outlineLevel="1" x14ac:dyDescent="0.25">
      <c r="A228" s="179">
        <v>143</v>
      </c>
      <c r="B228" s="180" t="s">
        <v>2284</v>
      </c>
      <c r="C228" s="188" t="s">
        <v>2285</v>
      </c>
      <c r="D228" s="181" t="s">
        <v>1293</v>
      </c>
      <c r="E228" s="182">
        <v>1</v>
      </c>
      <c r="F228" s="183"/>
      <c r="G228" s="184">
        <f t="shared" ref="G228:G234" si="15">ROUND(E228*F228,2)</f>
        <v>0</v>
      </c>
      <c r="H228" s="183"/>
      <c r="I228" s="184">
        <f t="shared" ref="I228:I234" si="16">ROUND(E228*H228,2)</f>
        <v>0</v>
      </c>
      <c r="J228" s="183"/>
      <c r="K228" s="184">
        <f t="shared" ref="K228:K234" si="17">ROUND(E228*J228,2)</f>
        <v>0</v>
      </c>
      <c r="L228" s="184">
        <v>21</v>
      </c>
      <c r="M228" s="184">
        <f t="shared" ref="M228:M234" si="18">G228*(1+L228/100)</f>
        <v>0</v>
      </c>
      <c r="N228" s="184"/>
      <c r="O228" s="184" t="s">
        <v>282</v>
      </c>
      <c r="P228" s="185" t="s">
        <v>283</v>
      </c>
      <c r="Q228" s="158">
        <v>0</v>
      </c>
      <c r="R228" s="158">
        <f t="shared" ref="R228:R234" si="19">ROUND(E228*Q228,2)</f>
        <v>0</v>
      </c>
      <c r="S228" s="158"/>
      <c r="T228" s="158" t="s">
        <v>179</v>
      </c>
      <c r="U228" s="158" t="s">
        <v>284</v>
      </c>
      <c r="V228" s="147"/>
      <c r="W228" s="147"/>
      <c r="X228" s="147"/>
      <c r="Y228" s="147"/>
      <c r="Z228" s="147"/>
      <c r="AA228" s="147"/>
      <c r="AB228" s="147"/>
      <c r="AC228" s="147" t="s">
        <v>764</v>
      </c>
      <c r="AD228" s="147"/>
      <c r="AE228" s="147"/>
      <c r="AF228" s="147"/>
      <c r="AG228" s="147"/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</row>
    <row r="229" spans="1:56" outlineLevel="1" x14ac:dyDescent="0.25">
      <c r="A229" s="179">
        <v>144</v>
      </c>
      <c r="B229" s="180" t="s">
        <v>2286</v>
      </c>
      <c r="C229" s="188" t="s">
        <v>2287</v>
      </c>
      <c r="D229" s="181" t="s">
        <v>1293</v>
      </c>
      <c r="E229" s="182">
        <v>7</v>
      </c>
      <c r="F229" s="183"/>
      <c r="G229" s="184">
        <f t="shared" si="15"/>
        <v>0</v>
      </c>
      <c r="H229" s="183"/>
      <c r="I229" s="184">
        <f t="shared" si="16"/>
        <v>0</v>
      </c>
      <c r="J229" s="183"/>
      <c r="K229" s="184">
        <f t="shared" si="17"/>
        <v>0</v>
      </c>
      <c r="L229" s="184">
        <v>21</v>
      </c>
      <c r="M229" s="184">
        <f t="shared" si="18"/>
        <v>0</v>
      </c>
      <c r="N229" s="184"/>
      <c r="O229" s="184" t="s">
        <v>282</v>
      </c>
      <c r="P229" s="185" t="s">
        <v>283</v>
      </c>
      <c r="Q229" s="158">
        <v>0</v>
      </c>
      <c r="R229" s="158">
        <f t="shared" si="19"/>
        <v>0</v>
      </c>
      <c r="S229" s="158"/>
      <c r="T229" s="158" t="s">
        <v>179</v>
      </c>
      <c r="U229" s="158" t="s">
        <v>284</v>
      </c>
      <c r="V229" s="147"/>
      <c r="W229" s="147"/>
      <c r="X229" s="147"/>
      <c r="Y229" s="147"/>
      <c r="Z229" s="147"/>
      <c r="AA229" s="147"/>
      <c r="AB229" s="147"/>
      <c r="AC229" s="147" t="s">
        <v>764</v>
      </c>
      <c r="AD229" s="147"/>
      <c r="AE229" s="147"/>
      <c r="AF229" s="147"/>
      <c r="AG229" s="147"/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</row>
    <row r="230" spans="1:56" outlineLevel="1" x14ac:dyDescent="0.25">
      <c r="A230" s="179">
        <v>145</v>
      </c>
      <c r="B230" s="180" t="s">
        <v>2288</v>
      </c>
      <c r="C230" s="188" t="s">
        <v>2289</v>
      </c>
      <c r="D230" s="181" t="s">
        <v>1293</v>
      </c>
      <c r="E230" s="182">
        <v>1</v>
      </c>
      <c r="F230" s="183"/>
      <c r="G230" s="184">
        <f t="shared" si="15"/>
        <v>0</v>
      </c>
      <c r="H230" s="183"/>
      <c r="I230" s="184">
        <f t="shared" si="16"/>
        <v>0</v>
      </c>
      <c r="J230" s="183"/>
      <c r="K230" s="184">
        <f t="shared" si="17"/>
        <v>0</v>
      </c>
      <c r="L230" s="184">
        <v>21</v>
      </c>
      <c r="M230" s="184">
        <f t="shared" si="18"/>
        <v>0</v>
      </c>
      <c r="N230" s="184"/>
      <c r="O230" s="184" t="s">
        <v>282</v>
      </c>
      <c r="P230" s="185" t="s">
        <v>283</v>
      </c>
      <c r="Q230" s="158">
        <v>0</v>
      </c>
      <c r="R230" s="158">
        <f t="shared" si="19"/>
        <v>0</v>
      </c>
      <c r="S230" s="158"/>
      <c r="T230" s="158" t="s">
        <v>179</v>
      </c>
      <c r="U230" s="158" t="s">
        <v>284</v>
      </c>
      <c r="V230" s="147"/>
      <c r="W230" s="147"/>
      <c r="X230" s="147"/>
      <c r="Y230" s="147"/>
      <c r="Z230" s="147"/>
      <c r="AA230" s="147"/>
      <c r="AB230" s="147"/>
      <c r="AC230" s="147" t="s">
        <v>764</v>
      </c>
      <c r="AD230" s="147"/>
      <c r="AE230" s="147"/>
      <c r="AF230" s="147"/>
      <c r="AG230" s="147"/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</row>
    <row r="231" spans="1:56" outlineLevel="1" x14ac:dyDescent="0.25">
      <c r="A231" s="179">
        <v>146</v>
      </c>
      <c r="B231" s="180" t="s">
        <v>2290</v>
      </c>
      <c r="C231" s="188" t="s">
        <v>2291</v>
      </c>
      <c r="D231" s="181" t="s">
        <v>1293</v>
      </c>
      <c r="E231" s="182">
        <v>1</v>
      </c>
      <c r="F231" s="183"/>
      <c r="G231" s="184">
        <f t="shared" si="15"/>
        <v>0</v>
      </c>
      <c r="H231" s="183"/>
      <c r="I231" s="184">
        <f t="shared" si="16"/>
        <v>0</v>
      </c>
      <c r="J231" s="183"/>
      <c r="K231" s="184">
        <f t="shared" si="17"/>
        <v>0</v>
      </c>
      <c r="L231" s="184">
        <v>21</v>
      </c>
      <c r="M231" s="184">
        <f t="shared" si="18"/>
        <v>0</v>
      </c>
      <c r="N231" s="184"/>
      <c r="O231" s="184" t="s">
        <v>282</v>
      </c>
      <c r="P231" s="185" t="s">
        <v>283</v>
      </c>
      <c r="Q231" s="158">
        <v>0</v>
      </c>
      <c r="R231" s="158">
        <f t="shared" si="19"/>
        <v>0</v>
      </c>
      <c r="S231" s="158"/>
      <c r="T231" s="158" t="s">
        <v>179</v>
      </c>
      <c r="U231" s="158" t="s">
        <v>284</v>
      </c>
      <c r="V231" s="147"/>
      <c r="W231" s="147"/>
      <c r="X231" s="147"/>
      <c r="Y231" s="147"/>
      <c r="Z231" s="147"/>
      <c r="AA231" s="147"/>
      <c r="AB231" s="147"/>
      <c r="AC231" s="147" t="s">
        <v>764</v>
      </c>
      <c r="AD231" s="147"/>
      <c r="AE231" s="147"/>
      <c r="AF231" s="147"/>
      <c r="AG231" s="147"/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</row>
    <row r="232" spans="1:56" outlineLevel="1" x14ac:dyDescent="0.25">
      <c r="A232" s="179">
        <v>147</v>
      </c>
      <c r="B232" s="180" t="s">
        <v>2292</v>
      </c>
      <c r="C232" s="188" t="s">
        <v>2293</v>
      </c>
      <c r="D232" s="181" t="s">
        <v>1293</v>
      </c>
      <c r="E232" s="182">
        <v>1</v>
      </c>
      <c r="F232" s="183"/>
      <c r="G232" s="184">
        <f t="shared" si="15"/>
        <v>0</v>
      </c>
      <c r="H232" s="183"/>
      <c r="I232" s="184">
        <f t="shared" si="16"/>
        <v>0</v>
      </c>
      <c r="J232" s="183"/>
      <c r="K232" s="184">
        <f t="shared" si="17"/>
        <v>0</v>
      </c>
      <c r="L232" s="184">
        <v>21</v>
      </c>
      <c r="M232" s="184">
        <f t="shared" si="18"/>
        <v>0</v>
      </c>
      <c r="N232" s="184"/>
      <c r="O232" s="184" t="s">
        <v>282</v>
      </c>
      <c r="P232" s="185" t="s">
        <v>283</v>
      </c>
      <c r="Q232" s="158">
        <v>0</v>
      </c>
      <c r="R232" s="158">
        <f t="shared" si="19"/>
        <v>0</v>
      </c>
      <c r="S232" s="158"/>
      <c r="T232" s="158" t="s">
        <v>179</v>
      </c>
      <c r="U232" s="158" t="s">
        <v>284</v>
      </c>
      <c r="V232" s="147"/>
      <c r="W232" s="147"/>
      <c r="X232" s="147"/>
      <c r="Y232" s="147"/>
      <c r="Z232" s="147"/>
      <c r="AA232" s="147"/>
      <c r="AB232" s="147"/>
      <c r="AC232" s="147" t="s">
        <v>764</v>
      </c>
      <c r="AD232" s="147"/>
      <c r="AE232" s="147"/>
      <c r="AF232" s="147"/>
      <c r="AG232" s="147"/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</row>
    <row r="233" spans="1:56" outlineLevel="1" x14ac:dyDescent="0.25">
      <c r="A233" s="179">
        <v>148</v>
      </c>
      <c r="B233" s="180" t="s">
        <v>2294</v>
      </c>
      <c r="C233" s="188" t="s">
        <v>2295</v>
      </c>
      <c r="D233" s="181" t="s">
        <v>1293</v>
      </c>
      <c r="E233" s="182">
        <v>1</v>
      </c>
      <c r="F233" s="183"/>
      <c r="G233" s="184">
        <f t="shared" si="15"/>
        <v>0</v>
      </c>
      <c r="H233" s="183"/>
      <c r="I233" s="184">
        <f t="shared" si="16"/>
        <v>0</v>
      </c>
      <c r="J233" s="183"/>
      <c r="K233" s="184">
        <f t="shared" si="17"/>
        <v>0</v>
      </c>
      <c r="L233" s="184">
        <v>21</v>
      </c>
      <c r="M233" s="184">
        <f t="shared" si="18"/>
        <v>0</v>
      </c>
      <c r="N233" s="184"/>
      <c r="O233" s="184" t="s">
        <v>282</v>
      </c>
      <c r="P233" s="185" t="s">
        <v>283</v>
      </c>
      <c r="Q233" s="158">
        <v>0</v>
      </c>
      <c r="R233" s="158">
        <f t="shared" si="19"/>
        <v>0</v>
      </c>
      <c r="S233" s="158"/>
      <c r="T233" s="158" t="s">
        <v>179</v>
      </c>
      <c r="U233" s="158" t="s">
        <v>284</v>
      </c>
      <c r="V233" s="147"/>
      <c r="W233" s="147"/>
      <c r="X233" s="147"/>
      <c r="Y233" s="147"/>
      <c r="Z233" s="147"/>
      <c r="AA233" s="147"/>
      <c r="AB233" s="147"/>
      <c r="AC233" s="147" t="s">
        <v>764</v>
      </c>
      <c r="AD233" s="147"/>
      <c r="AE233" s="147"/>
      <c r="AF233" s="147"/>
      <c r="AG233" s="147"/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</row>
    <row r="234" spans="1:56" outlineLevel="1" x14ac:dyDescent="0.25">
      <c r="A234" s="179">
        <v>149</v>
      </c>
      <c r="B234" s="180" t="s">
        <v>2296</v>
      </c>
      <c r="C234" s="188" t="s">
        <v>2297</v>
      </c>
      <c r="D234" s="181" t="s">
        <v>1293</v>
      </c>
      <c r="E234" s="182">
        <v>1</v>
      </c>
      <c r="F234" s="183"/>
      <c r="G234" s="184">
        <f t="shared" si="15"/>
        <v>0</v>
      </c>
      <c r="H234" s="183"/>
      <c r="I234" s="184">
        <f t="shared" si="16"/>
        <v>0</v>
      </c>
      <c r="J234" s="183"/>
      <c r="K234" s="184">
        <f t="shared" si="17"/>
        <v>0</v>
      </c>
      <c r="L234" s="184">
        <v>21</v>
      </c>
      <c r="M234" s="184">
        <f t="shared" si="18"/>
        <v>0</v>
      </c>
      <c r="N234" s="184"/>
      <c r="O234" s="184" t="s">
        <v>282</v>
      </c>
      <c r="P234" s="185" t="s">
        <v>283</v>
      </c>
      <c r="Q234" s="158">
        <v>0</v>
      </c>
      <c r="R234" s="158">
        <f t="shared" si="19"/>
        <v>0</v>
      </c>
      <c r="S234" s="158"/>
      <c r="T234" s="158" t="s">
        <v>179</v>
      </c>
      <c r="U234" s="158" t="s">
        <v>284</v>
      </c>
      <c r="V234" s="147"/>
      <c r="W234" s="147"/>
      <c r="X234" s="147"/>
      <c r="Y234" s="147"/>
      <c r="Z234" s="147"/>
      <c r="AA234" s="147"/>
      <c r="AB234" s="147"/>
      <c r="AC234" s="147" t="s">
        <v>764</v>
      </c>
      <c r="AD234" s="147"/>
      <c r="AE234" s="147"/>
      <c r="AF234" s="147"/>
      <c r="AG234" s="147"/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</row>
    <row r="235" spans="1:56" x14ac:dyDescent="0.25">
      <c r="A235" s="161" t="s">
        <v>278</v>
      </c>
      <c r="B235" s="162" t="s">
        <v>180</v>
      </c>
      <c r="C235" s="186" t="s">
        <v>95</v>
      </c>
      <c r="D235" s="163"/>
      <c r="E235" s="164"/>
      <c r="F235" s="165"/>
      <c r="G235" s="165">
        <f>SUMIF(AC236:AC241,"&lt;&gt;NOR",G236:G241)</f>
        <v>0</v>
      </c>
      <c r="H235" s="165"/>
      <c r="I235" s="165">
        <f>SUM(I236:I241)</f>
        <v>0</v>
      </c>
      <c r="J235" s="165"/>
      <c r="K235" s="165">
        <f>SUM(K236:K241)</f>
        <v>0</v>
      </c>
      <c r="L235" s="165"/>
      <c r="M235" s="165">
        <f>SUM(M236:M241)</f>
        <v>0</v>
      </c>
      <c r="N235" s="165"/>
      <c r="O235" s="165"/>
      <c r="P235" s="166"/>
      <c r="Q235" s="160"/>
      <c r="R235" s="160">
        <f>SUM(R236:R241)</f>
        <v>0</v>
      </c>
      <c r="S235" s="160"/>
      <c r="T235" s="160"/>
      <c r="U235" s="160"/>
      <c r="AC235" t="s">
        <v>279</v>
      </c>
    </row>
    <row r="236" spans="1:56" outlineLevel="1" x14ac:dyDescent="0.25">
      <c r="A236" s="179">
        <v>150</v>
      </c>
      <c r="B236" s="180" t="s">
        <v>2298</v>
      </c>
      <c r="C236" s="188" t="s">
        <v>2299</v>
      </c>
      <c r="D236" s="181" t="s">
        <v>2300</v>
      </c>
      <c r="E236" s="182">
        <v>0.01</v>
      </c>
      <c r="F236" s="183"/>
      <c r="G236" s="184">
        <f t="shared" ref="G236:G241" si="20">ROUND(E236*F236,2)</f>
        <v>0</v>
      </c>
      <c r="H236" s="183"/>
      <c r="I236" s="184">
        <f t="shared" ref="I236:I241" si="21">ROUND(E236*H236,2)</f>
        <v>0</v>
      </c>
      <c r="J236" s="183"/>
      <c r="K236" s="184">
        <f t="shared" ref="K236:K241" si="22">ROUND(E236*J236,2)</f>
        <v>0</v>
      </c>
      <c r="L236" s="184">
        <v>21</v>
      </c>
      <c r="M236" s="184">
        <f t="shared" ref="M236:M241" si="23">G236*(1+L236/100)</f>
        <v>0</v>
      </c>
      <c r="N236" s="184"/>
      <c r="O236" s="184" t="s">
        <v>282</v>
      </c>
      <c r="P236" s="185" t="s">
        <v>283</v>
      </c>
      <c r="Q236" s="158">
        <v>0</v>
      </c>
      <c r="R236" s="158">
        <f t="shared" ref="R236:R241" si="24">ROUND(E236*Q236,2)</f>
        <v>0</v>
      </c>
      <c r="S236" s="158"/>
      <c r="T236" s="158" t="s">
        <v>179</v>
      </c>
      <c r="U236" s="158" t="s">
        <v>284</v>
      </c>
      <c r="V236" s="147"/>
      <c r="W236" s="147"/>
      <c r="X236" s="147"/>
      <c r="Y236" s="147"/>
      <c r="Z236" s="147"/>
      <c r="AA236" s="147"/>
      <c r="AB236" s="147"/>
      <c r="AC236" s="147" t="s">
        <v>764</v>
      </c>
      <c r="AD236" s="147"/>
      <c r="AE236" s="147"/>
      <c r="AF236" s="147"/>
      <c r="AG236" s="147"/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</row>
    <row r="237" spans="1:56" outlineLevel="1" x14ac:dyDescent="0.25">
      <c r="A237" s="179">
        <v>151</v>
      </c>
      <c r="B237" s="180" t="s">
        <v>2301</v>
      </c>
      <c r="C237" s="188" t="s">
        <v>2302</v>
      </c>
      <c r="D237" s="181" t="s">
        <v>432</v>
      </c>
      <c r="E237" s="182">
        <v>10</v>
      </c>
      <c r="F237" s="183"/>
      <c r="G237" s="184">
        <f t="shared" si="20"/>
        <v>0</v>
      </c>
      <c r="H237" s="183"/>
      <c r="I237" s="184">
        <f t="shared" si="21"/>
        <v>0</v>
      </c>
      <c r="J237" s="183"/>
      <c r="K237" s="184">
        <f t="shared" si="22"/>
        <v>0</v>
      </c>
      <c r="L237" s="184">
        <v>21</v>
      </c>
      <c r="M237" s="184">
        <f t="shared" si="23"/>
        <v>0</v>
      </c>
      <c r="N237" s="184"/>
      <c r="O237" s="184" t="s">
        <v>282</v>
      </c>
      <c r="P237" s="185" t="s">
        <v>283</v>
      </c>
      <c r="Q237" s="158">
        <v>0</v>
      </c>
      <c r="R237" s="158">
        <f t="shared" si="24"/>
        <v>0</v>
      </c>
      <c r="S237" s="158"/>
      <c r="T237" s="158" t="s">
        <v>179</v>
      </c>
      <c r="U237" s="158" t="s">
        <v>284</v>
      </c>
      <c r="V237" s="147"/>
      <c r="W237" s="147"/>
      <c r="X237" s="147"/>
      <c r="Y237" s="147"/>
      <c r="Z237" s="147"/>
      <c r="AA237" s="147"/>
      <c r="AB237" s="147"/>
      <c r="AC237" s="147" t="s">
        <v>764</v>
      </c>
      <c r="AD237" s="147"/>
      <c r="AE237" s="147"/>
      <c r="AF237" s="147"/>
      <c r="AG237" s="147"/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</row>
    <row r="238" spans="1:56" outlineLevel="1" x14ac:dyDescent="0.25">
      <c r="A238" s="179">
        <v>152</v>
      </c>
      <c r="B238" s="180" t="s">
        <v>2303</v>
      </c>
      <c r="C238" s="188" t="s">
        <v>2304</v>
      </c>
      <c r="D238" s="181" t="s">
        <v>514</v>
      </c>
      <c r="E238" s="182">
        <v>10</v>
      </c>
      <c r="F238" s="183"/>
      <c r="G238" s="184">
        <f t="shared" si="20"/>
        <v>0</v>
      </c>
      <c r="H238" s="183"/>
      <c r="I238" s="184">
        <f t="shared" si="21"/>
        <v>0</v>
      </c>
      <c r="J238" s="183"/>
      <c r="K238" s="184">
        <f t="shared" si="22"/>
        <v>0</v>
      </c>
      <c r="L238" s="184">
        <v>21</v>
      </c>
      <c r="M238" s="184">
        <f t="shared" si="23"/>
        <v>0</v>
      </c>
      <c r="N238" s="184"/>
      <c r="O238" s="184" t="s">
        <v>282</v>
      </c>
      <c r="P238" s="185" t="s">
        <v>283</v>
      </c>
      <c r="Q238" s="158">
        <v>0</v>
      </c>
      <c r="R238" s="158">
        <f t="shared" si="24"/>
        <v>0</v>
      </c>
      <c r="S238" s="158"/>
      <c r="T238" s="158" t="s">
        <v>179</v>
      </c>
      <c r="U238" s="158" t="s">
        <v>284</v>
      </c>
      <c r="V238" s="147"/>
      <c r="W238" s="147"/>
      <c r="X238" s="147"/>
      <c r="Y238" s="147"/>
      <c r="Z238" s="147"/>
      <c r="AA238" s="147"/>
      <c r="AB238" s="147"/>
      <c r="AC238" s="147" t="s">
        <v>764</v>
      </c>
      <c r="AD238" s="147"/>
      <c r="AE238" s="147"/>
      <c r="AF238" s="147"/>
      <c r="AG238" s="147"/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</row>
    <row r="239" spans="1:56" outlineLevel="1" x14ac:dyDescent="0.25">
      <c r="A239" s="179">
        <v>153</v>
      </c>
      <c r="B239" s="180" t="s">
        <v>2305</v>
      </c>
      <c r="C239" s="188" t="s">
        <v>2306</v>
      </c>
      <c r="D239" s="181" t="s">
        <v>514</v>
      </c>
      <c r="E239" s="182">
        <v>10</v>
      </c>
      <c r="F239" s="183"/>
      <c r="G239" s="184">
        <f t="shared" si="20"/>
        <v>0</v>
      </c>
      <c r="H239" s="183"/>
      <c r="I239" s="184">
        <f t="shared" si="21"/>
        <v>0</v>
      </c>
      <c r="J239" s="183"/>
      <c r="K239" s="184">
        <f t="shared" si="22"/>
        <v>0</v>
      </c>
      <c r="L239" s="184">
        <v>21</v>
      </c>
      <c r="M239" s="184">
        <f t="shared" si="23"/>
        <v>0</v>
      </c>
      <c r="N239" s="184"/>
      <c r="O239" s="184" t="s">
        <v>282</v>
      </c>
      <c r="P239" s="185" t="s">
        <v>283</v>
      </c>
      <c r="Q239" s="158">
        <v>0</v>
      </c>
      <c r="R239" s="158">
        <f t="shared" si="24"/>
        <v>0</v>
      </c>
      <c r="S239" s="158"/>
      <c r="T239" s="158" t="s">
        <v>179</v>
      </c>
      <c r="U239" s="158" t="s">
        <v>284</v>
      </c>
      <c r="V239" s="147"/>
      <c r="W239" s="147"/>
      <c r="X239" s="147"/>
      <c r="Y239" s="147"/>
      <c r="Z239" s="147"/>
      <c r="AA239" s="147"/>
      <c r="AB239" s="147"/>
      <c r="AC239" s="147" t="s">
        <v>764</v>
      </c>
      <c r="AD239" s="147"/>
      <c r="AE239" s="147"/>
      <c r="AF239" s="147"/>
      <c r="AG239" s="147"/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</row>
    <row r="240" spans="1:56" outlineLevel="1" x14ac:dyDescent="0.25">
      <c r="A240" s="179">
        <v>154</v>
      </c>
      <c r="B240" s="180" t="s">
        <v>2307</v>
      </c>
      <c r="C240" s="188" t="s">
        <v>2308</v>
      </c>
      <c r="D240" s="181" t="s">
        <v>514</v>
      </c>
      <c r="E240" s="182">
        <v>10</v>
      </c>
      <c r="F240" s="183"/>
      <c r="G240" s="184">
        <f t="shared" si="20"/>
        <v>0</v>
      </c>
      <c r="H240" s="183"/>
      <c r="I240" s="184">
        <f t="shared" si="21"/>
        <v>0</v>
      </c>
      <c r="J240" s="183"/>
      <c r="K240" s="184">
        <f t="shared" si="22"/>
        <v>0</v>
      </c>
      <c r="L240" s="184">
        <v>21</v>
      </c>
      <c r="M240" s="184">
        <f t="shared" si="23"/>
        <v>0</v>
      </c>
      <c r="N240" s="184"/>
      <c r="O240" s="184" t="s">
        <v>282</v>
      </c>
      <c r="P240" s="185" t="s">
        <v>283</v>
      </c>
      <c r="Q240" s="158">
        <v>0</v>
      </c>
      <c r="R240" s="158">
        <f t="shared" si="24"/>
        <v>0</v>
      </c>
      <c r="S240" s="158"/>
      <c r="T240" s="158" t="s">
        <v>179</v>
      </c>
      <c r="U240" s="158" t="s">
        <v>284</v>
      </c>
      <c r="V240" s="147"/>
      <c r="W240" s="147"/>
      <c r="X240" s="147"/>
      <c r="Y240" s="147"/>
      <c r="Z240" s="147"/>
      <c r="AA240" s="147"/>
      <c r="AB240" s="147"/>
      <c r="AC240" s="147" t="s">
        <v>764</v>
      </c>
      <c r="AD240" s="147"/>
      <c r="AE240" s="147"/>
      <c r="AF240" s="147"/>
      <c r="AG240" s="147"/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</row>
    <row r="241" spans="1:56" outlineLevel="1" x14ac:dyDescent="0.25">
      <c r="A241" s="179">
        <v>155</v>
      </c>
      <c r="B241" s="180" t="s">
        <v>2309</v>
      </c>
      <c r="C241" s="188" t="s">
        <v>2310</v>
      </c>
      <c r="D241" s="181" t="s">
        <v>514</v>
      </c>
      <c r="E241" s="182">
        <v>10</v>
      </c>
      <c r="F241" s="183"/>
      <c r="G241" s="184">
        <f t="shared" si="20"/>
        <v>0</v>
      </c>
      <c r="H241" s="183"/>
      <c r="I241" s="184">
        <f t="shared" si="21"/>
        <v>0</v>
      </c>
      <c r="J241" s="183"/>
      <c r="K241" s="184">
        <f t="shared" si="22"/>
        <v>0</v>
      </c>
      <c r="L241" s="184">
        <v>21</v>
      </c>
      <c r="M241" s="184">
        <f t="shared" si="23"/>
        <v>0</v>
      </c>
      <c r="N241" s="184"/>
      <c r="O241" s="184" t="s">
        <v>282</v>
      </c>
      <c r="P241" s="185" t="s">
        <v>283</v>
      </c>
      <c r="Q241" s="158">
        <v>0</v>
      </c>
      <c r="R241" s="158">
        <f t="shared" si="24"/>
        <v>0</v>
      </c>
      <c r="S241" s="158"/>
      <c r="T241" s="158" t="s">
        <v>179</v>
      </c>
      <c r="U241" s="158" t="s">
        <v>284</v>
      </c>
      <c r="V241" s="147"/>
      <c r="W241" s="147"/>
      <c r="X241" s="147"/>
      <c r="Y241" s="147"/>
      <c r="Z241" s="147"/>
      <c r="AA241" s="147"/>
      <c r="AB241" s="147"/>
      <c r="AC241" s="147" t="s">
        <v>764</v>
      </c>
      <c r="AD241" s="147"/>
      <c r="AE241" s="147"/>
      <c r="AF241" s="147"/>
      <c r="AG241" s="147"/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</row>
    <row r="242" spans="1:56" x14ac:dyDescent="0.25">
      <c r="A242" s="161" t="s">
        <v>278</v>
      </c>
      <c r="B242" s="162" t="s">
        <v>181</v>
      </c>
      <c r="C242" s="186" t="s">
        <v>28</v>
      </c>
      <c r="D242" s="163"/>
      <c r="E242" s="164"/>
      <c r="F242" s="165"/>
      <c r="G242" s="165">
        <f>SUMIF(AC243:AC276,"&lt;&gt;NOR",G243:G276)</f>
        <v>0</v>
      </c>
      <c r="H242" s="165"/>
      <c r="I242" s="165">
        <f>SUM(I243:I276)</f>
        <v>0</v>
      </c>
      <c r="J242" s="165"/>
      <c r="K242" s="165">
        <f>SUM(K243:K276)</f>
        <v>0</v>
      </c>
      <c r="L242" s="165"/>
      <c r="M242" s="165">
        <f>SUM(M243:M276)</f>
        <v>0</v>
      </c>
      <c r="N242" s="165"/>
      <c r="O242" s="165"/>
      <c r="P242" s="166"/>
      <c r="Q242" s="160"/>
      <c r="R242" s="160">
        <f>SUM(R243:R276)</f>
        <v>0</v>
      </c>
      <c r="S242" s="160"/>
      <c r="T242" s="160"/>
      <c r="U242" s="160"/>
      <c r="AC242" t="s">
        <v>279</v>
      </c>
    </row>
    <row r="243" spans="1:56" outlineLevel="1" x14ac:dyDescent="0.25">
      <c r="A243" s="179">
        <v>156</v>
      </c>
      <c r="B243" s="180" t="s">
        <v>2311</v>
      </c>
      <c r="C243" s="188" t="s">
        <v>2312</v>
      </c>
      <c r="D243" s="181" t="s">
        <v>1293</v>
      </c>
      <c r="E243" s="182">
        <v>7</v>
      </c>
      <c r="F243" s="183"/>
      <c r="G243" s="184">
        <f t="shared" ref="G243:G273" si="25">ROUND(E243*F243,2)</f>
        <v>0</v>
      </c>
      <c r="H243" s="183"/>
      <c r="I243" s="184">
        <f t="shared" ref="I243:I273" si="26">ROUND(E243*H243,2)</f>
        <v>0</v>
      </c>
      <c r="J243" s="183"/>
      <c r="K243" s="184">
        <f t="shared" ref="K243:K273" si="27">ROUND(E243*J243,2)</f>
        <v>0</v>
      </c>
      <c r="L243" s="184">
        <v>21</v>
      </c>
      <c r="M243" s="184">
        <f t="shared" ref="M243:M273" si="28">G243*(1+L243/100)</f>
        <v>0</v>
      </c>
      <c r="N243" s="184"/>
      <c r="O243" s="184" t="s">
        <v>282</v>
      </c>
      <c r="P243" s="185" t="s">
        <v>283</v>
      </c>
      <c r="Q243" s="158">
        <v>0</v>
      </c>
      <c r="R243" s="158">
        <f t="shared" ref="R243:R273" si="29">ROUND(E243*Q243,2)</f>
        <v>0</v>
      </c>
      <c r="S243" s="158"/>
      <c r="T243" s="158" t="s">
        <v>179</v>
      </c>
      <c r="U243" s="158" t="s">
        <v>284</v>
      </c>
      <c r="V243" s="147"/>
      <c r="W243" s="147"/>
      <c r="X243" s="147"/>
      <c r="Y243" s="147"/>
      <c r="Z243" s="147"/>
      <c r="AA243" s="147"/>
      <c r="AB243" s="147"/>
      <c r="AC243" s="147" t="s">
        <v>764</v>
      </c>
      <c r="AD243" s="147"/>
      <c r="AE243" s="147"/>
      <c r="AF243" s="147"/>
      <c r="AG243" s="147"/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</row>
    <row r="244" spans="1:56" ht="20.399999999999999" outlineLevel="1" x14ac:dyDescent="0.25">
      <c r="A244" s="179">
        <v>157</v>
      </c>
      <c r="B244" s="180" t="s">
        <v>2313</v>
      </c>
      <c r="C244" s="188" t="s">
        <v>2314</v>
      </c>
      <c r="D244" s="181" t="s">
        <v>1293</v>
      </c>
      <c r="E244" s="182">
        <v>7</v>
      </c>
      <c r="F244" s="183"/>
      <c r="G244" s="184">
        <f t="shared" si="25"/>
        <v>0</v>
      </c>
      <c r="H244" s="183"/>
      <c r="I244" s="184">
        <f t="shared" si="26"/>
        <v>0</v>
      </c>
      <c r="J244" s="183"/>
      <c r="K244" s="184">
        <f t="shared" si="27"/>
        <v>0</v>
      </c>
      <c r="L244" s="184">
        <v>21</v>
      </c>
      <c r="M244" s="184">
        <f t="shared" si="28"/>
        <v>0</v>
      </c>
      <c r="N244" s="184"/>
      <c r="O244" s="184" t="s">
        <v>282</v>
      </c>
      <c r="P244" s="185" t="s">
        <v>283</v>
      </c>
      <c r="Q244" s="158">
        <v>0</v>
      </c>
      <c r="R244" s="158">
        <f t="shared" si="29"/>
        <v>0</v>
      </c>
      <c r="S244" s="158"/>
      <c r="T244" s="158" t="s">
        <v>179</v>
      </c>
      <c r="U244" s="158" t="s">
        <v>284</v>
      </c>
      <c r="V244" s="147"/>
      <c r="W244" s="147"/>
      <c r="X244" s="147"/>
      <c r="Y244" s="147"/>
      <c r="Z244" s="147"/>
      <c r="AA244" s="147"/>
      <c r="AB244" s="147"/>
      <c r="AC244" s="147" t="s">
        <v>764</v>
      </c>
      <c r="AD244" s="147"/>
      <c r="AE244" s="147"/>
      <c r="AF244" s="147"/>
      <c r="AG244" s="147"/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</row>
    <row r="245" spans="1:56" ht="20.399999999999999" outlineLevel="1" x14ac:dyDescent="0.25">
      <c r="A245" s="179">
        <v>158</v>
      </c>
      <c r="B245" s="180" t="s">
        <v>2315</v>
      </c>
      <c r="C245" s="188" t="s">
        <v>2316</v>
      </c>
      <c r="D245" s="181" t="s">
        <v>1293</v>
      </c>
      <c r="E245" s="182">
        <v>3</v>
      </c>
      <c r="F245" s="183"/>
      <c r="G245" s="184">
        <f t="shared" si="25"/>
        <v>0</v>
      </c>
      <c r="H245" s="183"/>
      <c r="I245" s="184">
        <f t="shared" si="26"/>
        <v>0</v>
      </c>
      <c r="J245" s="183"/>
      <c r="K245" s="184">
        <f t="shared" si="27"/>
        <v>0</v>
      </c>
      <c r="L245" s="184">
        <v>21</v>
      </c>
      <c r="M245" s="184">
        <f t="shared" si="28"/>
        <v>0</v>
      </c>
      <c r="N245" s="184"/>
      <c r="O245" s="184" t="s">
        <v>282</v>
      </c>
      <c r="P245" s="185" t="s">
        <v>283</v>
      </c>
      <c r="Q245" s="158">
        <v>0</v>
      </c>
      <c r="R245" s="158">
        <f t="shared" si="29"/>
        <v>0</v>
      </c>
      <c r="S245" s="158"/>
      <c r="T245" s="158" t="s">
        <v>179</v>
      </c>
      <c r="U245" s="158" t="s">
        <v>284</v>
      </c>
      <c r="V245" s="147"/>
      <c r="W245" s="147"/>
      <c r="X245" s="147"/>
      <c r="Y245" s="147"/>
      <c r="Z245" s="147"/>
      <c r="AA245" s="147"/>
      <c r="AB245" s="147"/>
      <c r="AC245" s="147" t="s">
        <v>764</v>
      </c>
      <c r="AD245" s="147"/>
      <c r="AE245" s="147"/>
      <c r="AF245" s="147"/>
      <c r="AG245" s="147"/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</row>
    <row r="246" spans="1:56" outlineLevel="1" x14ac:dyDescent="0.25">
      <c r="A246" s="179">
        <v>159</v>
      </c>
      <c r="B246" s="180" t="s">
        <v>2317</v>
      </c>
      <c r="C246" s="188" t="s">
        <v>2318</v>
      </c>
      <c r="D246" s="181" t="s">
        <v>1293</v>
      </c>
      <c r="E246" s="182">
        <v>3</v>
      </c>
      <c r="F246" s="183"/>
      <c r="G246" s="184">
        <f t="shared" si="25"/>
        <v>0</v>
      </c>
      <c r="H246" s="183"/>
      <c r="I246" s="184">
        <f t="shared" si="26"/>
        <v>0</v>
      </c>
      <c r="J246" s="183"/>
      <c r="K246" s="184">
        <f t="shared" si="27"/>
        <v>0</v>
      </c>
      <c r="L246" s="184">
        <v>21</v>
      </c>
      <c r="M246" s="184">
        <f t="shared" si="28"/>
        <v>0</v>
      </c>
      <c r="N246" s="184"/>
      <c r="O246" s="184" t="s">
        <v>282</v>
      </c>
      <c r="P246" s="185" t="s">
        <v>283</v>
      </c>
      <c r="Q246" s="158">
        <v>0</v>
      </c>
      <c r="R246" s="158">
        <f t="shared" si="29"/>
        <v>0</v>
      </c>
      <c r="S246" s="158"/>
      <c r="T246" s="158" t="s">
        <v>179</v>
      </c>
      <c r="U246" s="158" t="s">
        <v>284</v>
      </c>
      <c r="V246" s="147"/>
      <c r="W246" s="147"/>
      <c r="X246" s="147"/>
      <c r="Y246" s="147"/>
      <c r="Z246" s="147"/>
      <c r="AA246" s="147"/>
      <c r="AB246" s="147"/>
      <c r="AC246" s="147" t="s">
        <v>764</v>
      </c>
      <c r="AD246" s="147"/>
      <c r="AE246" s="147"/>
      <c r="AF246" s="147"/>
      <c r="AG246" s="147"/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</row>
    <row r="247" spans="1:56" ht="20.399999999999999" outlineLevel="1" x14ac:dyDescent="0.25">
      <c r="A247" s="179">
        <v>160</v>
      </c>
      <c r="B247" s="180" t="s">
        <v>2319</v>
      </c>
      <c r="C247" s="188" t="s">
        <v>2320</v>
      </c>
      <c r="D247" s="181" t="s">
        <v>1293</v>
      </c>
      <c r="E247" s="182">
        <v>3</v>
      </c>
      <c r="F247" s="183"/>
      <c r="G247" s="184">
        <f t="shared" si="25"/>
        <v>0</v>
      </c>
      <c r="H247" s="183"/>
      <c r="I247" s="184">
        <f t="shared" si="26"/>
        <v>0</v>
      </c>
      <c r="J247" s="183"/>
      <c r="K247" s="184">
        <f t="shared" si="27"/>
        <v>0</v>
      </c>
      <c r="L247" s="184">
        <v>21</v>
      </c>
      <c r="M247" s="184">
        <f t="shared" si="28"/>
        <v>0</v>
      </c>
      <c r="N247" s="184"/>
      <c r="O247" s="184" t="s">
        <v>282</v>
      </c>
      <c r="P247" s="185" t="s">
        <v>283</v>
      </c>
      <c r="Q247" s="158">
        <v>0</v>
      </c>
      <c r="R247" s="158">
        <f t="shared" si="29"/>
        <v>0</v>
      </c>
      <c r="S247" s="158"/>
      <c r="T247" s="158" t="s">
        <v>179</v>
      </c>
      <c r="U247" s="158" t="s">
        <v>284</v>
      </c>
      <c r="V247" s="147"/>
      <c r="W247" s="147"/>
      <c r="X247" s="147"/>
      <c r="Y247" s="147"/>
      <c r="Z247" s="147"/>
      <c r="AA247" s="147"/>
      <c r="AB247" s="147"/>
      <c r="AC247" s="147" t="s">
        <v>764</v>
      </c>
      <c r="AD247" s="147"/>
      <c r="AE247" s="147"/>
      <c r="AF247" s="147"/>
      <c r="AG247" s="147"/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</row>
    <row r="248" spans="1:56" ht="20.399999999999999" outlineLevel="1" x14ac:dyDescent="0.25">
      <c r="A248" s="179">
        <v>161</v>
      </c>
      <c r="B248" s="180" t="s">
        <v>2321</v>
      </c>
      <c r="C248" s="188" t="s">
        <v>2322</v>
      </c>
      <c r="D248" s="181" t="s">
        <v>1293</v>
      </c>
      <c r="E248" s="182">
        <v>3</v>
      </c>
      <c r="F248" s="183"/>
      <c r="G248" s="184">
        <f t="shared" si="25"/>
        <v>0</v>
      </c>
      <c r="H248" s="183"/>
      <c r="I248" s="184">
        <f t="shared" si="26"/>
        <v>0</v>
      </c>
      <c r="J248" s="183"/>
      <c r="K248" s="184">
        <f t="shared" si="27"/>
        <v>0</v>
      </c>
      <c r="L248" s="184">
        <v>21</v>
      </c>
      <c r="M248" s="184">
        <f t="shared" si="28"/>
        <v>0</v>
      </c>
      <c r="N248" s="184"/>
      <c r="O248" s="184" t="s">
        <v>282</v>
      </c>
      <c r="P248" s="185" t="s">
        <v>283</v>
      </c>
      <c r="Q248" s="158">
        <v>0</v>
      </c>
      <c r="R248" s="158">
        <f t="shared" si="29"/>
        <v>0</v>
      </c>
      <c r="S248" s="158"/>
      <c r="T248" s="158" t="s">
        <v>179</v>
      </c>
      <c r="U248" s="158" t="s">
        <v>284</v>
      </c>
      <c r="V248" s="147"/>
      <c r="W248" s="147"/>
      <c r="X248" s="147"/>
      <c r="Y248" s="147"/>
      <c r="Z248" s="147"/>
      <c r="AA248" s="147"/>
      <c r="AB248" s="147"/>
      <c r="AC248" s="147" t="s">
        <v>764</v>
      </c>
      <c r="AD248" s="147"/>
      <c r="AE248" s="147"/>
      <c r="AF248" s="147"/>
      <c r="AG248" s="147"/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</row>
    <row r="249" spans="1:56" outlineLevel="1" x14ac:dyDescent="0.25">
      <c r="A249" s="179">
        <v>162</v>
      </c>
      <c r="B249" s="180" t="s">
        <v>2323</v>
      </c>
      <c r="C249" s="188" t="s">
        <v>2324</v>
      </c>
      <c r="D249" s="181" t="s">
        <v>1293</v>
      </c>
      <c r="E249" s="182">
        <v>3</v>
      </c>
      <c r="F249" s="183"/>
      <c r="G249" s="184">
        <f t="shared" si="25"/>
        <v>0</v>
      </c>
      <c r="H249" s="183"/>
      <c r="I249" s="184">
        <f t="shared" si="26"/>
        <v>0</v>
      </c>
      <c r="J249" s="183"/>
      <c r="K249" s="184">
        <f t="shared" si="27"/>
        <v>0</v>
      </c>
      <c r="L249" s="184">
        <v>21</v>
      </c>
      <c r="M249" s="184">
        <f t="shared" si="28"/>
        <v>0</v>
      </c>
      <c r="N249" s="184"/>
      <c r="O249" s="184" t="s">
        <v>282</v>
      </c>
      <c r="P249" s="185" t="s">
        <v>283</v>
      </c>
      <c r="Q249" s="158">
        <v>0</v>
      </c>
      <c r="R249" s="158">
        <f t="shared" si="29"/>
        <v>0</v>
      </c>
      <c r="S249" s="158"/>
      <c r="T249" s="158" t="s">
        <v>179</v>
      </c>
      <c r="U249" s="158" t="s">
        <v>284</v>
      </c>
      <c r="V249" s="147"/>
      <c r="W249" s="147"/>
      <c r="X249" s="147"/>
      <c r="Y249" s="147"/>
      <c r="Z249" s="147"/>
      <c r="AA249" s="147"/>
      <c r="AB249" s="147"/>
      <c r="AC249" s="147" t="s">
        <v>764</v>
      </c>
      <c r="AD249" s="147"/>
      <c r="AE249" s="147"/>
      <c r="AF249" s="147"/>
      <c r="AG249" s="147"/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</row>
    <row r="250" spans="1:56" outlineLevel="1" x14ac:dyDescent="0.25">
      <c r="A250" s="179">
        <v>163</v>
      </c>
      <c r="B250" s="180" t="s">
        <v>2325</v>
      </c>
      <c r="C250" s="188" t="s">
        <v>2326</v>
      </c>
      <c r="D250" s="181" t="s">
        <v>1293</v>
      </c>
      <c r="E250" s="182">
        <v>1</v>
      </c>
      <c r="F250" s="183"/>
      <c r="G250" s="184">
        <f t="shared" si="25"/>
        <v>0</v>
      </c>
      <c r="H250" s="183"/>
      <c r="I250" s="184">
        <f t="shared" si="26"/>
        <v>0</v>
      </c>
      <c r="J250" s="183"/>
      <c r="K250" s="184">
        <f t="shared" si="27"/>
        <v>0</v>
      </c>
      <c r="L250" s="184">
        <v>21</v>
      </c>
      <c r="M250" s="184">
        <f t="shared" si="28"/>
        <v>0</v>
      </c>
      <c r="N250" s="184"/>
      <c r="O250" s="184" t="s">
        <v>282</v>
      </c>
      <c r="P250" s="185" t="s">
        <v>283</v>
      </c>
      <c r="Q250" s="158">
        <v>0</v>
      </c>
      <c r="R250" s="158">
        <f t="shared" si="29"/>
        <v>0</v>
      </c>
      <c r="S250" s="158"/>
      <c r="T250" s="158" t="s">
        <v>179</v>
      </c>
      <c r="U250" s="158" t="s">
        <v>284</v>
      </c>
      <c r="V250" s="147"/>
      <c r="W250" s="147"/>
      <c r="X250" s="147"/>
      <c r="Y250" s="147"/>
      <c r="Z250" s="147"/>
      <c r="AA250" s="147"/>
      <c r="AB250" s="147"/>
      <c r="AC250" s="147" t="s">
        <v>764</v>
      </c>
      <c r="AD250" s="147"/>
      <c r="AE250" s="147"/>
      <c r="AF250" s="147"/>
      <c r="AG250" s="147"/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</row>
    <row r="251" spans="1:56" ht="20.399999999999999" outlineLevel="1" x14ac:dyDescent="0.25">
      <c r="A251" s="179">
        <v>164</v>
      </c>
      <c r="B251" s="180" t="s">
        <v>2327</v>
      </c>
      <c r="C251" s="188" t="s">
        <v>2328</v>
      </c>
      <c r="D251" s="181" t="s">
        <v>1293</v>
      </c>
      <c r="E251" s="182">
        <v>1</v>
      </c>
      <c r="F251" s="183"/>
      <c r="G251" s="184">
        <f t="shared" si="25"/>
        <v>0</v>
      </c>
      <c r="H251" s="183"/>
      <c r="I251" s="184">
        <f t="shared" si="26"/>
        <v>0</v>
      </c>
      <c r="J251" s="183"/>
      <c r="K251" s="184">
        <f t="shared" si="27"/>
        <v>0</v>
      </c>
      <c r="L251" s="184">
        <v>21</v>
      </c>
      <c r="M251" s="184">
        <f t="shared" si="28"/>
        <v>0</v>
      </c>
      <c r="N251" s="184"/>
      <c r="O251" s="184" t="s">
        <v>282</v>
      </c>
      <c r="P251" s="185" t="s">
        <v>283</v>
      </c>
      <c r="Q251" s="158">
        <v>0</v>
      </c>
      <c r="R251" s="158">
        <f t="shared" si="29"/>
        <v>0</v>
      </c>
      <c r="S251" s="158"/>
      <c r="T251" s="158" t="s">
        <v>179</v>
      </c>
      <c r="U251" s="158" t="s">
        <v>284</v>
      </c>
      <c r="V251" s="147"/>
      <c r="W251" s="147"/>
      <c r="X251" s="147"/>
      <c r="Y251" s="147"/>
      <c r="Z251" s="147"/>
      <c r="AA251" s="147"/>
      <c r="AB251" s="147"/>
      <c r="AC251" s="147" t="s">
        <v>764</v>
      </c>
      <c r="AD251" s="147"/>
      <c r="AE251" s="147"/>
      <c r="AF251" s="147"/>
      <c r="AG251" s="147"/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</row>
    <row r="252" spans="1:56" outlineLevel="1" x14ac:dyDescent="0.25">
      <c r="A252" s="179">
        <v>165</v>
      </c>
      <c r="B252" s="180" t="s">
        <v>2329</v>
      </c>
      <c r="C252" s="188" t="s">
        <v>2330</v>
      </c>
      <c r="D252" s="181" t="s">
        <v>1293</v>
      </c>
      <c r="E252" s="182">
        <v>1</v>
      </c>
      <c r="F252" s="183"/>
      <c r="G252" s="184">
        <f t="shared" si="25"/>
        <v>0</v>
      </c>
      <c r="H252" s="183"/>
      <c r="I252" s="184">
        <f t="shared" si="26"/>
        <v>0</v>
      </c>
      <c r="J252" s="183"/>
      <c r="K252" s="184">
        <f t="shared" si="27"/>
        <v>0</v>
      </c>
      <c r="L252" s="184">
        <v>21</v>
      </c>
      <c r="M252" s="184">
        <f t="shared" si="28"/>
        <v>0</v>
      </c>
      <c r="N252" s="184"/>
      <c r="O252" s="184" t="s">
        <v>282</v>
      </c>
      <c r="P252" s="185" t="s">
        <v>283</v>
      </c>
      <c r="Q252" s="158">
        <v>0</v>
      </c>
      <c r="R252" s="158">
        <f t="shared" si="29"/>
        <v>0</v>
      </c>
      <c r="S252" s="158"/>
      <c r="T252" s="158" t="s">
        <v>179</v>
      </c>
      <c r="U252" s="158" t="s">
        <v>284</v>
      </c>
      <c r="V252" s="147"/>
      <c r="W252" s="147"/>
      <c r="X252" s="147"/>
      <c r="Y252" s="147"/>
      <c r="Z252" s="147"/>
      <c r="AA252" s="147"/>
      <c r="AB252" s="147"/>
      <c r="AC252" s="147" t="s">
        <v>764</v>
      </c>
      <c r="AD252" s="147"/>
      <c r="AE252" s="147"/>
      <c r="AF252" s="147"/>
      <c r="AG252" s="147"/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</row>
    <row r="253" spans="1:56" outlineLevel="1" x14ac:dyDescent="0.25">
      <c r="A253" s="179">
        <v>166</v>
      </c>
      <c r="B253" s="180" t="s">
        <v>2331</v>
      </c>
      <c r="C253" s="188" t="s">
        <v>2332</v>
      </c>
      <c r="D253" s="181" t="s">
        <v>1293</v>
      </c>
      <c r="E253" s="182">
        <v>1</v>
      </c>
      <c r="F253" s="183"/>
      <c r="G253" s="184">
        <f t="shared" si="25"/>
        <v>0</v>
      </c>
      <c r="H253" s="183"/>
      <c r="I253" s="184">
        <f t="shared" si="26"/>
        <v>0</v>
      </c>
      <c r="J253" s="183"/>
      <c r="K253" s="184">
        <f t="shared" si="27"/>
        <v>0</v>
      </c>
      <c r="L253" s="184">
        <v>21</v>
      </c>
      <c r="M253" s="184">
        <f t="shared" si="28"/>
        <v>0</v>
      </c>
      <c r="N253" s="184"/>
      <c r="O253" s="184" t="s">
        <v>282</v>
      </c>
      <c r="P253" s="185" t="s">
        <v>283</v>
      </c>
      <c r="Q253" s="158">
        <v>0</v>
      </c>
      <c r="R253" s="158">
        <f t="shared" si="29"/>
        <v>0</v>
      </c>
      <c r="S253" s="158"/>
      <c r="T253" s="158" t="s">
        <v>179</v>
      </c>
      <c r="U253" s="158" t="s">
        <v>284</v>
      </c>
      <c r="V253" s="147"/>
      <c r="W253" s="147"/>
      <c r="X253" s="147"/>
      <c r="Y253" s="147"/>
      <c r="Z253" s="147"/>
      <c r="AA253" s="147"/>
      <c r="AB253" s="147"/>
      <c r="AC253" s="147" t="s">
        <v>764</v>
      </c>
      <c r="AD253" s="147"/>
      <c r="AE253" s="147"/>
      <c r="AF253" s="147"/>
      <c r="AG253" s="147"/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</row>
    <row r="254" spans="1:56" outlineLevel="1" x14ac:dyDescent="0.25">
      <c r="A254" s="179">
        <v>167</v>
      </c>
      <c r="B254" s="180" t="s">
        <v>2333</v>
      </c>
      <c r="C254" s="188" t="s">
        <v>2334</v>
      </c>
      <c r="D254" s="181" t="s">
        <v>1293</v>
      </c>
      <c r="E254" s="182">
        <v>1</v>
      </c>
      <c r="F254" s="183"/>
      <c r="G254" s="184">
        <f t="shared" si="25"/>
        <v>0</v>
      </c>
      <c r="H254" s="183"/>
      <c r="I254" s="184">
        <f t="shared" si="26"/>
        <v>0</v>
      </c>
      <c r="J254" s="183"/>
      <c r="K254" s="184">
        <f t="shared" si="27"/>
        <v>0</v>
      </c>
      <c r="L254" s="184">
        <v>21</v>
      </c>
      <c r="M254" s="184">
        <f t="shared" si="28"/>
        <v>0</v>
      </c>
      <c r="N254" s="184"/>
      <c r="O254" s="184" t="s">
        <v>282</v>
      </c>
      <c r="P254" s="185" t="s">
        <v>283</v>
      </c>
      <c r="Q254" s="158">
        <v>0</v>
      </c>
      <c r="R254" s="158">
        <f t="shared" si="29"/>
        <v>0</v>
      </c>
      <c r="S254" s="158"/>
      <c r="T254" s="158" t="s">
        <v>179</v>
      </c>
      <c r="U254" s="158" t="s">
        <v>284</v>
      </c>
      <c r="V254" s="147"/>
      <c r="W254" s="147"/>
      <c r="X254" s="147"/>
      <c r="Y254" s="147"/>
      <c r="Z254" s="147"/>
      <c r="AA254" s="147"/>
      <c r="AB254" s="147"/>
      <c r="AC254" s="147" t="s">
        <v>764</v>
      </c>
      <c r="AD254" s="147"/>
      <c r="AE254" s="147"/>
      <c r="AF254" s="147"/>
      <c r="AG254" s="147"/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</row>
    <row r="255" spans="1:56" outlineLevel="1" x14ac:dyDescent="0.25">
      <c r="A255" s="179">
        <v>168</v>
      </c>
      <c r="B255" s="180" t="s">
        <v>2335</v>
      </c>
      <c r="C255" s="188" t="s">
        <v>2336</v>
      </c>
      <c r="D255" s="181" t="s">
        <v>1293</v>
      </c>
      <c r="E255" s="182">
        <v>1</v>
      </c>
      <c r="F255" s="183"/>
      <c r="G255" s="184">
        <f t="shared" si="25"/>
        <v>0</v>
      </c>
      <c r="H255" s="183"/>
      <c r="I255" s="184">
        <f t="shared" si="26"/>
        <v>0</v>
      </c>
      <c r="J255" s="183"/>
      <c r="K255" s="184">
        <f t="shared" si="27"/>
        <v>0</v>
      </c>
      <c r="L255" s="184">
        <v>21</v>
      </c>
      <c r="M255" s="184">
        <f t="shared" si="28"/>
        <v>0</v>
      </c>
      <c r="N255" s="184"/>
      <c r="O255" s="184" t="s">
        <v>282</v>
      </c>
      <c r="P255" s="185" t="s">
        <v>283</v>
      </c>
      <c r="Q255" s="158">
        <v>0</v>
      </c>
      <c r="R255" s="158">
        <f t="shared" si="29"/>
        <v>0</v>
      </c>
      <c r="S255" s="158"/>
      <c r="T255" s="158" t="s">
        <v>179</v>
      </c>
      <c r="U255" s="158" t="s">
        <v>284</v>
      </c>
      <c r="V255" s="147"/>
      <c r="W255" s="147"/>
      <c r="X255" s="147"/>
      <c r="Y255" s="147"/>
      <c r="Z255" s="147"/>
      <c r="AA255" s="147"/>
      <c r="AB255" s="147"/>
      <c r="AC255" s="147" t="s">
        <v>764</v>
      </c>
      <c r="AD255" s="147"/>
      <c r="AE255" s="147"/>
      <c r="AF255" s="147"/>
      <c r="AG255" s="147"/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</row>
    <row r="256" spans="1:56" outlineLevel="1" x14ac:dyDescent="0.25">
      <c r="A256" s="179">
        <v>169</v>
      </c>
      <c r="B256" s="180" t="s">
        <v>2337</v>
      </c>
      <c r="C256" s="188" t="s">
        <v>2338</v>
      </c>
      <c r="D256" s="181" t="s">
        <v>1293</v>
      </c>
      <c r="E256" s="182">
        <v>1</v>
      </c>
      <c r="F256" s="183"/>
      <c r="G256" s="184">
        <f t="shared" si="25"/>
        <v>0</v>
      </c>
      <c r="H256" s="183"/>
      <c r="I256" s="184">
        <f t="shared" si="26"/>
        <v>0</v>
      </c>
      <c r="J256" s="183"/>
      <c r="K256" s="184">
        <f t="shared" si="27"/>
        <v>0</v>
      </c>
      <c r="L256" s="184">
        <v>21</v>
      </c>
      <c r="M256" s="184">
        <f t="shared" si="28"/>
        <v>0</v>
      </c>
      <c r="N256" s="184"/>
      <c r="O256" s="184" t="s">
        <v>282</v>
      </c>
      <c r="P256" s="185" t="s">
        <v>283</v>
      </c>
      <c r="Q256" s="158">
        <v>0</v>
      </c>
      <c r="R256" s="158">
        <f t="shared" si="29"/>
        <v>0</v>
      </c>
      <c r="S256" s="158"/>
      <c r="T256" s="158" t="s">
        <v>179</v>
      </c>
      <c r="U256" s="158" t="s">
        <v>284</v>
      </c>
      <c r="V256" s="147"/>
      <c r="W256" s="147"/>
      <c r="X256" s="147"/>
      <c r="Y256" s="147"/>
      <c r="Z256" s="147"/>
      <c r="AA256" s="147"/>
      <c r="AB256" s="147"/>
      <c r="AC256" s="147" t="s">
        <v>764</v>
      </c>
      <c r="AD256" s="147"/>
      <c r="AE256" s="147"/>
      <c r="AF256" s="147"/>
      <c r="AG256" s="147"/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</row>
    <row r="257" spans="1:56" ht="20.399999999999999" outlineLevel="1" x14ac:dyDescent="0.25">
      <c r="A257" s="179">
        <v>170</v>
      </c>
      <c r="B257" s="180" t="s">
        <v>2339</v>
      </c>
      <c r="C257" s="188" t="s">
        <v>2340</v>
      </c>
      <c r="D257" s="181" t="s">
        <v>1293</v>
      </c>
      <c r="E257" s="182">
        <v>1</v>
      </c>
      <c r="F257" s="183"/>
      <c r="G257" s="184">
        <f t="shared" si="25"/>
        <v>0</v>
      </c>
      <c r="H257" s="183"/>
      <c r="I257" s="184">
        <f t="shared" si="26"/>
        <v>0</v>
      </c>
      <c r="J257" s="183"/>
      <c r="K257" s="184">
        <f t="shared" si="27"/>
        <v>0</v>
      </c>
      <c r="L257" s="184">
        <v>21</v>
      </c>
      <c r="M257" s="184">
        <f t="shared" si="28"/>
        <v>0</v>
      </c>
      <c r="N257" s="184"/>
      <c r="O257" s="184" t="s">
        <v>282</v>
      </c>
      <c r="P257" s="185" t="s">
        <v>283</v>
      </c>
      <c r="Q257" s="158">
        <v>0</v>
      </c>
      <c r="R257" s="158">
        <f t="shared" si="29"/>
        <v>0</v>
      </c>
      <c r="S257" s="158"/>
      <c r="T257" s="158" t="s">
        <v>179</v>
      </c>
      <c r="U257" s="158" t="s">
        <v>284</v>
      </c>
      <c r="V257" s="147"/>
      <c r="W257" s="147"/>
      <c r="X257" s="147"/>
      <c r="Y257" s="147"/>
      <c r="Z257" s="147"/>
      <c r="AA257" s="147"/>
      <c r="AB257" s="147"/>
      <c r="AC257" s="147" t="s">
        <v>764</v>
      </c>
      <c r="AD257" s="147"/>
      <c r="AE257" s="147"/>
      <c r="AF257" s="147"/>
      <c r="AG257" s="147"/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</row>
    <row r="258" spans="1:56" ht="20.399999999999999" outlineLevel="1" x14ac:dyDescent="0.25">
      <c r="A258" s="179">
        <v>171</v>
      </c>
      <c r="B258" s="180" t="s">
        <v>2341</v>
      </c>
      <c r="C258" s="188" t="s">
        <v>2342</v>
      </c>
      <c r="D258" s="181" t="s">
        <v>1293</v>
      </c>
      <c r="E258" s="182">
        <v>1</v>
      </c>
      <c r="F258" s="183"/>
      <c r="G258" s="184">
        <f t="shared" si="25"/>
        <v>0</v>
      </c>
      <c r="H258" s="183"/>
      <c r="I258" s="184">
        <f t="shared" si="26"/>
        <v>0</v>
      </c>
      <c r="J258" s="183"/>
      <c r="K258" s="184">
        <f t="shared" si="27"/>
        <v>0</v>
      </c>
      <c r="L258" s="184">
        <v>21</v>
      </c>
      <c r="M258" s="184">
        <f t="shared" si="28"/>
        <v>0</v>
      </c>
      <c r="N258" s="184"/>
      <c r="O258" s="184" t="s">
        <v>282</v>
      </c>
      <c r="P258" s="185" t="s">
        <v>283</v>
      </c>
      <c r="Q258" s="158">
        <v>0</v>
      </c>
      <c r="R258" s="158">
        <f t="shared" si="29"/>
        <v>0</v>
      </c>
      <c r="S258" s="158"/>
      <c r="T258" s="158" t="s">
        <v>179</v>
      </c>
      <c r="U258" s="158" t="s">
        <v>284</v>
      </c>
      <c r="V258" s="147"/>
      <c r="W258" s="147"/>
      <c r="X258" s="147"/>
      <c r="Y258" s="147"/>
      <c r="Z258" s="147"/>
      <c r="AA258" s="147"/>
      <c r="AB258" s="147"/>
      <c r="AC258" s="147" t="s">
        <v>764</v>
      </c>
      <c r="AD258" s="147"/>
      <c r="AE258" s="147"/>
      <c r="AF258" s="147"/>
      <c r="AG258" s="147"/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</row>
    <row r="259" spans="1:56" ht="20.399999999999999" outlineLevel="1" x14ac:dyDescent="0.25">
      <c r="A259" s="179">
        <v>172</v>
      </c>
      <c r="B259" s="180" t="s">
        <v>2343</v>
      </c>
      <c r="C259" s="188" t="s">
        <v>2344</v>
      </c>
      <c r="D259" s="181" t="s">
        <v>1293</v>
      </c>
      <c r="E259" s="182">
        <v>1</v>
      </c>
      <c r="F259" s="183"/>
      <c r="G259" s="184">
        <f t="shared" si="25"/>
        <v>0</v>
      </c>
      <c r="H259" s="183"/>
      <c r="I259" s="184">
        <f t="shared" si="26"/>
        <v>0</v>
      </c>
      <c r="J259" s="183"/>
      <c r="K259" s="184">
        <f t="shared" si="27"/>
        <v>0</v>
      </c>
      <c r="L259" s="184">
        <v>21</v>
      </c>
      <c r="M259" s="184">
        <f t="shared" si="28"/>
        <v>0</v>
      </c>
      <c r="N259" s="184"/>
      <c r="O259" s="184" t="s">
        <v>282</v>
      </c>
      <c r="P259" s="185" t="s">
        <v>283</v>
      </c>
      <c r="Q259" s="158">
        <v>0</v>
      </c>
      <c r="R259" s="158">
        <f t="shared" si="29"/>
        <v>0</v>
      </c>
      <c r="S259" s="158"/>
      <c r="T259" s="158" t="s">
        <v>179</v>
      </c>
      <c r="U259" s="158" t="s">
        <v>284</v>
      </c>
      <c r="V259" s="147"/>
      <c r="W259" s="147"/>
      <c r="X259" s="147"/>
      <c r="Y259" s="147"/>
      <c r="Z259" s="147"/>
      <c r="AA259" s="147"/>
      <c r="AB259" s="147"/>
      <c r="AC259" s="147" t="s">
        <v>764</v>
      </c>
      <c r="AD259" s="147"/>
      <c r="AE259" s="147"/>
      <c r="AF259" s="147"/>
      <c r="AG259" s="147"/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</row>
    <row r="260" spans="1:56" ht="20.399999999999999" outlineLevel="1" x14ac:dyDescent="0.25">
      <c r="A260" s="179">
        <v>173</v>
      </c>
      <c r="B260" s="180" t="s">
        <v>2345</v>
      </c>
      <c r="C260" s="188" t="s">
        <v>2346</v>
      </c>
      <c r="D260" s="181" t="s">
        <v>1293</v>
      </c>
      <c r="E260" s="182">
        <v>1</v>
      </c>
      <c r="F260" s="183"/>
      <c r="G260" s="184">
        <f t="shared" si="25"/>
        <v>0</v>
      </c>
      <c r="H260" s="183"/>
      <c r="I260" s="184">
        <f t="shared" si="26"/>
        <v>0</v>
      </c>
      <c r="J260" s="183"/>
      <c r="K260" s="184">
        <f t="shared" si="27"/>
        <v>0</v>
      </c>
      <c r="L260" s="184">
        <v>21</v>
      </c>
      <c r="M260" s="184">
        <f t="shared" si="28"/>
        <v>0</v>
      </c>
      <c r="N260" s="184"/>
      <c r="O260" s="184" t="s">
        <v>282</v>
      </c>
      <c r="P260" s="185" t="s">
        <v>283</v>
      </c>
      <c r="Q260" s="158">
        <v>0</v>
      </c>
      <c r="R260" s="158">
        <f t="shared" si="29"/>
        <v>0</v>
      </c>
      <c r="S260" s="158"/>
      <c r="T260" s="158" t="s">
        <v>179</v>
      </c>
      <c r="U260" s="158" t="s">
        <v>284</v>
      </c>
      <c r="V260" s="147"/>
      <c r="W260" s="147"/>
      <c r="X260" s="147"/>
      <c r="Y260" s="147"/>
      <c r="Z260" s="147"/>
      <c r="AA260" s="147"/>
      <c r="AB260" s="147"/>
      <c r="AC260" s="147" t="s">
        <v>764</v>
      </c>
      <c r="AD260" s="147"/>
      <c r="AE260" s="147"/>
      <c r="AF260" s="147"/>
      <c r="AG260" s="147"/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</row>
    <row r="261" spans="1:56" ht="20.399999999999999" outlineLevel="1" x14ac:dyDescent="0.25">
      <c r="A261" s="179">
        <v>174</v>
      </c>
      <c r="B261" s="180" t="s">
        <v>2347</v>
      </c>
      <c r="C261" s="188" t="s">
        <v>2348</v>
      </c>
      <c r="D261" s="181" t="s">
        <v>1293</v>
      </c>
      <c r="E261" s="182">
        <v>1</v>
      </c>
      <c r="F261" s="183"/>
      <c r="G261" s="184">
        <f t="shared" si="25"/>
        <v>0</v>
      </c>
      <c r="H261" s="183"/>
      <c r="I261" s="184">
        <f t="shared" si="26"/>
        <v>0</v>
      </c>
      <c r="J261" s="183"/>
      <c r="K261" s="184">
        <f t="shared" si="27"/>
        <v>0</v>
      </c>
      <c r="L261" s="184">
        <v>21</v>
      </c>
      <c r="M261" s="184">
        <f t="shared" si="28"/>
        <v>0</v>
      </c>
      <c r="N261" s="184"/>
      <c r="O261" s="184" t="s">
        <v>282</v>
      </c>
      <c r="P261" s="185" t="s">
        <v>283</v>
      </c>
      <c r="Q261" s="158">
        <v>0</v>
      </c>
      <c r="R261" s="158">
        <f t="shared" si="29"/>
        <v>0</v>
      </c>
      <c r="S261" s="158"/>
      <c r="T261" s="158" t="s">
        <v>179</v>
      </c>
      <c r="U261" s="158" t="s">
        <v>284</v>
      </c>
      <c r="V261" s="147"/>
      <c r="W261" s="147"/>
      <c r="X261" s="147"/>
      <c r="Y261" s="147"/>
      <c r="Z261" s="147"/>
      <c r="AA261" s="147"/>
      <c r="AB261" s="147"/>
      <c r="AC261" s="147" t="s">
        <v>764</v>
      </c>
      <c r="AD261" s="147"/>
      <c r="AE261" s="147"/>
      <c r="AF261" s="147"/>
      <c r="AG261" s="147"/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</row>
    <row r="262" spans="1:56" ht="20.399999999999999" outlineLevel="1" x14ac:dyDescent="0.25">
      <c r="A262" s="179">
        <v>175</v>
      </c>
      <c r="B262" s="180" t="s">
        <v>2349</v>
      </c>
      <c r="C262" s="188" t="s">
        <v>2350</v>
      </c>
      <c r="D262" s="181" t="s">
        <v>1293</v>
      </c>
      <c r="E262" s="182">
        <v>1</v>
      </c>
      <c r="F262" s="183"/>
      <c r="G262" s="184">
        <f t="shared" si="25"/>
        <v>0</v>
      </c>
      <c r="H262" s="183"/>
      <c r="I262" s="184">
        <f t="shared" si="26"/>
        <v>0</v>
      </c>
      <c r="J262" s="183"/>
      <c r="K262" s="184">
        <f t="shared" si="27"/>
        <v>0</v>
      </c>
      <c r="L262" s="184">
        <v>21</v>
      </c>
      <c r="M262" s="184">
        <f t="shared" si="28"/>
        <v>0</v>
      </c>
      <c r="N262" s="184"/>
      <c r="O262" s="184" t="s">
        <v>282</v>
      </c>
      <c r="P262" s="185" t="s">
        <v>283</v>
      </c>
      <c r="Q262" s="158">
        <v>0</v>
      </c>
      <c r="R262" s="158">
        <f t="shared" si="29"/>
        <v>0</v>
      </c>
      <c r="S262" s="158"/>
      <c r="T262" s="158" t="s">
        <v>179</v>
      </c>
      <c r="U262" s="158" t="s">
        <v>284</v>
      </c>
      <c r="V262" s="147"/>
      <c r="W262" s="147"/>
      <c r="X262" s="147"/>
      <c r="Y262" s="147"/>
      <c r="Z262" s="147"/>
      <c r="AA262" s="147"/>
      <c r="AB262" s="147"/>
      <c r="AC262" s="147" t="s">
        <v>764</v>
      </c>
      <c r="AD262" s="147"/>
      <c r="AE262" s="147"/>
      <c r="AF262" s="147"/>
      <c r="AG262" s="147"/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</row>
    <row r="263" spans="1:56" outlineLevel="1" x14ac:dyDescent="0.25">
      <c r="A263" s="179">
        <v>176</v>
      </c>
      <c r="B263" s="180" t="s">
        <v>2351</v>
      </c>
      <c r="C263" s="188" t="s">
        <v>2352</v>
      </c>
      <c r="D263" s="181" t="s">
        <v>1293</v>
      </c>
      <c r="E263" s="182">
        <v>1</v>
      </c>
      <c r="F263" s="183"/>
      <c r="G263" s="184">
        <f t="shared" si="25"/>
        <v>0</v>
      </c>
      <c r="H263" s="183"/>
      <c r="I263" s="184">
        <f t="shared" si="26"/>
        <v>0</v>
      </c>
      <c r="J263" s="183"/>
      <c r="K263" s="184">
        <f t="shared" si="27"/>
        <v>0</v>
      </c>
      <c r="L263" s="184">
        <v>21</v>
      </c>
      <c r="M263" s="184">
        <f t="shared" si="28"/>
        <v>0</v>
      </c>
      <c r="N263" s="184"/>
      <c r="O263" s="184" t="s">
        <v>282</v>
      </c>
      <c r="P263" s="185" t="s">
        <v>283</v>
      </c>
      <c r="Q263" s="158">
        <v>0</v>
      </c>
      <c r="R263" s="158">
        <f t="shared" si="29"/>
        <v>0</v>
      </c>
      <c r="S263" s="158"/>
      <c r="T263" s="158" t="s">
        <v>179</v>
      </c>
      <c r="U263" s="158" t="s">
        <v>284</v>
      </c>
      <c r="V263" s="147"/>
      <c r="W263" s="147"/>
      <c r="X263" s="147"/>
      <c r="Y263" s="147"/>
      <c r="Z263" s="147"/>
      <c r="AA263" s="147"/>
      <c r="AB263" s="147"/>
      <c r="AC263" s="147" t="s">
        <v>764</v>
      </c>
      <c r="AD263" s="147"/>
      <c r="AE263" s="147"/>
      <c r="AF263" s="147"/>
      <c r="AG263" s="147"/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</row>
    <row r="264" spans="1:56" outlineLevel="1" x14ac:dyDescent="0.25">
      <c r="A264" s="179">
        <v>177</v>
      </c>
      <c r="B264" s="180" t="s">
        <v>2353</v>
      </c>
      <c r="C264" s="188" t="s">
        <v>2354</v>
      </c>
      <c r="D264" s="181" t="s">
        <v>1293</v>
      </c>
      <c r="E264" s="182">
        <v>1</v>
      </c>
      <c r="F264" s="183"/>
      <c r="G264" s="184">
        <f t="shared" si="25"/>
        <v>0</v>
      </c>
      <c r="H264" s="183"/>
      <c r="I264" s="184">
        <f t="shared" si="26"/>
        <v>0</v>
      </c>
      <c r="J264" s="183"/>
      <c r="K264" s="184">
        <f t="shared" si="27"/>
        <v>0</v>
      </c>
      <c r="L264" s="184">
        <v>21</v>
      </c>
      <c r="M264" s="184">
        <f t="shared" si="28"/>
        <v>0</v>
      </c>
      <c r="N264" s="184"/>
      <c r="O264" s="184" t="s">
        <v>282</v>
      </c>
      <c r="P264" s="185" t="s">
        <v>283</v>
      </c>
      <c r="Q264" s="158">
        <v>0</v>
      </c>
      <c r="R264" s="158">
        <f t="shared" si="29"/>
        <v>0</v>
      </c>
      <c r="S264" s="158"/>
      <c r="T264" s="158" t="s">
        <v>179</v>
      </c>
      <c r="U264" s="158" t="s">
        <v>284</v>
      </c>
      <c r="V264" s="147"/>
      <c r="W264" s="147"/>
      <c r="X264" s="147"/>
      <c r="Y264" s="147"/>
      <c r="Z264" s="147"/>
      <c r="AA264" s="147"/>
      <c r="AB264" s="147"/>
      <c r="AC264" s="147" t="s">
        <v>764</v>
      </c>
      <c r="AD264" s="147"/>
      <c r="AE264" s="147"/>
      <c r="AF264" s="147"/>
      <c r="AG264" s="147"/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</row>
    <row r="265" spans="1:56" outlineLevel="1" x14ac:dyDescent="0.25">
      <c r="A265" s="179">
        <v>178</v>
      </c>
      <c r="B265" s="180" t="s">
        <v>2355</v>
      </c>
      <c r="C265" s="188" t="s">
        <v>2356</v>
      </c>
      <c r="D265" s="181" t="s">
        <v>1293</v>
      </c>
      <c r="E265" s="182">
        <v>1</v>
      </c>
      <c r="F265" s="183"/>
      <c r="G265" s="184">
        <f t="shared" si="25"/>
        <v>0</v>
      </c>
      <c r="H265" s="183"/>
      <c r="I265" s="184">
        <f t="shared" si="26"/>
        <v>0</v>
      </c>
      <c r="J265" s="183"/>
      <c r="K265" s="184">
        <f t="shared" si="27"/>
        <v>0</v>
      </c>
      <c r="L265" s="184">
        <v>21</v>
      </c>
      <c r="M265" s="184">
        <f t="shared" si="28"/>
        <v>0</v>
      </c>
      <c r="N265" s="184"/>
      <c r="O265" s="184" t="s">
        <v>282</v>
      </c>
      <c r="P265" s="185" t="s">
        <v>283</v>
      </c>
      <c r="Q265" s="158">
        <v>0</v>
      </c>
      <c r="R265" s="158">
        <f t="shared" si="29"/>
        <v>0</v>
      </c>
      <c r="S265" s="158"/>
      <c r="T265" s="158" t="s">
        <v>179</v>
      </c>
      <c r="U265" s="158" t="s">
        <v>284</v>
      </c>
      <c r="V265" s="147"/>
      <c r="W265" s="147"/>
      <c r="X265" s="147"/>
      <c r="Y265" s="147"/>
      <c r="Z265" s="147"/>
      <c r="AA265" s="147"/>
      <c r="AB265" s="147"/>
      <c r="AC265" s="147" t="s">
        <v>764</v>
      </c>
      <c r="AD265" s="147"/>
      <c r="AE265" s="147"/>
      <c r="AF265" s="147"/>
      <c r="AG265" s="147"/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</row>
    <row r="266" spans="1:56" outlineLevel="1" x14ac:dyDescent="0.25">
      <c r="A266" s="179">
        <v>179</v>
      </c>
      <c r="B266" s="180" t="s">
        <v>2357</v>
      </c>
      <c r="C266" s="188" t="s">
        <v>2358</v>
      </c>
      <c r="D266" s="181" t="s">
        <v>1293</v>
      </c>
      <c r="E266" s="182">
        <v>1</v>
      </c>
      <c r="F266" s="183"/>
      <c r="G266" s="184">
        <f t="shared" si="25"/>
        <v>0</v>
      </c>
      <c r="H266" s="183"/>
      <c r="I266" s="184">
        <f t="shared" si="26"/>
        <v>0</v>
      </c>
      <c r="J266" s="183"/>
      <c r="K266" s="184">
        <f t="shared" si="27"/>
        <v>0</v>
      </c>
      <c r="L266" s="184">
        <v>21</v>
      </c>
      <c r="M266" s="184">
        <f t="shared" si="28"/>
        <v>0</v>
      </c>
      <c r="N266" s="184"/>
      <c r="O266" s="184" t="s">
        <v>282</v>
      </c>
      <c r="P266" s="185" t="s">
        <v>283</v>
      </c>
      <c r="Q266" s="158">
        <v>0</v>
      </c>
      <c r="R266" s="158">
        <f t="shared" si="29"/>
        <v>0</v>
      </c>
      <c r="S266" s="158"/>
      <c r="T266" s="158" t="s">
        <v>179</v>
      </c>
      <c r="U266" s="158" t="s">
        <v>284</v>
      </c>
      <c r="V266" s="147"/>
      <c r="W266" s="147"/>
      <c r="X266" s="147"/>
      <c r="Y266" s="147"/>
      <c r="Z266" s="147"/>
      <c r="AA266" s="147"/>
      <c r="AB266" s="147"/>
      <c r="AC266" s="147" t="s">
        <v>764</v>
      </c>
      <c r="AD266" s="147"/>
      <c r="AE266" s="147"/>
      <c r="AF266" s="147"/>
      <c r="AG266" s="147"/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</row>
    <row r="267" spans="1:56" outlineLevel="1" x14ac:dyDescent="0.25">
      <c r="A267" s="179">
        <v>180</v>
      </c>
      <c r="B267" s="180" t="s">
        <v>2359</v>
      </c>
      <c r="C267" s="188" t="s">
        <v>2360</v>
      </c>
      <c r="D267" s="181" t="s">
        <v>1293</v>
      </c>
      <c r="E267" s="182">
        <v>1</v>
      </c>
      <c r="F267" s="183"/>
      <c r="G267" s="184">
        <f t="shared" si="25"/>
        <v>0</v>
      </c>
      <c r="H267" s="183"/>
      <c r="I267" s="184">
        <f t="shared" si="26"/>
        <v>0</v>
      </c>
      <c r="J267" s="183"/>
      <c r="K267" s="184">
        <f t="shared" si="27"/>
        <v>0</v>
      </c>
      <c r="L267" s="184">
        <v>21</v>
      </c>
      <c r="M267" s="184">
        <f t="shared" si="28"/>
        <v>0</v>
      </c>
      <c r="N267" s="184"/>
      <c r="O267" s="184" t="s">
        <v>282</v>
      </c>
      <c r="P267" s="185" t="s">
        <v>283</v>
      </c>
      <c r="Q267" s="158">
        <v>0</v>
      </c>
      <c r="R267" s="158">
        <f t="shared" si="29"/>
        <v>0</v>
      </c>
      <c r="S267" s="158"/>
      <c r="T267" s="158" t="s">
        <v>179</v>
      </c>
      <c r="U267" s="158" t="s">
        <v>284</v>
      </c>
      <c r="V267" s="147"/>
      <c r="W267" s="147"/>
      <c r="X267" s="147"/>
      <c r="Y267" s="147"/>
      <c r="Z267" s="147"/>
      <c r="AA267" s="147"/>
      <c r="AB267" s="147"/>
      <c r="AC267" s="147" t="s">
        <v>764</v>
      </c>
      <c r="AD267" s="147"/>
      <c r="AE267" s="147"/>
      <c r="AF267" s="147"/>
      <c r="AG267" s="147"/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</row>
    <row r="268" spans="1:56" outlineLevel="1" x14ac:dyDescent="0.25">
      <c r="A268" s="179">
        <v>181</v>
      </c>
      <c r="B268" s="180" t="s">
        <v>2361</v>
      </c>
      <c r="C268" s="188" t="s">
        <v>2362</v>
      </c>
      <c r="D268" s="181" t="s">
        <v>1293</v>
      </c>
      <c r="E268" s="182">
        <v>1</v>
      </c>
      <c r="F268" s="183"/>
      <c r="G268" s="184">
        <f t="shared" si="25"/>
        <v>0</v>
      </c>
      <c r="H268" s="183"/>
      <c r="I268" s="184">
        <f t="shared" si="26"/>
        <v>0</v>
      </c>
      <c r="J268" s="183"/>
      <c r="K268" s="184">
        <f t="shared" si="27"/>
        <v>0</v>
      </c>
      <c r="L268" s="184">
        <v>21</v>
      </c>
      <c r="M268" s="184">
        <f t="shared" si="28"/>
        <v>0</v>
      </c>
      <c r="N268" s="184"/>
      <c r="O268" s="184" t="s">
        <v>282</v>
      </c>
      <c r="P268" s="185" t="s">
        <v>283</v>
      </c>
      <c r="Q268" s="158">
        <v>0</v>
      </c>
      <c r="R268" s="158">
        <f t="shared" si="29"/>
        <v>0</v>
      </c>
      <c r="S268" s="158"/>
      <c r="T268" s="158" t="s">
        <v>179</v>
      </c>
      <c r="U268" s="158" t="s">
        <v>284</v>
      </c>
      <c r="V268" s="147"/>
      <c r="W268" s="147"/>
      <c r="X268" s="147"/>
      <c r="Y268" s="147"/>
      <c r="Z268" s="147"/>
      <c r="AA268" s="147"/>
      <c r="AB268" s="147"/>
      <c r="AC268" s="147" t="s">
        <v>764</v>
      </c>
      <c r="AD268" s="147"/>
      <c r="AE268" s="147"/>
      <c r="AF268" s="147"/>
      <c r="AG268" s="147"/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</row>
    <row r="269" spans="1:56" outlineLevel="1" x14ac:dyDescent="0.25">
      <c r="A269" s="179">
        <v>182</v>
      </c>
      <c r="B269" s="180" t="s">
        <v>2363</v>
      </c>
      <c r="C269" s="188" t="s">
        <v>1123</v>
      </c>
      <c r="D269" s="181" t="s">
        <v>893</v>
      </c>
      <c r="E269" s="182">
        <v>350</v>
      </c>
      <c r="F269" s="183"/>
      <c r="G269" s="184">
        <f t="shared" si="25"/>
        <v>0</v>
      </c>
      <c r="H269" s="183"/>
      <c r="I269" s="184">
        <f t="shared" si="26"/>
        <v>0</v>
      </c>
      <c r="J269" s="183"/>
      <c r="K269" s="184">
        <f t="shared" si="27"/>
        <v>0</v>
      </c>
      <c r="L269" s="184">
        <v>21</v>
      </c>
      <c r="M269" s="184">
        <f t="shared" si="28"/>
        <v>0</v>
      </c>
      <c r="N269" s="184"/>
      <c r="O269" s="184" t="s">
        <v>282</v>
      </c>
      <c r="P269" s="185" t="s">
        <v>283</v>
      </c>
      <c r="Q269" s="158">
        <v>0</v>
      </c>
      <c r="R269" s="158">
        <f t="shared" si="29"/>
        <v>0</v>
      </c>
      <c r="S269" s="158"/>
      <c r="T269" s="158" t="s">
        <v>179</v>
      </c>
      <c r="U269" s="158" t="s">
        <v>284</v>
      </c>
      <c r="V269" s="147"/>
      <c r="W269" s="147"/>
      <c r="X269" s="147"/>
      <c r="Y269" s="147"/>
      <c r="Z269" s="147"/>
      <c r="AA269" s="147"/>
      <c r="AB269" s="147"/>
      <c r="AC269" s="147" t="s">
        <v>764</v>
      </c>
      <c r="AD269" s="147"/>
      <c r="AE269" s="147"/>
      <c r="AF269" s="147"/>
      <c r="AG269" s="147"/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</row>
    <row r="270" spans="1:56" outlineLevel="1" x14ac:dyDescent="0.25">
      <c r="A270" s="179">
        <v>183</v>
      </c>
      <c r="B270" s="180" t="s">
        <v>2364</v>
      </c>
      <c r="C270" s="188" t="s">
        <v>2365</v>
      </c>
      <c r="D270" s="181" t="s">
        <v>1293</v>
      </c>
      <c r="E270" s="182">
        <v>1</v>
      </c>
      <c r="F270" s="183"/>
      <c r="G270" s="184">
        <f t="shared" si="25"/>
        <v>0</v>
      </c>
      <c r="H270" s="183"/>
      <c r="I270" s="184">
        <f t="shared" si="26"/>
        <v>0</v>
      </c>
      <c r="J270" s="183"/>
      <c r="K270" s="184">
        <f t="shared" si="27"/>
        <v>0</v>
      </c>
      <c r="L270" s="184">
        <v>21</v>
      </c>
      <c r="M270" s="184">
        <f t="shared" si="28"/>
        <v>0</v>
      </c>
      <c r="N270" s="184"/>
      <c r="O270" s="184" t="s">
        <v>282</v>
      </c>
      <c r="P270" s="185" t="s">
        <v>283</v>
      </c>
      <c r="Q270" s="158">
        <v>0</v>
      </c>
      <c r="R270" s="158">
        <f t="shared" si="29"/>
        <v>0</v>
      </c>
      <c r="S270" s="158"/>
      <c r="T270" s="158" t="s">
        <v>179</v>
      </c>
      <c r="U270" s="158" t="s">
        <v>284</v>
      </c>
      <c r="V270" s="147"/>
      <c r="W270" s="147"/>
      <c r="X270" s="147"/>
      <c r="Y270" s="147"/>
      <c r="Z270" s="147"/>
      <c r="AA270" s="147"/>
      <c r="AB270" s="147"/>
      <c r="AC270" s="147" t="s">
        <v>764</v>
      </c>
      <c r="AD270" s="147"/>
      <c r="AE270" s="147"/>
      <c r="AF270" s="147"/>
      <c r="AG270" s="147"/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</row>
    <row r="271" spans="1:56" outlineLevel="1" x14ac:dyDescent="0.25">
      <c r="A271" s="179">
        <v>184</v>
      </c>
      <c r="B271" s="180" t="s">
        <v>2366</v>
      </c>
      <c r="C271" s="188" t="s">
        <v>2367</v>
      </c>
      <c r="D271" s="181" t="s">
        <v>1293</v>
      </c>
      <c r="E271" s="182">
        <v>1</v>
      </c>
      <c r="F271" s="183"/>
      <c r="G271" s="184">
        <f t="shared" si="25"/>
        <v>0</v>
      </c>
      <c r="H271" s="183"/>
      <c r="I271" s="184">
        <f t="shared" si="26"/>
        <v>0</v>
      </c>
      <c r="J271" s="183"/>
      <c r="K271" s="184">
        <f t="shared" si="27"/>
        <v>0</v>
      </c>
      <c r="L271" s="184">
        <v>21</v>
      </c>
      <c r="M271" s="184">
        <f t="shared" si="28"/>
        <v>0</v>
      </c>
      <c r="N271" s="184"/>
      <c r="O271" s="184" t="s">
        <v>282</v>
      </c>
      <c r="P271" s="185" t="s">
        <v>283</v>
      </c>
      <c r="Q271" s="158">
        <v>0</v>
      </c>
      <c r="R271" s="158">
        <f t="shared" si="29"/>
        <v>0</v>
      </c>
      <c r="S271" s="158"/>
      <c r="T271" s="158" t="s">
        <v>179</v>
      </c>
      <c r="U271" s="158" t="s">
        <v>284</v>
      </c>
      <c r="V271" s="147"/>
      <c r="W271" s="147"/>
      <c r="X271" s="147"/>
      <c r="Y271" s="147"/>
      <c r="Z271" s="147"/>
      <c r="AA271" s="147"/>
      <c r="AB271" s="147"/>
      <c r="AC271" s="147" t="s">
        <v>764</v>
      </c>
      <c r="AD271" s="147"/>
      <c r="AE271" s="147"/>
      <c r="AF271" s="147"/>
      <c r="AG271" s="147"/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</row>
    <row r="272" spans="1:56" outlineLevel="1" x14ac:dyDescent="0.25">
      <c r="A272" s="179">
        <v>185</v>
      </c>
      <c r="B272" s="180" t="s">
        <v>2368</v>
      </c>
      <c r="C272" s="188" t="s">
        <v>2369</v>
      </c>
      <c r="D272" s="181" t="s">
        <v>1293</v>
      </c>
      <c r="E272" s="182">
        <v>1</v>
      </c>
      <c r="F272" s="183"/>
      <c r="G272" s="184">
        <f t="shared" si="25"/>
        <v>0</v>
      </c>
      <c r="H272" s="183"/>
      <c r="I272" s="184">
        <f t="shared" si="26"/>
        <v>0</v>
      </c>
      <c r="J272" s="183"/>
      <c r="K272" s="184">
        <f t="shared" si="27"/>
        <v>0</v>
      </c>
      <c r="L272" s="184">
        <v>21</v>
      </c>
      <c r="M272" s="184">
        <f t="shared" si="28"/>
        <v>0</v>
      </c>
      <c r="N272" s="184"/>
      <c r="O272" s="184" t="s">
        <v>282</v>
      </c>
      <c r="P272" s="185" t="s">
        <v>283</v>
      </c>
      <c r="Q272" s="158">
        <v>0</v>
      </c>
      <c r="R272" s="158">
        <f t="shared" si="29"/>
        <v>0</v>
      </c>
      <c r="S272" s="158"/>
      <c r="T272" s="158" t="s">
        <v>179</v>
      </c>
      <c r="U272" s="158" t="s">
        <v>284</v>
      </c>
      <c r="V272" s="147"/>
      <c r="W272" s="147"/>
      <c r="X272" s="147"/>
      <c r="Y272" s="147"/>
      <c r="Z272" s="147"/>
      <c r="AA272" s="147"/>
      <c r="AB272" s="147"/>
      <c r="AC272" s="147" t="s">
        <v>764</v>
      </c>
      <c r="AD272" s="147"/>
      <c r="AE272" s="147"/>
      <c r="AF272" s="147"/>
      <c r="AG272" s="147"/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</row>
    <row r="273" spans="1:56" ht="20.399999999999999" outlineLevel="1" x14ac:dyDescent="0.25">
      <c r="A273" s="171">
        <v>186</v>
      </c>
      <c r="B273" s="172" t="s">
        <v>2370</v>
      </c>
      <c r="C273" s="187" t="s">
        <v>2371</v>
      </c>
      <c r="D273" s="173" t="s">
        <v>1293</v>
      </c>
      <c r="E273" s="174">
        <v>1</v>
      </c>
      <c r="F273" s="175"/>
      <c r="G273" s="176">
        <f t="shared" si="25"/>
        <v>0</v>
      </c>
      <c r="H273" s="175"/>
      <c r="I273" s="176">
        <f t="shared" si="26"/>
        <v>0</v>
      </c>
      <c r="J273" s="175"/>
      <c r="K273" s="176">
        <f t="shared" si="27"/>
        <v>0</v>
      </c>
      <c r="L273" s="176">
        <v>21</v>
      </c>
      <c r="M273" s="176">
        <f t="shared" si="28"/>
        <v>0</v>
      </c>
      <c r="N273" s="176"/>
      <c r="O273" s="176" t="s">
        <v>282</v>
      </c>
      <c r="P273" s="177" t="s">
        <v>283</v>
      </c>
      <c r="Q273" s="158">
        <v>0</v>
      </c>
      <c r="R273" s="158">
        <f t="shared" si="29"/>
        <v>0</v>
      </c>
      <c r="S273" s="158"/>
      <c r="T273" s="158" t="s">
        <v>179</v>
      </c>
      <c r="U273" s="158" t="s">
        <v>284</v>
      </c>
      <c r="V273" s="147"/>
      <c r="W273" s="147"/>
      <c r="X273" s="147"/>
      <c r="Y273" s="147"/>
      <c r="Z273" s="147"/>
      <c r="AA273" s="147"/>
      <c r="AB273" s="147"/>
      <c r="AC273" s="147" t="s">
        <v>764</v>
      </c>
      <c r="AD273" s="147"/>
      <c r="AE273" s="147"/>
      <c r="AF273" s="147"/>
      <c r="AG273" s="147"/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</row>
    <row r="274" spans="1:56" outlineLevel="2" x14ac:dyDescent="0.25">
      <c r="A274" s="154"/>
      <c r="B274" s="155"/>
      <c r="C274" s="253" t="s">
        <v>2372</v>
      </c>
      <c r="D274" s="254"/>
      <c r="E274" s="254"/>
      <c r="F274" s="254"/>
      <c r="G274" s="254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47"/>
      <c r="W274" s="147"/>
      <c r="X274" s="147"/>
      <c r="Y274" s="147"/>
      <c r="Z274" s="147"/>
      <c r="AA274" s="147"/>
      <c r="AB274" s="147"/>
      <c r="AC274" s="147" t="s">
        <v>287</v>
      </c>
      <c r="AD274" s="147"/>
      <c r="AE274" s="147"/>
      <c r="AF274" s="147"/>
      <c r="AG274" s="147"/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78" t="str">
        <f>C274</f>
        <v>především během přechodů mezi jednotlivými etapami realizace - trvalá účast kvalifikovaného pracovníka v místě, cca xxx dní</v>
      </c>
      <c r="AX274" s="147"/>
      <c r="AY274" s="147"/>
      <c r="AZ274" s="147"/>
      <c r="BA274" s="147"/>
      <c r="BB274" s="147"/>
      <c r="BC274" s="147"/>
      <c r="BD274" s="147"/>
    </row>
    <row r="275" spans="1:56" outlineLevel="1" x14ac:dyDescent="0.25">
      <c r="A275" s="179">
        <v>187</v>
      </c>
      <c r="B275" s="180" t="s">
        <v>2373</v>
      </c>
      <c r="C275" s="188" t="s">
        <v>2374</v>
      </c>
      <c r="D275" s="181" t="s">
        <v>1293</v>
      </c>
      <c r="E275" s="182">
        <v>1</v>
      </c>
      <c r="F275" s="183"/>
      <c r="G275" s="184">
        <f>ROUND(E275*F275,2)</f>
        <v>0</v>
      </c>
      <c r="H275" s="183"/>
      <c r="I275" s="184">
        <f>ROUND(E275*H275,2)</f>
        <v>0</v>
      </c>
      <c r="J275" s="183"/>
      <c r="K275" s="184">
        <f>ROUND(E275*J275,2)</f>
        <v>0</v>
      </c>
      <c r="L275" s="184">
        <v>21</v>
      </c>
      <c r="M275" s="184">
        <f>G275*(1+L275/100)</f>
        <v>0</v>
      </c>
      <c r="N275" s="184"/>
      <c r="O275" s="184" t="s">
        <v>282</v>
      </c>
      <c r="P275" s="185" t="s">
        <v>283</v>
      </c>
      <c r="Q275" s="158">
        <v>0</v>
      </c>
      <c r="R275" s="158">
        <f>ROUND(E275*Q275,2)</f>
        <v>0</v>
      </c>
      <c r="S275" s="158"/>
      <c r="T275" s="158" t="s">
        <v>179</v>
      </c>
      <c r="U275" s="158" t="s">
        <v>284</v>
      </c>
      <c r="V275" s="147"/>
      <c r="W275" s="147"/>
      <c r="X275" s="147"/>
      <c r="Y275" s="147"/>
      <c r="Z275" s="147"/>
      <c r="AA275" s="147"/>
      <c r="AB275" s="147"/>
      <c r="AC275" s="147" t="s">
        <v>764</v>
      </c>
      <c r="AD275" s="147"/>
      <c r="AE275" s="147"/>
      <c r="AF275" s="147"/>
      <c r="AG275" s="147"/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</row>
    <row r="276" spans="1:56" ht="20.399999999999999" outlineLevel="1" x14ac:dyDescent="0.25">
      <c r="A276" s="171">
        <v>188</v>
      </c>
      <c r="B276" s="172" t="s">
        <v>2375</v>
      </c>
      <c r="C276" s="187" t="s">
        <v>2376</v>
      </c>
      <c r="D276" s="173" t="s">
        <v>1293</v>
      </c>
      <c r="E276" s="174">
        <v>1</v>
      </c>
      <c r="F276" s="175"/>
      <c r="G276" s="176">
        <f>ROUND(E276*F276,2)</f>
        <v>0</v>
      </c>
      <c r="H276" s="175"/>
      <c r="I276" s="176">
        <f>ROUND(E276*H276,2)</f>
        <v>0</v>
      </c>
      <c r="J276" s="175"/>
      <c r="K276" s="176">
        <f>ROUND(E276*J276,2)</f>
        <v>0</v>
      </c>
      <c r="L276" s="176">
        <v>21</v>
      </c>
      <c r="M276" s="176">
        <f>G276*(1+L276/100)</f>
        <v>0</v>
      </c>
      <c r="N276" s="176"/>
      <c r="O276" s="176" t="s">
        <v>282</v>
      </c>
      <c r="P276" s="177" t="s">
        <v>283</v>
      </c>
      <c r="Q276" s="158">
        <v>0</v>
      </c>
      <c r="R276" s="158">
        <f>ROUND(E276*Q276,2)</f>
        <v>0</v>
      </c>
      <c r="S276" s="158"/>
      <c r="T276" s="158" t="s">
        <v>179</v>
      </c>
      <c r="U276" s="158" t="s">
        <v>284</v>
      </c>
      <c r="V276" s="147"/>
      <c r="W276" s="147"/>
      <c r="X276" s="147"/>
      <c r="Y276" s="147"/>
      <c r="Z276" s="147"/>
      <c r="AA276" s="147"/>
      <c r="AB276" s="147"/>
      <c r="AC276" s="147" t="s">
        <v>764</v>
      </c>
      <c r="AD276" s="147"/>
      <c r="AE276" s="147"/>
      <c r="AF276" s="147"/>
      <c r="AG276" s="147"/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</row>
    <row r="277" spans="1:56" x14ac:dyDescent="0.25">
      <c r="A277" s="3"/>
      <c r="B277" s="4"/>
      <c r="C277" s="189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AA277">
        <v>12</v>
      </c>
      <c r="AB277">
        <v>21</v>
      </c>
      <c r="AC277" t="s">
        <v>264</v>
      </c>
    </row>
    <row r="278" spans="1:56" x14ac:dyDescent="0.25">
      <c r="A278" s="150"/>
      <c r="B278" s="151" t="s">
        <v>29</v>
      </c>
      <c r="C278" s="190"/>
      <c r="D278" s="152"/>
      <c r="E278" s="153"/>
      <c r="F278" s="153"/>
      <c r="G278" s="170">
        <f>G8+G126+G186+G225+G227+G235+G242</f>
        <v>0</v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AA278">
        <f>SUMIF(L7:L276,AA277,G7:G276)</f>
        <v>0</v>
      </c>
      <c r="AB278">
        <f>SUMIF(L7:L276,AB277,G7:G276)</f>
        <v>0</v>
      </c>
      <c r="AC278" t="s">
        <v>362</v>
      </c>
    </row>
    <row r="279" spans="1:56" x14ac:dyDescent="0.25">
      <c r="C279" s="191"/>
      <c r="D279" s="10"/>
      <c r="AC279" t="s">
        <v>363</v>
      </c>
    </row>
    <row r="280" spans="1:56" x14ac:dyDescent="0.25">
      <c r="D280" s="10"/>
    </row>
    <row r="281" spans="1:56" x14ac:dyDescent="0.25">
      <c r="D281" s="10"/>
    </row>
    <row r="282" spans="1:56" x14ac:dyDescent="0.25">
      <c r="D282" s="10"/>
    </row>
    <row r="283" spans="1:56" x14ac:dyDescent="0.25">
      <c r="D283" s="10"/>
    </row>
    <row r="284" spans="1:56" x14ac:dyDescent="0.25">
      <c r="D284" s="10"/>
    </row>
    <row r="285" spans="1:56" x14ac:dyDescent="0.25">
      <c r="D285" s="10"/>
    </row>
    <row r="286" spans="1:56" x14ac:dyDescent="0.25">
      <c r="D286" s="10"/>
    </row>
    <row r="287" spans="1:56" x14ac:dyDescent="0.25">
      <c r="D287" s="10"/>
    </row>
    <row r="288" spans="1:56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formatRows="0"/>
  <mergeCells count="78">
    <mergeCell ref="C12:G12"/>
    <mergeCell ref="A1:G1"/>
    <mergeCell ref="C2:G2"/>
    <mergeCell ref="C3:G3"/>
    <mergeCell ref="C4:G4"/>
    <mergeCell ref="C10:G10"/>
    <mergeCell ref="C36:G36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61:G61"/>
    <mergeCell ref="C38:G38"/>
    <mergeCell ref="C40:G40"/>
    <mergeCell ref="C42:G42"/>
    <mergeCell ref="C44:G44"/>
    <mergeCell ref="C46:G46"/>
    <mergeCell ref="C48:G48"/>
    <mergeCell ref="C50:G50"/>
    <mergeCell ref="C52:G52"/>
    <mergeCell ref="C54:G54"/>
    <mergeCell ref="C56:G56"/>
    <mergeCell ref="C58:G58"/>
    <mergeCell ref="C100:G100"/>
    <mergeCell ref="C63:G63"/>
    <mergeCell ref="C80:G80"/>
    <mergeCell ref="C82:G82"/>
    <mergeCell ref="C84:G84"/>
    <mergeCell ref="C86:G86"/>
    <mergeCell ref="C88:G88"/>
    <mergeCell ref="C90:G90"/>
    <mergeCell ref="C92:G92"/>
    <mergeCell ref="C94:G94"/>
    <mergeCell ref="C96:G96"/>
    <mergeCell ref="C98:G98"/>
    <mergeCell ref="C128:G128"/>
    <mergeCell ref="C102:G102"/>
    <mergeCell ref="C105:G105"/>
    <mergeCell ref="C108:G108"/>
    <mergeCell ref="C110:G110"/>
    <mergeCell ref="C112:G112"/>
    <mergeCell ref="C114:G114"/>
    <mergeCell ref="C116:G116"/>
    <mergeCell ref="C118:G118"/>
    <mergeCell ref="C120:G120"/>
    <mergeCell ref="C122:G122"/>
    <mergeCell ref="C124:G124"/>
    <mergeCell ref="C157:G157"/>
    <mergeCell ref="C130:G130"/>
    <mergeCell ref="C132:G132"/>
    <mergeCell ref="C134:G134"/>
    <mergeCell ref="C136:G136"/>
    <mergeCell ref="C140:G140"/>
    <mergeCell ref="C143:G143"/>
    <mergeCell ref="C146:G146"/>
    <mergeCell ref="C149:G149"/>
    <mergeCell ref="C151:G151"/>
    <mergeCell ref="C153:G153"/>
    <mergeCell ref="C155:G155"/>
    <mergeCell ref="C274:G274"/>
    <mergeCell ref="C159:G159"/>
    <mergeCell ref="C162:G162"/>
    <mergeCell ref="C164:G164"/>
    <mergeCell ref="C167:G167"/>
    <mergeCell ref="C170:G170"/>
    <mergeCell ref="C172:G172"/>
    <mergeCell ref="C174:G174"/>
    <mergeCell ref="C176:G176"/>
    <mergeCell ref="C183:G183"/>
    <mergeCell ref="C185:G185"/>
    <mergeCell ref="C224:G22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70</vt:i4>
      </vt:variant>
    </vt:vector>
  </HeadingPairs>
  <TitlesOfParts>
    <vt:vector size="85" baseType="lpstr">
      <vt:lpstr>Pokyny pro vyplnění</vt:lpstr>
      <vt:lpstr>Stavba</vt:lpstr>
      <vt:lpstr>VzorPolozky</vt:lpstr>
      <vt:lpstr>V VRN Naklady</vt:lpstr>
      <vt:lpstr>SO 360 01 Pol</vt:lpstr>
      <vt:lpstr>SO 360 02 Pol</vt:lpstr>
      <vt:lpstr>SO 360 03 Pol</vt:lpstr>
      <vt:lpstr>SO 360 04 Pol</vt:lpstr>
      <vt:lpstr>SO 360 05 Pol</vt:lpstr>
      <vt:lpstr>SO 360 06 Pol</vt:lpstr>
      <vt:lpstr>SO 360 07 Pol</vt:lpstr>
      <vt:lpstr>SO 360 08 Pol</vt:lpstr>
      <vt:lpstr>PS 360 01 Pol</vt:lpstr>
      <vt:lpstr>PS 360 02 Pol</vt:lpstr>
      <vt:lpstr>PS 360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'PS 360 01 Pol'!Názvy_tisku</vt:lpstr>
      <vt:lpstr>'PS 360 02 Pol'!Názvy_tisku</vt:lpstr>
      <vt:lpstr>'PS 360 03 Pol'!Názvy_tisku</vt:lpstr>
      <vt:lpstr>'SO 360 01 Pol'!Názvy_tisku</vt:lpstr>
      <vt:lpstr>'SO 360 02 Pol'!Názvy_tisku</vt:lpstr>
      <vt:lpstr>'SO 360 03 Pol'!Názvy_tisku</vt:lpstr>
      <vt:lpstr>'SO 360 04 Pol'!Názvy_tisku</vt:lpstr>
      <vt:lpstr>'SO 360 05 Pol'!Názvy_tisku</vt:lpstr>
      <vt:lpstr>'SO 360 06 Pol'!Názvy_tisku</vt:lpstr>
      <vt:lpstr>'SO 360 07 Pol'!Názvy_tisku</vt:lpstr>
      <vt:lpstr>'SO 360 08 Pol'!Názvy_tisku</vt:lpstr>
      <vt:lpstr>'V VRN Naklady'!Názvy_tisku</vt:lpstr>
      <vt:lpstr>oadresa</vt:lpstr>
      <vt:lpstr>Stavba!Objednatel</vt:lpstr>
      <vt:lpstr>Stavba!Objekt</vt:lpstr>
      <vt:lpstr>'PS 360 01 Pol'!Oblast_tisku</vt:lpstr>
      <vt:lpstr>'PS 360 02 Pol'!Oblast_tisku</vt:lpstr>
      <vt:lpstr>'PS 360 03 Pol'!Oblast_tisku</vt:lpstr>
      <vt:lpstr>'SO 360 01 Pol'!Oblast_tisku</vt:lpstr>
      <vt:lpstr>'SO 360 02 Pol'!Oblast_tisku</vt:lpstr>
      <vt:lpstr>'SO 360 03 Pol'!Oblast_tisku</vt:lpstr>
      <vt:lpstr>'SO 360 04 Pol'!Oblast_tisku</vt:lpstr>
      <vt:lpstr>'SO 360 05 Pol'!Oblast_tisku</vt:lpstr>
      <vt:lpstr>'SO 360 06 Pol'!Oblast_tisku</vt:lpstr>
      <vt:lpstr>'SO 360 07 Pol'!Oblast_tisku</vt:lpstr>
      <vt:lpstr>'SO 360 08 Pol'!Oblast_tisku</vt:lpstr>
      <vt:lpstr>Stavba!Oblast_tisku</vt:lpstr>
      <vt:lpstr>'V VRN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Čekal</dc:creator>
  <cp:lastModifiedBy>Ševecová Ivana</cp:lastModifiedBy>
  <cp:lastPrinted>2019-03-19T12:27:02Z</cp:lastPrinted>
  <dcterms:created xsi:type="dcterms:W3CDTF">2009-04-08T07:15:50Z</dcterms:created>
  <dcterms:modified xsi:type="dcterms:W3CDTF">2025-01-10T06:43:33Z</dcterms:modified>
</cp:coreProperties>
</file>